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172" documentId="8_{05BD1054-D79D-4375-82FF-F42D309C7EE2}" xr6:coauthVersionLast="47" xr6:coauthVersionMax="47" xr10:uidLastSave="{9043678B-91A4-40C3-B310-67FE4A8B6145}"/>
  <workbookProtection workbookAlgorithmName="SHA-512" workbookHashValue="N7YC1H3AqaoXGvjWcUlJptHBdgojMq8Mxmm9PIj6lZ8vz25dqZdaamkcz/1+kzEzUKf9pYxA4wHF8bxtSXwz9A==" workbookSaltValue="bBvFqfYXvGkOW0ugVUgroQ==" workbookSpinCount="100000" lockStructure="1"/>
  <bookViews>
    <workbookView xWindow="-120" yWindow="-120" windowWidth="29040" windowHeight="15720" firstSheet="3" activeTab="3" xr2:uid="{00000000-000D-0000-FFFF-FFFF00000000}"/>
  </bookViews>
  <sheets>
    <sheet name="CFR V1" sheetId="2" state="hidden" r:id="rId1"/>
    <sheet name="ARBOR CFR" sheetId="6" state="hidden" r:id="rId2"/>
    <sheet name="CFR V2" sheetId="7" state="hidden" r:id="rId3"/>
    <sheet name="CFR TEMPLATE" sheetId="8" r:id="rId4"/>
    <sheet name="BS" sheetId="9" state="hidden" r:id="rId5"/>
  </sheets>
  <definedNames>
    <definedName name="_xlnm._FilterDatabase" localSheetId="0" hidden="1">'CFR V1'!$A$4:$DB$100</definedName>
    <definedName name="page\x2dtotal">#REF!</definedName>
    <definedName name="page\x2dtotal\x2dmaster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8" l="1"/>
  <c r="G19" i="8"/>
  <c r="B4" i="8"/>
  <c r="E19" i="8"/>
  <c r="G95"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6" i="9"/>
  <c r="E58" i="8"/>
  <c r="E31" i="8"/>
  <c r="E103" i="8"/>
  <c r="E104" i="8"/>
  <c r="E105" i="8"/>
  <c r="E106" i="8"/>
  <c r="E99" i="8"/>
  <c r="E95" i="8"/>
  <c r="E94" i="8"/>
  <c r="E93" i="8"/>
  <c r="K31" i="8"/>
  <c r="I58" i="8"/>
  <c r="I71" i="8"/>
  <c r="I72" i="8"/>
  <c r="I73" i="8"/>
  <c r="I74" i="8"/>
  <c r="I75" i="8"/>
  <c r="I76" i="8"/>
  <c r="I77" i="8"/>
  <c r="I78" i="8"/>
  <c r="I57" i="8"/>
  <c r="I59" i="8"/>
  <c r="I60" i="8"/>
  <c r="I61" i="8"/>
  <c r="I62" i="8"/>
  <c r="I63" i="8"/>
  <c r="I64" i="8"/>
  <c r="I65" i="8"/>
  <c r="I66" i="8"/>
  <c r="I67" i="8"/>
  <c r="I68" i="8"/>
  <c r="I69" i="8"/>
  <c r="I70" i="8"/>
  <c r="I41" i="8"/>
  <c r="I42" i="8"/>
  <c r="I43" i="8"/>
  <c r="I44" i="8"/>
  <c r="I45" i="8"/>
  <c r="I46" i="8"/>
  <c r="I47" i="8"/>
  <c r="I48" i="8"/>
  <c r="I49" i="8"/>
  <c r="I50" i="8"/>
  <c r="I51" i="8"/>
  <c r="I52" i="8"/>
  <c r="I53" i="8"/>
  <c r="I54" i="8"/>
  <c r="I55" i="8"/>
  <c r="I56" i="8"/>
  <c r="I40" i="8"/>
  <c r="I35" i="8"/>
  <c r="I31" i="8"/>
  <c r="I20" i="8"/>
  <c r="I21" i="8"/>
  <c r="I22" i="8"/>
  <c r="I23" i="8"/>
  <c r="I24" i="8"/>
  <c r="I25" i="8"/>
  <c r="I26" i="8"/>
  <c r="I27" i="8"/>
  <c r="I28" i="8"/>
  <c r="I29" i="8"/>
  <c r="I30" i="8"/>
  <c r="I32" i="8"/>
  <c r="I33" i="8"/>
  <c r="I34" i="8"/>
  <c r="I19" i="8"/>
  <c r="E49" i="8"/>
  <c r="E50" i="8"/>
  <c r="E56" i="8"/>
  <c r="E60" i="8"/>
  <c r="E61" i="8"/>
  <c r="E62" i="8"/>
  <c r="E63" i="8"/>
  <c r="E64" i="8"/>
  <c r="E65" i="8"/>
  <c r="E74" i="8"/>
  <c r="E35" i="8"/>
  <c r="E34" i="8"/>
  <c r="E33" i="8"/>
  <c r="E32" i="8"/>
  <c r="E30" i="8"/>
  <c r="E29" i="8"/>
  <c r="E28" i="8"/>
  <c r="E27" i="8"/>
  <c r="E26" i="8"/>
  <c r="E25" i="8"/>
  <c r="E24" i="8"/>
  <c r="E23" i="8"/>
  <c r="E22" i="8"/>
  <c r="E21" i="8"/>
  <c r="E15" i="8"/>
  <c r="D10" i="8"/>
  <c r="D9" i="8"/>
  <c r="D8" i="8"/>
  <c r="D7" i="8"/>
  <c r="D6" i="8"/>
  <c r="E20" i="8" l="1"/>
  <c r="G36" i="8"/>
  <c r="G82" i="8" s="1"/>
  <c r="M19" i="8"/>
  <c r="M31" i="8"/>
  <c r="M30" i="8"/>
  <c r="E51" i="8"/>
  <c r="E100" i="8"/>
  <c r="E101" i="8"/>
  <c r="E102" i="8"/>
  <c r="E76" i="8"/>
  <c r="K58" i="8"/>
  <c r="E77" i="8"/>
  <c r="E41" i="8"/>
  <c r="E42" i="8"/>
  <c r="E43" i="8"/>
  <c r="E44" i="8"/>
  <c r="E45" i="8"/>
  <c r="E46" i="8"/>
  <c r="E47" i="8"/>
  <c r="E48" i="8"/>
  <c r="E52" i="8"/>
  <c r="E53" i="8"/>
  <c r="E54" i="8"/>
  <c r="E55" i="8"/>
  <c r="E57" i="8"/>
  <c r="E59" i="8"/>
  <c r="E66" i="8"/>
  <c r="E67" i="8"/>
  <c r="E68" i="8"/>
  <c r="E69" i="8"/>
  <c r="E70" i="8"/>
  <c r="E71" i="8"/>
  <c r="E72" i="8"/>
  <c r="E73" i="8"/>
  <c r="E75" i="8"/>
  <c r="E78" i="8"/>
  <c r="E40" i="8"/>
  <c r="E16" i="8"/>
  <c r="E96" i="8"/>
  <c r="K36" i="8"/>
  <c r="M62" i="8"/>
  <c r="M50" i="8"/>
  <c r="M21" i="8"/>
  <c r="M25" i="8"/>
  <c r="M60" i="8"/>
  <c r="M63" i="8"/>
  <c r="M24" i="8"/>
  <c r="M28" i="8"/>
  <c r="M34" i="8"/>
  <c r="M61" i="8"/>
  <c r="M56" i="8"/>
  <c r="M22" i="8"/>
  <c r="M29" i="8"/>
  <c r="M35" i="8"/>
  <c r="I36" i="8"/>
  <c r="M74" i="8"/>
  <c r="M64" i="8"/>
  <c r="M26" i="8"/>
  <c r="M33" i="8"/>
  <c r="M65" i="8"/>
  <c r="M49" i="8"/>
  <c r="M23" i="8"/>
  <c r="M27" i="8"/>
  <c r="M32" i="8"/>
  <c r="I79" i="8"/>
  <c r="M106" i="8"/>
  <c r="M99" i="8"/>
  <c r="M93" i="8"/>
  <c r="M15" i="8"/>
  <c r="M103" i="8"/>
  <c r="M105" i="8"/>
  <c r="M104" i="8"/>
  <c r="M95" i="8"/>
  <c r="M94" i="8"/>
  <c r="E36" i="8" l="1"/>
  <c r="M20" i="8"/>
  <c r="M83" i="8"/>
  <c r="M36" i="8"/>
  <c r="M58" i="8"/>
  <c r="I82" i="8"/>
  <c r="M51" i="8"/>
  <c r="E110" i="8"/>
  <c r="M66" i="8"/>
  <c r="M43" i="8"/>
  <c r="K79" i="8"/>
  <c r="K82" i="8" s="1"/>
  <c r="M100" i="8"/>
  <c r="E107" i="8"/>
  <c r="E109" i="8" s="1"/>
  <c r="E114" i="8" s="1"/>
  <c r="M77" i="8"/>
  <c r="M70" i="8"/>
  <c r="M48" i="8"/>
  <c r="M54" i="8"/>
  <c r="M76" i="8"/>
  <c r="M68" i="8"/>
  <c r="M101" i="8"/>
  <c r="M41" i="8"/>
  <c r="M46" i="8"/>
  <c r="M53" i="8"/>
  <c r="M40" i="8"/>
  <c r="M75" i="8"/>
  <c r="M67" i="8"/>
  <c r="M71" i="8"/>
  <c r="M42" i="8"/>
  <c r="M47" i="8"/>
  <c r="M52" i="8"/>
  <c r="M102" i="8"/>
  <c r="M78" i="8"/>
  <c r="M59" i="8"/>
  <c r="M69" i="8"/>
  <c r="M72" i="8"/>
  <c r="M44" i="8"/>
  <c r="M57" i="8"/>
  <c r="M73" i="8"/>
  <c r="M45" i="8"/>
  <c r="M55" i="8"/>
  <c r="M16" i="8"/>
  <c r="M96" i="8"/>
  <c r="M110" i="8" l="1"/>
  <c r="M107" i="8"/>
  <c r="M79" i="8"/>
  <c r="M87" i="8" s="1"/>
  <c r="M109" i="8"/>
  <c r="E79" i="8"/>
  <c r="M114" i="8"/>
  <c r="E82" i="8" l="1"/>
  <c r="M8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24" authorId="0" shapeId="0" xr:uid="{E0EFFD82-87B0-42F8-BEA7-ED17DE0807C1}">
      <text>
        <r>
          <rPr>
            <b/>
            <sz val="9"/>
            <color indexed="81"/>
            <rFont val="Tahoma"/>
            <family val="2"/>
          </rPr>
          <t>Author:</t>
        </r>
        <r>
          <rPr>
            <sz val="9"/>
            <color indexed="81"/>
            <rFont val="Tahoma"/>
            <family val="2"/>
          </rPr>
          <t xml:space="preserve">
Does not include UIFSM and PE Premium (this is shown under I18D)</t>
        </r>
      </text>
    </comment>
    <comment ref="D74" authorId="0" shapeId="0" xr:uid="{855D8102-7C20-4ECE-899B-F56465C5ACBF}">
      <text>
        <r>
          <rPr>
            <b/>
            <sz val="9"/>
            <color indexed="81"/>
            <rFont val="Tahoma"/>
            <family val="2"/>
          </rPr>
          <t>From 2018 to 2019 we are asking for payments from the school to the local authority for the cost of a Private Finance Initiative contract to be entered separately as E28b. The purpose of this is to collect data on the cost of PFI to individual maintained schools, in order to inform consideration of how PFI costs can best be funded through the national funding formula in future. We already collect this data from academies but not maintained schools.
These payments are likely to include the whole of any PFI factor that the school receives through the local authority’s funding formula, but in many cases will also include a further contribution from the school’s delegated budget.
Schools that are not part of a PFI contract will not have anything to enter in this line.</t>
        </r>
        <r>
          <rPr>
            <sz val="9"/>
            <color indexed="81"/>
            <rFont val="Tahoma"/>
            <family val="2"/>
          </rPr>
          <t xml:space="preserve">
</t>
        </r>
      </text>
    </comment>
  </commentList>
</comments>
</file>

<file path=xl/sharedStrings.xml><?xml version="1.0" encoding="utf-8"?>
<sst xmlns="http://schemas.openxmlformats.org/spreadsheetml/2006/main" count="2644" uniqueCount="830">
  <si>
    <t>conversions = N</t>
  </si>
  <si>
    <t>next steps - remove VAT ISSUES FROM CFR HEADING FIGURES&lt; as CFR carry forward already includes this</t>
  </si>
  <si>
    <t>Budget Share
Nursery funding
Hospital placements
Historic Placements
Historic teachers pay &amp; pensions funding
Core School Budget Grant (CSBG)
NIC Grant
EY Expansion Grant</t>
  </si>
  <si>
    <t>Sixth Form Funding
DfE Funding
additional learning support sixth form
16 - 19 Bursary fund
post-16 formula and HN place funding
post-16 school budget grant
16 - 19 teachers pension scheme employer contribtions grant
post-16 NICs Grant</t>
  </si>
  <si>
    <t xml:space="preserve">High Needs Funding
Other HN top up funding for sixth form
Disability access fund (DAF) </t>
  </si>
  <si>
    <t>Fuding for pupila from ethnic minority backgrounds
Englsih as an additional language</t>
  </si>
  <si>
    <t xml:space="preserve">Pupil Premium
</t>
  </si>
  <si>
    <t>Other Government Grants
Senior Mental Health Lead Training Grant
Breakfast clubs early adopters
holiday activities and food programme
Wraparound childcare
Primary PE and Sports Grant
UIFSM</t>
  </si>
  <si>
    <t>Big Lottery fund
payments from other schools
milk subsidy
recycling refunds
apprenticeship levy
mayor of london FSM to all Primary pupils</t>
  </si>
  <si>
    <t>Income from Lettings
income from letting out school premises on an ad hoc, regular or longterm basis</t>
  </si>
  <si>
    <t xml:space="preserve">I08B: other income from facilities and services 
Includes: 
income from meals provided to external customers including other schools 
income from assets such as the hire of equipment or other facilities 
all other income the school receives from facilities and services, such as income for consultancy, training courses and examination fees 
any interest payments received from bank accounts held in the school’s name or used to fund school activities 
income from, for example, sale of school uniforms, materials, private phone calls, photocopying, publications, books  
income from before and after school clubs 
income from, for example, the resale of items to pupils, such as musical instruments, classroom resources, commission on photographs 
income from noncatering vending machines 
income from a pupilfocused special facility 
income from the rental of school premises including deductions from salaries where staff live on site 
income from universities for student/teacher placements 
income from energy/feed in tariffs 
income from SEN and alternative provision support services commissioned by the local authority or other school, for delivery by the school or pupil referral unit, under a service level agreement specifying the service required for pupils who may or may not be on the roll of the school, and who remain the responsibility of the commissioning local authority or school  
</t>
  </si>
  <si>
    <t>Includes: 
income from catering, school milk provision and catering vending machines  
any payments received from catering contractors, for example, where a contractor is in default of contract or has previously overcharged the school 
Excludes: 
receipts for catering for external customers (see I08) 
income from noncatering vending machines (see I08) 
any balances carried forward from previous years</t>
  </si>
  <si>
    <t xml:space="preserve">I10: receipts from supply teacher insurance claims 
Includes: 
payments from staff absence insurance schemes (including those offered by the local authority) to cover the cost of supply teachers  
Excludes: 
insurance receipts for any other claim, for example absence of nonteaching staff, or building, contents, and public liability (see I11) 
any carryforward balances from previous years </t>
  </si>
  <si>
    <t>I11: receipts from other insurance claims 
Includes: 
all receipts from commercial insurance or the risk protection arrangement in respect of claims for losses incurred (including absence insurance schemes for education support staff and other non-teaching staff)  
Excludes: 
insurance receipts from teacher absence claims (see I10) 
any carry-forward balances from previous years 
Further information  
Where an insurance receipt relates to a claim for a capital item, the income should first be recorded under this heading and then moved into the capital section of the framework via direct revenue financing (E30).</t>
  </si>
  <si>
    <t xml:space="preserve">I12: income from contributions to visits etc. 
Includes: 
income from parental contributions requested by the school for services, such as educational visits, field trips, boarding fees   
fees for additional hours of nursery provision paid for by parents 
payments to the school for damage caused by pupils 
Excludes: 
donations and voluntary funds (see I13) 
any balances carried forward from previous years </t>
  </si>
  <si>
    <t>I13: donations and/or voluntary funds 
Income recorded against this code has been paid into the main school budget during the financial year. It excludes money that has remained in the school’s private accounts throughout the year. 
Includes all income from private sources under the control of the governing body available for the purposes of the school or for the purposes of the maintenance of any part of the school premises: 
income provided to the school’s account from foundation, diocese or trust funds during the year to support educational needs at the school 
business sponsorship 
income from fund-raising activities 
any contributions from parents (not requested by the school for specific services) that are used to provide educational benefits for students 
Excludes: 
any contributions or donations that are not used for the benefit of students’ learning or the school 
any balances available in trust funds or other private or non-public accounts 
any balances carried forward from previous years</t>
  </si>
  <si>
    <t>E01: teaching staff 
Expenditure on salaries and wages of permanent teaching staff consisting of gross pay including allowances, maternity pay and the employer’s contributions to National Insurance and teachers’ pensions. 
Includes: 
teachers employed directly by the school including supernumerary/peripatetic teachers on short-term contracts 
relates to all contracted full-time and part-time teachers paid within the scope of the Education Act 2002 
expenditure on salaries and wages consisting of gross pay including allowances, maternity pay and the employer’s contributions to National Insurance and teachers’ pensions 
net off any teachers’ maternity pay refunds here 
teaching and learning responsibilities (TLR) 
Excludes: 
any teachers employed casually and directly, that is, supply teachers (see E02) 
any teacher not employed directly by the school such as agency staff (see E26 or E27)</t>
  </si>
  <si>
    <t xml:space="preserve">E02: supply teaching staff 
Relates to all supply teachers paid within the scope of the Education Act 2002. 
Includes salaries and wages for supply teaching staff employed directly by the school that are covering teaching staff absence for: 
curriculum release 
long-term absence 
sickness absence 
training absence 
expenditure on salaries and wages consisting of gross pay including allowances, maternity pay and the employer’s contributions to National Insurance and superannuation 
Excludes: 
supply teachers not employed directly by the school (such as, paid via an agency or another third party), regardless of the period of cover (see E26 for agency supply teachers) </t>
  </si>
  <si>
    <t>E03: education support staff 
Includes expenditure on salaries and wages of permanent support staff employed directly by the school in support of students’ learning, consisting of gross pay including allowances, maternity pay and the employer’s contributions to National Insurance and superannuation for: 
childcare staff 
teaching assistants/learning support assistants 
examination invigilators and examination officers 
foreign language assistants 
librarians 
nursery assistants 
pianists 
residential childcare officers at a residential special school 
supply education support staff employed directly by the school 
workshop, technology, and science technicians 
educational welfare officers 
cover supervisors 
staff employed to follow up attendance issues 
Excludes: 
education support staff not employed directly by the school. Where the cost is incurred as part of a service contract, these costs must be shown in the specific service grouping and not identified as separate staffing costs (see E27)</t>
  </si>
  <si>
    <t xml:space="preserve">E04: premises staff 
Includes expenditure on salaries and wages of premises staff employed directly by the school, consisting of gross pay including allowances, maternity pay and the employer’s contributions to National Insurance and superannuation for: 
caretakers
cleaners 
grounds staff 
maintenance staff 
porters 
messengers 
security staff 
Excludes: 
premises staff not employed directly by the school. Where the cost is incurred as part of a service contract, these costs must be shown in the framework under that service heading, such as, cleaning under E14 
premises staff employed to manage and support the school’s special facilities (see E07) </t>
  </si>
  <si>
    <t xml:space="preserve">E05: administrative and clerical staff 
Includes expenditure on salaries and wages of administrative and clerical staff employed directly by the school, consisting of gross pay including allowances, maternity pay and the employer’s contributions to National Insurance and superannuation for: 
business managers and bursars 
clerk to the governing body 
receptionists 
school secretaries 
other administrative staff 
telephonists 
typists 
IT manager 
Excludes: 
administrative and clerical staff not employed directly by the school – where the cost is incurred as part of a service contract, these costs must be shown in the framework under that service heading, such as, clerking service under E28A 
administrative and clerical staff employed to manage and support the school’s special facilities (see E07) 
excludes IT teachers, even where they have responsibility for managing IT systems within the school (see E01) </t>
  </si>
  <si>
    <t>E06: catering staff 
Includes expenditure on salaries and wages of catering staff employed directly by the school, consisting of gross pay including allowances, maternity pay and the employer’s contributions to National Insurance and superannuation for: 
cashiers 
chefs and cooks 
kitchen porters 
servers 
snack bar staff 
Excludes: 
catering staff not employed directly by the school – where the cost is incurred as part of a service contract, these costs must be shown in the framework under that service heading, such as, catering contract under E25 
mealtime assistants (see E07) 
catering staff employed to manage and support the school’s special facilities (see E07)</t>
  </si>
  <si>
    <t xml:space="preserve">E07: cost of other staff 
Includes expenditure on salaries and wages of other staff employed directly by the school, consisting of gross pay including bonus and allowances, maternity pay and the employer’s contributions to National Insurance and superannuation for: 
mealtime assistants and midday supervisors 
boarding staff of a residential school, such as laundry assistants and night-time social workers 
escorts (for example, for pupils with medical or special educational needs) 
liaison officers 
staff employed to manage and support pupil-focused special facilities available at the school 
staff supervising students during before and after school sessions or clubs and during breaks 
supply cost of other staff 
youth workers 
nurses and medical staff 
Excludes: 
cost of other staff not employed directly by the school – where the cost is incurred as part of a service contract, these costs must be shown in the framework under that service heading, such as E28A </t>
  </si>
  <si>
    <t xml:space="preserve">E08: indirect employee expenses 
Hide
Includes: 
recruitment costs, such as advertising, interviews, relocation expenses 
employee travel and subsistence (where not directly attributed to another CFR heading) (see E09 and E19) 
duty meals 
pensions payments including any premature retirement payments made by the school and pension deficit payments, where these are paid separately from pension contributions 
lump sum compensation and redundancy payments and medical fees 
car leasing expenditure where the cars are for staff use 
teacher inter-site travel costs 
childcare vouchers 
payments to site service officers (caretakers, school keepers) for expenses such as house gas, rates, council taxes, electricity and telephone rental 
car parking fees 
Excludes 
salary costs (see E01 to E07) 
any cost for persons not employed directly by the school – where incurred in relation to a service contract, these costs should be allocated to the relevant CFR heading (see E26, E27 and E28A)  </t>
  </si>
  <si>
    <t xml:space="preserve">E09: staff development and training 
Hide
Includes: 
development and training costs for all staff (directly and not directly employed) at the school, including apprentices 
cost of all in-service training courses and other development opportunities 
cost of equipment and resources to provide in service training 
Excludes:
cost of supply staff used to cover the teacher absence (see E02 or E26) 
 IT consultancy (see E20G) </t>
  </si>
  <si>
    <t xml:space="preserve">E10: supply teacher insurance 
Hide
Includes: 
premiums paid to insurers for supply teacher cover 
sums de-delegated by the local authority for centrally managed schemes for teaching staff costs – supply cover (long-term sickness, maternity, trade union and public duties) 
Excludes 
premiums paid to insurers for cover other than for teacher absence (see E11) 
vehicle insurance (see E23) 
accident and public liability insurance for persons not employed directly by the school (see E23) 
school trip insurance (see E23) 
premises related insurance (see E23) 
non-teaching cover supervisors (see E11) </t>
  </si>
  <si>
    <t xml:space="preserve">E11: staff-related insurance 
Hide
Includes: 
cover for non-teaching staff absence including unqualified cover supervisors 
employee related insurance for accident and liability, assault, fidelity guarantee, libel, and slander 
sums de-delegated by the local authority for centrally managed schemes for non-teaching staff costs – supply cover (long-term sickness, maternity, trade union and public duties) 
Excludes: 
insurance premiums paid to cover teaching absence for staff directly employed by the school (see E10) 
premises related insurance (see E23) 
vehicle insurance (see E23) 
accident and public liability insurance for persons not employed directly by the school (see E23) 
school trip insurance (see E23) 
If the school is a member of the risk protection arrangement, the whole of the membership payment should be entered at E23. </t>
  </si>
  <si>
    <t xml:space="preserve">E12: building maintenance and improvement 
Hide
This category is a specific service grouping. 
Includes: 
charges by contractors for internal and external repair, maintenance and improvement to buildings and fixed plant, including costs of labour and materials 
related professional and technical services, including labour costs where supplied as part of the contract/service 
costs of materials and equipment used by directly employed staff for internal and external repair, maintenance and improvement to buildings and fixed plant 
fixtures and fittings, such as carpet and curtains 
Excludes: 
cost of premises staff who are directly employed by the school (see E04) 
any leases that are classed as capital 
cost of improvements that is above the school / local authority de minimis level (see CE01 or CE02) 
cost of maintenance and improvement of special facilities or community-focused facilities (see E24 and E32) </t>
  </si>
  <si>
    <t xml:space="preserve">E13: grounds maintenance and improvement
This category is a specific service grouping. 
Includes: 
maintenance and improvement on gardens and grounds, including car parking, play areas, playground equipment, sports fields and pitches on the school campus 
related professional and technical services, including labour costs where supplied as part of the contract/service 
Excludes: 
cost of staff where they are directly employed by the school (see E04) 
cost of improvements that is above the de minimis level (see CE01 or CE02) 
cost of maintenance and improvement of special facilities or community-focused facilities (see E24 and E32) 
any leases that are classed as capital </t>
  </si>
  <si>
    <t xml:space="preserve">E14: cleaning and caretaking 
This category is a specific service grouping. 
Includes: 
supplies used in cleaning and caretaking 
cost of equipment such as floor polishers, vacuum cleaners, and other hardware 
charges by contractors for providing a cleaning service 
charges by contractors for providing a caretaking service 
related professional and technical services 
Excludes: 
cost of staff where they are directly employed by the school (see E04) 
any leases that are classed as capital </t>
  </si>
  <si>
    <t xml:space="preserve">E15: water and sewerage 
Includes: 
all costs related to water and sewerage 
emptying of septic tanks 
Excludes: 
any costs arising from repairs or maintenance to water or sewerage systems (see E12 or E13) </t>
  </si>
  <si>
    <t xml:space="preserve">E16: energy 
Includes: 
all costs related to fuel and energy, including fuel oil, solid fuel, electricity and gas 
repayment of Salix loans for energy efficiency projects 
Excludes: 
any costs arising from repairs or maintenance to energy supplies (see E12 or E13) </t>
  </si>
  <si>
    <t xml:space="preserve">E17: rates 
Hide
Includes: 
national non-domestic rates expenditure (NNDR) </t>
  </si>
  <si>
    <t xml:space="preserve">E18: other occupation costs 
Includes: 
rents, lease or hire charges for premises 
refuse collection 
hygiene services, such as, paper towels, toilet rolls, hand driers  
security patrols and services 
CCTV/burglar alarm maintenance contracts 
landlord’s service charges 
health and safety costs, including fire-fighting equipment 
electrical testing and pest control 
Excludes: 
cost of staff where they are directly employed by the school (see E04 and E07) 
emptying the septic tanks (see E15) 
any leases that are classed as capital 
If the school has a contract, such as security services, covering all costs including supply of labour, and maintenance, all costs should be included in this specific service grouping. </t>
  </si>
  <si>
    <t xml:space="preserve">E19: learning resources 
Includes: 
achievement gifts and prizes awarded to pupils 
books (library and textbooks) 
charges for the school library 
classroom and learning equipment (excluding information and communication technology (ICT) equipment) 
curriculum transport, including minibus expenses such as maintenance, tax, fuel (excludes insurance see E23) 
furniture used for teaching purposes 
pupil travel for work experience placements 
purchase, lease, hire or maintenance contracts of audio-visual or other equipment used for teaching 
reprographic resources and equipment used specifically for teaching purposes 
school trips and educational visits 
servicing and repairs to musical instruments and PE equipment used as part of the curriculum 
subscriptions, publications, periodicals, and copyright fees associated with the curriculum, including sums de-delegated by the local authority (not nationally administered licences purchased by the Secretary of State) 
teaching materials 
television licence fees used for teaching purposes 
payments to alternative provision services including pupil referral units (PRUs), non-maintained special schools (NMSS), and independent schools 
primary school positive intervention programme (PIP) examination costs 
payments made to students in receipt of the 16 to 19 Bursary Fund 
Excludes: 
curriculum ICT costs (see E20 and CE04) 
any leases that are classed as capital 
resources that are used for administrative purposes (see E22). Where a resource is used for curriculum and administrative purposes, and where costs are material, costs or estimates of the split should be coded separately at the time of purchase </t>
  </si>
  <si>
    <t xml:space="preserve">E20A: Connectivity  
Includes:  
main and backup broadband lines, wireless networks, network switches, network cables  
telephony, ISDN, ASDL or other dedicated phone lines  
any leasing costs associated with connectivity and telephony that are below the threshold for capitalisation 
safety and security features, such as cyber security and filtering and monitoring, if bundled with connectivity services  
Excludes:  
connectivity expenditure where costs are capitalised such as installation costs or where phones are not leased (see CE04A) 
mobile phones, including hardware and contracts  
any leases that are classed as capital </t>
  </si>
  <si>
    <t xml:space="preserve">E20B: Onsite servers  
Hide
Includes: 
purchased or leased onsite physical servers present in the school where these are not capitalised  
onsite servers that support cloud-based storage 
Excludes:   
cloud-based storage where the school does not have a physical onsite server  
energy costs associated with onsite servers  
expenditure on onsite servers where costs are capitalised  
repair and maintenance costs (see E20G)  
any leases that are classed as capital </t>
  </si>
  <si>
    <t>E20C: IT learning resources  
Hide
Includes:   
curriculum software to support teaching and learning such as apps and lesson planning tools  
subscriptions and licences associated with educational software and websites  
digital learning platforms   
e-books   
Excludes:   
resources that are used specifically for administration purposes such as management information systems, safeguarding systems, data storage (see E20D)  
laptop, desktops and tablets, including associated licences (see E20E)  
other hardware such as audio-visual screens, printers and keyboards (see E20F)   
any leases that are classed as capital 
Where a resource is used for learning and administration purposes, and where costs are material, costs or estimates of the split should be coded separately at the time of purchase.</t>
  </si>
  <si>
    <t>E20D: Administration software and systems  
Hide
Includes:   
administration and management software such as management information systems (MIS), safeguarding, finance, cashless catering, building management and payment portals  
operating systems and device licences, unless bundled into the cost of laptops, desktops and tablets (see E20E)  
IT hosting, including cloud and data storage   
cybersecurity, filtering and monitoring if not part of any connectivity services  
Excludes:  
connectivity such as broadband and telephony (see E20A)  
IT learning resources (see E20C)  
hardware  
inhouse or third-party IT support   
any leases that are classed as capital 
Where a resource is used for learning and administration purposes, and where costs are material, costs or estimates of the split should be coded separately at the time of purchase</t>
  </si>
  <si>
    <t xml:space="preserve">E20E: Laptops, desktops and tablets  
Hide
Includes:   
laptops, desktops and tablets purchased or leased by the school used for teaching, learning and administration, where these are not classed as capital   
peripherals such as keyboards, mouses and display screens if bundled into the cost of the devices  
operating systems and licences if bundled into the cost of devices  
device management tools  
Excludes  
bring your own device (BYOD) schemes where pupils and or staff are required to bring their own devices such as laptops or tablets  
peripherals that are not bundled into the cost of the devices  
any other hardware (see E20F)  
expenditure where device costs are capitalised (see CE04)  
IT support unless bundled into the purchase or hire of the devices 
any leases that are classed as capital  </t>
  </si>
  <si>
    <t xml:space="preserve">E20F: Other hardware  
Hide
Includes:   
hardware such as printers and consumables, audio-visual display screens, projectors and CCTV   
peripherals such as keyboards and mouses where they are not bundled into laptop, desktop, and tablet costs (see E20E)  
purchase or hire of any hardware where not capitalised 
Excludes: 
laptops, desktops, and tablets (see E20E)  
onsite servers (see E20B)  
software unless bundled as part of the cost of the hardware  
expenditure where costs are capitalised (see CE04) 
any leases that are classed as capital </t>
  </si>
  <si>
    <t xml:space="preserve">E20G: IT support  
Hide
Includes:   
third-party IT support contracts   
maintenance and repair of technology provided by third parties   
IT related consultancy  
estimated costs of IT support if these are bundled into other services  
Excludes:  
In-house IT support such as a network or IT manager. This will be included in staff costs </t>
  </si>
  <si>
    <t xml:space="preserve">E21: examination fees 
Includes: 
the costs of test and examination entry fees and any accreditation costs related to pupils. This includes GCSEs, A/AS levels and the European Baccalaureate 
administrative costs, for example, external marking 
Excludes: 
primary schools wouldn’t expect to see any expenditure in E21. However, if there are any administrative costs (such as external marking) incurred by taking these examinations, they should be included in E21. The cost of examination resources, such as the test papers themselves, should be recorded under E19  </t>
  </si>
  <si>
    <t xml:space="preserve">E22: administrative supplies 
Includes: 
administrative stationery 
administrative printing 
administrative reprographics 
postage 
bank charges 
advertising (but not for recruitment - see E08) 
telephone charges (not dedicated internet lines - see E20A) 
medical and domestic supplies 
purchase, hire, lease and maintenance of furniture and equipment not used for teaching purposes, where these are not capitalised 
subscriptions, publications, periodicals and copyright fees not related to the curriculum 
school publications, such as parents’ report and school brochure 
any governors’ expenses as they should not be attached to any staff related costs 
marketing costs for school prospectuses 
Excludes: 
any costs directly attributable to the curriculum (see E19 and E20) 
dedicated internet lines (see E20A) 
purchase, hire or maintenance contracts of ICT or other equipment not to be used for teaching purposes (see E20D) 
material costs directly attributable to another specific service grouping 
any leases classed as capital </t>
  </si>
  <si>
    <t xml:space="preserve">E23: other insurance premiums 
Includes: 
sums de-delegated by the local authority for centrally managed insurance schemes 
premises related insurance 
vehicle insurance 
accident and public liability insurance for persons not employed directly by the school 
school trip insurance 
sums de-delegated by the local authority for contingencies (including support for schools in financial difficulties, new/closing/amalgamating schools, closing school deficits) 
payment for membership of the risk protection arrangement, whether this is done through de-delegation or through a negative factor in the local formula 
Excludes: 
insurance for supply teacher cover (see E10) 
other staff insurance cover (see E11) </t>
  </si>
  <si>
    <t xml:space="preserve">E24: special facilities 
Hide
Includes: 
swimming pools and sports centres 
boarding provision 
rural studies and farm units 
payments by your school to another school for the benefit of pupils at the other school, for example, by a partner school in a collaboration or cluster to other schools to promote release for training  
pupil inter-site travel, such as moving between sites 
expenses relating to before and after-school clubs 
delegated home to school transport 
indirect employee expenses and agency staff expenses relating to a special facility 
purchase of trading items for re-sale, such as school uniforms, books, stationery 
donations paid by the school to a charity 
community education with a benefit to the pupils at the school 
Excludes: 
staff costs associated with managing and supporting the special facility for directly employed staff (see E03, E04, E05, E06, E07) 
staff teaching in the special facility (see E01, E02) 
school trips (see E19) 
residential special schools (see E19) 
any community-focused expenditure (see E31, E32) </t>
  </si>
  <si>
    <t xml:space="preserve">E25: catering supplies 
Hide
This category is a specific service grouping. 
Includes: 
non-capital catering equipment 
provisions 
other supplies used in catering, such as cleaning materials, protective clothing 
purchase, rent, lease or hire of catering vending machines, where these are not classed as capital 
full cost of service contract 
related professional and technical services 
repairs and maintenance of kitchen equipment, including safety checks 
cost of providing free school meals and milk 
Excludes 
cost of staff where they are directly employed by the school (see E06) 
cost of any kitchen or catering equipment above the de minimis level (see CE03) 
any leases classed as capital </t>
  </si>
  <si>
    <t xml:space="preserve">E26: agency supply teaching staff 
Hide
Includes: 
cost paid to an agency for teaching staff that have been brought in to cover teacher absence. Includes cover of any period and for all reasons including illness, absence for training, and any leave 
Excludes: 
supply teachers employed directly by the school (see E02) </t>
  </si>
  <si>
    <t xml:space="preserve">E27: bought-in professional services - curriculum 
Hide
Includes: 
costs paid to an agency for staff other than teachers who have been brought in to cover absence. 
professional services, consultancy and advice purchased from the local authority or a third party in support of the curriculum 
payments to any visiting lecturers/speakers 
courses purchased for students from external providers, for example, further education colleges or other schools 
examination invigilators 
music teachers who are self employed 
peripatetic music teachers employed by the local authority 
support for ethnic minority pupils or underachieving groups, including sums de-delegated by the local authority 
behaviour support services, including sums de-delegated by the local authority 
library and museum services, including sums de-delegated by the local authority </t>
  </si>
  <si>
    <t xml:space="preserve">E28A: bought-in professional services – other (except PFI) 
Hide
Includes professional services, consultancy and advice to staff and governors purchased from the local authority or an external party relating to: 
management 
finance 
legal 
personnel 
premises 
clerking service if a clerk is not directly employed by the school 
free school meals (FSM) eligibility checking, including sums de-delegated by the local authority 
any security personnel employed to bank revenue funding </t>
  </si>
  <si>
    <t xml:space="preserve">E28B: bought-in professional services – other (PFI) 
Hide
From 2018 to 2019 we have asked for payments from the school to the local authority for the cost of a private finance initiative (PFI) contract to be entered separately in E28B. The purpose of this is to collect data on the cost of PFI to individual maintained schools, to inform consideration of how PFI costs can best be funded through the national funding formula in future. We already collected this data from academies but not maintained schools.  
These payments are likely to include the whole of any PFI factor that the school receives through the local authority’s funding formula, but in many cases will also include a further contribution from the school’s delegated budget. 
Schools that are not part of a PFI contract will not have anything to enter in this line. 
Excludes: 
cost of staff where they are directly employed by the school (see E04 – E07) 
consultancy and advice for curriculum (see E27) 
energy costs paid under a PFI contract, which should be entered at E16    
facilities management provided via a PFI contract, which should be entered at E14 
catering provided via a PFI contract, which should be entered at E25 </t>
  </si>
  <si>
    <t xml:space="preserve">E29: loan interest 
Hide
Includes: 
interest paid on overdrafts and other liabilities 
Excludes: 
interest received (see I08) </t>
  </si>
  <si>
    <t xml:space="preserve">E30: direct revenue financing (revenue contributions to capital) 
Hide
Includes: 
all amounts transferred to CI04 to fund capital works: this will also be recorded at CI04 – may include receipts from insurance claims or claims under the risk protection arrangement for capital losses received into income under I11. Funding from a school’s general income should be transferred only when the capital expenditure takes place 
any amount transferred to a local authority reserve to part-fund a capital scheme which is being delivered by the local authority – this will not be matched by an income figure in the ‘income’ or ‘capital income’ lines 
any contribution made by a voluntary aided school from revenue funding to the governors’ liability for capital expenditure 
any repayment of principal on a capital loan from the local authority 
any amount spent on leases which are classed as capital 
maintained schools may not enter into loan agreements with other bodies – no maintained school may borrow money (including contracting to a financial lease), other than from their local authority, when a loan scheme exists, without the permission of the Secretary of State </t>
  </si>
  <si>
    <t xml:space="preserve">E31: community-focused school staff 
Hide
Expenditure on salaries and wages of staff employed directly by the school for community purposes, consisting of gross pay including allowances, maternity pay and the employer’s contributions to National Insurance and superannuation. 
Includes: 
cost of all staff employed directly by the school for community-focused activities 
adult education tutors, where the school manages an adult education programme 
Excludes: 
cost of school staff who are not employed directly by the school for community-focused activities (see E01 – E07) </t>
  </si>
  <si>
    <t xml:space="preserve">E32 Community-focused school costs 
Hide
Includes: 
all running costs associated with a community-focused school activity or facility  
recruitment costs, materials and so on 
Excludes: 
any community-focused running costs that are incurred because of a third party delivering the activity who has not been directly employed or contracted by the school - these need to be recorded under E01 to E30 </t>
  </si>
  <si>
    <t xml:space="preserve">CI01: capital income 
Hide
Includes: 
capital funding from public sources, which is managed by the governing body, including devolved formula capital (DFC) 
proceeds from the sale of fixed assets 
loans from the local authority to fund specific capital schemes 
voluntary aided (VA) schools should record DFC received even if the funds were sent to the diocese 
Excludes: 
voluntary income (see CI03) 
direct revenue funding (see CI04) </t>
  </si>
  <si>
    <t xml:space="preserve">CI03: voluntary or private income 
Hide
Includes: 
voluntary or private income including donations dedicated for use as capital funds 
Excludes: 
voluntary or private income that will be used to fund daytoday operations of the school (see I13) </t>
  </si>
  <si>
    <t>CI04: direct revenue financing 
Hide
Includes: 
the amount from revenue expenditure applied to capital financing within the school – this is a match to amounts in E30 for capital expenditure undertaken by the school (not any amount transferred to a local authority reserve or contributed to the liabilities of the governing body of a VA school under E30) 
amounts spent on leases which are classed as capital, matching the amount recorded for these in E30 
Excludes: 
school revenue balances not applied to a capital project</t>
  </si>
  <si>
    <t xml:space="preserve">CE01: acquisition of land and existing buildings 
Includes: 
cost of land acquisition including fees and charges related to the acquisition 
cost of acquiring existing buildings, including fees and charges related to the acquisition 
any leases classed as capital 
Excludes: 
construction of new buildings (see CE02) </t>
  </si>
  <si>
    <t xml:space="preserve">CE02: new construction, conversion, and renovation 
Includes: 
cost of new construction, including fees 
cost of conversions and renovations  
costs of extension to existing premises 
Excludes: 
cost of land and existing buildings (see CE01) 
costs for conversion and renovation under the school’s de minimis threshold - this is revenue spending (see E12) </t>
  </si>
  <si>
    <t xml:space="preserve">CE03: vehicles, plant, equipment, and machinery 
Includes: 
any capitalised expenditure, including the acquisition, renewal or replacement of vehicles, equipment or machinery to be used at the school 
any leases classed as capital 
Excludes: 
capital expenditure on ICT equipment (see CE04) </t>
  </si>
  <si>
    <t xml:space="preserve">CE04A: Connectivity 
Includes:  
broadband, wireless networks, network switches, network cables where they are capitalised  
telephony, ISDN, ASDL or other dedicated phone lines where they are not leased 
phones where they are not leased  
installation costs  
any leases classed as capital 
Excludes: 
maintenance costs (see E20A)  
IT support, repair and maintenance costs  
mobile phones </t>
  </si>
  <si>
    <t xml:space="preserve">CE04B: Onsite servers 
Includes:  
physical onsite servers where costs are capitalised  
any leases classed as capital 
Excludes:  
maintenance costs (see E20B)  
cloud storage costs  
IT support, repair and maintenance costs  </t>
  </si>
  <si>
    <t xml:space="preserve">CE04C: Administration software and systems  
Includes: 
administration and management software such as management information systems (MIS), safeguarding, finance, cashless catering, building management and payment portals  
operating systems and device licences, unless bundled into the cost of laptops, desktops and tablets   
cloud and data storage   
cybersecurity, filtering and monitoring if not part of any connectivity services 
any leases classed as capital 
Excludes:  
connectivity such as broadband and telephony (see section CE04A)  
IT learning resources   
hardware  
IT support, repair, and maintenance costs  </t>
  </si>
  <si>
    <t xml:space="preserve">CE04D: Laptops, desktops, and tablets  
Includes: 
laptops, desktops and tablets purchased by the school used for teaching, learning and administration 
operating systems and licences if bundled into the cost of devices 
device management tools 
any leases classed as capital 
Excludes  
bring your own device (BYOD) schemes where pupils and or staff are required to bring their own devices such as laptops or tablets  
any other hardware (see CE04E)  
IT support, repair, and maintenance costs  
Where a resource is used for learning and administration purposes, and where costs are material, costs or estimates of the split should be coded separately at the time of purchase. </t>
  </si>
  <si>
    <t>CE04E: Other hardware  
Includes: 
hardware such as printers and consumables, audio-visual display screens, projectors and CCTV   
peripherals such as keyboards and mouses where they are not bundled into laptop, desktop and tablet costs (see CE04D) 
any leases classed as capital 
Excludes: 
laptops, desktops, and tablets (see section CE04D)  
onsite servers (see section CE04B)  
IT support, repair, and maintenance cos</t>
  </si>
  <si>
    <t xml:space="preserve">B01: committed revenue balances 
Hide
Includes: 
committed cumulative balance of income, including any committed revenue balances carried over from previous years, less expenditure from revenue funding sources during the financial year and any clawback of committed balances during the year by the local authority 
any unspent voluntary income brought into the public accounts in the financial year for specific purposes 
any earmarked public funds (in accordance with the terms of the local authority’s scheme) 
any unspent and committed pupil-focused extended school funding and/or grants 
unspent amount of current financial year’s pupil premium grant </t>
  </si>
  <si>
    <t xml:space="preserve">B02: uncommitted revenue balances 
Hide
Includes: 
uncommitted cumulative balance of income, including any uncommitted revenue balances from previous years, less expenditure from revenue funding sources during the financial year and any clawback of uncommitted balances during the year by the local authority </t>
  </si>
  <si>
    <t xml:space="preserve">B03: devolved formula capital balance 
Hide
Includes: 
devolved formula capital including roll-over from previous years </t>
  </si>
  <si>
    <t xml:space="preserve">B05: other capital balances 
Hide
Includes: 
sum of all other capital balances not already accounted for – this includes capital funding received during previous financial years from specific grants which no longer exist 
Excludes: 
balances that appear in the framework in B01 to B03 </t>
  </si>
  <si>
    <t xml:space="preserve">B06: community-focused school revenue balances 
Hide
Includes: 
any unspent community-focused school balances 
any carried forward community-focused school balances from previous years 
Excludes: 
pupil-focused extended school balances (see B01 or B02)  </t>
  </si>
  <si>
    <t xml:space="preserve">B07: Identification of capital loans to the school 
Hide
Enter the outstanding amount of any capital loan which the school has an agreement to repay. This will ordinarily be a loan from the local authority. This is a memorandum item which should not impact on the way B05 (other capital balances) is calculated. </t>
  </si>
  <si>
    <t>Capital Income</t>
  </si>
  <si>
    <t>Capital Expenditure</t>
  </si>
  <si>
    <t>NOTE to school to correct totals if necessary</t>
  </si>
  <si>
    <t>Closing Balances</t>
  </si>
  <si>
    <t>Notepad Details</t>
  </si>
  <si>
    <t>School Details</t>
  </si>
  <si>
    <t>Opening Balances</t>
  </si>
  <si>
    <t>School Number</t>
  </si>
  <si>
    <t>School Name</t>
  </si>
  <si>
    <t>Contact Name</t>
  </si>
  <si>
    <t>Contact Email</t>
  </si>
  <si>
    <t>Contact Phone</t>
  </si>
  <si>
    <t>Federated
Flag
(Yes/No)</t>
  </si>
  <si>
    <t>FederationEstab1</t>
  </si>
  <si>
    <t>FederationEstab2</t>
  </si>
  <si>
    <t>FederationEstab3</t>
  </si>
  <si>
    <t>FederationEstab4</t>
  </si>
  <si>
    <t>FederationEstab5</t>
  </si>
  <si>
    <t>FederationEstab6</t>
  </si>
  <si>
    <t>FederationEstab7</t>
  </si>
  <si>
    <t>FederationEstab8</t>
  </si>
  <si>
    <t>FederationEstab9</t>
  </si>
  <si>
    <t>FederationEstab10</t>
  </si>
  <si>
    <t>Data Preparation
(Y/N)</t>
  </si>
  <si>
    <t>Data Version
(Final/
Preliminary)</t>
  </si>
  <si>
    <t>Complete
(Y/N)</t>
  </si>
  <si>
    <t>Cash or Accruals</t>
  </si>
  <si>
    <t>Insurance
(Y/N)</t>
  </si>
  <si>
    <t>OB01</t>
  </si>
  <si>
    <t>OB02</t>
  </si>
  <si>
    <t>OB03</t>
  </si>
  <si>
    <t>I01</t>
  </si>
  <si>
    <t>I02</t>
  </si>
  <si>
    <t>I03</t>
  </si>
  <si>
    <t>I04</t>
  </si>
  <si>
    <t>I05</t>
  </si>
  <si>
    <t>I06</t>
  </si>
  <si>
    <t>I07</t>
  </si>
  <si>
    <t>I08a</t>
  </si>
  <si>
    <t>I08b</t>
  </si>
  <si>
    <t>I09</t>
  </si>
  <si>
    <t>I10</t>
  </si>
  <si>
    <t>I11</t>
  </si>
  <si>
    <t>I12</t>
  </si>
  <si>
    <t>I13</t>
  </si>
  <si>
    <t>I15</t>
  </si>
  <si>
    <t>I16</t>
  </si>
  <si>
    <t>I17</t>
  </si>
  <si>
    <t>E01</t>
  </si>
  <si>
    <t>E02</t>
  </si>
  <si>
    <t>E03</t>
  </si>
  <si>
    <t>E04</t>
  </si>
  <si>
    <t>E05</t>
  </si>
  <si>
    <t>E06</t>
  </si>
  <si>
    <t>E07</t>
  </si>
  <si>
    <t>E08</t>
  </si>
  <si>
    <t>E09</t>
  </si>
  <si>
    <t>E10</t>
  </si>
  <si>
    <t>E11</t>
  </si>
  <si>
    <t>E12</t>
  </si>
  <si>
    <t>E13</t>
  </si>
  <si>
    <t>E14</t>
  </si>
  <si>
    <t>E15</t>
  </si>
  <si>
    <t>E16</t>
  </si>
  <si>
    <t>E17</t>
  </si>
  <si>
    <t>E18</t>
  </si>
  <si>
    <t>E19</t>
  </si>
  <si>
    <t>E20A</t>
  </si>
  <si>
    <t>E20B</t>
  </si>
  <si>
    <t>E20C</t>
  </si>
  <si>
    <t>E20D</t>
  </si>
  <si>
    <t>E20E</t>
  </si>
  <si>
    <t>E20F</t>
  </si>
  <si>
    <t>E20G</t>
  </si>
  <si>
    <t>E21</t>
  </si>
  <si>
    <t>E22</t>
  </si>
  <si>
    <t>E23</t>
  </si>
  <si>
    <t>E24</t>
  </si>
  <si>
    <t>E25</t>
  </si>
  <si>
    <t>E26</t>
  </si>
  <si>
    <t>E27</t>
  </si>
  <si>
    <t>E28a</t>
  </si>
  <si>
    <t>E28b</t>
  </si>
  <si>
    <t>E29</t>
  </si>
  <si>
    <t>E30</t>
  </si>
  <si>
    <t>E31</t>
  </si>
  <si>
    <t>E32</t>
  </si>
  <si>
    <t>CI01</t>
  </si>
  <si>
    <t>CI03</t>
  </si>
  <si>
    <t>CI04</t>
  </si>
  <si>
    <t>De Minimis</t>
  </si>
  <si>
    <t>CE01</t>
  </si>
  <si>
    <t>CE02</t>
  </si>
  <si>
    <t>CE03</t>
  </si>
  <si>
    <t>CE04A</t>
  </si>
  <si>
    <t>CE04B</t>
  </si>
  <si>
    <t>CE04C</t>
  </si>
  <si>
    <t>CE04D</t>
  </si>
  <si>
    <t>CE04E</t>
  </si>
  <si>
    <t>B01</t>
  </si>
  <si>
    <t>B02</t>
  </si>
  <si>
    <t>B03</t>
  </si>
  <si>
    <t>B05</t>
  </si>
  <si>
    <t>B06</t>
  </si>
  <si>
    <t>B07</t>
  </si>
  <si>
    <t>SF Income ( to be added to I12)</t>
  </si>
  <si>
    <t>SF Expenditure (to be added to E19)</t>
  </si>
  <si>
    <t>EE012</t>
  </si>
  <si>
    <t>Blundeston Church of England Voluntary Controlled Primary School</t>
  </si>
  <si>
    <t>Mr Chris Edwards</t>
  </si>
  <si>
    <t xml:space="preserve">admin@blundeston.suffolk.sch.uk </t>
  </si>
  <si>
    <t>01502730488</t>
  </si>
  <si>
    <t>No</t>
  </si>
  <si>
    <t>Y</t>
  </si>
  <si>
    <t>Accruals</t>
  </si>
  <si>
    <t>N</t>
  </si>
  <si>
    <t>EE017</t>
  </si>
  <si>
    <t>St Botolph's Church of England Voluntary Controlled Primary School</t>
  </si>
  <si>
    <t>Mr Mark Cobbold</t>
  </si>
  <si>
    <t>admin@st-botolphs.suffolk.sch.uk</t>
  </si>
  <si>
    <t>01379890181</t>
  </si>
  <si>
    <t>EE019</t>
  </si>
  <si>
    <t>Carlton Colville Primary School</t>
  </si>
  <si>
    <t>Mr Oz Sparks</t>
  </si>
  <si>
    <t xml:space="preserve">office@carltoncolvilleprimary.co.uk </t>
  </si>
  <si>
    <t>01502572682</t>
  </si>
  <si>
    <t>EE022</t>
  </si>
  <si>
    <t>Corton Church of England Voluntary Aided Primary School</t>
  </si>
  <si>
    <t>Mrs Nicola Rowland</t>
  </si>
  <si>
    <t>office@corton.suffolk.sch.uk</t>
  </si>
  <si>
    <t>01502730596</t>
  </si>
  <si>
    <t>EE025</t>
  </si>
  <si>
    <t>Sir Robert Hitcham Church of England Voluntary Aided School</t>
  </si>
  <si>
    <t>Mrs Laura Dumolo</t>
  </si>
  <si>
    <t>admin@sirroberthitcham.suffolk.sch.uk</t>
  </si>
  <si>
    <t>01728860201</t>
  </si>
  <si>
    <t>EE029</t>
  </si>
  <si>
    <t>Earl Soham Community Primary School</t>
  </si>
  <si>
    <t>Mrs Jen Carlyle</t>
  </si>
  <si>
    <t>ad.earlsoham.p@talk21.com</t>
  </si>
  <si>
    <t>01728685359</t>
  </si>
  <si>
    <t>EE035</t>
  </si>
  <si>
    <t>Framlingham Sir Robert Hitcham's Church of England Voluntary Aided Primary School</t>
  </si>
  <si>
    <t>Mrs Lora Cann</t>
  </si>
  <si>
    <t>h.simpson@hitchams.suffolk.sch.uk</t>
  </si>
  <si>
    <t>01728723354</t>
  </si>
  <si>
    <t>EE050</t>
  </si>
  <si>
    <t>Kelsale Church of England Voluntary Controlled Primary School</t>
  </si>
  <si>
    <t>Mrs Nicola Johnson</t>
  </si>
  <si>
    <t xml:space="preserve">admin@kelsale.suffolk.sch.uk </t>
  </si>
  <si>
    <t>01728602297</t>
  </si>
  <si>
    <t>EE075</t>
  </si>
  <si>
    <t>Oulton Broad Primary School</t>
  </si>
  <si>
    <t>Mr Jamie White</t>
  </si>
  <si>
    <t>ad.oultonbroad.p@talk21.com</t>
  </si>
  <si>
    <t>01502565930</t>
  </si>
  <si>
    <t>EE101</t>
  </si>
  <si>
    <t>Stonham Aspal Church of England Voluntary Aided Primary School</t>
  </si>
  <si>
    <t>Mr Ben Hemmings</t>
  </si>
  <si>
    <t>admin@stonhamaspal.suffolk.sch.uk</t>
  </si>
  <si>
    <t>01449711346</t>
  </si>
  <si>
    <t>EE113</t>
  </si>
  <si>
    <t>Worlingham Church of England Voluntary Controlled Primary School</t>
  </si>
  <si>
    <t>Mrs Holly Marchand</t>
  </si>
  <si>
    <t>office@wcevcps.org</t>
  </si>
  <si>
    <t>01502712375</t>
  </si>
  <si>
    <t>EE114</t>
  </si>
  <si>
    <t>Worlingworth Church of England Voluntary Controlled Primary School</t>
  </si>
  <si>
    <t xml:space="preserve"> Victoria Gascoyne-Cecil</t>
  </si>
  <si>
    <t>admin@worlingworth.suffolk.sch.uk</t>
  </si>
  <si>
    <t>01728628397</t>
  </si>
  <si>
    <t>EE187</t>
  </si>
  <si>
    <t>Horizon School</t>
  </si>
  <si>
    <t>Ms Diane Chester</t>
  </si>
  <si>
    <t>keeley.smart@horizonschool.org.uk</t>
  </si>
  <si>
    <t>01502539755</t>
  </si>
  <si>
    <t>EE202</t>
  </si>
  <si>
    <t>Bawdsey Church of England Primary School</t>
  </si>
  <si>
    <t>Mrs Katherine Butler</t>
  </si>
  <si>
    <t>ad.bawdsey.p@talk21.com</t>
  </si>
  <si>
    <t>01394411365</t>
  </si>
  <si>
    <t>EE203</t>
  </si>
  <si>
    <t>Bentley Church of England Voluntary Controlled Primary School</t>
  </si>
  <si>
    <t>Mrs Joanne Austin</t>
  </si>
  <si>
    <t>admin@bentley.suffolk.sch.uk</t>
  </si>
  <si>
    <t>01473310253</t>
  </si>
  <si>
    <t>EE205</t>
  </si>
  <si>
    <t>Bildeston Primary School</t>
  </si>
  <si>
    <t>Mrs Julia Shaw</t>
  </si>
  <si>
    <t>office@bildeston.suffolk.sch.uk</t>
  </si>
  <si>
    <t>01449740269</t>
  </si>
  <si>
    <t>EE206</t>
  </si>
  <si>
    <t>Bramford Church of England Voluntary Controlled Primary School</t>
  </si>
  <si>
    <t>Miss Diane Turner</t>
  </si>
  <si>
    <t>office@bramfordprimary.net</t>
  </si>
  <si>
    <t>01473741598</t>
  </si>
  <si>
    <t>EE211</t>
  </si>
  <si>
    <t>Bucklesham Primary School</t>
  </si>
  <si>
    <t>Miss Rachael Rudge</t>
  </si>
  <si>
    <t>admin@bucklesham.suffolk.sch.uk</t>
  </si>
  <si>
    <t>01473659389</t>
  </si>
  <si>
    <t>EE216</t>
  </si>
  <si>
    <t>Capel St Mary Church of England Voluntary Controlled Primary School</t>
  </si>
  <si>
    <t>Mr Andrew Frolish</t>
  </si>
  <si>
    <t>admin@capel-st-mary.suffolk.sch.uk</t>
  </si>
  <si>
    <t>01473310386</t>
  </si>
  <si>
    <t>EE220</t>
  </si>
  <si>
    <t>Copdock Primary School</t>
  </si>
  <si>
    <t>admin@copdock.suffolk.sch.uk</t>
  </si>
  <si>
    <t>01473730337</t>
  </si>
  <si>
    <t>EE223</t>
  </si>
  <si>
    <t>East Bergholt Church of England Voluntary Controlled Primary School</t>
  </si>
  <si>
    <t>Mrs Clare Sampson</t>
  </si>
  <si>
    <t>admin@eastbergholt-pri.suffolk.sch.uk</t>
  </si>
  <si>
    <t>01206298202</t>
  </si>
  <si>
    <t>EE229</t>
  </si>
  <si>
    <t>Colneis Junior School</t>
  </si>
  <si>
    <t>Mr Mark Girling</t>
  </si>
  <si>
    <t>SBM@fairfieldandcolneis.co.uk</t>
  </si>
  <si>
    <t>01394284052</t>
  </si>
  <si>
    <t>EE230</t>
  </si>
  <si>
    <t>Fairfield Infant School</t>
  </si>
  <si>
    <t>Fairfieldoffice@fairfieldandcolneis.co.uk</t>
  </si>
  <si>
    <t>01394283206</t>
  </si>
  <si>
    <t>EE232</t>
  </si>
  <si>
    <t>Kingsfleet Primary School</t>
  </si>
  <si>
    <t>Mrs Kyrsty Beattie</t>
  </si>
  <si>
    <t>admin@kingsfleet.suffolk.sch.uk</t>
  </si>
  <si>
    <t>01394277897</t>
  </si>
  <si>
    <t>EE237</t>
  </si>
  <si>
    <t>Grundisburgh Primary School</t>
  </si>
  <si>
    <t>Mr Adam Wilson</t>
  </si>
  <si>
    <t xml:space="preserve">admin@grundisburgh.suffolk.sch.uk </t>
  </si>
  <si>
    <t>01473735281</t>
  </si>
  <si>
    <t>EE238</t>
  </si>
  <si>
    <t>Beaumont Community Primary School</t>
  </si>
  <si>
    <t>Mrs Mayleen Atima</t>
  </si>
  <si>
    <t>beaumontcpschool@hotmail.com</t>
  </si>
  <si>
    <t>01473825120</t>
  </si>
  <si>
    <t>EE239</t>
  </si>
  <si>
    <t>Hadleigh Community Primary School</t>
  </si>
  <si>
    <t>Mrs Joanne Deaves</t>
  </si>
  <si>
    <t>bursar@hadleigh-pri.suffolk.sch.uk</t>
  </si>
  <si>
    <t>01473822161</t>
  </si>
  <si>
    <t>EE245</t>
  </si>
  <si>
    <t>Holbrook Primary School</t>
  </si>
  <si>
    <t>Mr Chris Perry</t>
  </si>
  <si>
    <t>c.hetherington@holbrookpri.org</t>
  </si>
  <si>
    <t>01473328225</t>
  </si>
  <si>
    <t>EE246</t>
  </si>
  <si>
    <t>Hollesley Primary School</t>
  </si>
  <si>
    <t>Mrs Sarah Wood</t>
  </si>
  <si>
    <t>admin@hollesley.suffolk.sch.uk</t>
  </si>
  <si>
    <t>01394411616</t>
  </si>
  <si>
    <t>EE258</t>
  </si>
  <si>
    <t>Clifford Road Primary School &amp; Nursery</t>
  </si>
  <si>
    <t>Mr Cieran Dadds</t>
  </si>
  <si>
    <t>head@cliffordroad.suffolk.sch.uk</t>
  </si>
  <si>
    <t>01473251605</t>
  </si>
  <si>
    <t>EE259</t>
  </si>
  <si>
    <t>gill.durrant@dalehall.suffolk.sch.uk</t>
  </si>
  <si>
    <t>EE266</t>
  </si>
  <si>
    <t>Highfield Nursery School</t>
  </si>
  <si>
    <t>Mrs Ruth Coleman</t>
  </si>
  <si>
    <t xml:space="preserve">admin@highfield.suffolk.sch.uk </t>
  </si>
  <si>
    <t>01473742534</t>
  </si>
  <si>
    <t>EE273</t>
  </si>
  <si>
    <t>Ravenswood Community Primary School</t>
  </si>
  <si>
    <t>Mr Bradley Saunders</t>
  </si>
  <si>
    <t>admin@ravenswood.suffolk.sch.uk</t>
  </si>
  <si>
    <t>01473728565</t>
  </si>
  <si>
    <t>EE275</t>
  </si>
  <si>
    <t>Ranelagh Primary School</t>
  </si>
  <si>
    <t>Mrs Olga Hopper</t>
  </si>
  <si>
    <t>admin@ranelagh.suffolk.sch.uk</t>
  </si>
  <si>
    <t>01473251608</t>
  </si>
  <si>
    <t>EE281</t>
  </si>
  <si>
    <t>EE284</t>
  </si>
  <si>
    <t>St John's Church of England Voluntary Aided Primary School, Ipswich</t>
  </si>
  <si>
    <t>Mrs Janita Betts</t>
  </si>
  <si>
    <t>office@st-johns.suffolk.sch.uk</t>
  </si>
  <si>
    <t>01473727554</t>
  </si>
  <si>
    <t>EE285</t>
  </si>
  <si>
    <t>St Margaret's Church of England Voluntary Aided Primary School, Ipswich</t>
  </si>
  <si>
    <t>Revd Jo Gunn</t>
  </si>
  <si>
    <t>admin@stmargaretsipswich.org</t>
  </si>
  <si>
    <t>01473251613</t>
  </si>
  <si>
    <t>EE287</t>
  </si>
  <si>
    <t>St Mark's Catholic Primary School, Ipswich</t>
  </si>
  <si>
    <t>Dr Michael Keller</t>
  </si>
  <si>
    <t>admin@st-marks.suffolk.sch.uk</t>
  </si>
  <si>
    <t>01473601748</t>
  </si>
  <si>
    <t>EE307</t>
  </si>
  <si>
    <t>Cedarwood Primary School</t>
  </si>
  <si>
    <t>Mrs Tina Shute</t>
  </si>
  <si>
    <t>admin@cedarwoodprimary.org.uk</t>
  </si>
  <si>
    <t>01473612981</t>
  </si>
  <si>
    <t>EE309</t>
  </si>
  <si>
    <t>Heath Primary School, Kesgrave</t>
  </si>
  <si>
    <t>Mr David Whatley</t>
  </si>
  <si>
    <t>hthorpe@heathkesgrave.suffolk.sch.uk</t>
  </si>
  <si>
    <t>01473622806</t>
  </si>
  <si>
    <t>EE310</t>
  </si>
  <si>
    <t>Bealings School</t>
  </si>
  <si>
    <t>Headteacher Claire Robinson</t>
  </si>
  <si>
    <t>bealings_school@yahoo.co.uk</t>
  </si>
  <si>
    <t>01473622376</t>
  </si>
  <si>
    <t>EE311</t>
  </si>
  <si>
    <t>Birchwood Primary School</t>
  </si>
  <si>
    <t>Mrs Philippa Wake</t>
  </si>
  <si>
    <t>admin@birchwood.suffolk.sch.uk</t>
  </si>
  <si>
    <t>01473610701</t>
  </si>
  <si>
    <t>EE313</t>
  </si>
  <si>
    <t>Gorseland Primary School</t>
  </si>
  <si>
    <t>Mrs Elizabeth Green</t>
  </si>
  <si>
    <t>slowe@gorseland.net</t>
  </si>
  <si>
    <t>01473623790</t>
  </si>
  <si>
    <t>EE314</t>
  </si>
  <si>
    <t>Melton Primary School</t>
  </si>
  <si>
    <t>Mrs Caroline Richardson / Emma Mann</t>
  </si>
  <si>
    <t>admin@melton.suffolk.sch.uk</t>
  </si>
  <si>
    <t>01394382506</t>
  </si>
  <si>
    <t>EE318</t>
  </si>
  <si>
    <t>Otley Primary School</t>
  </si>
  <si>
    <t>Mrs Hannah Evans</t>
  </si>
  <si>
    <t>head@owfed.co.uk</t>
  </si>
  <si>
    <t>01473890302</t>
  </si>
  <si>
    <t>Yes</t>
  </si>
  <si>
    <t>EE324</t>
  </si>
  <si>
    <t>Somersham Primary School</t>
  </si>
  <si>
    <t>office@somershamprimary.net</t>
  </si>
  <si>
    <t>01473831251</t>
  </si>
  <si>
    <t>EE327</t>
  </si>
  <si>
    <t>Stratford St Mary Primary School</t>
  </si>
  <si>
    <t>Mrs Karen Bilner</t>
  </si>
  <si>
    <t>office@stratfordstmary.suffolk.sch.uk</t>
  </si>
  <si>
    <t>01206323236</t>
  </si>
  <si>
    <t>EE331</t>
  </si>
  <si>
    <t>Tattingstone Church of England Voluntary Controlled Primary School</t>
  </si>
  <si>
    <t>Mrs Beverley Derrett</t>
  </si>
  <si>
    <t>admin@tattingstone.suffolk.sch.uk</t>
  </si>
  <si>
    <t>01473328488</t>
  </si>
  <si>
    <t>EE332</t>
  </si>
  <si>
    <t>Trimley St Martin Primary School</t>
  </si>
  <si>
    <t>Mrs Samantha Ross</t>
  </si>
  <si>
    <t>ad.trimleystmartin.p@talk21.com</t>
  </si>
  <si>
    <t>01394448313</t>
  </si>
  <si>
    <t>EE333</t>
  </si>
  <si>
    <t>Trimley St Mary Primary School</t>
  </si>
  <si>
    <t xml:space="preserve"> Hayley Lamb and Lucy Beston</t>
  </si>
  <si>
    <t>office@trimley.net</t>
  </si>
  <si>
    <t>01394284130</t>
  </si>
  <si>
    <t>EE337</t>
  </si>
  <si>
    <t>Waldringfield Primary School</t>
  </si>
  <si>
    <t>office@waldringfield.suffolk.sch.uk</t>
  </si>
  <si>
    <t>01473736276</t>
  </si>
  <si>
    <t>EE339</t>
  </si>
  <si>
    <t>Witnesham Primary School</t>
  </si>
  <si>
    <t>01473785252</t>
  </si>
  <si>
    <t>YES</t>
  </si>
  <si>
    <t>EE341</t>
  </si>
  <si>
    <t>Sandlings Primary School</t>
  </si>
  <si>
    <t>Miss Patricia Toal</t>
  </si>
  <si>
    <t>admin@sandlings.suffolk.sch.uk</t>
  </si>
  <si>
    <t>01394420444</t>
  </si>
  <si>
    <t>EE342</t>
  </si>
  <si>
    <t>Woodbridge Primary School</t>
  </si>
  <si>
    <t>Headteacher Lynsey Crossley</t>
  </si>
  <si>
    <t xml:space="preserve">sandra.thompson@woodbridgeprimary.suffolk.sch.uk </t>
  </si>
  <si>
    <t>01394382516</t>
  </si>
  <si>
    <t>EE343</t>
  </si>
  <si>
    <t>Kyson Primary School</t>
  </si>
  <si>
    <t>Mr Tom Gunson</t>
  </si>
  <si>
    <t>head.kyson@talk21.com</t>
  </si>
  <si>
    <t>01394384481</t>
  </si>
  <si>
    <t>EE370</t>
  </si>
  <si>
    <t>Northgate High School</t>
  </si>
  <si>
    <t>Miss Rowena Mackie</t>
  </si>
  <si>
    <t>ljw@northgate.suffolk.sch.uk</t>
  </si>
  <si>
    <t>01473210123</t>
  </si>
  <si>
    <t>EE400</t>
  </si>
  <si>
    <t>Acton Church of England Voluntary Controlled Primary School</t>
  </si>
  <si>
    <t>Mr Jonathan Gray</t>
  </si>
  <si>
    <t>admin@acton.suffolk.sch.uk</t>
  </si>
  <si>
    <t>01787377089</t>
  </si>
  <si>
    <t>EE405</t>
  </si>
  <si>
    <t>Barnham Church of England Voluntary Controlled Primary School</t>
  </si>
  <si>
    <t>Mrs Amy Arnold</t>
  </si>
  <si>
    <t>head@barnham.suffolk.sch.uk</t>
  </si>
  <si>
    <t>01842890253</t>
  </si>
  <si>
    <t>EE406</t>
  </si>
  <si>
    <t>Barningham Church of England Voluntary Controlled Primary School</t>
  </si>
  <si>
    <t>Miss Stephany Hunter</t>
  </si>
  <si>
    <t>admin@barningham.suffolk.sch.uk</t>
  </si>
  <si>
    <t>01359221297</t>
  </si>
  <si>
    <t>EE407</t>
  </si>
  <si>
    <t>Barrow Church of England Voluntary Controlled Primary School</t>
  </si>
  <si>
    <t>Mrs Helen Ashe</t>
  </si>
  <si>
    <t>finance@barrow.suffolk.sch.uk</t>
  </si>
  <si>
    <t>01284810223</t>
  </si>
  <si>
    <t>EE409</t>
  </si>
  <si>
    <t>Boxford Church of England Voluntary Controlled Primary School</t>
  </si>
  <si>
    <t>Mrs Emma Lea</t>
  </si>
  <si>
    <t>office@boxford.suffolk.sch.uk</t>
  </si>
  <si>
    <t>01787210332</t>
  </si>
  <si>
    <t>EE412</t>
  </si>
  <si>
    <t>Bures Church of England Voluntary Controlled Primary School</t>
  </si>
  <si>
    <t>Mrs Michaela Harris</t>
  </si>
  <si>
    <t>primary@bures.suffolk.sch.uk</t>
  </si>
  <si>
    <t>01787227446</t>
  </si>
  <si>
    <t>EE415</t>
  </si>
  <si>
    <t>Guildhall Feoffment Community Primary School</t>
  </si>
  <si>
    <t>Mr Andrew Matthews &amp; Fiona-Catherine Thompson</t>
  </si>
  <si>
    <t>admin@guildhallfeoffment.suffolk.sch.uk</t>
  </si>
  <si>
    <t>01284754840</t>
  </si>
  <si>
    <t>EE418</t>
  </si>
  <si>
    <t>Sebert Wood Community Primary School</t>
  </si>
  <si>
    <t>Mr James Tottie</t>
  </si>
  <si>
    <t>admin@sebertwood.co.uk</t>
  </si>
  <si>
    <t>01284755211</t>
  </si>
  <si>
    <t>EE420</t>
  </si>
  <si>
    <t>St Edmund's Catholic Primary School</t>
  </si>
  <si>
    <t>Mrs Maria Kemble</t>
  </si>
  <si>
    <t>office@st-edmunds.suffolk.sch.uk</t>
  </si>
  <si>
    <t>01284755141</t>
  </si>
  <si>
    <t>EE421</t>
  </si>
  <si>
    <t>St Edmundsbury Church of England Voluntary Aided Primary School</t>
  </si>
  <si>
    <t>admin@st-edmundsbury.suffolk.sch.uk</t>
  </si>
  <si>
    <t>01284752967</t>
  </si>
  <si>
    <t>EE422</t>
  </si>
  <si>
    <t>ad.sextonsmanor.p@talk21.com</t>
  </si>
  <si>
    <t>EE424</t>
  </si>
  <si>
    <t>Westgate Community Primary School and Nursery</t>
  </si>
  <si>
    <t>Mrs Rhonda Kidd</t>
  </si>
  <si>
    <t>admin@westgate.suffolk.sch.uk</t>
  </si>
  <si>
    <t>01284755988</t>
  </si>
  <si>
    <t>EE426</t>
  </si>
  <si>
    <t>Cavendish Church of England Primary School</t>
  </si>
  <si>
    <t>admin@cavendish.suffolk.sch.uk</t>
  </si>
  <si>
    <t>01787280279</t>
  </si>
  <si>
    <t>EE432</t>
  </si>
  <si>
    <t>Creeting St Mary Church of England Voluntary Aided Primary School</t>
  </si>
  <si>
    <t>Mrs Christine Friar</t>
  </si>
  <si>
    <t>office@creetingstmary.suffolk.sch.uk</t>
  </si>
  <si>
    <t>01449720312</t>
  </si>
  <si>
    <t>EE436</t>
  </si>
  <si>
    <t>Elmswell Community Primary School</t>
  </si>
  <si>
    <t>Mr Richard Ratcliffe</t>
  </si>
  <si>
    <t>bursar@elmswell.suffolk.sch.uk</t>
  </si>
  <si>
    <t>01359240261</t>
  </si>
  <si>
    <t>EE443</t>
  </si>
  <si>
    <t>Pot Kiln Primary School</t>
  </si>
  <si>
    <t>Mr Sean Ambrose</t>
  </si>
  <si>
    <t>admin@potkiln.suffolk.sch.uk</t>
  </si>
  <si>
    <t>01787372107</t>
  </si>
  <si>
    <t>EE444</t>
  </si>
  <si>
    <t>Great Finborough Church of England Voluntary Controlled Primary School</t>
  </si>
  <si>
    <t>Mr Stephen Dodd</t>
  </si>
  <si>
    <t>headteacher@greatfinborough.suffolk.sch.uk</t>
  </si>
  <si>
    <t>01449613208</t>
  </si>
  <si>
    <t>EE445</t>
  </si>
  <si>
    <t>Great Waldingfield Church of England Voluntary Controlled Primary School</t>
  </si>
  <si>
    <t>Mrs Sarah Baker</t>
  </si>
  <si>
    <t>admin@greatwaldingfield.suffolk.sch.uk</t>
  </si>
  <si>
    <t>01787374055</t>
  </si>
  <si>
    <t>EE451</t>
  </si>
  <si>
    <t>New Cangle Community Primary School</t>
  </si>
  <si>
    <t>Ms Jacqueline Brading</t>
  </si>
  <si>
    <t>admin@newcangle.co.uk</t>
  </si>
  <si>
    <t>01440702143</t>
  </si>
  <si>
    <t>EE457</t>
  </si>
  <si>
    <t>Honington Church of England Voluntary Controlled Primary School</t>
  </si>
  <si>
    <t>Headteacher Michelle Boyd</t>
  </si>
  <si>
    <t>admin@honnington.suffolk.sch.uk</t>
  </si>
  <si>
    <t>01359269324</t>
  </si>
  <si>
    <t>EE458</t>
  </si>
  <si>
    <t>Hopton Church of England Voluntary Controlled Primary School</t>
  </si>
  <si>
    <t>Mrs Jo Whiting</t>
  </si>
  <si>
    <t>admin@hopton.suffolk.sch.uk</t>
  </si>
  <si>
    <t>01953681449</t>
  </si>
  <si>
    <t>EE460</t>
  </si>
  <si>
    <t>Hundon Community Primary School</t>
  </si>
  <si>
    <t>Mrs Sharon FitzGerald</t>
  </si>
  <si>
    <t>admin@hundonschool.co.uk</t>
  </si>
  <si>
    <t>01440786217</t>
  </si>
  <si>
    <t>EE461</t>
  </si>
  <si>
    <t>Ickworth Park Primary School</t>
  </si>
  <si>
    <t>Mrs Kirsten Steele</t>
  </si>
  <si>
    <t>admin@ickworthpark.suffolk.sch.uk</t>
  </si>
  <si>
    <t>01284735337</t>
  </si>
  <si>
    <t>EE466</t>
  </si>
  <si>
    <t>Lakenheath Community Primary School</t>
  </si>
  <si>
    <t>Mr Michael Tingey</t>
  </si>
  <si>
    <t>admin@lakenheath.suffolk.sch.uk</t>
  </si>
  <si>
    <t>01842860256</t>
  </si>
  <si>
    <t>EE467</t>
  </si>
  <si>
    <t>Lavenham Community Primary School</t>
  </si>
  <si>
    <t>Mr Rory Michael</t>
  </si>
  <si>
    <t>admin@lavenham.suffolk.sch.uk</t>
  </si>
  <si>
    <t>01787247350</t>
  </si>
  <si>
    <t>EE468</t>
  </si>
  <si>
    <t>All Saints' Church of England Voluntary Controlled Primary School, Lawshall</t>
  </si>
  <si>
    <t>Ms Clare Pamela Lamb</t>
  </si>
  <si>
    <t>office@allsaintsvc-pri.suffolk.sch.uk</t>
  </si>
  <si>
    <t>01284828223</t>
  </si>
  <si>
    <t>EE478</t>
  </si>
  <si>
    <t>Moulton Church of England Voluntary Controlled Primary School</t>
  </si>
  <si>
    <t>Mrs Deborah Shipp</t>
  </si>
  <si>
    <t>admin@moulton.suffolk.sch.uk</t>
  </si>
  <si>
    <t>01638750236</t>
  </si>
  <si>
    <t>EE479</t>
  </si>
  <si>
    <t>Nayland Primary School</t>
  </si>
  <si>
    <t>Mrs Katie Coburn</t>
  </si>
  <si>
    <t>ad.nayland.p@talk21.com</t>
  </si>
  <si>
    <t>01206262348</t>
  </si>
  <si>
    <t>EE482</t>
  </si>
  <si>
    <t>Exning Primary School</t>
  </si>
  <si>
    <t>Mr James Clark - Regional Director for Primaries Emma Hardy - Headteacher</t>
  </si>
  <si>
    <t>admin@exning.suffolk.sch.uk</t>
  </si>
  <si>
    <t>01638600123</t>
  </si>
  <si>
    <t>EE486</t>
  </si>
  <si>
    <t>Paddocks Primary School</t>
  </si>
  <si>
    <t>Mrs Amanda Thompson</t>
  </si>
  <si>
    <t>admin@paddocks.suffolk.sch.uk</t>
  </si>
  <si>
    <t>01638664127</t>
  </si>
  <si>
    <t>EE488</t>
  </si>
  <si>
    <t>Norton CEVC Primary School</t>
  </si>
  <si>
    <t>Mrs Lisa Sparkes</t>
  </si>
  <si>
    <t>office@norton.suffolk.sch.uk</t>
  </si>
  <si>
    <t>01359230520</t>
  </si>
  <si>
    <t>EE495</t>
  </si>
  <si>
    <t>Risby Church of England Voluntary Controlled Primary School</t>
  </si>
  <si>
    <t>Mrs Lucy Smith</t>
  </si>
  <si>
    <t>admin@risbyprimary.com</t>
  </si>
  <si>
    <t>01284810367</t>
  </si>
  <si>
    <t>EE499</t>
  </si>
  <si>
    <t>Stanton Community Primary School</t>
  </si>
  <si>
    <t xml:space="preserve"> Liz Bonnelykke</t>
  </si>
  <si>
    <t>head@stanton.suffolk.sch.uk</t>
  </si>
  <si>
    <t>01359250225</t>
  </si>
  <si>
    <t>EE504</t>
  </si>
  <si>
    <t>Wood Ley Community Primary School</t>
  </si>
  <si>
    <t>Mrs Sandra Renwick</t>
  </si>
  <si>
    <t>admin@woodley.suffolk.sch.uk</t>
  </si>
  <si>
    <t>01449616038</t>
  </si>
  <si>
    <t>EE507</t>
  </si>
  <si>
    <t>St Gregory Church of England Voluntary Controlled Primary School</t>
  </si>
  <si>
    <t>Mr Daniel Woodrow</t>
  </si>
  <si>
    <t>admin@st-gregory.suffolk.sch.uk</t>
  </si>
  <si>
    <t>01787372418</t>
  </si>
  <si>
    <t>EE508</t>
  </si>
  <si>
    <t>Trinity Church of England Voluntary Aided Primary School</t>
  </si>
  <si>
    <t>Mrs Linda Curran-Spain</t>
  </si>
  <si>
    <t>admin@trinity.suffolk.sch.uk</t>
  </si>
  <si>
    <t>01449770462</t>
  </si>
  <si>
    <t>EE517</t>
  </si>
  <si>
    <t>Walsham-le-Willows Church of England Voluntary Controlled Primary School</t>
  </si>
  <si>
    <t>Mrs Maxine McGarr</t>
  </si>
  <si>
    <t>admin@walsham-le-willows.suffolk.sch.uk</t>
  </si>
  <si>
    <t>01359259319</t>
  </si>
  <si>
    <t>EE552</t>
  </si>
  <si>
    <t>King Edward VI CEVC School</t>
  </si>
  <si>
    <t>Mr Deri O'Regan</t>
  </si>
  <si>
    <t>bm@king-ed.suffolk.sch.uk</t>
  </si>
  <si>
    <t>01284761393</t>
  </si>
  <si>
    <t>EE560</t>
  </si>
  <si>
    <t>Thurston Community College</t>
  </si>
  <si>
    <t>Ms Maéve Taylor</t>
  </si>
  <si>
    <t>lynda.lodge@thurstoncollege.suffolk.sch.uk</t>
  </si>
  <si>
    <t>01359230885</t>
  </si>
  <si>
    <t>EE579</t>
  </si>
  <si>
    <t>Hillside Special School</t>
  </si>
  <si>
    <t>Mrs Lizzi Murphy</t>
  </si>
  <si>
    <t>admin@hillside.suffolk.sch.uk</t>
  </si>
  <si>
    <t>01787372808</t>
  </si>
  <si>
    <t>Income Fields</t>
  </si>
  <si>
    <t>Expenditure Fields</t>
  </si>
  <si>
    <t>I19</t>
  </si>
  <si>
    <t>SCHOOL NAME</t>
  </si>
  <si>
    <t>COST CENTRE</t>
  </si>
  <si>
    <t>Number only</t>
  </si>
  <si>
    <t>I18c</t>
  </si>
  <si>
    <t>I18d</t>
  </si>
  <si>
    <t xml:space="preserve">SF Exp </t>
  </si>
  <si>
    <t>SF Inc</t>
  </si>
  <si>
    <t>Income total</t>
  </si>
  <si>
    <t>Expenditure total</t>
  </si>
  <si>
    <t>NET TOTAL</t>
  </si>
  <si>
    <t>CE04</t>
  </si>
  <si>
    <t>Blundeston C of E VCP School</t>
  </si>
  <si>
    <t>St Botolph's CEVCP School</t>
  </si>
  <si>
    <t>Corton CEVCP School</t>
  </si>
  <si>
    <t>Sir Robert Hitcham's CEVAP School, Debenham</t>
  </si>
  <si>
    <t>Sir Robert Hitcham's CEVAP School, Framlingham</t>
  </si>
  <si>
    <t>Kelsale CEVCP School</t>
  </si>
  <si>
    <t>Stonham Aspal CEVAP School</t>
  </si>
  <si>
    <t>Worlingham CEVCP School</t>
  </si>
  <si>
    <t>Worlingworth CEVCP School</t>
  </si>
  <si>
    <t xml:space="preserve">Bawdsey CEVCP School </t>
  </si>
  <si>
    <t>Bentley CEVCP School</t>
  </si>
  <si>
    <t>Bramford CEVCP School</t>
  </si>
  <si>
    <t>Capel St Mary CEVCP School</t>
  </si>
  <si>
    <t>East Bergholt CEVCP School</t>
  </si>
  <si>
    <t>Clifford Road Primary School</t>
  </si>
  <si>
    <t>Dale Hall Community Primary School</t>
  </si>
  <si>
    <t>Ravenswood Primary School</t>
  </si>
  <si>
    <t>Rushmere Hall Primary School</t>
  </si>
  <si>
    <t>St John's CEVAP School</t>
  </si>
  <si>
    <t>St Margaret's CEVAP School, Ipswich</t>
  </si>
  <si>
    <t>St Mark's Catholic Primary School</t>
  </si>
  <si>
    <t>Cedarwood Community Primary School</t>
  </si>
  <si>
    <t>Heath Primary School</t>
  </si>
  <si>
    <t>Tattingstone CEVCP School</t>
  </si>
  <si>
    <t xml:space="preserve">Acton CEVCP School </t>
  </si>
  <si>
    <t>Barnham CEVCP School</t>
  </si>
  <si>
    <t>Barningham CEVCP School</t>
  </si>
  <si>
    <t xml:space="preserve">Barrow CEVCP School </t>
  </si>
  <si>
    <t>Boxford CEVCP School</t>
  </si>
  <si>
    <t>Bures CEVCP School</t>
  </si>
  <si>
    <t>St Edmund's Catholic Primary School, Bury St Edmunds</t>
  </si>
  <si>
    <t>St Edmundsbury CEVAP School</t>
  </si>
  <si>
    <t>Sextons Manor Community Primary School</t>
  </si>
  <si>
    <t>Westgate Community Primary School</t>
  </si>
  <si>
    <t>Cavendish CEVCP School</t>
  </si>
  <si>
    <t>Creeting St Mary CEVAP School</t>
  </si>
  <si>
    <t>Great Finborough CEVCP School</t>
  </si>
  <si>
    <t>Great Waldingfield CEVCP School</t>
  </si>
  <si>
    <t>Honington CEVCP School</t>
  </si>
  <si>
    <t>Hopton CEVCP School</t>
  </si>
  <si>
    <t>All Saints CEVCP School, Lawshall</t>
  </si>
  <si>
    <t>Moulton CEVCP School</t>
  </si>
  <si>
    <t>Norton CEVCP School</t>
  </si>
  <si>
    <t>Risby CEVCP School</t>
  </si>
  <si>
    <t>St Gregory CEVCP School</t>
  </si>
  <si>
    <t>Trinity CEVAP School</t>
  </si>
  <si>
    <t>Walsham-le-Willows CEVCP School</t>
  </si>
  <si>
    <t>King Edward VI CEVC Upper School</t>
  </si>
  <si>
    <t>EE996</t>
  </si>
  <si>
    <t>EE999</t>
  </si>
  <si>
    <t>362 - Teacher
374-Teacher (Special Unit)</t>
  </si>
  <si>
    <t>need to add a note for all schools to separate out costs between E20 A and E20G</t>
  </si>
  <si>
    <t>Formula</t>
  </si>
  <si>
    <t>Manual</t>
  </si>
  <si>
    <t>ENTER 3 DIGIT SCHOOL NUMBER</t>
  </si>
  <si>
    <t xml:space="preserve">CHANGES : Please enter any changes needed for CFR figures (ensure that any negative figures are corrected) </t>
  </si>
  <si>
    <t>NOTES : PLEASE ADD ANY COMMENTS THAT YOU WOULD LIKE TO BE INCLUDED ON THE CFR</t>
  </si>
  <si>
    <t>School LA Number:</t>
  </si>
  <si>
    <t>DfE Number:</t>
  </si>
  <si>
    <t>Headteacher:</t>
  </si>
  <si>
    <t>Email:</t>
  </si>
  <si>
    <t>Phone:</t>
  </si>
  <si>
    <t xml:space="preserve">
(these figures should match your P13 Oracle Print) </t>
  </si>
  <si>
    <t>Arbor (VAT) Differences 
These figures were corrected for the CFR by removing them from the 2025/26 figures and including them in the 2024/25 CFR</t>
  </si>
  <si>
    <t>Figures used for CFR report to DfE showing True 25/26 totals</t>
  </si>
  <si>
    <t>CFR Category</t>
  </si>
  <si>
    <t>CFR Heading</t>
  </si>
  <si>
    <t xml:space="preserve">Budget Share
2025-2026 
(£) </t>
  </si>
  <si>
    <t>Arbor Differences 
 2025-2026
(£)</t>
  </si>
  <si>
    <t>School Fund totals  
2025-2026
(£)</t>
  </si>
  <si>
    <t>CFR TOTALS 
2025-2026
(£)</t>
  </si>
  <si>
    <t>Opening Revenue Balance</t>
  </si>
  <si>
    <t>Opening Capital Balance</t>
  </si>
  <si>
    <t>Revenue Income</t>
  </si>
  <si>
    <t>Funds delegated by the local authority</t>
  </si>
  <si>
    <t>Funding for sixth form students</t>
  </si>
  <si>
    <t>High needs top-up funding</t>
  </si>
  <si>
    <t>Funding for minority ethnic pupils</t>
  </si>
  <si>
    <t>Pupil premium</t>
  </si>
  <si>
    <t>Other government grants</t>
  </si>
  <si>
    <t>Other grants and payments received</t>
  </si>
  <si>
    <t>I08</t>
  </si>
  <si>
    <t>I08A</t>
  </si>
  <si>
    <t>Income from letting premises</t>
  </si>
  <si>
    <t>I08B</t>
  </si>
  <si>
    <t>Other income from facilities and services</t>
  </si>
  <si>
    <t>Income from catering</t>
  </si>
  <si>
    <t>Receipts from supply teacher insurance claims</t>
  </si>
  <si>
    <t>Receipts from other insurance claims</t>
  </si>
  <si>
    <t>Income from contributions to vists etc</t>
  </si>
  <si>
    <t>Donations and/or voluntary funds</t>
  </si>
  <si>
    <t>Pupil focussed extended school funding and/or grants</t>
  </si>
  <si>
    <t>Community focused school funding and/or grants</t>
  </si>
  <si>
    <t>Community focused school facilities income</t>
  </si>
  <si>
    <t>TOTAL INCOME</t>
  </si>
  <si>
    <t>Revenue Expenditure</t>
  </si>
  <si>
    <t>Teaching staff</t>
  </si>
  <si>
    <t>Supply teaching staff</t>
  </si>
  <si>
    <t>Education support staff</t>
  </si>
  <si>
    <t>Premises staff</t>
  </si>
  <si>
    <t>Administrative and clerical staff</t>
  </si>
  <si>
    <t>Catering staff</t>
  </si>
  <si>
    <t>Cost of other staff</t>
  </si>
  <si>
    <t>Indirect employee expenses</t>
  </si>
  <si>
    <t>Staff development and training</t>
  </si>
  <si>
    <t>Supply teacher insurance</t>
  </si>
  <si>
    <t>Staff related insurance</t>
  </si>
  <si>
    <t>Building maintenance and improvement</t>
  </si>
  <si>
    <t>Grounds maintenance and improvement</t>
  </si>
  <si>
    <t>Cleaning and caretaking</t>
  </si>
  <si>
    <t>Water and sewerage</t>
  </si>
  <si>
    <t>Energy</t>
  </si>
  <si>
    <t>Rates</t>
  </si>
  <si>
    <t>Other occupation costs</t>
  </si>
  <si>
    <t>Learning resources (not ICT equipment)</t>
  </si>
  <si>
    <t>E20</t>
  </si>
  <si>
    <t>Connectivity</t>
  </si>
  <si>
    <t>Onsite servers</t>
  </si>
  <si>
    <t xml:space="preserve"> IT learning resources</t>
  </si>
  <si>
    <t>Administration software and systems</t>
  </si>
  <si>
    <t>Laptops, desktops and tablets</t>
  </si>
  <si>
    <t>Other hardware</t>
  </si>
  <si>
    <t xml:space="preserve"> IT support</t>
  </si>
  <si>
    <t>Examination fees</t>
  </si>
  <si>
    <t>Administrative supplies</t>
  </si>
  <si>
    <t>Other insurance premiums</t>
  </si>
  <si>
    <t>Special facilities</t>
  </si>
  <si>
    <t>Catering supplies</t>
  </si>
  <si>
    <t>Agency supply teaching staff</t>
  </si>
  <si>
    <t>Bought in professional services - curriculum</t>
  </si>
  <si>
    <t>E28</t>
  </si>
  <si>
    <t>E28A</t>
  </si>
  <si>
    <t>Bought in professional services - other (Except PFI)</t>
  </si>
  <si>
    <t>E28B</t>
  </si>
  <si>
    <t>Bought in professional services - other ( PFI)</t>
  </si>
  <si>
    <t>Loan interest</t>
  </si>
  <si>
    <t>Direct revenue financing (revenue contributions to capital)</t>
  </si>
  <si>
    <t>Community focused school staff</t>
  </si>
  <si>
    <t>Community focused school costs</t>
  </si>
  <si>
    <t>TOTAL EXPENDITURE</t>
  </si>
  <si>
    <t>Net Increase (+VE) or Decrease (-VE) in Revenue Reserves</t>
  </si>
  <si>
    <t>Revenue Reserves Brought Forward</t>
  </si>
  <si>
    <t>Revenue Balances</t>
  </si>
  <si>
    <t>Commited revenue balance</t>
  </si>
  <si>
    <t>Uncommitted revenue balance</t>
  </si>
  <si>
    <t>Capital income</t>
  </si>
  <si>
    <t>Voluntary or private income</t>
  </si>
  <si>
    <t>Direct revenue financing</t>
  </si>
  <si>
    <t>TOTAL CAPITAL INCOME</t>
  </si>
  <si>
    <t>Acquisition of land and existing buildings</t>
  </si>
  <si>
    <t>New construction and renovation</t>
  </si>
  <si>
    <t>Vehicles, plant, equipment and machinery</t>
  </si>
  <si>
    <t>TOTAL CAPITAL EXPENDITURE</t>
  </si>
  <si>
    <t>Net Increase (+VE) or Decrease (-VE) in Capital Reserves</t>
  </si>
  <si>
    <t>Capital balance brought forward</t>
  </si>
  <si>
    <t>Capital Balance</t>
  </si>
  <si>
    <t>SCHOOL NUMBER</t>
  </si>
  <si>
    <t>Can Roll Over - prepare letter</t>
  </si>
  <si>
    <t>from MQ spreasheet</t>
  </si>
  <si>
    <t>Suffolk School Number</t>
  </si>
  <si>
    <t>BUDGET SHARES 2025/26</t>
  </si>
  <si>
    <t>I01 only</t>
  </si>
  <si>
    <t>Sixth Form for I02 - remove from I01</t>
  </si>
  <si>
    <t>EE509</t>
  </si>
  <si>
    <t>St Joseph's Roman Catholic Primary School</t>
  </si>
  <si>
    <t>EE513</t>
  </si>
  <si>
    <t>Thurlow CEVCP School</t>
  </si>
  <si>
    <t>2025-26 CFR Data</t>
  </si>
  <si>
    <t>ORACLE FIGURES
 2025-2026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</si>
</sst>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
    <numFmt numFmtId="166" formatCode="0.0"/>
  </numFmts>
  <fonts count="39" x14ac:knownFonts="1">
    <font>
      <sz val="11"/>
      <color theme="1"/>
      <name val="Calibri"/>
    </font>
    <font>
      <sz val="9"/>
      <color theme="1"/>
      <name val="Arial"/>
      <family val="2"/>
    </font>
    <font>
      <sz val="11"/>
      <color theme="1"/>
      <name val="Calibri"/>
      <family val="2"/>
    </font>
    <font>
      <b/>
      <sz val="11"/>
      <color theme="1"/>
      <name val="Calibri"/>
      <family val="2"/>
      <scheme val="minor"/>
    </font>
    <font>
      <b/>
      <sz val="12"/>
      <color theme="1"/>
      <name val="Arial"/>
      <family val="2"/>
    </font>
    <font>
      <sz val="8"/>
      <name val="Arial"/>
      <family val="2"/>
    </font>
    <font>
      <b/>
      <sz val="11"/>
      <name val="Arial"/>
      <family val="2"/>
    </font>
    <font>
      <sz val="8"/>
      <color theme="1"/>
      <name val="Calibri"/>
      <family val="2"/>
      <scheme val="minor"/>
    </font>
    <font>
      <sz val="11"/>
      <color rgb="FF000000"/>
      <name val="Calibri"/>
      <family val="2"/>
      <scheme val="minor"/>
    </font>
    <font>
      <b/>
      <sz val="11"/>
      <color rgb="FF000000"/>
      <name val="Calibri"/>
      <family val="2"/>
      <scheme val="minor"/>
    </font>
    <font>
      <sz val="11"/>
      <color rgb="FF0B0C0C"/>
      <name val="Arial"/>
      <family val="2"/>
    </font>
    <font>
      <sz val="11"/>
      <color rgb="FFFF0000"/>
      <name val="Calibri"/>
      <family val="2"/>
    </font>
    <font>
      <sz val="11"/>
      <color theme="0"/>
      <name val="Calibri"/>
      <family val="2"/>
      <scheme val="minor"/>
    </font>
    <font>
      <b/>
      <sz val="10"/>
      <color indexed="9"/>
      <name val="Arial"/>
      <family val="2"/>
    </font>
    <font>
      <b/>
      <sz val="8"/>
      <color indexed="9"/>
      <name val="Arial"/>
      <family val="2"/>
    </font>
    <font>
      <sz val="11"/>
      <color theme="0"/>
      <name val="Calibri"/>
      <family val="2"/>
    </font>
    <font>
      <b/>
      <sz val="22"/>
      <color theme="1"/>
      <name val="Calibri"/>
      <family val="2"/>
      <scheme val="minor"/>
    </font>
    <font>
      <b/>
      <sz val="12"/>
      <color rgb="FFFF0000"/>
      <name val="Calibri"/>
      <family val="2"/>
      <scheme val="minor"/>
    </font>
    <font>
      <sz val="22"/>
      <color theme="1"/>
      <name val="Calibri"/>
      <family val="2"/>
      <scheme val="minor"/>
    </font>
    <font>
      <b/>
      <sz val="18"/>
      <name val="Arial"/>
      <family val="2"/>
    </font>
    <font>
      <sz val="14"/>
      <name val="Calibri"/>
      <family val="2"/>
      <scheme val="minor"/>
    </font>
    <font>
      <sz val="14"/>
      <color theme="1"/>
      <name val="Calibri"/>
      <family val="2"/>
      <scheme val="minor"/>
    </font>
    <font>
      <sz val="10"/>
      <color theme="1"/>
      <name val="Calibri"/>
      <family val="2"/>
      <scheme val="minor"/>
    </font>
    <font>
      <sz val="10"/>
      <name val="Calibri"/>
      <family val="2"/>
      <scheme val="minor"/>
    </font>
    <font>
      <u/>
      <sz val="10"/>
      <color theme="10"/>
      <name val="Arial"/>
      <family val="2"/>
    </font>
    <font>
      <b/>
      <sz val="10"/>
      <color theme="1"/>
      <name val="Calibri"/>
      <family val="2"/>
      <scheme val="minor"/>
    </font>
    <font>
      <b/>
      <sz val="14"/>
      <color theme="1"/>
      <name val="Calibri"/>
      <family val="2"/>
    </font>
    <font>
      <b/>
      <sz val="12"/>
      <color theme="1"/>
      <name val="Calibri"/>
      <family val="2"/>
      <scheme val="minor"/>
    </font>
    <font>
      <b/>
      <sz val="8"/>
      <color theme="1"/>
      <name val="Calibri"/>
      <family val="2"/>
      <scheme val="minor"/>
    </font>
    <font>
      <b/>
      <sz val="11"/>
      <color theme="1"/>
      <name val="Calibri"/>
      <family val="2"/>
    </font>
    <font>
      <b/>
      <sz val="10"/>
      <name val="Calibri"/>
      <family val="2"/>
      <scheme val="minor"/>
    </font>
    <font>
      <b/>
      <sz val="9"/>
      <color indexed="81"/>
      <name val="Tahoma"/>
      <family val="2"/>
    </font>
    <font>
      <sz val="9"/>
      <color indexed="81"/>
      <name val="Tahoma"/>
      <family val="2"/>
    </font>
    <font>
      <i/>
      <sz val="8"/>
      <color theme="1"/>
      <name val="Calibri"/>
      <family val="2"/>
    </font>
    <font>
      <i/>
      <sz val="8"/>
      <color theme="1"/>
      <name val="Calibri"/>
      <family val="2"/>
      <scheme val="minor"/>
    </font>
    <font>
      <sz val="11"/>
      <name val="Calibri"/>
      <family val="2"/>
    </font>
    <font>
      <b/>
      <sz val="14"/>
      <name val="Calibri"/>
      <family val="2"/>
      <scheme val="minor"/>
    </font>
    <font>
      <b/>
      <sz val="10"/>
      <name val="Arial"/>
      <family val="2"/>
    </font>
    <font>
      <sz val="11"/>
      <name val="Calibri"/>
      <family val="2"/>
      <scheme val="minor"/>
    </font>
  </fonts>
  <fills count="22">
    <fill>
      <patternFill patternType="none"/>
    </fill>
    <fill>
      <patternFill patternType="gray125"/>
    </fill>
    <fill>
      <patternFill patternType="solid">
        <fgColor rgb="FFFFFFFF"/>
      </patternFill>
    </fill>
    <fill>
      <patternFill patternType="solid">
        <fgColor rgb="FFDFEAF3"/>
      </patternFill>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indexed="22"/>
        <bgColor indexed="64"/>
      </patternFill>
    </fill>
    <fill>
      <patternFill patternType="solid">
        <fgColor theme="4" tint="0.79998168889431442"/>
        <bgColor theme="4" tint="0.79998168889431442"/>
      </patternFill>
    </fill>
    <fill>
      <patternFill patternType="solid">
        <fgColor rgb="FFFFC000"/>
        <bgColor indexed="64"/>
      </patternFill>
    </fill>
    <fill>
      <patternFill patternType="solid">
        <fgColor rgb="FFFFFFFF"/>
        <bgColor indexed="64"/>
      </patternFill>
    </fill>
    <fill>
      <patternFill patternType="solid">
        <fgColor theme="3" tint="0.79998168889431442"/>
        <bgColor indexed="64"/>
      </patternFill>
    </fill>
  </fills>
  <borders count="25">
    <border>
      <left/>
      <right/>
      <top/>
      <bottom/>
      <diagonal/>
    </border>
    <border>
      <left style="thin">
        <color rgb="FFDDDDDD"/>
      </left>
      <right style="thin">
        <color rgb="FFDDDDDD"/>
      </right>
      <top style="thin">
        <color rgb="FFDDDDDD"/>
      </top>
      <bottom style="thin">
        <color rgb="FFDDDDD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double">
        <color theme="1"/>
      </left>
      <right style="double">
        <color theme="1"/>
      </right>
      <top style="double">
        <color theme="1"/>
      </top>
      <bottom style="double">
        <color theme="1"/>
      </bottom>
      <diagonal/>
    </border>
    <border>
      <left style="double">
        <color theme="1"/>
      </left>
      <right/>
      <top style="double">
        <color theme="1"/>
      </top>
      <bottom style="double">
        <color theme="1"/>
      </bottom>
      <diagonal/>
    </border>
    <border>
      <left style="double">
        <color theme="1"/>
      </left>
      <right style="double">
        <color theme="1"/>
      </right>
      <top style="double">
        <color theme="1"/>
      </top>
      <bottom/>
      <diagonal/>
    </border>
    <border>
      <left style="double">
        <color theme="1"/>
      </left>
      <right style="double">
        <color theme="1"/>
      </right>
      <top/>
      <bottom/>
      <diagonal/>
    </border>
    <border>
      <left style="double">
        <color theme="1"/>
      </left>
      <right style="double">
        <color theme="1"/>
      </right>
      <top/>
      <bottom style="double">
        <color theme="1"/>
      </bottom>
      <diagonal/>
    </border>
    <border>
      <left style="double">
        <color indexed="64"/>
      </left>
      <right style="double">
        <color indexed="64"/>
      </right>
      <top/>
      <bottom/>
      <diagonal/>
    </border>
    <border>
      <left/>
      <right/>
      <top style="double">
        <color theme="1"/>
      </top>
      <bottom/>
      <diagonal/>
    </border>
    <border>
      <left style="double">
        <color theme="1"/>
      </left>
      <right style="double">
        <color theme="0" tint="-0.34998626667073579"/>
      </right>
      <top style="double">
        <color theme="1"/>
      </top>
      <bottom/>
      <diagonal/>
    </border>
    <border>
      <left style="double">
        <color theme="0" tint="-0.34998626667073579"/>
      </left>
      <right/>
      <top/>
      <bottom/>
      <diagonal/>
    </border>
  </borders>
  <cellStyleXfs count="4">
    <xf numFmtId="0" fontId="0" fillId="0" borderId="0"/>
    <xf numFmtId="0" fontId="5" fillId="0" borderId="0"/>
    <xf numFmtId="0" fontId="7" fillId="0" borderId="0"/>
    <xf numFmtId="0" fontId="24" fillId="0" borderId="0" applyNumberFormat="0" applyFill="0" applyBorder="0" applyAlignment="0" applyProtection="0"/>
  </cellStyleXfs>
  <cellXfs count="220">
    <xf numFmtId="0" fontId="0" fillId="0" borderId="0" xfId="0"/>
    <xf numFmtId="0" fontId="1" fillId="3"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3" xfId="0" applyFont="1" applyFill="1" applyBorder="1" applyAlignment="1">
      <alignment horizontal="left" vertical="center" wrapText="1"/>
    </xf>
    <xf numFmtId="49" fontId="4" fillId="4" borderId="3" xfId="0" applyNumberFormat="1" applyFont="1" applyFill="1" applyBorder="1" applyAlignment="1">
      <alignment horizontal="left" vertical="center" wrapText="1"/>
    </xf>
    <xf numFmtId="164" fontId="4" fillId="4" borderId="2" xfId="0" applyNumberFormat="1" applyFont="1" applyFill="1" applyBorder="1" applyAlignment="1">
      <alignment horizontal="center" vertical="center" wrapText="1"/>
    </xf>
    <xf numFmtId="164" fontId="0" fillId="0" borderId="0" xfId="0" applyNumberFormat="1"/>
    <xf numFmtId="0" fontId="0" fillId="7" borderId="0" xfId="0" applyFill="1"/>
    <xf numFmtId="0" fontId="0" fillId="8" borderId="0" xfId="0" applyFill="1"/>
    <xf numFmtId="0" fontId="0" fillId="9" borderId="0" xfId="0" applyFill="1"/>
    <xf numFmtId="0" fontId="6" fillId="0" borderId="2" xfId="1" applyFont="1" applyBorder="1" applyAlignment="1">
      <alignment horizontal="center" vertical="center" wrapText="1"/>
    </xf>
    <xf numFmtId="165" fontId="0" fillId="0" borderId="0" xfId="2" applyNumberFormat="1" applyFont="1" applyAlignment="1">
      <alignment horizontal="center"/>
    </xf>
    <xf numFmtId="165" fontId="0" fillId="10" borderId="0" xfId="2" applyNumberFormat="1" applyFont="1" applyFill="1" applyAlignment="1">
      <alignment horizontal="center"/>
    </xf>
    <xf numFmtId="165" fontId="0" fillId="8" borderId="0" xfId="2" applyNumberFormat="1" applyFont="1" applyFill="1" applyAlignment="1">
      <alignment horizontal="center"/>
    </xf>
    <xf numFmtId="0" fontId="0" fillId="10" borderId="0" xfId="2" applyFont="1" applyFill="1" applyAlignment="1">
      <alignment horizontal="center"/>
    </xf>
    <xf numFmtId="0" fontId="0" fillId="0" borderId="0" xfId="2" applyFont="1" applyAlignment="1">
      <alignment horizontal="center"/>
    </xf>
    <xf numFmtId="0" fontId="3" fillId="0" borderId="0" xfId="2" applyFont="1" applyAlignment="1">
      <alignment horizontal="center"/>
    </xf>
    <xf numFmtId="0" fontId="0" fillId="10" borderId="0" xfId="0" applyFill="1"/>
    <xf numFmtId="49" fontId="6" fillId="0" borderId="2" xfId="1" applyNumberFormat="1" applyFont="1" applyBorder="1" applyAlignment="1">
      <alignment horizontal="center" vertical="center" wrapText="1"/>
    </xf>
    <xf numFmtId="0" fontId="0" fillId="0" borderId="0" xfId="2" applyFont="1"/>
    <xf numFmtId="0" fontId="0" fillId="10" borderId="0" xfId="2" applyFont="1" applyFill="1"/>
    <xf numFmtId="0" fontId="3" fillId="0" borderId="0" xfId="2" applyFont="1"/>
    <xf numFmtId="0" fontId="0" fillId="8" borderId="0" xfId="2" applyFont="1" applyFill="1"/>
    <xf numFmtId="0" fontId="0" fillId="0" borderId="4" xfId="0" applyBorder="1"/>
    <xf numFmtId="164" fontId="0" fillId="0" borderId="0" xfId="0" applyNumberFormat="1" applyAlignment="1">
      <alignment horizontal="center" vertical="center"/>
    </xf>
    <xf numFmtId="164" fontId="0" fillId="0" borderId="2" xfId="0" applyNumberFormat="1" applyBorder="1" applyAlignment="1">
      <alignment horizontal="center" vertical="center" wrapText="1"/>
    </xf>
    <xf numFmtId="164" fontId="8" fillId="0" borderId="2" xfId="0" applyNumberFormat="1" applyFont="1" applyBorder="1" applyAlignment="1">
      <alignment horizontal="center" vertical="center"/>
    </xf>
    <xf numFmtId="164" fontId="8" fillId="7" borderId="2" xfId="0" applyNumberFormat="1" applyFont="1" applyFill="1" applyBorder="1" applyAlignment="1">
      <alignment horizontal="center" vertical="center"/>
    </xf>
    <xf numFmtId="164" fontId="8" fillId="8" borderId="2" xfId="0" applyNumberFormat="1" applyFont="1" applyFill="1" applyBorder="1" applyAlignment="1">
      <alignment horizontal="center" vertical="center"/>
    </xf>
    <xf numFmtId="164" fontId="8" fillId="9" borderId="2" xfId="0" applyNumberFormat="1" applyFont="1" applyFill="1" applyBorder="1" applyAlignment="1">
      <alignment horizontal="center" vertical="center"/>
    </xf>
    <xf numFmtId="164" fontId="9" fillId="0" borderId="0" xfId="0" applyNumberFormat="1" applyFont="1" applyAlignment="1">
      <alignment horizontal="center" vertical="center"/>
    </xf>
    <xf numFmtId="0" fontId="0" fillId="0" borderId="0" xfId="0" applyAlignment="1">
      <alignment horizontal="center"/>
    </xf>
    <xf numFmtId="164" fontId="0" fillId="0" borderId="0" xfId="0" applyNumberFormat="1" applyAlignment="1">
      <alignment horizontal="center"/>
    </xf>
    <xf numFmtId="0" fontId="0" fillId="0" borderId="0" xfId="0" applyAlignment="1">
      <alignment horizontal="center" vertical="center"/>
    </xf>
    <xf numFmtId="0" fontId="0" fillId="0" borderId="2" xfId="0" applyBorder="1" applyAlignment="1">
      <alignment horizontal="center" vertical="center"/>
    </xf>
    <xf numFmtId="164" fontId="0" fillId="0" borderId="2" xfId="0" applyNumberFormat="1" applyBorder="1" applyAlignment="1">
      <alignment horizontal="center" vertical="center"/>
    </xf>
    <xf numFmtId="164" fontId="0" fillId="12" borderId="0" xfId="0" applyNumberFormat="1" applyFill="1" applyAlignment="1">
      <alignment horizontal="center"/>
    </xf>
    <xf numFmtId="0" fontId="10" fillId="0" borderId="0" xfId="0" applyFont="1" applyAlignment="1">
      <alignment horizontal="center" vertical="center" wrapText="1"/>
    </xf>
    <xf numFmtId="0" fontId="0" fillId="13" borderId="0" xfId="0" applyFill="1" applyAlignment="1">
      <alignment horizontal="center"/>
    </xf>
    <xf numFmtId="0" fontId="0" fillId="0" borderId="0" xfId="0" applyAlignment="1">
      <alignment wrapText="1"/>
    </xf>
    <xf numFmtId="164" fontId="4" fillId="4" borderId="3" xfId="0" applyNumberFormat="1" applyFont="1" applyFill="1" applyBorder="1" applyAlignment="1">
      <alignment horizontal="center" vertical="center" wrapText="1"/>
    </xf>
    <xf numFmtId="164" fontId="0" fillId="0" borderId="0" xfId="0" applyNumberFormat="1" applyAlignment="1">
      <alignment horizontal="center" wrapText="1"/>
    </xf>
    <xf numFmtId="0" fontId="2" fillId="0" borderId="0" xfId="0" applyFont="1" applyAlignment="1">
      <alignment wrapText="1"/>
    </xf>
    <xf numFmtId="164" fontId="2" fillId="0" borderId="0" xfId="0" applyNumberFormat="1" applyFont="1" applyAlignment="1">
      <alignment horizontal="center" wrapText="1"/>
    </xf>
    <xf numFmtId="0" fontId="2" fillId="0" borderId="0" xfId="0" applyFont="1" applyAlignment="1">
      <alignment horizontal="center" wrapText="1"/>
    </xf>
    <xf numFmtId="0" fontId="11" fillId="0" borderId="0" xfId="0" applyFont="1" applyAlignment="1">
      <alignment horizontal="center" wrapText="1"/>
    </xf>
    <xf numFmtId="0" fontId="4" fillId="13" borderId="2" xfId="0" applyFont="1" applyFill="1" applyBorder="1" applyAlignment="1">
      <alignment horizontal="center" vertical="center" wrapText="1"/>
    </xf>
    <xf numFmtId="0" fontId="0" fillId="15" borderId="0" xfId="0" applyFill="1"/>
    <xf numFmtId="0" fontId="0" fillId="15" borderId="0" xfId="0" applyFill="1" applyAlignment="1">
      <alignment horizontal="center"/>
    </xf>
    <xf numFmtId="164" fontId="0" fillId="15" borderId="0" xfId="0" applyNumberFormat="1" applyFill="1"/>
    <xf numFmtId="164" fontId="0" fillId="15" borderId="0" xfId="0" applyNumberFormat="1" applyFill="1" applyAlignment="1">
      <alignment horizontal="center"/>
    </xf>
    <xf numFmtId="164" fontId="0" fillId="15" borderId="0" xfId="0" applyNumberFormat="1" applyFill="1" applyAlignment="1">
      <alignment horizontal="center" vertical="center"/>
    </xf>
    <xf numFmtId="0" fontId="4" fillId="4" borderId="6" xfId="0" applyFont="1" applyFill="1" applyBorder="1" applyAlignment="1">
      <alignment horizontal="center" vertical="center" wrapText="1"/>
    </xf>
    <xf numFmtId="0" fontId="0" fillId="13" borderId="0" xfId="0" applyFill="1"/>
    <xf numFmtId="164" fontId="0" fillId="10" borderId="0" xfId="0" applyNumberFormat="1" applyFill="1"/>
    <xf numFmtId="164" fontId="0" fillId="10" borderId="0" xfId="0" applyNumberFormat="1" applyFill="1" applyAlignment="1">
      <alignment horizontal="center"/>
    </xf>
    <xf numFmtId="164" fontId="0" fillId="10" borderId="0" xfId="0" applyNumberFormat="1" applyFill="1" applyAlignment="1">
      <alignment horizontal="center" vertical="center"/>
    </xf>
    <xf numFmtId="0" fontId="0" fillId="10" borderId="0" xfId="0" applyFill="1" applyAlignment="1">
      <alignment horizontal="center"/>
    </xf>
    <xf numFmtId="164" fontId="0" fillId="16" borderId="0" xfId="0" applyNumberFormat="1" applyFill="1" applyAlignment="1">
      <alignment horizontal="center"/>
    </xf>
    <xf numFmtId="164" fontId="0" fillId="11" borderId="0" xfId="0" applyNumberFormat="1" applyFill="1"/>
    <xf numFmtId="164" fontId="2" fillId="0" borderId="0" xfId="0" applyNumberFormat="1" applyFont="1" applyAlignment="1">
      <alignment wrapText="1"/>
    </xf>
    <xf numFmtId="0" fontId="2" fillId="0" borderId="0" xfId="0" applyFont="1"/>
    <xf numFmtId="0" fontId="13" fillId="17" borderId="2" xfId="0" applyFont="1" applyFill="1" applyBorder="1" applyAlignment="1">
      <alignment horizontal="center" vertical="center" wrapText="1"/>
    </xf>
    <xf numFmtId="0" fontId="0" fillId="14" borderId="2" xfId="0" applyFill="1" applyBorder="1" applyAlignment="1">
      <alignment wrapText="1"/>
    </xf>
    <xf numFmtId="0" fontId="13" fillId="17" borderId="2" xfId="0" applyFont="1" applyFill="1" applyBorder="1" applyAlignment="1">
      <alignment horizontal="left" vertical="center" wrapText="1"/>
    </xf>
    <xf numFmtId="0" fontId="14" fillId="17" borderId="2" xfId="0" applyFont="1" applyFill="1" applyBorder="1" applyAlignment="1">
      <alignment horizontal="center" vertical="center" wrapText="1"/>
    </xf>
    <xf numFmtId="0" fontId="13" fillId="17" borderId="5" xfId="0" applyFont="1" applyFill="1" applyBorder="1" applyAlignment="1">
      <alignment horizontal="center" vertical="center" wrapText="1"/>
    </xf>
    <xf numFmtId="0" fontId="0" fillId="0" borderId="2" xfId="0" applyBorder="1"/>
    <xf numFmtId="0" fontId="3" fillId="18" borderId="2" xfId="0" applyFont="1" applyFill="1" applyBorder="1"/>
    <xf numFmtId="4" fontId="2" fillId="0" borderId="2" xfId="0" applyNumberFormat="1" applyFont="1" applyBorder="1"/>
    <xf numFmtId="4" fontId="0" fillId="0" borderId="2" xfId="0" applyNumberFormat="1" applyBorder="1"/>
    <xf numFmtId="0" fontId="0" fillId="16" borderId="0" xfId="0" applyFill="1"/>
    <xf numFmtId="0" fontId="0" fillId="19" borderId="0" xfId="0" applyFill="1"/>
    <xf numFmtId="0" fontId="1" fillId="10" borderId="1" xfId="0" applyFont="1" applyFill="1" applyBorder="1" applyAlignment="1">
      <alignment horizontal="left" vertical="top" wrapText="1"/>
    </xf>
    <xf numFmtId="4" fontId="0" fillId="13" borderId="2" xfId="0" applyNumberFormat="1" applyFill="1" applyBorder="1"/>
    <xf numFmtId="0" fontId="4" fillId="4" borderId="5" xfId="0" applyFont="1" applyFill="1" applyBorder="1" applyAlignment="1">
      <alignment horizontal="center" vertical="center" wrapText="1"/>
    </xf>
    <xf numFmtId="0" fontId="4" fillId="4" borderId="5" xfId="0" applyFont="1" applyFill="1" applyBorder="1" applyAlignment="1">
      <alignment horizontal="left" vertical="center" wrapText="1"/>
    </xf>
    <xf numFmtId="49" fontId="4" fillId="4" borderId="5" xfId="0" applyNumberFormat="1" applyFont="1" applyFill="1" applyBorder="1" applyAlignment="1">
      <alignment horizontal="left" vertical="center" wrapText="1"/>
    </xf>
    <xf numFmtId="0" fontId="4" fillId="4" borderId="7" xfId="0" applyFont="1" applyFill="1" applyBorder="1" applyAlignment="1">
      <alignment horizontal="center" vertical="center" wrapText="1"/>
    </xf>
    <xf numFmtId="164" fontId="4" fillId="4" borderId="7" xfId="0" applyNumberFormat="1" applyFont="1" applyFill="1" applyBorder="1" applyAlignment="1">
      <alignment horizontal="center" vertical="center" wrapText="1"/>
    </xf>
    <xf numFmtId="164" fontId="4" fillId="4" borderId="5" xfId="0" applyNumberFormat="1" applyFont="1" applyFill="1" applyBorder="1" applyAlignment="1">
      <alignment horizontal="center" vertical="center" wrapText="1"/>
    </xf>
    <xf numFmtId="0" fontId="4" fillId="13" borderId="7" xfId="0" applyFont="1" applyFill="1" applyBorder="1" applyAlignment="1">
      <alignment horizontal="center" vertical="center" wrapText="1"/>
    </xf>
    <xf numFmtId="0" fontId="0" fillId="0" borderId="2" xfId="0" applyBorder="1" applyAlignment="1">
      <alignment horizontal="center"/>
    </xf>
    <xf numFmtId="0" fontId="0" fillId="15" borderId="2" xfId="0" applyFill="1" applyBorder="1"/>
    <xf numFmtId="0" fontId="0" fillId="15" borderId="2" xfId="0" applyFill="1" applyBorder="1" applyAlignment="1">
      <alignment horizontal="center"/>
    </xf>
    <xf numFmtId="164" fontId="0" fillId="0" borderId="2" xfId="0" applyNumberFormat="1" applyBorder="1" applyAlignment="1">
      <alignment horizontal="center"/>
    </xf>
    <xf numFmtId="164" fontId="0" fillId="15" borderId="2" xfId="0" applyNumberFormat="1" applyFill="1" applyBorder="1" applyAlignment="1">
      <alignment horizontal="center"/>
    </xf>
    <xf numFmtId="164" fontId="0" fillId="10" borderId="2" xfId="0" applyNumberFormat="1" applyFill="1" applyBorder="1" applyAlignment="1">
      <alignment horizontal="center"/>
    </xf>
    <xf numFmtId="0" fontId="0" fillId="12" borderId="0" xfId="0" applyFill="1"/>
    <xf numFmtId="0" fontId="0" fillId="12" borderId="0" xfId="0" applyFill="1" applyAlignment="1">
      <alignment horizontal="center"/>
    </xf>
    <xf numFmtId="0" fontId="0" fillId="12" borderId="2" xfId="0" applyFill="1" applyBorder="1"/>
    <xf numFmtId="164" fontId="0" fillId="12" borderId="0" xfId="0" applyNumberFormat="1" applyFill="1"/>
    <xf numFmtId="164" fontId="0" fillId="12" borderId="0" xfId="0" applyNumberFormat="1" applyFill="1" applyAlignment="1">
      <alignment horizontal="center" vertical="center"/>
    </xf>
    <xf numFmtId="0" fontId="2" fillId="0" borderId="2" xfId="0" applyFont="1" applyBorder="1" applyAlignment="1">
      <alignment horizontal="center" vertical="center" wrapText="1"/>
    </xf>
    <xf numFmtId="164" fontId="0" fillId="0" borderId="0" xfId="0" applyNumberFormat="1" applyAlignment="1">
      <alignment horizontal="center" vertical="center" wrapText="1"/>
    </xf>
    <xf numFmtId="164" fontId="2" fillId="0" borderId="2" xfId="0" applyNumberFormat="1" applyFont="1" applyBorder="1" applyAlignment="1">
      <alignment horizontal="center" vertical="center" wrapText="1"/>
    </xf>
    <xf numFmtId="0" fontId="1" fillId="0" borderId="1" xfId="0" applyFont="1" applyBorder="1" applyAlignment="1">
      <alignment horizontal="left" vertical="top" wrapText="1"/>
    </xf>
    <xf numFmtId="0" fontId="1" fillId="5" borderId="1" xfId="0" applyFont="1" applyFill="1" applyBorder="1" applyAlignment="1">
      <alignment horizontal="left" vertical="top" wrapText="1"/>
    </xf>
    <xf numFmtId="0" fontId="1" fillId="6" borderId="1" xfId="0" applyFont="1" applyFill="1" applyBorder="1" applyAlignment="1">
      <alignment horizontal="left" vertical="top" wrapText="1"/>
    </xf>
    <xf numFmtId="0" fontId="1" fillId="15" borderId="1" xfId="0" applyFont="1" applyFill="1" applyBorder="1" applyAlignment="1">
      <alignment horizontal="left" vertical="top" wrapText="1"/>
    </xf>
    <xf numFmtId="0" fontId="1" fillId="12" borderId="1" xfId="0" applyFont="1" applyFill="1" applyBorder="1" applyAlignment="1">
      <alignment horizontal="left" vertical="top" wrapText="1"/>
    </xf>
    <xf numFmtId="0" fontId="2" fillId="13" borderId="0" xfId="0" applyFont="1" applyFill="1" applyAlignment="1">
      <alignment horizontal="center"/>
    </xf>
    <xf numFmtId="0" fontId="1" fillId="0" borderId="2" xfId="0" applyFont="1" applyBorder="1" applyAlignment="1">
      <alignment horizontal="left" vertical="top" wrapText="1"/>
    </xf>
    <xf numFmtId="0" fontId="1" fillId="5" borderId="2" xfId="0" applyFont="1" applyFill="1" applyBorder="1" applyAlignment="1">
      <alignment horizontal="left" vertical="top" wrapText="1"/>
    </xf>
    <xf numFmtId="0" fontId="1" fillId="6" borderId="2" xfId="0" applyFont="1" applyFill="1" applyBorder="1" applyAlignment="1">
      <alignment horizontal="left" vertical="top" wrapText="1"/>
    </xf>
    <xf numFmtId="0" fontId="1" fillId="15" borderId="2" xfId="0" applyFont="1" applyFill="1" applyBorder="1" applyAlignment="1">
      <alignment horizontal="left" vertical="top" wrapText="1"/>
    </xf>
    <xf numFmtId="165" fontId="18" fillId="4" borderId="4" xfId="0" applyNumberFormat="1" applyFont="1" applyFill="1" applyBorder="1" applyAlignment="1" applyProtection="1">
      <alignment horizontal="center" vertical="center"/>
      <protection locked="0"/>
    </xf>
    <xf numFmtId="0" fontId="13" fillId="17" borderId="2" xfId="0" applyFont="1" applyFill="1" applyBorder="1" applyAlignment="1">
      <alignment horizontal="center" vertical="center" wrapText="1"/>
    </xf>
    <xf numFmtId="0" fontId="0" fillId="0" borderId="2" xfId="0" applyBorder="1" applyAlignment="1">
      <alignment wrapText="1"/>
    </xf>
    <xf numFmtId="0" fontId="0" fillId="0" borderId="2" xfId="0" applyBorder="1" applyAlignment="1">
      <alignment horizontal="center" vertical="center" wrapText="1"/>
    </xf>
    <xf numFmtId="0" fontId="15" fillId="20" borderId="0" xfId="0" applyFont="1" applyFill="1" applyProtection="1"/>
    <xf numFmtId="4" fontId="22" fillId="20" borderId="0" xfId="0" applyNumberFormat="1" applyFont="1" applyFill="1" applyAlignment="1" applyProtection="1">
      <alignment horizontal="center"/>
    </xf>
    <xf numFmtId="0" fontId="22" fillId="20" borderId="0" xfId="0" applyFont="1" applyFill="1" applyProtection="1"/>
    <xf numFmtId="4" fontId="0" fillId="20" borderId="0" xfId="0" applyNumberFormat="1" applyFill="1" applyAlignment="1" applyProtection="1">
      <alignment horizontal="center"/>
    </xf>
    <xf numFmtId="0" fontId="0" fillId="20" borderId="0" xfId="0" applyFill="1" applyAlignment="1" applyProtection="1">
      <alignment horizontal="center"/>
    </xf>
    <xf numFmtId="0" fontId="0" fillId="4" borderId="0" xfId="0" applyFill="1" applyAlignment="1" applyProtection="1">
      <alignment horizontal="center"/>
    </xf>
    <xf numFmtId="0" fontId="0" fillId="4" borderId="0" xfId="0" applyFill="1" applyProtection="1"/>
    <xf numFmtId="0" fontId="35" fillId="4" borderId="0" xfId="0" applyFont="1" applyFill="1" applyProtection="1"/>
    <xf numFmtId="0" fontId="0" fillId="0" borderId="0" xfId="0" applyProtection="1"/>
    <xf numFmtId="0" fontId="0" fillId="20" borderId="0" xfId="0" applyFill="1" applyProtection="1"/>
    <xf numFmtId="0" fontId="27" fillId="20" borderId="0" xfId="0" applyFont="1" applyFill="1" applyProtection="1"/>
    <xf numFmtId="4" fontId="22" fillId="20" borderId="13" xfId="0" applyNumberFormat="1" applyFont="1" applyFill="1" applyBorder="1" applyAlignment="1" applyProtection="1">
      <alignment horizontal="center"/>
    </xf>
    <xf numFmtId="0" fontId="22" fillId="20" borderId="13" xfId="0" applyFont="1" applyFill="1" applyBorder="1" applyProtection="1"/>
    <xf numFmtId="0" fontId="0" fillId="4" borderId="0" xfId="0" quotePrefix="1" applyFill="1" applyAlignment="1" applyProtection="1">
      <alignment horizontal="center"/>
    </xf>
    <xf numFmtId="4" fontId="0" fillId="10" borderId="13" xfId="0" quotePrefix="1" applyNumberFormat="1" applyFill="1" applyBorder="1" applyAlignment="1" applyProtection="1">
      <alignment horizontal="center"/>
    </xf>
    <xf numFmtId="0" fontId="28" fillId="20" borderId="0" xfId="0" applyFont="1" applyFill="1" applyAlignment="1" applyProtection="1">
      <alignment horizontal="right"/>
    </xf>
    <xf numFmtId="4" fontId="25" fillId="20" borderId="13" xfId="0" applyNumberFormat="1" applyFont="1" applyFill="1" applyBorder="1" applyAlignment="1" applyProtection="1">
      <alignment horizontal="center"/>
    </xf>
    <xf numFmtId="4" fontId="25" fillId="10" borderId="13" xfId="0" applyNumberFormat="1" applyFont="1" applyFill="1" applyBorder="1" applyAlignment="1" applyProtection="1">
      <alignment horizontal="center"/>
    </xf>
    <xf numFmtId="4" fontId="22" fillId="20" borderId="14" xfId="0" applyNumberFormat="1" applyFont="1" applyFill="1" applyBorder="1" applyAlignment="1" applyProtection="1">
      <alignment horizontal="center" vertical="center"/>
    </xf>
    <xf numFmtId="4" fontId="22" fillId="5" borderId="13" xfId="0" applyNumberFormat="1" applyFont="1" applyFill="1" applyBorder="1" applyAlignment="1" applyProtection="1">
      <alignment horizontal="center"/>
    </xf>
    <xf numFmtId="0" fontId="22" fillId="5" borderId="13" xfId="0" applyFont="1" applyFill="1" applyBorder="1" applyProtection="1"/>
    <xf numFmtId="4" fontId="22" fillId="20" borderId="21" xfId="0" applyNumberFormat="1" applyFont="1" applyFill="1" applyBorder="1" applyAlignment="1" applyProtection="1">
      <alignment horizontal="center" vertical="center"/>
    </xf>
    <xf numFmtId="4" fontId="22" fillId="20" borderId="15" xfId="0" applyNumberFormat="1" applyFont="1" applyFill="1" applyBorder="1" applyAlignment="1" applyProtection="1">
      <alignment horizontal="center" vertical="center"/>
    </xf>
    <xf numFmtId="4" fontId="0" fillId="10" borderId="13" xfId="0" applyNumberFormat="1" applyFill="1" applyBorder="1" applyAlignment="1" applyProtection="1">
      <alignment horizontal="center"/>
    </xf>
    <xf numFmtId="0" fontId="25" fillId="20" borderId="13" xfId="0" applyFont="1" applyFill="1" applyBorder="1" applyProtection="1"/>
    <xf numFmtId="0" fontId="35" fillId="20" borderId="0" xfId="0" applyFont="1" applyFill="1" applyProtection="1"/>
    <xf numFmtId="0" fontId="12" fillId="4" borderId="0" xfId="0" applyFont="1" applyFill="1" applyAlignment="1" applyProtection="1">
      <alignment horizontal="center"/>
    </xf>
    <xf numFmtId="4" fontId="25" fillId="19" borderId="16" xfId="0" applyNumberFormat="1" applyFont="1" applyFill="1" applyBorder="1" applyAlignment="1" applyProtection="1">
      <alignment horizontal="center"/>
    </xf>
    <xf numFmtId="4" fontId="25" fillId="20" borderId="16" xfId="0" applyNumberFormat="1" applyFont="1" applyFill="1" applyBorder="1" applyAlignment="1" applyProtection="1">
      <alignment horizontal="center"/>
    </xf>
    <xf numFmtId="0" fontId="25" fillId="19" borderId="16" xfId="0" applyFont="1" applyFill="1" applyBorder="1" applyProtection="1"/>
    <xf numFmtId="4" fontId="30" fillId="4" borderId="0" xfId="0" applyNumberFormat="1" applyFont="1" applyFill="1" applyAlignment="1" applyProtection="1">
      <alignment horizontal="center"/>
    </xf>
    <xf numFmtId="4" fontId="30" fillId="0" borderId="0" xfId="0" applyNumberFormat="1" applyFont="1" applyAlignment="1" applyProtection="1">
      <alignment horizontal="center"/>
    </xf>
    <xf numFmtId="0" fontId="0" fillId="20" borderId="0" xfId="0" quotePrefix="1" applyFill="1" applyProtection="1"/>
    <xf numFmtId="0" fontId="2" fillId="4" borderId="0" xfId="0" applyFont="1" applyFill="1" applyProtection="1"/>
    <xf numFmtId="0" fontId="20" fillId="20" borderId="8" xfId="0" applyFont="1" applyFill="1" applyBorder="1" applyAlignment="1" applyProtection="1">
      <alignment horizontal="center"/>
    </xf>
    <xf numFmtId="0" fontId="20" fillId="20" borderId="9" xfId="0" applyFont="1" applyFill="1" applyBorder="1" applyAlignment="1" applyProtection="1">
      <alignment horizontal="center"/>
    </xf>
    <xf numFmtId="0" fontId="20" fillId="20" borderId="10" xfId="0" applyFont="1" applyFill="1" applyBorder="1" applyAlignment="1" applyProtection="1">
      <alignment horizontal="center"/>
    </xf>
    <xf numFmtId="0" fontId="21" fillId="20" borderId="0" xfId="0" applyFont="1" applyFill="1" applyAlignment="1" applyProtection="1">
      <alignment horizontal="center"/>
    </xf>
    <xf numFmtId="0" fontId="22" fillId="20" borderId="0" xfId="0" applyFont="1" applyFill="1" applyAlignment="1" applyProtection="1">
      <alignment horizontal="right" vertical="center"/>
    </xf>
    <xf numFmtId="165" fontId="23" fillId="20" borderId="2" xfId="0" applyNumberFormat="1" applyFont="1" applyFill="1" applyBorder="1" applyAlignment="1" applyProtection="1">
      <alignment horizontal="left"/>
    </xf>
    <xf numFmtId="0" fontId="22" fillId="20" borderId="0" xfId="0" applyFont="1" applyFill="1" applyAlignment="1" applyProtection="1">
      <alignment horizontal="center"/>
    </xf>
    <xf numFmtId="0" fontId="23" fillId="20" borderId="2" xfId="0" applyFont="1" applyFill="1" applyBorder="1" applyAlignment="1" applyProtection="1">
      <alignment horizontal="left"/>
    </xf>
    <xf numFmtId="0" fontId="23" fillId="20" borderId="0" xfId="0" applyFont="1" applyFill="1" applyAlignment="1" applyProtection="1">
      <alignment horizontal="left"/>
    </xf>
    <xf numFmtId="0" fontId="22" fillId="20" borderId="0" xfId="0" applyFont="1" applyFill="1" applyAlignment="1" applyProtection="1">
      <alignment horizontal="right"/>
    </xf>
    <xf numFmtId="0" fontId="34" fillId="20" borderId="0" xfId="0" applyFont="1" applyFill="1" applyAlignment="1" applyProtection="1">
      <alignment horizontal="center" vertical="center" wrapText="1"/>
    </xf>
    <xf numFmtId="0" fontId="0" fillId="20" borderId="0" xfId="0" applyFill="1" applyAlignment="1" applyProtection="1">
      <alignment horizontal="center" vertical="center"/>
    </xf>
    <xf numFmtId="0" fontId="33" fillId="20" borderId="0" xfId="0" applyFont="1" applyFill="1" applyAlignment="1" applyProtection="1">
      <alignment horizontal="center" vertical="center" wrapText="1"/>
    </xf>
    <xf numFmtId="0" fontId="2" fillId="20" borderId="0" xfId="0" applyFont="1" applyFill="1" applyAlignment="1" applyProtection="1">
      <alignment horizontal="center" vertical="center" wrapText="1"/>
    </xf>
    <xf numFmtId="0" fontId="25" fillId="20" borderId="11" xfId="0" applyFont="1" applyFill="1" applyBorder="1" applyAlignment="1" applyProtection="1">
      <alignment horizontal="center" vertical="center" wrapText="1"/>
    </xf>
    <xf numFmtId="0" fontId="25" fillId="20" borderId="12" xfId="0" applyFont="1" applyFill="1" applyBorder="1" applyAlignment="1" applyProtection="1">
      <alignment horizontal="center" vertical="center" wrapText="1"/>
    </xf>
    <xf numFmtId="0" fontId="25" fillId="20" borderId="13" xfId="0" applyFont="1" applyFill="1" applyBorder="1" applyAlignment="1" applyProtection="1">
      <alignment horizontal="center" vertical="center" wrapText="1"/>
    </xf>
    <xf numFmtId="0" fontId="25" fillId="20" borderId="0" xfId="0" applyFont="1" applyFill="1" applyAlignment="1" applyProtection="1">
      <alignment horizontal="center" vertical="center" wrapText="1"/>
    </xf>
    <xf numFmtId="0" fontId="25" fillId="10" borderId="13" xfId="0" applyFont="1" applyFill="1" applyBorder="1" applyAlignment="1" applyProtection="1">
      <alignment horizontal="center" vertical="center" wrapText="1"/>
    </xf>
    <xf numFmtId="0" fontId="26" fillId="4" borderId="0" xfId="0" applyFont="1" applyFill="1" applyProtection="1"/>
    <xf numFmtId="0" fontId="0" fillId="20" borderId="13" xfId="0" applyFill="1" applyBorder="1" applyAlignment="1" applyProtection="1">
      <alignment horizontal="center"/>
    </xf>
    <xf numFmtId="0" fontId="0" fillId="20" borderId="13" xfId="0" applyFill="1" applyBorder="1" applyProtection="1"/>
    <xf numFmtId="4" fontId="0" fillId="20" borderId="13" xfId="0" applyNumberFormat="1" applyFill="1" applyBorder="1" applyAlignment="1" applyProtection="1">
      <alignment horizontal="center"/>
    </xf>
    <xf numFmtId="0" fontId="0" fillId="4" borderId="0" xfId="0" applyFill="1" applyAlignment="1" applyProtection="1">
      <alignment horizontal="center" vertical="center"/>
    </xf>
    <xf numFmtId="0" fontId="2" fillId="20" borderId="13" xfId="0" applyFont="1" applyFill="1" applyBorder="1" applyProtection="1"/>
    <xf numFmtId="0" fontId="0" fillId="20" borderId="13" xfId="0" quotePrefix="1" applyFill="1" applyBorder="1" applyAlignment="1" applyProtection="1">
      <alignment horizontal="center"/>
    </xf>
    <xf numFmtId="0" fontId="0" fillId="20" borderId="0" xfId="0" quotePrefix="1" applyFill="1" applyAlignment="1" applyProtection="1">
      <alignment horizontal="center"/>
    </xf>
    <xf numFmtId="4" fontId="0" fillId="20" borderId="13" xfId="0" quotePrefix="1" applyNumberFormat="1" applyFill="1" applyBorder="1" applyAlignment="1" applyProtection="1">
      <alignment horizontal="center"/>
    </xf>
    <xf numFmtId="0" fontId="0" fillId="20" borderId="14" xfId="0" applyFill="1" applyBorder="1" applyAlignment="1" applyProtection="1">
      <alignment horizontal="center" vertical="center"/>
    </xf>
    <xf numFmtId="0" fontId="0" fillId="21" borderId="13" xfId="0" applyFill="1" applyBorder="1" applyProtection="1"/>
    <xf numFmtId="0" fontId="2" fillId="21" borderId="13" xfId="0" applyFont="1" applyFill="1" applyBorder="1" applyProtection="1"/>
    <xf numFmtId="0" fontId="0" fillId="20" borderId="15" xfId="0" applyFill="1" applyBorder="1" applyAlignment="1" applyProtection="1">
      <alignment horizontal="center" vertical="center"/>
    </xf>
    <xf numFmtId="2" fontId="0" fillId="20" borderId="13" xfId="0" quotePrefix="1" applyNumberFormat="1" applyFill="1" applyBorder="1" applyAlignment="1" applyProtection="1">
      <alignment horizontal="center"/>
    </xf>
    <xf numFmtId="2" fontId="0" fillId="20" borderId="0" xfId="0" quotePrefix="1" applyNumberFormat="1" applyFill="1" applyAlignment="1" applyProtection="1">
      <alignment horizontal="center"/>
    </xf>
    <xf numFmtId="4" fontId="0" fillId="4" borderId="0" xfId="0" applyNumberFormat="1" applyFill="1" applyAlignment="1" applyProtection="1">
      <alignment horizontal="center"/>
    </xf>
    <xf numFmtId="4" fontId="29" fillId="10" borderId="13" xfId="0" applyNumberFormat="1" applyFont="1" applyFill="1" applyBorder="1" applyAlignment="1" applyProtection="1">
      <alignment horizontal="center"/>
    </xf>
    <xf numFmtId="4" fontId="22" fillId="20" borderId="16" xfId="0" applyNumberFormat="1" applyFont="1" applyFill="1" applyBorder="1" applyAlignment="1" applyProtection="1">
      <alignment horizontal="center"/>
    </xf>
    <xf numFmtId="0" fontId="22" fillId="20" borderId="17" xfId="0" applyFont="1" applyFill="1" applyBorder="1" applyProtection="1"/>
    <xf numFmtId="166" fontId="0" fillId="20" borderId="13" xfId="0" quotePrefix="1" applyNumberFormat="1" applyFill="1" applyBorder="1" applyAlignment="1" applyProtection="1">
      <alignment horizontal="center"/>
    </xf>
    <xf numFmtId="166" fontId="0" fillId="20" borderId="0" xfId="0" quotePrefix="1" applyNumberFormat="1" applyFill="1" applyAlignment="1" applyProtection="1">
      <alignment horizontal="center"/>
    </xf>
    <xf numFmtId="4" fontId="22" fillId="20" borderId="18" xfId="0" applyNumberFormat="1" applyFont="1" applyFill="1" applyBorder="1" applyAlignment="1" applyProtection="1">
      <alignment horizontal="center" vertical="center"/>
    </xf>
    <xf numFmtId="4" fontId="22" fillId="21" borderId="16" xfId="0" applyNumberFormat="1" applyFont="1" applyFill="1" applyBorder="1" applyAlignment="1" applyProtection="1">
      <alignment horizontal="center"/>
    </xf>
    <xf numFmtId="0" fontId="22" fillId="21" borderId="17" xfId="0" applyFont="1" applyFill="1" applyBorder="1" applyProtection="1"/>
    <xf numFmtId="4" fontId="22" fillId="20" borderId="19" xfId="0" applyNumberFormat="1" applyFont="1" applyFill="1" applyBorder="1" applyAlignment="1" applyProtection="1">
      <alignment horizontal="center" vertical="center"/>
    </xf>
    <xf numFmtId="4" fontId="22" fillId="20" borderId="20" xfId="0" applyNumberFormat="1" applyFont="1" applyFill="1" applyBorder="1" applyAlignment="1" applyProtection="1">
      <alignment horizontal="center" vertical="center"/>
    </xf>
    <xf numFmtId="4" fontId="0" fillId="4" borderId="0" xfId="0" quotePrefix="1" applyNumberFormat="1" applyFill="1" applyAlignment="1" applyProtection="1">
      <alignment horizontal="center"/>
    </xf>
    <xf numFmtId="4" fontId="25" fillId="20" borderId="0" xfId="0" applyNumberFormat="1" applyFont="1" applyFill="1" applyAlignment="1" applyProtection="1">
      <alignment horizontal="center"/>
    </xf>
    <xf numFmtId="4" fontId="22" fillId="20" borderId="23" xfId="0" applyNumberFormat="1" applyFont="1" applyFill="1" applyBorder="1" applyAlignment="1" applyProtection="1">
      <alignment horizontal="center"/>
    </xf>
    <xf numFmtId="0" fontId="0" fillId="20" borderId="24" xfId="0" applyFill="1" applyBorder="1" applyAlignment="1" applyProtection="1">
      <alignment horizontal="center"/>
    </xf>
    <xf numFmtId="4" fontId="22" fillId="20" borderId="22" xfId="0" applyNumberFormat="1" applyFont="1" applyFill="1" applyBorder="1" applyAlignment="1" applyProtection="1">
      <alignment horizontal="center"/>
    </xf>
    <xf numFmtId="0" fontId="25" fillId="20" borderId="16" xfId="0" applyFont="1" applyFill="1" applyBorder="1" applyProtection="1"/>
    <xf numFmtId="0" fontId="19" fillId="4" borderId="0" xfId="0" applyFont="1" applyFill="1" applyProtection="1"/>
    <xf numFmtId="0" fontId="5" fillId="11" borderId="13" xfId="3" applyFont="1" applyFill="1" applyBorder="1" applyAlignment="1" applyProtection="1">
      <alignment horizontal="center" vertical="center" wrapText="1"/>
    </xf>
    <xf numFmtId="0" fontId="2" fillId="11" borderId="13" xfId="0" applyFont="1" applyFill="1" applyBorder="1" applyAlignment="1" applyProtection="1">
      <alignment horizontal="center" vertical="center" wrapText="1"/>
    </xf>
    <xf numFmtId="0" fontId="17" fillId="20" borderId="0" xfId="0" applyFont="1" applyFill="1" applyAlignment="1" applyProtection="1">
      <alignment horizontal="center" vertical="center" wrapText="1"/>
    </xf>
    <xf numFmtId="0" fontId="16" fillId="20" borderId="0" xfId="0" applyFont="1" applyFill="1" applyAlignment="1" applyProtection="1">
      <alignment horizontal="center"/>
    </xf>
    <xf numFmtId="4" fontId="25" fillId="19" borderId="13" xfId="0" applyNumberFormat="1" applyFont="1" applyFill="1" applyBorder="1" applyAlignment="1" applyProtection="1">
      <alignment horizontal="center"/>
      <protection locked="0"/>
    </xf>
    <xf numFmtId="0" fontId="0" fillId="4" borderId="13" xfId="0" applyFill="1" applyBorder="1" applyProtection="1">
      <protection locked="0"/>
    </xf>
    <xf numFmtId="0" fontId="37" fillId="4" borderId="0" xfId="0" applyFont="1" applyFill="1" applyAlignment="1" applyProtection="1">
      <alignment horizontal="center" vertical="center" wrapText="1"/>
      <protection locked="0"/>
    </xf>
    <xf numFmtId="0" fontId="35" fillId="4" borderId="0" xfId="0" applyFont="1" applyFill="1" applyProtection="1">
      <protection locked="0"/>
    </xf>
    <xf numFmtId="0" fontId="0" fillId="4" borderId="0" xfId="0" applyFill="1" applyProtection="1">
      <protection locked="0"/>
    </xf>
    <xf numFmtId="0" fontId="5" fillId="4" borderId="0" xfId="3" applyFont="1" applyFill="1" applyBorder="1" applyAlignment="1" applyProtection="1">
      <alignment horizontal="center" vertical="center" wrapText="1"/>
      <protection locked="0"/>
    </xf>
    <xf numFmtId="0" fontId="36" fillId="4" borderId="0" xfId="0" applyFont="1" applyFill="1" applyProtection="1">
      <protection locked="0"/>
    </xf>
    <xf numFmtId="0" fontId="0" fillId="20" borderId="0" xfId="0" applyFill="1" applyProtection="1">
      <protection locked="0"/>
    </xf>
    <xf numFmtId="0" fontId="2" fillId="4" borderId="0" xfId="0" applyFont="1" applyFill="1" applyAlignment="1" applyProtection="1">
      <alignment horizontal="center" vertical="center" wrapText="1"/>
      <protection locked="0"/>
    </xf>
    <xf numFmtId="0" fontId="37" fillId="4" borderId="0" xfId="0" applyFont="1" applyFill="1" applyAlignment="1" applyProtection="1">
      <alignment vertical="center" wrapText="1"/>
      <protection locked="0"/>
    </xf>
    <xf numFmtId="0" fontId="0" fillId="20" borderId="13" xfId="0" applyFill="1" applyBorder="1" applyProtection="1">
      <protection locked="0"/>
    </xf>
    <xf numFmtId="0" fontId="38" fillId="4" borderId="0" xfId="0" applyFont="1" applyFill="1" applyAlignment="1" applyProtection="1">
      <alignment vertical="center" wrapText="1"/>
      <protection locked="0"/>
    </xf>
    <xf numFmtId="4" fontId="38" fillId="4" borderId="0" xfId="0" applyNumberFormat="1" applyFont="1" applyFill="1" applyAlignment="1" applyProtection="1">
      <alignment vertical="center" wrapText="1"/>
      <protection locked="0"/>
    </xf>
    <xf numFmtId="4" fontId="37" fillId="4" borderId="0" xfId="0" applyNumberFormat="1" applyFont="1" applyFill="1" applyAlignment="1" applyProtection="1">
      <alignment vertical="center" wrapText="1"/>
      <protection locked="0"/>
    </xf>
    <xf numFmtId="4" fontId="37" fillId="4" borderId="0" xfId="0" applyNumberFormat="1" applyFont="1" applyFill="1" applyAlignment="1" applyProtection="1">
      <alignment horizontal="center" vertical="center" wrapText="1"/>
      <protection locked="0"/>
    </xf>
    <xf numFmtId="0" fontId="37" fillId="4" borderId="0" xfId="0" applyFont="1" applyFill="1" applyAlignment="1" applyProtection="1">
      <alignment horizontal="center" vertical="center" wrapText="1"/>
      <protection locked="0"/>
    </xf>
    <xf numFmtId="0" fontId="2" fillId="4" borderId="13" xfId="0" applyFont="1" applyFill="1" applyBorder="1" applyProtection="1">
      <protection locked="0"/>
    </xf>
    <xf numFmtId="0" fontId="2" fillId="20" borderId="13" xfId="0" applyFont="1" applyFill="1" applyBorder="1" applyProtection="1">
      <protection locked="0"/>
    </xf>
  </cellXfs>
  <cellStyles count="4">
    <cellStyle name="Hyperlink 2" xfId="3" xr:uid="{9ED18192-9780-4A17-B8E2-038E12005A3A}"/>
    <cellStyle name="Normal" xfId="0" builtinId="0"/>
    <cellStyle name="Normal 3" xfId="1" xr:uid="{17C009CE-C95C-4DDF-A78E-9692FF362D24}"/>
    <cellStyle name="Normal 4" xfId="2" xr:uid="{B8E45704-81A8-4EB7-B8F3-BF87B4DB586A}"/>
  </cellStyles>
  <dxfs count="25">
    <dxf>
      <font>
        <color rgb="FFFF0000"/>
      </font>
    </dxf>
    <dxf>
      <font>
        <color theme="0"/>
      </font>
    </dxf>
    <dxf>
      <font>
        <color theme="0"/>
      </font>
    </dxf>
    <dxf>
      <font>
        <color theme="0"/>
      </font>
    </dxf>
    <dxf>
      <font>
        <color theme="0"/>
      </font>
    </dxf>
    <dxf>
      <fill>
        <patternFill>
          <bgColor rgb="FFFFFF00"/>
        </patternFill>
      </fill>
    </dxf>
    <dxf>
      <fill>
        <patternFill>
          <bgColor rgb="FFFFFF00"/>
        </patternFill>
      </fill>
    </dxf>
    <dxf>
      <font>
        <color theme="0"/>
      </font>
    </dxf>
    <dxf>
      <font>
        <color theme="0"/>
      </font>
    </dxf>
    <dxf>
      <fill>
        <patternFill>
          <bgColor rgb="FFFFFF00"/>
        </patternFill>
      </fill>
    </dxf>
    <dxf>
      <font>
        <color theme="0"/>
      </font>
    </dxf>
    <dxf>
      <fill>
        <patternFill>
          <bgColor rgb="FFFFFF00"/>
        </patternFill>
      </fill>
    </dxf>
    <dxf>
      <font>
        <color theme="0"/>
      </font>
    </dxf>
    <dxf>
      <fill>
        <patternFill>
          <bgColor rgb="FFFFFF00"/>
        </patternFill>
      </fill>
    </dxf>
    <dxf>
      <fill>
        <patternFill>
          <bgColor rgb="FFFFFF00"/>
        </patternFill>
      </fill>
    </dxf>
    <dxf>
      <font>
        <color theme="0"/>
      </font>
    </dxf>
    <dxf>
      <fill>
        <patternFill>
          <bgColor rgb="FFFFFF00"/>
        </patternFill>
      </fill>
    </dxf>
    <dxf>
      <font>
        <color theme="0"/>
      </font>
    </dxf>
    <dxf>
      <font>
        <color theme="0"/>
      </font>
    </dxf>
    <dxf>
      <fill>
        <patternFill>
          <bgColor rgb="FFFFFF00"/>
        </patternFill>
      </fill>
    </dxf>
    <dxf>
      <font>
        <color theme="0"/>
      </font>
    </dxf>
    <dxf>
      <font>
        <color theme="0"/>
      </font>
    </dxf>
    <dxf>
      <fill>
        <patternFill>
          <bgColor rgb="FFFF0000"/>
        </patternFill>
      </fill>
    </dxf>
    <dxf>
      <font>
        <color theme="0"/>
      </font>
    </dxf>
    <dxf>
      <font>
        <color theme="0"/>
        <name val="Cambria"/>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DDF48-CAF4-4A4D-8909-A85291037DD6}">
  <dimension ref="A1:DB101"/>
  <sheetViews>
    <sheetView zoomScale="70" zoomScaleNormal="70" workbookViewId="0">
      <pane xSplit="5" ySplit="4" topLeftCell="AK5" activePane="bottomRight" state="frozen"/>
      <selection pane="topRight" activeCell="F1" sqref="F1"/>
      <selection pane="bottomLeft" activeCell="A5" sqref="A5"/>
      <selection pane="bottomRight" sqref="A1:XFD1048576"/>
    </sheetView>
  </sheetViews>
  <sheetFormatPr defaultColWidth="10.28515625" defaultRowHeight="15" x14ac:dyDescent="0.25"/>
  <cols>
    <col min="2" max="2" width="79.140625" hidden="1" customWidth="1"/>
    <col min="4" max="4" width="17.85546875" style="33" customWidth="1"/>
    <col min="5" max="5" width="79.140625" bestFit="1" customWidth="1"/>
    <col min="6" max="6" width="70.42578125" bestFit="1" customWidth="1"/>
    <col min="7" max="7" width="53.42578125" bestFit="1" customWidth="1"/>
    <col min="8" max="8" width="17.85546875" customWidth="1"/>
    <col min="9" max="9" width="12.42578125" customWidth="1"/>
    <col min="10" max="19" width="13.140625" customWidth="1"/>
    <col min="20" max="20" width="12.85546875" style="33" customWidth="1"/>
    <col min="21" max="21" width="12.85546875" customWidth="1"/>
    <col min="22" max="22" width="16.85546875" style="33" customWidth="1"/>
    <col min="23" max="23" width="12.85546875" style="33" customWidth="1"/>
    <col min="24" max="24" width="10.140625" style="33" bestFit="1" customWidth="1"/>
    <col min="25" max="25" width="10.140625" customWidth="1"/>
    <col min="26" max="26" width="21.7109375" style="8" bestFit="1" customWidth="1"/>
    <col min="27" max="27" width="13.42578125" style="8" bestFit="1" customWidth="1"/>
    <col min="28" max="28" width="6.5703125" bestFit="1" customWidth="1"/>
    <col min="29" max="29" width="38.5703125" style="34" customWidth="1"/>
    <col min="30" max="30" width="26.42578125" style="33" customWidth="1"/>
    <col min="31" max="31" width="26.85546875" style="34" customWidth="1"/>
    <col min="32" max="32" width="27" style="33" customWidth="1"/>
    <col min="33" max="33" width="25" style="34" customWidth="1"/>
    <col min="34" max="34" width="27.42578125" style="26" customWidth="1"/>
    <col min="35" max="35" width="29.7109375" style="34" customWidth="1"/>
    <col min="36" max="36" width="36.85546875" style="33" customWidth="1"/>
    <col min="37" max="37" width="63.5703125" style="33" customWidth="1"/>
    <col min="38" max="38" width="36.85546875" style="33" customWidth="1"/>
    <col min="39" max="39" width="42" style="33" customWidth="1"/>
    <col min="40" max="40" width="44.140625" style="33" customWidth="1"/>
    <col min="41" max="41" width="50.7109375" style="33" customWidth="1"/>
    <col min="42" max="42" width="50.85546875" style="33" customWidth="1"/>
    <col min="43" max="45" width="16.42578125" customWidth="1"/>
    <col min="46" max="46" width="45.42578125" style="34" customWidth="1"/>
    <col min="47" max="47" width="30.85546875" customWidth="1"/>
    <col min="48" max="48" width="45.85546875" style="34" customWidth="1"/>
    <col min="49" max="49" width="50.85546875" style="34" customWidth="1"/>
    <col min="50" max="50" width="44.42578125" style="34" customWidth="1"/>
    <col min="51" max="51" width="68" style="34" customWidth="1"/>
    <col min="52" max="52" width="66.28515625" style="34" customWidth="1"/>
    <col min="53" max="53" width="46.140625" style="34" customWidth="1"/>
    <col min="54" max="54" width="48.7109375" style="34" customWidth="1"/>
    <col min="55" max="55" width="48.5703125" customWidth="1"/>
    <col min="56" max="56" width="46.85546875" customWidth="1"/>
    <col min="57" max="57" width="47.5703125" style="34" customWidth="1"/>
    <col min="58" max="58" width="37.140625" style="34" customWidth="1"/>
    <col min="59" max="59" width="52.42578125" customWidth="1"/>
    <col min="60" max="60" width="31.5703125" customWidth="1"/>
    <col min="61" max="61" width="28.28515625" customWidth="1"/>
    <col min="62" max="62" width="26.5703125" customWidth="1"/>
    <col min="63" max="63" width="40.42578125" customWidth="1"/>
    <col min="64" max="64" width="43.140625" customWidth="1"/>
    <col min="65" max="65" width="36.85546875" style="33" customWidth="1"/>
    <col min="66" max="66" width="39.140625" customWidth="1"/>
    <col min="67" max="67" width="45.42578125" customWidth="1"/>
    <col min="68" max="69" width="38.7109375" customWidth="1"/>
    <col min="70" max="70" width="48" customWidth="1"/>
    <col min="71" max="71" width="54.5703125" customWidth="1"/>
    <col min="72" max="74" width="32.85546875" style="33" customWidth="1"/>
    <col min="75" max="84" width="23.42578125" style="33" customWidth="1"/>
    <col min="85" max="87" width="18.7109375" customWidth="1"/>
    <col min="88" max="88" width="18.7109375" style="33" customWidth="1"/>
    <col min="89" max="96" width="27.140625" customWidth="1"/>
    <col min="97" max="102" width="15.140625" customWidth="1"/>
    <col min="103" max="103" width="10.140625" bestFit="1" customWidth="1"/>
    <col min="105" max="105" width="15.5703125" bestFit="1" customWidth="1"/>
    <col min="106" max="106" width="17.7109375" bestFit="1" customWidth="1"/>
  </cols>
  <sheetData>
    <row r="1" spans="1:106" ht="127.5" customHeight="1" x14ac:dyDescent="0.25">
      <c r="V1" s="33" t="s">
        <v>0</v>
      </c>
      <c r="Z1" s="62" t="s">
        <v>1</v>
      </c>
      <c r="AC1" s="45" t="s">
        <v>2</v>
      </c>
      <c r="AD1" s="46" t="s">
        <v>3</v>
      </c>
      <c r="AE1" s="45" t="s">
        <v>4</v>
      </c>
      <c r="AF1" s="46" t="s">
        <v>5</v>
      </c>
      <c r="AG1" s="45" t="s">
        <v>6</v>
      </c>
      <c r="AH1" s="45" t="s">
        <v>7</v>
      </c>
      <c r="AI1" s="45" t="s">
        <v>8</v>
      </c>
      <c r="AJ1" s="39" t="s">
        <v>9</v>
      </c>
      <c r="AK1" s="46" t="s">
        <v>10</v>
      </c>
      <c r="AL1" s="46" t="s">
        <v>11</v>
      </c>
      <c r="AM1" s="46" t="s">
        <v>12</v>
      </c>
      <c r="AN1" s="46" t="s">
        <v>13</v>
      </c>
      <c r="AO1" s="46" t="s">
        <v>14</v>
      </c>
      <c r="AP1" s="46" t="s">
        <v>15</v>
      </c>
      <c r="AT1" s="45" t="s">
        <v>16</v>
      </c>
      <c r="AU1" s="44" t="s">
        <v>17</v>
      </c>
      <c r="AV1" s="45" t="s">
        <v>18</v>
      </c>
      <c r="AW1" s="45" t="s">
        <v>19</v>
      </c>
      <c r="AX1" s="45" t="s">
        <v>20</v>
      </c>
      <c r="AY1" s="45" t="s">
        <v>21</v>
      </c>
      <c r="AZ1" s="45" t="s">
        <v>22</v>
      </c>
      <c r="BA1" s="43" t="s">
        <v>23</v>
      </c>
      <c r="BB1" s="43" t="s">
        <v>24</v>
      </c>
      <c r="BC1" s="41" t="s">
        <v>25</v>
      </c>
      <c r="BD1" s="41" t="s">
        <v>26</v>
      </c>
      <c r="BE1" s="43" t="s">
        <v>27</v>
      </c>
      <c r="BF1" s="45" t="s">
        <v>28</v>
      </c>
      <c r="BG1" s="44" t="s">
        <v>29</v>
      </c>
      <c r="BH1" s="44" t="s">
        <v>30</v>
      </c>
      <c r="BI1" s="44" t="s">
        <v>31</v>
      </c>
      <c r="BJ1" s="44" t="s">
        <v>32</v>
      </c>
      <c r="BK1" s="44" t="s">
        <v>33</v>
      </c>
      <c r="BL1" s="44" t="s">
        <v>34</v>
      </c>
      <c r="BM1" s="46" t="s">
        <v>35</v>
      </c>
      <c r="BN1" s="44" t="s">
        <v>36</v>
      </c>
      <c r="BO1" s="44" t="s">
        <v>37</v>
      </c>
      <c r="BP1" s="44" t="s">
        <v>38</v>
      </c>
      <c r="BQ1" s="44" t="s">
        <v>39</v>
      </c>
      <c r="BR1" s="44" t="s">
        <v>40</v>
      </c>
      <c r="BS1" s="44" t="s">
        <v>41</v>
      </c>
      <c r="BT1" s="46" t="s">
        <v>42</v>
      </c>
      <c r="BU1" s="46" t="s">
        <v>43</v>
      </c>
      <c r="BV1" s="46" t="s">
        <v>44</v>
      </c>
      <c r="BW1" s="46" t="s">
        <v>45</v>
      </c>
      <c r="BX1" s="46" t="s">
        <v>46</v>
      </c>
      <c r="BY1" s="46" t="s">
        <v>47</v>
      </c>
      <c r="BZ1" s="46" t="s">
        <v>48</v>
      </c>
      <c r="CA1" s="46" t="s">
        <v>49</v>
      </c>
      <c r="CB1" s="46" t="s">
        <v>50</v>
      </c>
      <c r="CC1" s="46" t="s">
        <v>51</v>
      </c>
      <c r="CD1" s="46" t="s">
        <v>52</v>
      </c>
      <c r="CE1" s="46" t="s">
        <v>53</v>
      </c>
      <c r="CF1" s="46" t="s">
        <v>54</v>
      </c>
      <c r="CG1" s="44" t="s">
        <v>55</v>
      </c>
      <c r="CH1" s="44" t="s">
        <v>56</v>
      </c>
      <c r="CI1" s="44" t="s">
        <v>57</v>
      </c>
      <c r="CK1" s="44" t="s">
        <v>58</v>
      </c>
      <c r="CL1" s="44" t="s">
        <v>59</v>
      </c>
      <c r="CM1" s="44" t="s">
        <v>60</v>
      </c>
      <c r="CN1" s="44" t="s">
        <v>61</v>
      </c>
      <c r="CO1" s="44" t="s">
        <v>62</v>
      </c>
      <c r="CP1" s="44" t="s">
        <v>63</v>
      </c>
      <c r="CQ1" s="44" t="s">
        <v>64</v>
      </c>
      <c r="CR1" s="44" t="s">
        <v>65</v>
      </c>
      <c r="CS1" s="41" t="s">
        <v>66</v>
      </c>
      <c r="CT1" s="41" t="s">
        <v>67</v>
      </c>
      <c r="CU1" s="41" t="s">
        <v>68</v>
      </c>
      <c r="CV1" s="41" t="s">
        <v>69</v>
      </c>
      <c r="CW1" s="41" t="s">
        <v>70</v>
      </c>
      <c r="CX1" s="41" t="s">
        <v>71</v>
      </c>
    </row>
    <row r="2" spans="1:106" ht="47.25" x14ac:dyDescent="0.25">
      <c r="Z2" s="8">
        <v>24</v>
      </c>
      <c r="AA2" s="8">
        <v>25</v>
      </c>
      <c r="AB2" s="8">
        <v>26</v>
      </c>
      <c r="AC2" s="8">
        <v>27</v>
      </c>
      <c r="AD2" s="8">
        <v>28</v>
      </c>
      <c r="AE2" s="8">
        <v>29</v>
      </c>
      <c r="AF2" s="8">
        <v>30</v>
      </c>
      <c r="AG2" s="8">
        <v>31</v>
      </c>
      <c r="AH2" s="8">
        <v>32</v>
      </c>
      <c r="AI2" s="8">
        <v>33</v>
      </c>
      <c r="AJ2" s="8">
        <v>34</v>
      </c>
      <c r="AK2" s="8">
        <v>35</v>
      </c>
      <c r="AL2" s="8">
        <v>36</v>
      </c>
      <c r="AM2" s="8">
        <v>37</v>
      </c>
      <c r="AN2" s="8">
        <v>38</v>
      </c>
      <c r="AO2" s="8">
        <v>39</v>
      </c>
      <c r="AP2" s="8">
        <v>40</v>
      </c>
      <c r="AQ2" s="8">
        <v>41</v>
      </c>
      <c r="AR2" s="8">
        <v>42</v>
      </c>
      <c r="AS2" s="8">
        <v>43</v>
      </c>
      <c r="AT2" s="45">
        <v>44</v>
      </c>
      <c r="AU2" s="8">
        <v>45</v>
      </c>
      <c r="AV2" s="45">
        <v>46</v>
      </c>
      <c r="AW2" s="8">
        <v>47</v>
      </c>
      <c r="AX2" s="45">
        <v>48</v>
      </c>
      <c r="AY2" s="8">
        <v>49</v>
      </c>
      <c r="AZ2" s="45">
        <v>50</v>
      </c>
      <c r="BA2" s="8">
        <v>51</v>
      </c>
      <c r="BB2" s="45">
        <v>52</v>
      </c>
      <c r="BC2" s="8">
        <v>53</v>
      </c>
      <c r="BD2" s="45">
        <v>54</v>
      </c>
      <c r="BE2" s="8">
        <v>55</v>
      </c>
      <c r="BF2" s="45">
        <v>56</v>
      </c>
      <c r="BG2" s="8">
        <v>57</v>
      </c>
      <c r="BH2" s="45">
        <v>58</v>
      </c>
      <c r="BI2" s="8">
        <v>59</v>
      </c>
      <c r="BJ2" s="45">
        <v>60</v>
      </c>
      <c r="BK2" s="8">
        <v>61</v>
      </c>
      <c r="BL2" s="45">
        <v>62</v>
      </c>
      <c r="BM2" s="8">
        <v>63</v>
      </c>
      <c r="BN2" s="45">
        <v>64</v>
      </c>
      <c r="BO2" s="8">
        <v>65</v>
      </c>
      <c r="BP2" s="45">
        <v>66</v>
      </c>
      <c r="BQ2" s="8">
        <v>67</v>
      </c>
      <c r="BR2" s="45">
        <v>68</v>
      </c>
      <c r="BS2" s="8">
        <v>69</v>
      </c>
      <c r="BT2" s="45">
        <v>70</v>
      </c>
      <c r="BU2" s="8">
        <v>71</v>
      </c>
      <c r="BV2" s="45">
        <v>72</v>
      </c>
      <c r="BW2" s="8">
        <v>73</v>
      </c>
      <c r="BX2" s="45">
        <v>74</v>
      </c>
      <c r="BY2" s="8">
        <v>75</v>
      </c>
      <c r="BZ2" s="45">
        <v>76</v>
      </c>
      <c r="CA2" s="8">
        <v>77</v>
      </c>
      <c r="CB2" s="45">
        <v>78</v>
      </c>
      <c r="CC2" s="8">
        <v>79</v>
      </c>
      <c r="CD2" s="45">
        <v>80</v>
      </c>
      <c r="CE2" s="8">
        <v>81</v>
      </c>
      <c r="CF2" s="45">
        <v>82</v>
      </c>
      <c r="CG2" s="3" t="s">
        <v>72</v>
      </c>
      <c r="CJ2" s="3" t="s">
        <v>73</v>
      </c>
      <c r="CN2" s="47" t="s">
        <v>74</v>
      </c>
      <c r="CS2" s="3" t="s">
        <v>75</v>
      </c>
      <c r="CY2" s="3" t="s">
        <v>76</v>
      </c>
    </row>
    <row r="3" spans="1:106" ht="15.75" x14ac:dyDescent="0.25">
      <c r="D3" s="3" t="s">
        <v>77</v>
      </c>
      <c r="E3" s="3"/>
      <c r="F3" s="3"/>
      <c r="G3" s="3"/>
      <c r="H3" s="3"/>
      <c r="I3" s="3"/>
      <c r="J3" s="3"/>
      <c r="K3" s="3"/>
      <c r="L3" s="3"/>
      <c r="M3" s="3"/>
      <c r="N3" s="3"/>
      <c r="O3" s="3"/>
      <c r="P3" s="3"/>
      <c r="Q3" s="3"/>
      <c r="R3" s="3"/>
      <c r="S3" s="3"/>
      <c r="T3" s="3"/>
      <c r="U3" s="3"/>
      <c r="V3" s="3"/>
      <c r="W3" s="3"/>
      <c r="X3" s="3"/>
      <c r="Y3" s="3"/>
      <c r="Z3" s="7" t="s">
        <v>78</v>
      </c>
      <c r="AA3" s="7"/>
      <c r="AB3" s="3"/>
      <c r="AC3" s="7">
        <v>116659548.59000005</v>
      </c>
      <c r="AD3" s="7">
        <v>3225566</v>
      </c>
      <c r="AE3" s="7">
        <v>9369493.1999999993</v>
      </c>
      <c r="AF3" s="7">
        <v>0</v>
      </c>
      <c r="AG3" s="7">
        <v>5320464.0600000005</v>
      </c>
      <c r="AH3" s="7">
        <v>6325334.1800000006</v>
      </c>
      <c r="AI3" s="7">
        <v>576916.11</v>
      </c>
      <c r="AJ3" s="7">
        <v>412163.54000000004</v>
      </c>
      <c r="AK3" s="7">
        <v>4223748.8600000003</v>
      </c>
      <c r="AL3" s="7">
        <v>2401661.54</v>
      </c>
      <c r="AM3" s="7">
        <v>155284.22</v>
      </c>
      <c r="AN3" s="7">
        <v>162989.97</v>
      </c>
      <c r="AO3" s="7">
        <v>1510525.2700000003</v>
      </c>
      <c r="AP3" s="7">
        <v>595375.21999999986</v>
      </c>
      <c r="AQ3" s="7">
        <v>0</v>
      </c>
      <c r="AR3" s="7">
        <v>0</v>
      </c>
      <c r="AS3" s="7">
        <v>0</v>
      </c>
      <c r="AT3" s="7">
        <v>76874886.930000007</v>
      </c>
      <c r="AU3" s="7">
        <v>885156.22999999986</v>
      </c>
      <c r="AV3" s="7">
        <v>29271226.440000016</v>
      </c>
      <c r="AW3" s="7">
        <v>3011080.94</v>
      </c>
      <c r="AX3" s="7">
        <v>8284987.120000002</v>
      </c>
      <c r="AY3" s="7">
        <v>1011731.27</v>
      </c>
      <c r="AZ3" s="7">
        <v>3440756.2500000014</v>
      </c>
      <c r="BA3" s="7">
        <v>739213.10999999987</v>
      </c>
      <c r="BB3" s="7">
        <v>365575.5500000001</v>
      </c>
      <c r="BC3" s="7">
        <v>240365.53000000003</v>
      </c>
      <c r="BD3" s="7">
        <v>165548.36000000002</v>
      </c>
      <c r="BE3" s="7">
        <v>1773503.8200000003</v>
      </c>
      <c r="BF3" s="7">
        <v>646832.4099999998</v>
      </c>
      <c r="BG3" s="7">
        <v>1801828.0199999996</v>
      </c>
      <c r="BH3" s="7">
        <v>432277.42999999982</v>
      </c>
      <c r="BI3" s="7">
        <v>2350257.9499999983</v>
      </c>
      <c r="BJ3" s="7">
        <v>0</v>
      </c>
      <c r="BK3" s="7">
        <v>1000088.33</v>
      </c>
      <c r="BL3" s="7">
        <v>4378969.7699999996</v>
      </c>
      <c r="BM3" s="7">
        <v>1298751.42</v>
      </c>
      <c r="BN3" s="7">
        <v>0</v>
      </c>
      <c r="BO3" s="7">
        <v>0</v>
      </c>
      <c r="BP3" s="7">
        <v>0</v>
      </c>
      <c r="BQ3" s="7">
        <v>0</v>
      </c>
      <c r="BR3" s="7">
        <v>0</v>
      </c>
      <c r="BS3" s="7">
        <v>0</v>
      </c>
      <c r="BT3" s="7">
        <v>478311.47000000003</v>
      </c>
      <c r="BU3" s="7">
        <v>1391227.4400000002</v>
      </c>
      <c r="BV3" s="7">
        <v>503369.62000000011</v>
      </c>
      <c r="BW3" s="7">
        <v>2142146.6299999994</v>
      </c>
      <c r="BX3" s="7">
        <v>5583920.1299999999</v>
      </c>
      <c r="BY3" s="7">
        <v>1162692.9800000002</v>
      </c>
      <c r="BZ3" s="7">
        <v>2196744.8900000006</v>
      </c>
      <c r="CA3" s="7">
        <v>2376095.29</v>
      </c>
      <c r="CB3" s="7">
        <v>0</v>
      </c>
      <c r="CC3" s="7">
        <v>0</v>
      </c>
      <c r="CD3" s="7">
        <v>762785.02999999991</v>
      </c>
      <c r="CE3" s="7">
        <v>0</v>
      </c>
      <c r="CF3" s="7">
        <v>0</v>
      </c>
      <c r="CG3" s="7">
        <v>456504.48000000004</v>
      </c>
      <c r="CH3" s="7">
        <v>1955</v>
      </c>
      <c r="CI3" s="7">
        <v>0</v>
      </c>
      <c r="CJ3" s="7"/>
      <c r="CK3" s="7">
        <v>0</v>
      </c>
      <c r="CL3" s="7">
        <v>466563.32</v>
      </c>
      <c r="CM3" s="7">
        <v>67873.210000000021</v>
      </c>
      <c r="CN3" s="7">
        <v>330915.71000000002</v>
      </c>
      <c r="CO3" s="3"/>
      <c r="CP3" s="3"/>
      <c r="CQ3" s="3"/>
      <c r="CR3" s="3"/>
      <c r="CT3" s="3"/>
      <c r="CU3" s="3"/>
      <c r="CV3" s="3"/>
      <c r="CW3" s="3"/>
      <c r="CX3" s="3"/>
      <c r="DA3" s="7">
        <v>490002.7</v>
      </c>
      <c r="DB3" s="7">
        <v>398303.96999999991</v>
      </c>
    </row>
    <row r="4" spans="1:106" ht="78.75" x14ac:dyDescent="0.25">
      <c r="D4" s="4" t="s">
        <v>79</v>
      </c>
      <c r="E4" s="5" t="s">
        <v>80</v>
      </c>
      <c r="F4" s="5" t="s">
        <v>81</v>
      </c>
      <c r="G4" s="6" t="s">
        <v>82</v>
      </c>
      <c r="H4" s="4" t="s">
        <v>83</v>
      </c>
      <c r="I4" s="4" t="s">
        <v>84</v>
      </c>
      <c r="J4" s="4" t="s">
        <v>85</v>
      </c>
      <c r="K4" s="4" t="s">
        <v>86</v>
      </c>
      <c r="L4" s="4" t="s">
        <v>87</v>
      </c>
      <c r="M4" s="4" t="s">
        <v>88</v>
      </c>
      <c r="N4" s="4" t="s">
        <v>89</v>
      </c>
      <c r="O4" s="4" t="s">
        <v>90</v>
      </c>
      <c r="P4" s="4" t="s">
        <v>91</v>
      </c>
      <c r="Q4" s="4" t="s">
        <v>92</v>
      </c>
      <c r="R4" s="3" t="s">
        <v>93</v>
      </c>
      <c r="S4" s="3" t="s">
        <v>94</v>
      </c>
      <c r="T4" s="3" t="s">
        <v>95</v>
      </c>
      <c r="U4" s="3" t="s">
        <v>96</v>
      </c>
      <c r="V4" s="3" t="s">
        <v>97</v>
      </c>
      <c r="W4" s="3" t="s">
        <v>98</v>
      </c>
      <c r="X4" s="3" t="s">
        <v>99</v>
      </c>
      <c r="Y4" s="3"/>
      <c r="Z4" s="7" t="s">
        <v>100</v>
      </c>
      <c r="AA4" s="7" t="s">
        <v>101</v>
      </c>
      <c r="AB4" s="3" t="s">
        <v>102</v>
      </c>
      <c r="AC4" s="7" t="s">
        <v>103</v>
      </c>
      <c r="AD4" s="3" t="s">
        <v>104</v>
      </c>
      <c r="AE4" s="7" t="s">
        <v>105</v>
      </c>
      <c r="AF4" s="3" t="s">
        <v>106</v>
      </c>
      <c r="AG4" s="7" t="s">
        <v>107</v>
      </c>
      <c r="AH4" s="7" t="s">
        <v>108</v>
      </c>
      <c r="AI4" s="7" t="s">
        <v>109</v>
      </c>
      <c r="AJ4" s="3" t="s">
        <v>110</v>
      </c>
      <c r="AK4" s="3" t="s">
        <v>111</v>
      </c>
      <c r="AL4" s="3" t="s">
        <v>112</v>
      </c>
      <c r="AM4" s="3" t="s">
        <v>113</v>
      </c>
      <c r="AN4" s="3" t="s">
        <v>114</v>
      </c>
      <c r="AO4" s="3" t="s">
        <v>115</v>
      </c>
      <c r="AP4" s="3" t="s">
        <v>116</v>
      </c>
      <c r="AQ4" s="3" t="s">
        <v>117</v>
      </c>
      <c r="AR4" s="3" t="s">
        <v>118</v>
      </c>
      <c r="AS4" s="3" t="s">
        <v>119</v>
      </c>
      <c r="AT4" s="42" t="s">
        <v>120</v>
      </c>
      <c r="AU4" s="4" t="s">
        <v>121</v>
      </c>
      <c r="AV4" s="42" t="s">
        <v>122</v>
      </c>
      <c r="AW4" s="42" t="s">
        <v>123</v>
      </c>
      <c r="AX4" s="42" t="s">
        <v>124</v>
      </c>
      <c r="AY4" s="42" t="s">
        <v>125</v>
      </c>
      <c r="AZ4" s="42" t="s">
        <v>126</v>
      </c>
      <c r="BA4" s="42" t="s">
        <v>127</v>
      </c>
      <c r="BB4" s="42" t="s">
        <v>128</v>
      </c>
      <c r="BC4" s="4" t="s">
        <v>129</v>
      </c>
      <c r="BD4" s="4" t="s">
        <v>130</v>
      </c>
      <c r="BE4" s="42" t="s">
        <v>131</v>
      </c>
      <c r="BF4" s="42" t="s">
        <v>132</v>
      </c>
      <c r="BG4" s="4" t="s">
        <v>133</v>
      </c>
      <c r="BH4" s="4" t="s">
        <v>134</v>
      </c>
      <c r="BI4" s="4" t="s">
        <v>135</v>
      </c>
      <c r="BJ4" s="3" t="s">
        <v>136</v>
      </c>
      <c r="BK4" s="3" t="s">
        <v>137</v>
      </c>
      <c r="BL4" s="3" t="s">
        <v>138</v>
      </c>
      <c r="BM4" s="48" t="s">
        <v>139</v>
      </c>
      <c r="BN4" s="48" t="s">
        <v>140</v>
      </c>
      <c r="BO4" s="48" t="s">
        <v>141</v>
      </c>
      <c r="BP4" s="48" t="s">
        <v>142</v>
      </c>
      <c r="BQ4" s="48" t="s">
        <v>143</v>
      </c>
      <c r="BR4" s="48" t="s">
        <v>144</v>
      </c>
      <c r="BS4" s="48" t="s">
        <v>145</v>
      </c>
      <c r="BT4" s="3" t="s">
        <v>146</v>
      </c>
      <c r="BU4" s="3" t="s">
        <v>147</v>
      </c>
      <c r="BV4" s="3" t="s">
        <v>148</v>
      </c>
      <c r="BW4" s="3" t="s">
        <v>149</v>
      </c>
      <c r="BX4" s="3" t="s">
        <v>150</v>
      </c>
      <c r="BY4" s="3" t="s">
        <v>151</v>
      </c>
      <c r="BZ4" s="3" t="s">
        <v>152</v>
      </c>
      <c r="CA4" s="48" t="s">
        <v>153</v>
      </c>
      <c r="CB4" s="48" t="s">
        <v>154</v>
      </c>
      <c r="CC4" s="3" t="s">
        <v>155</v>
      </c>
      <c r="CD4" s="3" t="s">
        <v>156</v>
      </c>
      <c r="CE4" s="3" t="s">
        <v>157</v>
      </c>
      <c r="CF4" s="3" t="s">
        <v>158</v>
      </c>
      <c r="CG4" s="3" t="s">
        <v>159</v>
      </c>
      <c r="CH4" s="3" t="s">
        <v>160</v>
      </c>
      <c r="CI4" s="3" t="s">
        <v>161</v>
      </c>
      <c r="CJ4" s="3" t="s">
        <v>162</v>
      </c>
      <c r="CK4" s="3" t="s">
        <v>163</v>
      </c>
      <c r="CL4" s="3" t="s">
        <v>164</v>
      </c>
      <c r="CM4" s="3" t="s">
        <v>165</v>
      </c>
      <c r="CN4" s="48" t="s">
        <v>166</v>
      </c>
      <c r="CO4" s="48" t="s">
        <v>167</v>
      </c>
      <c r="CP4" s="48" t="s">
        <v>168</v>
      </c>
      <c r="CQ4" s="48" t="s">
        <v>169</v>
      </c>
      <c r="CR4" s="48" t="s">
        <v>170</v>
      </c>
      <c r="CS4" s="3" t="s">
        <v>171</v>
      </c>
      <c r="CT4" s="3" t="s">
        <v>172</v>
      </c>
      <c r="CU4" s="3" t="s">
        <v>173</v>
      </c>
      <c r="CV4" s="3" t="s">
        <v>174</v>
      </c>
      <c r="CW4" s="3" t="s">
        <v>175</v>
      </c>
      <c r="CX4" s="3" t="s">
        <v>176</v>
      </c>
      <c r="CY4" s="3"/>
      <c r="DA4" s="54" t="s">
        <v>177</v>
      </c>
      <c r="DB4" s="54" t="s">
        <v>178</v>
      </c>
    </row>
    <row r="5" spans="1:106" x14ac:dyDescent="0.25">
      <c r="A5" s="98" t="s">
        <v>179</v>
      </c>
      <c r="B5" t="s">
        <v>180</v>
      </c>
      <c r="C5">
        <v>12</v>
      </c>
      <c r="D5" s="33">
        <v>3114</v>
      </c>
      <c r="E5" t="s">
        <v>180</v>
      </c>
      <c r="F5" t="s">
        <v>181</v>
      </c>
      <c r="G5" t="s">
        <v>182</v>
      </c>
      <c r="H5" t="s">
        <v>183</v>
      </c>
      <c r="I5" t="s">
        <v>184</v>
      </c>
      <c r="T5" s="33" t="s">
        <v>185</v>
      </c>
      <c r="W5" s="33" t="s">
        <v>186</v>
      </c>
      <c r="X5" s="33" t="s">
        <v>187</v>
      </c>
      <c r="Z5" s="61">
        <v>116787.90999999896</v>
      </c>
      <c r="AA5" s="8">
        <v>7086.8899999999994</v>
      </c>
      <c r="AB5">
        <v>0</v>
      </c>
      <c r="AC5" s="57">
        <v>915422</v>
      </c>
      <c r="AD5" s="34">
        <v>0</v>
      </c>
      <c r="AE5" s="57">
        <v>53261</v>
      </c>
      <c r="AF5" s="33">
        <v>0</v>
      </c>
      <c r="AG5" s="57">
        <v>44016</v>
      </c>
      <c r="AH5" s="58">
        <v>65599</v>
      </c>
      <c r="AI5" s="57">
        <v>1876</v>
      </c>
      <c r="AJ5" s="33">
        <v>0</v>
      </c>
      <c r="AK5" s="59">
        <v>29250.98</v>
      </c>
      <c r="AL5" s="59">
        <v>16822.599999999999</v>
      </c>
      <c r="AM5" s="59">
        <v>720</v>
      </c>
      <c r="AN5" s="40">
        <v>-800</v>
      </c>
      <c r="AO5" s="33">
        <v>12930</v>
      </c>
      <c r="AP5" s="33">
        <v>4805.46</v>
      </c>
      <c r="AQ5" s="33">
        <v>0</v>
      </c>
      <c r="AR5" s="33">
        <v>0</v>
      </c>
      <c r="AS5" s="33">
        <v>0</v>
      </c>
      <c r="AT5" s="34">
        <v>628389.44999999995</v>
      </c>
      <c r="AU5">
        <v>13962.96</v>
      </c>
      <c r="AV5" s="34">
        <v>141869.01999999996</v>
      </c>
      <c r="AW5" s="34">
        <v>35507.300000000003</v>
      </c>
      <c r="AX5" s="34">
        <v>83525.86</v>
      </c>
      <c r="AY5" s="34">
        <v>0</v>
      </c>
      <c r="AZ5" s="34">
        <v>3362.7500000000005</v>
      </c>
      <c r="BA5" s="34">
        <v>3910.7800000000011</v>
      </c>
      <c r="BB5" s="34">
        <v>2713.5</v>
      </c>
      <c r="BE5" s="60">
        <v>6114.8300000000008</v>
      </c>
      <c r="BF5" s="34">
        <v>6702.33</v>
      </c>
      <c r="BG5">
        <v>1899.3500000000001</v>
      </c>
      <c r="BH5">
        <v>2463.2199999999998</v>
      </c>
      <c r="BI5">
        <v>19679.29</v>
      </c>
      <c r="BK5">
        <v>3771.81</v>
      </c>
      <c r="BL5">
        <v>39332.54</v>
      </c>
      <c r="BM5" s="33">
        <v>9021.57</v>
      </c>
      <c r="BT5" s="33">
        <v>0</v>
      </c>
      <c r="BU5" s="33">
        <v>8886.66</v>
      </c>
      <c r="BV5" s="33">
        <v>4094</v>
      </c>
      <c r="BW5" s="33">
        <v>6810.6</v>
      </c>
      <c r="BX5" s="33">
        <v>52611.05</v>
      </c>
      <c r="BY5" s="33">
        <v>38749.760000000002</v>
      </c>
      <c r="BZ5" s="33">
        <v>26723.08</v>
      </c>
      <c r="CA5" s="33">
        <v>20394.82</v>
      </c>
      <c r="CC5" s="33">
        <v>0</v>
      </c>
      <c r="CD5" s="33">
        <v>2880.25</v>
      </c>
      <c r="CE5" s="33">
        <v>0</v>
      </c>
      <c r="CF5" s="33">
        <v>0</v>
      </c>
      <c r="CG5">
        <v>6013.75</v>
      </c>
      <c r="CH5">
        <v>0</v>
      </c>
      <c r="CI5">
        <v>0</v>
      </c>
      <c r="CJ5" s="33">
        <v>1</v>
      </c>
      <c r="CK5">
        <v>0</v>
      </c>
      <c r="CL5">
        <v>0</v>
      </c>
      <c r="CM5">
        <v>0</v>
      </c>
      <c r="CN5">
        <v>0</v>
      </c>
      <c r="CS5" s="56">
        <v>97314.169999998994</v>
      </c>
      <c r="CU5" s="56">
        <v>13100.64</v>
      </c>
      <c r="CV5">
        <v>0</v>
      </c>
      <c r="CW5">
        <v>0</v>
      </c>
      <c r="CX5">
        <v>0</v>
      </c>
      <c r="DA5">
        <v>357.64</v>
      </c>
      <c r="DB5">
        <v>280.39</v>
      </c>
    </row>
    <row r="6" spans="1:106" x14ac:dyDescent="0.25">
      <c r="A6" s="98" t="s">
        <v>188</v>
      </c>
      <c r="B6" t="s">
        <v>189</v>
      </c>
      <c r="C6">
        <v>17</v>
      </c>
      <c r="D6" s="33">
        <v>3125</v>
      </c>
      <c r="E6" t="s">
        <v>189</v>
      </c>
      <c r="F6" t="s">
        <v>190</v>
      </c>
      <c r="G6" t="s">
        <v>191</v>
      </c>
      <c r="H6" t="s">
        <v>192</v>
      </c>
      <c r="I6" t="s">
        <v>184</v>
      </c>
      <c r="T6" s="33" t="s">
        <v>185</v>
      </c>
      <c r="W6" s="33" t="s">
        <v>186</v>
      </c>
      <c r="X6" s="33" t="s">
        <v>187</v>
      </c>
      <c r="Z6" s="8">
        <v>149851.25999999995</v>
      </c>
      <c r="AA6" s="8">
        <v>53370.949999999924</v>
      </c>
      <c r="AB6">
        <v>0</v>
      </c>
      <c r="AC6" s="34">
        <v>934443</v>
      </c>
      <c r="AD6" s="34">
        <v>0</v>
      </c>
      <c r="AE6" s="34">
        <v>22935</v>
      </c>
      <c r="AF6" s="33">
        <v>0</v>
      </c>
      <c r="AG6" s="34">
        <v>49295</v>
      </c>
      <c r="AH6" s="26">
        <v>62224</v>
      </c>
      <c r="AI6" s="34">
        <v>0</v>
      </c>
      <c r="AJ6" s="33">
        <v>0</v>
      </c>
      <c r="AK6" s="33">
        <v>10644.76</v>
      </c>
      <c r="AL6" s="33">
        <v>10140.65</v>
      </c>
      <c r="AM6" s="33">
        <v>3000</v>
      </c>
      <c r="AN6" s="33">
        <v>0</v>
      </c>
      <c r="AO6" s="33">
        <v>12920.6</v>
      </c>
      <c r="AP6" s="33">
        <v>1144.25</v>
      </c>
      <c r="AQ6" s="33">
        <v>0</v>
      </c>
      <c r="AR6" s="33">
        <v>0</v>
      </c>
      <c r="AS6" s="33">
        <v>0</v>
      </c>
      <c r="AT6" s="34">
        <v>587902.28</v>
      </c>
      <c r="AU6">
        <v>22153.55</v>
      </c>
      <c r="AV6" s="34">
        <v>194210.79999999976</v>
      </c>
      <c r="AW6" s="34">
        <v>13358.14</v>
      </c>
      <c r="AX6" s="34">
        <v>57231.18</v>
      </c>
      <c r="AY6" s="34">
        <v>0</v>
      </c>
      <c r="AZ6" s="34">
        <v>23173.650000000012</v>
      </c>
      <c r="BA6" s="34">
        <v>4929.87</v>
      </c>
      <c r="BB6" s="34">
        <v>1767</v>
      </c>
      <c r="BD6">
        <v>4955.8</v>
      </c>
      <c r="BE6" s="34">
        <v>18964.03</v>
      </c>
      <c r="BF6" s="34">
        <v>6630.91</v>
      </c>
      <c r="BG6">
        <v>24866.93</v>
      </c>
      <c r="BH6">
        <v>8559.49</v>
      </c>
      <c r="BI6">
        <v>27701.87</v>
      </c>
      <c r="BK6">
        <v>7523.85</v>
      </c>
      <c r="BL6">
        <v>46124.91</v>
      </c>
      <c r="BM6" s="33">
        <v>13596.08</v>
      </c>
      <c r="BT6" s="33">
        <v>0</v>
      </c>
      <c r="BU6" s="33">
        <v>9100.4</v>
      </c>
      <c r="BV6" s="33">
        <v>4163</v>
      </c>
      <c r="BW6" s="33">
        <v>0</v>
      </c>
      <c r="BX6" s="33">
        <v>40123.74</v>
      </c>
      <c r="BY6" s="33">
        <v>23526.400000000001</v>
      </c>
      <c r="BZ6" s="33">
        <v>15842.94</v>
      </c>
      <c r="CA6" s="33">
        <v>23025.37</v>
      </c>
      <c r="CC6" s="33">
        <v>0</v>
      </c>
      <c r="CD6" s="33">
        <v>0</v>
      </c>
      <c r="CE6" s="33">
        <v>0</v>
      </c>
      <c r="CF6" s="33">
        <v>0</v>
      </c>
      <c r="CG6">
        <v>5991.25</v>
      </c>
      <c r="CH6">
        <v>0</v>
      </c>
      <c r="CI6">
        <v>0</v>
      </c>
      <c r="CJ6" s="33">
        <v>1</v>
      </c>
      <c r="CK6">
        <v>0</v>
      </c>
      <c r="CL6">
        <v>15399</v>
      </c>
      <c r="CM6">
        <v>2352.5300000000002</v>
      </c>
      <c r="CN6">
        <v>8372</v>
      </c>
      <c r="CS6" s="8">
        <v>77166.330000000075</v>
      </c>
      <c r="CU6" s="8">
        <v>33238.669999999925</v>
      </c>
      <c r="CV6">
        <v>0</v>
      </c>
      <c r="CW6">
        <v>0</v>
      </c>
      <c r="CX6">
        <v>0</v>
      </c>
      <c r="DA6">
        <v>3989.68</v>
      </c>
      <c r="DB6">
        <v>749.63</v>
      </c>
    </row>
    <row r="7" spans="1:106" x14ac:dyDescent="0.25">
      <c r="A7" s="99" t="s">
        <v>193</v>
      </c>
      <c r="B7" t="s">
        <v>194</v>
      </c>
      <c r="C7">
        <v>19</v>
      </c>
      <c r="D7" s="33">
        <v>2068</v>
      </c>
      <c r="E7" t="s">
        <v>194</v>
      </c>
      <c r="F7" t="s">
        <v>195</v>
      </c>
      <c r="G7" t="s">
        <v>196</v>
      </c>
      <c r="H7" t="s">
        <v>197</v>
      </c>
      <c r="I7" t="s">
        <v>184</v>
      </c>
      <c r="T7" s="33" t="s">
        <v>185</v>
      </c>
      <c r="V7" s="33" t="s">
        <v>187</v>
      </c>
      <c r="W7" s="33" t="s">
        <v>186</v>
      </c>
      <c r="X7" s="33" t="s">
        <v>187</v>
      </c>
      <c r="Z7" s="8">
        <v>145140.88000000032</v>
      </c>
      <c r="AA7" s="8">
        <v>28364.760000000006</v>
      </c>
      <c r="AB7">
        <v>0</v>
      </c>
      <c r="AC7" s="34">
        <v>1489781.76</v>
      </c>
      <c r="AD7" s="34">
        <v>0</v>
      </c>
      <c r="AE7" s="34">
        <v>97893.33</v>
      </c>
      <c r="AF7" s="33">
        <v>0</v>
      </c>
      <c r="AG7" s="34">
        <v>80872.5</v>
      </c>
      <c r="AH7" s="26">
        <v>95978.03</v>
      </c>
      <c r="AI7" s="34">
        <v>0</v>
      </c>
      <c r="AJ7" s="33">
        <v>0</v>
      </c>
      <c r="AK7" s="33">
        <v>99262.27</v>
      </c>
      <c r="AL7" s="33">
        <v>24550.85</v>
      </c>
      <c r="AM7" s="33">
        <v>0</v>
      </c>
      <c r="AN7" s="33">
        <v>0</v>
      </c>
      <c r="AO7" s="33">
        <v>9840.2800000000007</v>
      </c>
      <c r="AP7" s="33">
        <v>2088.09</v>
      </c>
      <c r="AQ7" s="33">
        <v>0</v>
      </c>
      <c r="AR7" s="33">
        <v>0</v>
      </c>
      <c r="AS7" s="33">
        <v>0</v>
      </c>
      <c r="AT7" s="34">
        <v>862542.43</v>
      </c>
      <c r="AU7">
        <v>2040</v>
      </c>
      <c r="AV7" s="34">
        <v>351228.17000000045</v>
      </c>
      <c r="AW7" s="34">
        <v>85649.8</v>
      </c>
      <c r="AX7" s="34">
        <v>75637.05</v>
      </c>
      <c r="AY7" s="34">
        <v>0</v>
      </c>
      <c r="AZ7" s="34">
        <v>47470.449999999968</v>
      </c>
      <c r="BA7" s="34">
        <v>9272.2900000000027</v>
      </c>
      <c r="BB7" s="34">
        <v>4055.71</v>
      </c>
      <c r="BE7" s="34">
        <v>9150.8000000000011</v>
      </c>
      <c r="BF7" s="34">
        <v>1782.4</v>
      </c>
      <c r="BH7">
        <v>5344.95</v>
      </c>
      <c r="BI7">
        <v>18969.650000000001</v>
      </c>
      <c r="BK7">
        <v>25303.55</v>
      </c>
      <c r="BL7">
        <v>41930.300000000003</v>
      </c>
      <c r="BM7" s="33">
        <v>13757</v>
      </c>
      <c r="BT7" s="33">
        <v>0</v>
      </c>
      <c r="BU7" s="33">
        <v>6197.17</v>
      </c>
      <c r="BV7" s="33">
        <v>6434.24</v>
      </c>
      <c r="BW7" s="33">
        <v>268179.86</v>
      </c>
      <c r="BX7" s="33">
        <v>64078.34</v>
      </c>
      <c r="BY7" s="33">
        <v>139476</v>
      </c>
      <c r="BZ7" s="33">
        <v>0</v>
      </c>
      <c r="CA7" s="33">
        <v>20540.21</v>
      </c>
      <c r="CC7" s="33">
        <v>0</v>
      </c>
      <c r="CD7" s="33">
        <v>0</v>
      </c>
      <c r="CE7" s="33">
        <v>0</v>
      </c>
      <c r="CF7" s="33">
        <v>0</v>
      </c>
      <c r="CG7">
        <v>8443.75</v>
      </c>
      <c r="CH7">
        <v>0</v>
      </c>
      <c r="CI7">
        <v>0</v>
      </c>
      <c r="CJ7" s="33">
        <v>1</v>
      </c>
      <c r="CK7">
        <v>0</v>
      </c>
      <c r="CL7">
        <v>18535.28</v>
      </c>
      <c r="CM7">
        <v>16283.23</v>
      </c>
      <c r="CN7">
        <v>1990</v>
      </c>
      <c r="CS7" s="8">
        <v>-13632.379999999655</v>
      </c>
      <c r="CU7" s="8">
        <v>0</v>
      </c>
      <c r="CV7">
        <v>0</v>
      </c>
      <c r="CW7">
        <v>0</v>
      </c>
      <c r="CX7">
        <v>0</v>
      </c>
      <c r="DA7">
        <v>21225.98</v>
      </c>
      <c r="DB7">
        <v>5181.01</v>
      </c>
    </row>
    <row r="8" spans="1:106" x14ac:dyDescent="0.25">
      <c r="A8" s="98" t="s">
        <v>198</v>
      </c>
      <c r="B8" t="s">
        <v>199</v>
      </c>
      <c r="C8">
        <v>22</v>
      </c>
      <c r="D8" s="33">
        <v>3083</v>
      </c>
      <c r="E8" t="s">
        <v>199</v>
      </c>
      <c r="F8" t="s">
        <v>200</v>
      </c>
      <c r="G8" t="s">
        <v>201</v>
      </c>
      <c r="H8" t="s">
        <v>202</v>
      </c>
      <c r="I8" t="s">
        <v>184</v>
      </c>
      <c r="T8" s="33" t="s">
        <v>185</v>
      </c>
      <c r="W8" s="33" t="s">
        <v>186</v>
      </c>
      <c r="X8" s="33" t="s">
        <v>187</v>
      </c>
      <c r="Z8" s="8">
        <v>229400.37000000026</v>
      </c>
      <c r="AA8" s="8">
        <v>47.77</v>
      </c>
      <c r="AB8">
        <v>0</v>
      </c>
      <c r="AC8" s="34">
        <v>726935.04000000004</v>
      </c>
      <c r="AD8" s="34">
        <v>0</v>
      </c>
      <c r="AE8" s="34">
        <v>114102</v>
      </c>
      <c r="AF8" s="33">
        <v>0</v>
      </c>
      <c r="AG8" s="34">
        <v>41620</v>
      </c>
      <c r="AH8" s="26">
        <v>47231.03</v>
      </c>
      <c r="AI8" s="34">
        <v>6405.64</v>
      </c>
      <c r="AJ8" s="33">
        <v>0</v>
      </c>
      <c r="AK8" s="33">
        <v>19483.009999999998</v>
      </c>
      <c r="AL8" s="33">
        <v>6240.68</v>
      </c>
      <c r="AM8" s="33">
        <v>0</v>
      </c>
      <c r="AN8" s="33">
        <v>0</v>
      </c>
      <c r="AO8" s="33">
        <v>3245.35</v>
      </c>
      <c r="AP8" s="33">
        <v>0</v>
      </c>
      <c r="AQ8" s="33">
        <v>0</v>
      </c>
      <c r="AR8" s="33">
        <v>0</v>
      </c>
      <c r="AS8" s="33">
        <v>0</v>
      </c>
      <c r="AT8" s="34">
        <v>386663.64</v>
      </c>
      <c r="AU8">
        <v>2447.34</v>
      </c>
      <c r="AV8" s="34">
        <v>287188.74000000005</v>
      </c>
      <c r="AW8" s="34">
        <v>0</v>
      </c>
      <c r="AX8" s="34">
        <v>85347.8</v>
      </c>
      <c r="AY8" s="34">
        <v>0</v>
      </c>
      <c r="AZ8" s="34">
        <v>32508.930000000051</v>
      </c>
      <c r="BA8" s="34">
        <v>2149.2800000000002</v>
      </c>
      <c r="BB8" s="34">
        <v>8106.59</v>
      </c>
      <c r="BC8">
        <v>592.25</v>
      </c>
      <c r="BE8" s="34">
        <v>9245.1199999999972</v>
      </c>
      <c r="BG8">
        <v>29132.439999999991</v>
      </c>
      <c r="BH8">
        <v>2215.29</v>
      </c>
      <c r="BI8">
        <v>8892.2999999999993</v>
      </c>
      <c r="BK8">
        <v>3404.05</v>
      </c>
      <c r="BL8">
        <v>28230.14</v>
      </c>
      <c r="BM8" s="33">
        <v>1968.79</v>
      </c>
      <c r="BT8" s="33">
        <v>0</v>
      </c>
      <c r="BU8" s="33">
        <v>5350.22</v>
      </c>
      <c r="BV8" s="33">
        <v>2369</v>
      </c>
      <c r="BW8" s="33">
        <v>470</v>
      </c>
      <c r="BX8" s="33">
        <v>42288.79</v>
      </c>
      <c r="BY8" s="33">
        <v>2720</v>
      </c>
      <c r="BZ8" s="33">
        <v>5875.46</v>
      </c>
      <c r="CA8" s="33">
        <v>17194.900000000001</v>
      </c>
      <c r="CC8" s="33">
        <v>0</v>
      </c>
      <c r="CD8" s="33">
        <v>11421.29</v>
      </c>
      <c r="CE8" s="33">
        <v>0</v>
      </c>
      <c r="CF8" s="33">
        <v>0</v>
      </c>
      <c r="CI8">
        <v>0</v>
      </c>
      <c r="CJ8" s="33">
        <v>1</v>
      </c>
      <c r="CK8">
        <v>0</v>
      </c>
      <c r="CS8" s="8">
        <v>218880.76</v>
      </c>
      <c r="CU8" s="8">
        <v>47.77</v>
      </c>
      <c r="CV8">
        <v>0</v>
      </c>
      <c r="CW8">
        <v>0</v>
      </c>
      <c r="CX8">
        <v>0</v>
      </c>
      <c r="DA8">
        <v>654.75</v>
      </c>
      <c r="DB8">
        <v>1074.94</v>
      </c>
    </row>
    <row r="9" spans="1:106" x14ac:dyDescent="0.25">
      <c r="A9" s="98" t="s">
        <v>203</v>
      </c>
      <c r="B9" t="s">
        <v>204</v>
      </c>
      <c r="C9">
        <v>25</v>
      </c>
      <c r="D9" s="33">
        <v>3329</v>
      </c>
      <c r="E9" t="s">
        <v>204</v>
      </c>
      <c r="F9" t="s">
        <v>205</v>
      </c>
      <c r="G9" t="s">
        <v>206</v>
      </c>
      <c r="H9" t="s">
        <v>207</v>
      </c>
      <c r="I9" t="s">
        <v>184</v>
      </c>
      <c r="T9" s="33" t="s">
        <v>185</v>
      </c>
      <c r="W9" s="33" t="s">
        <v>186</v>
      </c>
      <c r="X9" s="33" t="s">
        <v>187</v>
      </c>
      <c r="Z9" s="8">
        <v>-40109.520000000251</v>
      </c>
      <c r="AA9" s="8">
        <v>24920.959999999999</v>
      </c>
      <c r="AB9">
        <v>0</v>
      </c>
      <c r="AC9" s="34">
        <v>868674.11</v>
      </c>
      <c r="AD9" s="34">
        <v>0</v>
      </c>
      <c r="AE9" s="34">
        <v>53079</v>
      </c>
      <c r="AF9" s="33">
        <v>0</v>
      </c>
      <c r="AG9" s="34">
        <v>38525</v>
      </c>
      <c r="AH9" s="26">
        <v>64977.63</v>
      </c>
      <c r="AI9" s="34">
        <v>20978.5</v>
      </c>
      <c r="AJ9" s="33">
        <v>846.75</v>
      </c>
      <c r="AK9" s="33">
        <v>34414.269999999997</v>
      </c>
      <c r="AL9" s="33">
        <v>28872.5</v>
      </c>
      <c r="AM9" s="33">
        <v>0</v>
      </c>
      <c r="AN9" s="33">
        <v>0</v>
      </c>
      <c r="AO9" s="33">
        <v>10187.89</v>
      </c>
      <c r="AP9" s="33">
        <v>9429.91</v>
      </c>
      <c r="AQ9" s="33">
        <v>0</v>
      </c>
      <c r="AR9" s="33">
        <v>0</v>
      </c>
      <c r="AS9" s="33">
        <v>0</v>
      </c>
      <c r="AT9" s="34">
        <v>559255.35</v>
      </c>
      <c r="AU9">
        <v>2769.18</v>
      </c>
      <c r="AV9" s="34">
        <v>177834.92000000027</v>
      </c>
      <c r="AW9" s="34">
        <v>7348.84</v>
      </c>
      <c r="AX9" s="34">
        <v>62826.95</v>
      </c>
      <c r="AY9" s="34">
        <v>0</v>
      </c>
      <c r="BA9" s="34">
        <v>1423.92</v>
      </c>
      <c r="BB9" s="34">
        <v>2659.6499999999996</v>
      </c>
      <c r="BC9">
        <v>989</v>
      </c>
      <c r="BE9" s="34">
        <v>16510.309999999998</v>
      </c>
      <c r="BF9" s="34">
        <v>7670.68</v>
      </c>
      <c r="BG9">
        <v>30057.429999999993</v>
      </c>
      <c r="BH9">
        <v>4482.05</v>
      </c>
      <c r="BI9">
        <v>29656.7</v>
      </c>
      <c r="BK9">
        <v>10160.25</v>
      </c>
      <c r="BL9">
        <v>25065.45</v>
      </c>
      <c r="BM9" s="33">
        <v>10654.12</v>
      </c>
      <c r="BT9" s="33">
        <v>0</v>
      </c>
      <c r="BU9" s="33">
        <v>16375.07</v>
      </c>
      <c r="BV9" s="33">
        <v>3956</v>
      </c>
      <c r="BW9" s="33">
        <v>0</v>
      </c>
      <c r="BX9" s="33">
        <v>72316.850000000006</v>
      </c>
      <c r="BY9" s="33">
        <v>1902.65</v>
      </c>
      <c r="BZ9" s="33">
        <v>21660.03</v>
      </c>
      <c r="CA9" s="33">
        <v>13836.77</v>
      </c>
      <c r="CC9" s="33">
        <v>0</v>
      </c>
      <c r="CD9" s="33">
        <v>16440.63</v>
      </c>
      <c r="CE9" s="33">
        <v>0</v>
      </c>
      <c r="CF9" s="33">
        <v>0</v>
      </c>
      <c r="CI9">
        <v>0</v>
      </c>
      <c r="CJ9" s="33">
        <v>1</v>
      </c>
      <c r="CK9">
        <v>0</v>
      </c>
      <c r="CS9" s="8">
        <v>-5976.7600000007078</v>
      </c>
      <c r="CU9" s="8">
        <v>24920.959999999999</v>
      </c>
      <c r="CV9">
        <v>0</v>
      </c>
      <c r="CW9">
        <v>0</v>
      </c>
      <c r="CX9">
        <v>0</v>
      </c>
      <c r="DA9">
        <v>7266.48</v>
      </c>
      <c r="DB9">
        <v>3822.33</v>
      </c>
    </row>
    <row r="10" spans="1:106" x14ac:dyDescent="0.25">
      <c r="A10" s="98" t="s">
        <v>208</v>
      </c>
      <c r="B10" t="s">
        <v>209</v>
      </c>
      <c r="C10">
        <v>29</v>
      </c>
      <c r="D10" s="33">
        <v>2072</v>
      </c>
      <c r="E10" t="s">
        <v>209</v>
      </c>
      <c r="F10" t="s">
        <v>210</v>
      </c>
      <c r="G10" t="s">
        <v>211</v>
      </c>
      <c r="H10" t="s">
        <v>212</v>
      </c>
      <c r="I10" t="s">
        <v>184</v>
      </c>
      <c r="T10" s="33" t="s">
        <v>185</v>
      </c>
      <c r="W10" s="33" t="s">
        <v>186</v>
      </c>
      <c r="X10" s="33" t="s">
        <v>187</v>
      </c>
      <c r="Z10" s="8">
        <v>69213.019999999975</v>
      </c>
      <c r="AA10" s="8">
        <v>3413.3900000000003</v>
      </c>
      <c r="AB10">
        <v>0</v>
      </c>
      <c r="AC10" s="34">
        <v>547079</v>
      </c>
      <c r="AD10" s="34">
        <v>0</v>
      </c>
      <c r="AE10" s="34">
        <v>52437</v>
      </c>
      <c r="AF10" s="33">
        <v>0</v>
      </c>
      <c r="AG10" s="34">
        <v>17264.25</v>
      </c>
      <c r="AH10" s="26">
        <v>35166.050000000003</v>
      </c>
      <c r="AI10" s="34">
        <v>0</v>
      </c>
      <c r="AJ10" s="33">
        <v>525</v>
      </c>
      <c r="AK10" s="33">
        <v>8895.91</v>
      </c>
      <c r="AL10" s="33">
        <v>11631.97</v>
      </c>
      <c r="AM10" s="33">
        <v>0</v>
      </c>
      <c r="AN10" s="33">
        <v>0</v>
      </c>
      <c r="AO10" s="33">
        <v>4580.82</v>
      </c>
      <c r="AP10" s="33">
        <v>27724.02</v>
      </c>
      <c r="AQ10" s="33">
        <v>0</v>
      </c>
      <c r="AR10" s="33">
        <v>0</v>
      </c>
      <c r="AS10" s="33">
        <v>0</v>
      </c>
      <c r="AT10" s="34">
        <v>268718.75</v>
      </c>
      <c r="AU10">
        <v>0</v>
      </c>
      <c r="AV10" s="34">
        <v>171648.7499999993</v>
      </c>
      <c r="AW10" s="34">
        <v>12542.85</v>
      </c>
      <c r="AX10" s="34">
        <v>27129.33</v>
      </c>
      <c r="AY10" s="34">
        <v>0</v>
      </c>
      <c r="AZ10" s="34">
        <v>7216.5799999999972</v>
      </c>
      <c r="BA10" s="34">
        <v>2893.1400000000003</v>
      </c>
      <c r="BB10" s="34">
        <v>2587.4</v>
      </c>
      <c r="BC10">
        <v>1103.1600000000001</v>
      </c>
      <c r="BD10">
        <v>1103.1600000000001</v>
      </c>
      <c r="BE10" s="34">
        <v>23001.08</v>
      </c>
      <c r="BF10" s="34">
        <v>12314.199999999999</v>
      </c>
      <c r="BG10">
        <v>394.61</v>
      </c>
      <c r="BH10">
        <v>1965.68</v>
      </c>
      <c r="BI10">
        <v>10989.28</v>
      </c>
      <c r="BK10">
        <v>7493.62</v>
      </c>
      <c r="BL10">
        <v>31969.49</v>
      </c>
      <c r="BM10" s="33">
        <v>15967.95</v>
      </c>
      <c r="BT10" s="33">
        <v>109.99</v>
      </c>
      <c r="BU10" s="33">
        <v>11906.51</v>
      </c>
      <c r="BV10" s="33">
        <v>1794</v>
      </c>
      <c r="BW10" s="33">
        <v>1519.19</v>
      </c>
      <c r="BX10" s="33">
        <v>47303.43</v>
      </c>
      <c r="BY10" s="33">
        <v>0</v>
      </c>
      <c r="BZ10" s="33">
        <v>11438.71</v>
      </c>
      <c r="CA10" s="33">
        <v>45536.79</v>
      </c>
      <c r="CC10" s="33">
        <v>0</v>
      </c>
      <c r="CD10" s="33">
        <v>21415.19</v>
      </c>
      <c r="CE10" s="33">
        <v>0</v>
      </c>
      <c r="CF10" s="33">
        <v>0</v>
      </c>
      <c r="CG10">
        <v>4787.5</v>
      </c>
      <c r="CH10">
        <v>0</v>
      </c>
      <c r="CI10">
        <v>0</v>
      </c>
      <c r="CJ10" s="33">
        <v>1</v>
      </c>
      <c r="CK10">
        <v>0</v>
      </c>
      <c r="CL10">
        <v>0</v>
      </c>
      <c r="CM10">
        <v>0</v>
      </c>
      <c r="CN10">
        <v>0</v>
      </c>
      <c r="CS10" s="8">
        <v>34454.200000000768</v>
      </c>
      <c r="CU10" s="8">
        <v>8200.89</v>
      </c>
      <c r="CV10">
        <v>0</v>
      </c>
      <c r="CW10">
        <v>0</v>
      </c>
      <c r="CX10">
        <v>0</v>
      </c>
      <c r="DA10">
        <v>0</v>
      </c>
      <c r="DB10">
        <v>139</v>
      </c>
    </row>
    <row r="11" spans="1:106" x14ac:dyDescent="0.25">
      <c r="A11" s="98" t="s">
        <v>213</v>
      </c>
      <c r="B11" t="s">
        <v>214</v>
      </c>
      <c r="C11">
        <v>35</v>
      </c>
      <c r="D11" s="33">
        <v>3330</v>
      </c>
      <c r="E11" t="s">
        <v>214</v>
      </c>
      <c r="F11" t="s">
        <v>215</v>
      </c>
      <c r="G11" t="s">
        <v>216</v>
      </c>
      <c r="H11" t="s">
        <v>217</v>
      </c>
      <c r="I11" t="s">
        <v>184</v>
      </c>
      <c r="T11" s="33" t="s">
        <v>185</v>
      </c>
      <c r="W11" s="33" t="s">
        <v>186</v>
      </c>
      <c r="X11" s="33" t="s">
        <v>187</v>
      </c>
      <c r="Z11" s="8">
        <v>424938.54000000015</v>
      </c>
      <c r="AA11" s="8">
        <v>25444.729999999996</v>
      </c>
      <c r="AB11">
        <v>0</v>
      </c>
      <c r="AC11" s="34">
        <v>1674700.14</v>
      </c>
      <c r="AD11" s="34">
        <v>0</v>
      </c>
      <c r="AE11" s="34">
        <v>51882.33</v>
      </c>
      <c r="AF11" s="33">
        <v>0</v>
      </c>
      <c r="AG11" s="34">
        <v>90185</v>
      </c>
      <c r="AH11" s="26">
        <v>100443.23</v>
      </c>
      <c r="AI11" s="34">
        <v>4032.24</v>
      </c>
      <c r="AJ11" s="33">
        <v>1349</v>
      </c>
      <c r="AK11" s="33">
        <v>26068.959999999999</v>
      </c>
      <c r="AL11" s="33">
        <v>42679.3</v>
      </c>
      <c r="AM11" s="33">
        <v>0</v>
      </c>
      <c r="AN11" s="33">
        <v>11205.5</v>
      </c>
      <c r="AO11" s="33">
        <v>20566.2</v>
      </c>
      <c r="AP11" s="33">
        <v>47322.58</v>
      </c>
      <c r="AQ11" s="33">
        <v>0</v>
      </c>
      <c r="AR11" s="33">
        <v>0</v>
      </c>
      <c r="AS11" s="33">
        <v>0</v>
      </c>
      <c r="AT11" s="34">
        <v>1010077.86</v>
      </c>
      <c r="AU11">
        <v>8802.43</v>
      </c>
      <c r="AV11" s="34">
        <v>418989.5699999996</v>
      </c>
      <c r="AW11" s="34">
        <v>0</v>
      </c>
      <c r="AX11" s="34">
        <v>160534.64000000001</v>
      </c>
      <c r="AY11" s="34">
        <v>0</v>
      </c>
      <c r="AZ11" s="34">
        <v>28259.179999999993</v>
      </c>
      <c r="BA11" s="34">
        <v>1914.74</v>
      </c>
      <c r="BB11" s="34">
        <v>3051.52</v>
      </c>
      <c r="BC11">
        <v>7210.86</v>
      </c>
      <c r="BE11" s="34">
        <v>28402.93</v>
      </c>
      <c r="BF11" s="34">
        <v>8221.98</v>
      </c>
      <c r="BG11">
        <v>59987.640000000007</v>
      </c>
      <c r="BH11">
        <v>4932.91</v>
      </c>
      <c r="BI11">
        <v>22210.25</v>
      </c>
      <c r="BK11">
        <v>13886.81</v>
      </c>
      <c r="BL11">
        <v>48961.04</v>
      </c>
      <c r="BM11" s="33">
        <v>15518.81</v>
      </c>
      <c r="BT11" s="33">
        <v>0</v>
      </c>
      <c r="BU11" s="33">
        <v>54082.81</v>
      </c>
      <c r="BV11" s="33">
        <v>7820</v>
      </c>
      <c r="BW11" s="33">
        <v>14649</v>
      </c>
      <c r="BX11" s="33">
        <v>105473.93</v>
      </c>
      <c r="BY11" s="33">
        <v>0</v>
      </c>
      <c r="BZ11" s="33">
        <v>45960.34</v>
      </c>
      <c r="CA11" s="33">
        <v>29203.09</v>
      </c>
      <c r="CC11" s="33">
        <v>0</v>
      </c>
      <c r="CD11" s="33">
        <v>139744.46</v>
      </c>
      <c r="CE11" s="33">
        <v>0</v>
      </c>
      <c r="CF11" s="33">
        <v>0</v>
      </c>
      <c r="CI11">
        <v>0</v>
      </c>
      <c r="CJ11" s="33">
        <v>1</v>
      </c>
      <c r="CK11">
        <v>0</v>
      </c>
      <c r="CS11" s="8">
        <v>257476.22000000067</v>
      </c>
      <c r="CU11" s="8">
        <v>25444.729999999996</v>
      </c>
      <c r="CV11">
        <v>0</v>
      </c>
      <c r="CW11">
        <v>0</v>
      </c>
      <c r="CX11">
        <v>0</v>
      </c>
      <c r="DA11">
        <v>6681.41</v>
      </c>
      <c r="DB11">
        <v>3117.69</v>
      </c>
    </row>
    <row r="12" spans="1:106" x14ac:dyDescent="0.25">
      <c r="A12" s="98" t="s">
        <v>218</v>
      </c>
      <c r="B12" t="s">
        <v>219</v>
      </c>
      <c r="C12">
        <v>50</v>
      </c>
      <c r="D12" s="33">
        <v>3093</v>
      </c>
      <c r="E12" t="s">
        <v>219</v>
      </c>
      <c r="F12" t="s">
        <v>220</v>
      </c>
      <c r="G12" t="s">
        <v>221</v>
      </c>
      <c r="H12" t="s">
        <v>222</v>
      </c>
      <c r="I12" t="s">
        <v>184</v>
      </c>
      <c r="T12" s="33" t="s">
        <v>185</v>
      </c>
      <c r="W12" s="33" t="s">
        <v>186</v>
      </c>
      <c r="X12" s="33" t="s">
        <v>187</v>
      </c>
      <c r="Z12" s="8">
        <v>73082.799999999115</v>
      </c>
      <c r="AA12" s="8">
        <v>13161.62</v>
      </c>
      <c r="AB12">
        <v>0</v>
      </c>
      <c r="AC12" s="34">
        <v>882227.93</v>
      </c>
      <c r="AD12" s="34">
        <v>0</v>
      </c>
      <c r="AE12" s="34">
        <v>91611</v>
      </c>
      <c r="AF12" s="33">
        <v>0</v>
      </c>
      <c r="AG12" s="34">
        <v>41452</v>
      </c>
      <c r="AH12" s="26">
        <v>59316</v>
      </c>
      <c r="AI12" s="34">
        <v>312.5</v>
      </c>
      <c r="AJ12" s="33">
        <v>0</v>
      </c>
      <c r="AK12" s="33">
        <v>46316.68</v>
      </c>
      <c r="AL12" s="33">
        <v>14620.92</v>
      </c>
      <c r="AM12" s="33">
        <v>4230</v>
      </c>
      <c r="AN12" s="33">
        <v>0</v>
      </c>
      <c r="AO12" s="33">
        <v>2241.96</v>
      </c>
      <c r="AP12" s="33">
        <v>11048.75</v>
      </c>
      <c r="AQ12" s="33">
        <v>0</v>
      </c>
      <c r="AR12" s="33">
        <v>0</v>
      </c>
      <c r="AS12" s="33">
        <v>0</v>
      </c>
      <c r="AT12" s="34">
        <v>556255.1</v>
      </c>
      <c r="AU12">
        <v>0</v>
      </c>
      <c r="AV12" s="34">
        <v>274471.72999999986</v>
      </c>
      <c r="AW12" s="34">
        <v>0</v>
      </c>
      <c r="AX12" s="34">
        <v>67601.95</v>
      </c>
      <c r="AY12" s="34">
        <v>0</v>
      </c>
      <c r="AZ12" s="34">
        <v>12015.830000000009</v>
      </c>
      <c r="BA12" s="34">
        <v>6682.29</v>
      </c>
      <c r="BB12" s="34">
        <v>8473.49</v>
      </c>
      <c r="BC12">
        <v>3966.84</v>
      </c>
      <c r="BE12" s="34">
        <v>8022.06</v>
      </c>
      <c r="BF12" s="34">
        <v>5326.23</v>
      </c>
      <c r="BG12">
        <v>24483.54</v>
      </c>
      <c r="BH12">
        <v>4071.79</v>
      </c>
      <c r="BI12">
        <v>23765.82</v>
      </c>
      <c r="BK12">
        <v>6630.1</v>
      </c>
      <c r="BL12">
        <v>35687.480000000003</v>
      </c>
      <c r="BM12" s="33">
        <v>7498.71</v>
      </c>
      <c r="BT12" s="33">
        <v>0</v>
      </c>
      <c r="BU12" s="33">
        <v>13465.3</v>
      </c>
      <c r="BV12" s="33">
        <v>3726</v>
      </c>
      <c r="BW12" s="33">
        <v>357.75</v>
      </c>
      <c r="BX12" s="33">
        <v>61681.67</v>
      </c>
      <c r="BY12" s="33">
        <v>10498.48</v>
      </c>
      <c r="BZ12" s="33">
        <v>10988.87</v>
      </c>
      <c r="CA12" s="33">
        <v>18861.509999999998</v>
      </c>
      <c r="CC12" s="33">
        <v>0</v>
      </c>
      <c r="CD12" s="33">
        <v>0</v>
      </c>
      <c r="CE12" s="33">
        <v>0</v>
      </c>
      <c r="CF12" s="33">
        <v>0</v>
      </c>
      <c r="CG12">
        <v>5833.75</v>
      </c>
      <c r="CH12">
        <v>0</v>
      </c>
      <c r="CI12">
        <v>0</v>
      </c>
      <c r="CJ12" s="33">
        <v>1</v>
      </c>
      <c r="CK12">
        <v>0</v>
      </c>
      <c r="CL12">
        <v>0</v>
      </c>
      <c r="CM12">
        <v>2509.96</v>
      </c>
      <c r="CN12">
        <v>1216</v>
      </c>
      <c r="CS12" s="8">
        <v>61927.999999999302</v>
      </c>
      <c r="CU12" s="8">
        <v>15269.410000000003</v>
      </c>
      <c r="CV12">
        <v>0</v>
      </c>
      <c r="CW12">
        <v>0</v>
      </c>
      <c r="CX12">
        <v>0</v>
      </c>
      <c r="DA12">
        <v>0</v>
      </c>
      <c r="DB12">
        <v>0</v>
      </c>
    </row>
    <row r="13" spans="1:106" x14ac:dyDescent="0.25">
      <c r="A13" s="98" t="s">
        <v>223</v>
      </c>
      <c r="B13" t="s">
        <v>224</v>
      </c>
      <c r="C13">
        <v>75</v>
      </c>
      <c r="D13" s="33">
        <v>2919</v>
      </c>
      <c r="E13" t="s">
        <v>224</v>
      </c>
      <c r="F13" t="s">
        <v>225</v>
      </c>
      <c r="G13" t="s">
        <v>226</v>
      </c>
      <c r="H13" t="s">
        <v>227</v>
      </c>
      <c r="I13" t="s">
        <v>184</v>
      </c>
      <c r="T13" s="33" t="s">
        <v>185</v>
      </c>
      <c r="W13" s="33" t="s">
        <v>186</v>
      </c>
      <c r="X13" s="33" t="s">
        <v>187</v>
      </c>
      <c r="Z13" s="8">
        <v>965469.19000000041</v>
      </c>
      <c r="AA13" s="8">
        <v>53264.17</v>
      </c>
      <c r="AB13">
        <v>0</v>
      </c>
      <c r="AC13" s="34">
        <v>1886459.06</v>
      </c>
      <c r="AD13" s="34">
        <v>0</v>
      </c>
      <c r="AE13" s="34">
        <v>173878</v>
      </c>
      <c r="AF13" s="33">
        <v>0</v>
      </c>
      <c r="AG13" s="34">
        <v>123030</v>
      </c>
      <c r="AH13" s="26">
        <v>93680.960000000006</v>
      </c>
      <c r="AI13" s="34">
        <v>312.5</v>
      </c>
      <c r="AJ13" s="33">
        <v>0</v>
      </c>
      <c r="AK13" s="33">
        <v>94877.21</v>
      </c>
      <c r="AL13" s="33">
        <v>27555.7</v>
      </c>
      <c r="AM13" s="33">
        <v>0</v>
      </c>
      <c r="AN13" s="33">
        <v>0</v>
      </c>
      <c r="AO13" s="33">
        <v>27739.01</v>
      </c>
      <c r="AP13" s="33">
        <v>0</v>
      </c>
      <c r="AQ13" s="33">
        <v>0</v>
      </c>
      <c r="AR13" s="33">
        <v>0</v>
      </c>
      <c r="AS13" s="33">
        <v>0</v>
      </c>
      <c r="AT13" s="34">
        <v>1219749.6599999999</v>
      </c>
      <c r="AU13">
        <v>0</v>
      </c>
      <c r="AV13" s="34">
        <v>683349.03999999934</v>
      </c>
      <c r="AW13" s="34">
        <v>55755.42</v>
      </c>
      <c r="AX13" s="34">
        <v>81050.12</v>
      </c>
      <c r="AY13" s="34">
        <v>0</v>
      </c>
      <c r="AZ13" s="34">
        <v>57318.050000000025</v>
      </c>
      <c r="BA13" s="34">
        <v>8881.8800000000028</v>
      </c>
      <c r="BB13" s="34">
        <v>1689</v>
      </c>
      <c r="BE13" s="34">
        <v>18088.199999999997</v>
      </c>
      <c r="BF13" s="34">
        <v>9766.6299999999992</v>
      </c>
      <c r="BG13">
        <v>845.07</v>
      </c>
      <c r="BH13">
        <v>5454.82</v>
      </c>
      <c r="BI13">
        <v>30081.56</v>
      </c>
      <c r="BK13">
        <v>13250.08</v>
      </c>
      <c r="BL13">
        <v>68698.66</v>
      </c>
      <c r="BM13" s="33">
        <v>27374.240000000002</v>
      </c>
      <c r="BT13" s="33">
        <v>0</v>
      </c>
      <c r="BU13" s="33">
        <v>4802.6899999999996</v>
      </c>
      <c r="BV13" s="33">
        <v>8533</v>
      </c>
      <c r="BW13" s="33">
        <v>0</v>
      </c>
      <c r="BX13" s="33">
        <v>89345.55</v>
      </c>
      <c r="BY13" s="33">
        <v>0</v>
      </c>
      <c r="BZ13" s="33">
        <v>5560.83</v>
      </c>
      <c r="CA13" s="33">
        <v>16071.42</v>
      </c>
      <c r="CC13" s="33">
        <v>0</v>
      </c>
      <c r="CD13" s="33">
        <v>0</v>
      </c>
      <c r="CE13" s="33">
        <v>0</v>
      </c>
      <c r="CF13" s="33">
        <v>0</v>
      </c>
      <c r="CG13">
        <v>8141.12</v>
      </c>
      <c r="CH13">
        <v>0</v>
      </c>
      <c r="CI13">
        <v>0</v>
      </c>
      <c r="CJ13" s="33">
        <v>1</v>
      </c>
      <c r="CK13">
        <v>0</v>
      </c>
      <c r="CL13">
        <v>47118.6</v>
      </c>
      <c r="CM13">
        <v>0</v>
      </c>
      <c r="CN13">
        <v>8025</v>
      </c>
      <c r="CS13" s="8">
        <v>987335.71000000136</v>
      </c>
      <c r="CU13" s="8">
        <v>6261.6900000000023</v>
      </c>
      <c r="CV13">
        <v>0</v>
      </c>
      <c r="CW13">
        <v>0</v>
      </c>
      <c r="CX13">
        <v>0</v>
      </c>
      <c r="DA13">
        <v>523.71</v>
      </c>
      <c r="DB13">
        <v>0</v>
      </c>
    </row>
    <row r="14" spans="1:106" x14ac:dyDescent="0.25">
      <c r="A14" s="98" t="s">
        <v>228</v>
      </c>
      <c r="B14" t="s">
        <v>229</v>
      </c>
      <c r="C14">
        <v>101</v>
      </c>
      <c r="D14" s="33">
        <v>3327</v>
      </c>
      <c r="E14" t="s">
        <v>229</v>
      </c>
      <c r="F14" t="s">
        <v>230</v>
      </c>
      <c r="G14" t="s">
        <v>231</v>
      </c>
      <c r="H14" t="s">
        <v>232</v>
      </c>
      <c r="I14" t="s">
        <v>184</v>
      </c>
      <c r="T14" s="33" t="s">
        <v>185</v>
      </c>
      <c r="W14" s="33" t="s">
        <v>186</v>
      </c>
      <c r="X14" s="33" t="s">
        <v>187</v>
      </c>
      <c r="Z14" s="8">
        <v>84878.310000000274</v>
      </c>
      <c r="AA14" s="8">
        <v>5599.7800000000007</v>
      </c>
      <c r="AB14">
        <v>0</v>
      </c>
      <c r="AC14" s="34">
        <v>863786</v>
      </c>
      <c r="AD14" s="34">
        <v>0</v>
      </c>
      <c r="AE14" s="34">
        <v>36053</v>
      </c>
      <c r="AF14" s="33">
        <v>0</v>
      </c>
      <c r="AG14" s="34">
        <v>42690</v>
      </c>
      <c r="AH14" s="26">
        <v>53771</v>
      </c>
      <c r="AI14" s="34">
        <v>0</v>
      </c>
      <c r="AJ14" s="33">
        <v>795</v>
      </c>
      <c r="AK14" s="33">
        <v>43985.04</v>
      </c>
      <c r="AL14" s="33">
        <v>20555.830000000002</v>
      </c>
      <c r="AM14" s="33">
        <v>0</v>
      </c>
      <c r="AN14" s="33">
        <v>0</v>
      </c>
      <c r="AO14" s="33">
        <v>17225.32</v>
      </c>
      <c r="AP14" s="33">
        <v>9898.7900000000009</v>
      </c>
      <c r="AQ14" s="33">
        <v>0</v>
      </c>
      <c r="AR14" s="33">
        <v>0</v>
      </c>
      <c r="AS14" s="33">
        <v>0</v>
      </c>
      <c r="AT14" s="34">
        <v>560853.82999999996</v>
      </c>
      <c r="AU14">
        <v>0</v>
      </c>
      <c r="AV14" s="34">
        <v>178559.56000000017</v>
      </c>
      <c r="AW14" s="34">
        <v>29205.89</v>
      </c>
      <c r="AX14" s="34">
        <v>62347.81</v>
      </c>
      <c r="AY14" s="34">
        <v>9823.8700000000008</v>
      </c>
      <c r="AZ14" s="34">
        <v>37888.449999999968</v>
      </c>
      <c r="BA14" s="34">
        <v>1076.8600000000001</v>
      </c>
      <c r="BB14" s="34">
        <v>1535.49</v>
      </c>
      <c r="BD14">
        <v>2871.42</v>
      </c>
      <c r="BE14" s="34">
        <v>7197.3200000000024</v>
      </c>
      <c r="BF14" s="34">
        <v>7366.7099999999991</v>
      </c>
      <c r="BG14">
        <v>2424.1499999999996</v>
      </c>
      <c r="BH14">
        <v>3233.11</v>
      </c>
      <c r="BI14">
        <v>11182.32</v>
      </c>
      <c r="BK14">
        <v>3203.04</v>
      </c>
      <c r="BL14">
        <v>82129.47</v>
      </c>
      <c r="BM14" s="33">
        <v>0</v>
      </c>
      <c r="BT14" s="33">
        <v>0</v>
      </c>
      <c r="BU14" s="33">
        <v>21032.66</v>
      </c>
      <c r="BV14" s="33">
        <v>3772</v>
      </c>
      <c r="BW14" s="33">
        <v>1714.52</v>
      </c>
      <c r="BX14" s="33">
        <v>49539.69</v>
      </c>
      <c r="BY14" s="33">
        <v>3727.26</v>
      </c>
      <c r="BZ14" s="33">
        <v>16809.7</v>
      </c>
      <c r="CA14" s="33">
        <v>20571.5</v>
      </c>
      <c r="CC14" s="33">
        <v>0</v>
      </c>
      <c r="CD14" s="33">
        <v>0</v>
      </c>
      <c r="CE14" s="33">
        <v>0</v>
      </c>
      <c r="CF14" s="33">
        <v>0</v>
      </c>
      <c r="CG14">
        <v>6579.9</v>
      </c>
      <c r="CH14">
        <v>0</v>
      </c>
      <c r="CI14">
        <v>0</v>
      </c>
      <c r="CJ14" s="33">
        <v>1</v>
      </c>
      <c r="CK14">
        <v>0</v>
      </c>
      <c r="CL14">
        <v>0</v>
      </c>
      <c r="CM14">
        <v>0</v>
      </c>
      <c r="CN14">
        <v>0</v>
      </c>
      <c r="CS14" s="8">
        <v>55571.660000000615</v>
      </c>
      <c r="CU14" s="8">
        <v>12179.68</v>
      </c>
      <c r="CV14">
        <v>0</v>
      </c>
      <c r="CW14">
        <v>0</v>
      </c>
      <c r="CX14">
        <v>0</v>
      </c>
      <c r="DA14">
        <v>0</v>
      </c>
      <c r="DB14">
        <v>191.13</v>
      </c>
    </row>
    <row r="15" spans="1:106" x14ac:dyDescent="0.25">
      <c r="A15" s="98" t="s">
        <v>233</v>
      </c>
      <c r="B15" t="s">
        <v>234</v>
      </c>
      <c r="C15">
        <v>113</v>
      </c>
      <c r="D15" s="33">
        <v>3111</v>
      </c>
      <c r="E15" t="s">
        <v>234</v>
      </c>
      <c r="F15" t="s">
        <v>235</v>
      </c>
      <c r="G15" t="s">
        <v>236</v>
      </c>
      <c r="H15" t="s">
        <v>237</v>
      </c>
      <c r="I15" t="s">
        <v>184</v>
      </c>
      <c r="T15" s="33" t="s">
        <v>185</v>
      </c>
      <c r="W15" s="33" t="s">
        <v>186</v>
      </c>
      <c r="X15" s="33" t="s">
        <v>187</v>
      </c>
      <c r="Z15" s="8">
        <v>189441.47999999975</v>
      </c>
      <c r="AA15" s="8">
        <v>27264.620000000003</v>
      </c>
      <c r="AB15">
        <v>0</v>
      </c>
      <c r="AC15" s="34">
        <v>1641582</v>
      </c>
      <c r="AD15" s="34">
        <v>0</v>
      </c>
      <c r="AE15" s="34">
        <v>85771</v>
      </c>
      <c r="AF15" s="33">
        <v>0</v>
      </c>
      <c r="AG15" s="34">
        <v>66925</v>
      </c>
      <c r="AH15" s="26">
        <v>90782</v>
      </c>
      <c r="AI15" s="34">
        <v>876</v>
      </c>
      <c r="AJ15" s="33">
        <v>7737.27</v>
      </c>
      <c r="AK15" s="33">
        <v>63696.11</v>
      </c>
      <c r="AL15" s="33">
        <v>37758.79</v>
      </c>
      <c r="AM15" s="33">
        <v>0</v>
      </c>
      <c r="AN15" s="33">
        <v>4668</v>
      </c>
      <c r="AO15" s="33">
        <v>2977.02</v>
      </c>
      <c r="AP15" s="33">
        <v>5309.19</v>
      </c>
      <c r="AQ15" s="33">
        <v>0</v>
      </c>
      <c r="AR15" s="33">
        <v>0</v>
      </c>
      <c r="AS15" s="33">
        <v>0</v>
      </c>
      <c r="AT15" s="34">
        <v>976555.28</v>
      </c>
      <c r="AU15">
        <v>0</v>
      </c>
      <c r="AV15" s="34">
        <v>488485.29000000068</v>
      </c>
      <c r="AW15" s="34">
        <v>78243.78</v>
      </c>
      <c r="AX15" s="34">
        <v>75573.460000000006</v>
      </c>
      <c r="AY15" s="34">
        <v>0</v>
      </c>
      <c r="AZ15" s="34">
        <v>67605.159999999989</v>
      </c>
      <c r="BA15" s="34">
        <v>8996.970000000003</v>
      </c>
      <c r="BB15" s="34">
        <v>4079.5</v>
      </c>
      <c r="BC15">
        <v>4838.74</v>
      </c>
      <c r="BE15" s="34">
        <v>29762.250000000007</v>
      </c>
      <c r="BF15" s="34">
        <v>15152.43</v>
      </c>
      <c r="BH15">
        <v>4433.6899999999996</v>
      </c>
      <c r="BI15">
        <v>51028.01</v>
      </c>
      <c r="BK15">
        <v>11801.72</v>
      </c>
      <c r="BL15">
        <v>38923.22</v>
      </c>
      <c r="BM15" s="33">
        <v>6101.35</v>
      </c>
      <c r="BT15" s="33">
        <v>0</v>
      </c>
      <c r="BU15" s="33">
        <v>23700.44</v>
      </c>
      <c r="BV15" s="33">
        <v>7567</v>
      </c>
      <c r="BW15" s="33">
        <v>26400.34</v>
      </c>
      <c r="BX15" s="33">
        <v>102837.52</v>
      </c>
      <c r="BY15" s="33">
        <v>10396</v>
      </c>
      <c r="BZ15" s="33">
        <v>7490.12</v>
      </c>
      <c r="CA15" s="33">
        <v>30057.05</v>
      </c>
      <c r="CC15" s="33">
        <v>0</v>
      </c>
      <c r="CD15" s="33">
        <v>-4440</v>
      </c>
      <c r="CE15" s="33">
        <v>0</v>
      </c>
      <c r="CF15" s="33">
        <v>0</v>
      </c>
      <c r="CG15">
        <v>7757.5</v>
      </c>
      <c r="CH15">
        <v>0</v>
      </c>
      <c r="CI15">
        <v>0</v>
      </c>
      <c r="CJ15" s="33">
        <v>1</v>
      </c>
      <c r="CK15">
        <v>0</v>
      </c>
      <c r="CL15">
        <v>12346</v>
      </c>
      <c r="CM15">
        <v>0</v>
      </c>
      <c r="CN15">
        <v>3999.88</v>
      </c>
      <c r="CS15" s="8">
        <v>131934.53999999911</v>
      </c>
      <c r="CU15" s="8">
        <v>18676.240000000002</v>
      </c>
      <c r="CV15">
        <v>0</v>
      </c>
      <c r="CW15">
        <v>0</v>
      </c>
      <c r="CX15">
        <v>0</v>
      </c>
      <c r="DA15">
        <v>6571.92</v>
      </c>
      <c r="DB15">
        <v>6093.15</v>
      </c>
    </row>
    <row r="16" spans="1:106" x14ac:dyDescent="0.25">
      <c r="A16" s="99" t="s">
        <v>238</v>
      </c>
      <c r="B16" t="s">
        <v>239</v>
      </c>
      <c r="C16">
        <v>114</v>
      </c>
      <c r="D16" s="33">
        <v>3113</v>
      </c>
      <c r="E16" t="s">
        <v>239</v>
      </c>
      <c r="F16" t="s">
        <v>240</v>
      </c>
      <c r="G16" t="s">
        <v>241</v>
      </c>
      <c r="H16" t="s">
        <v>242</v>
      </c>
      <c r="I16" t="s">
        <v>184</v>
      </c>
      <c r="T16" s="33" t="s">
        <v>185</v>
      </c>
      <c r="V16" s="33" t="s">
        <v>187</v>
      </c>
      <c r="W16" s="33" t="s">
        <v>186</v>
      </c>
      <c r="X16" s="33" t="s">
        <v>187</v>
      </c>
      <c r="Z16" s="8">
        <v>164.33000000033519</v>
      </c>
      <c r="AA16" s="8">
        <v>12654.46</v>
      </c>
      <c r="AB16">
        <v>0</v>
      </c>
      <c r="AC16" s="34">
        <v>209088.49</v>
      </c>
      <c r="AD16" s="34">
        <v>0</v>
      </c>
      <c r="AE16" s="34">
        <v>20823</v>
      </c>
      <c r="AF16" s="33">
        <v>0</v>
      </c>
      <c r="AG16" s="34">
        <v>8514.17</v>
      </c>
      <c r="AH16" s="26">
        <v>17826</v>
      </c>
      <c r="AI16" s="34">
        <v>17979.66</v>
      </c>
      <c r="AJ16" s="33">
        <v>0</v>
      </c>
      <c r="AK16" s="33">
        <v>8191.42</v>
      </c>
      <c r="AL16" s="33">
        <v>1248.9000000000001</v>
      </c>
      <c r="AM16" s="33">
        <v>0</v>
      </c>
      <c r="AN16" s="33">
        <v>0</v>
      </c>
      <c r="AO16" s="33">
        <v>1351.31</v>
      </c>
      <c r="AP16" s="33">
        <v>172</v>
      </c>
      <c r="AQ16" s="33">
        <v>0</v>
      </c>
      <c r="AR16" s="33">
        <v>0</v>
      </c>
      <c r="AS16" s="33">
        <v>0</v>
      </c>
      <c r="AT16" s="34">
        <v>184057.60000000001</v>
      </c>
      <c r="AU16">
        <v>0</v>
      </c>
      <c r="AV16" s="34">
        <v>29663.949999999997</v>
      </c>
      <c r="AW16" s="34">
        <v>0</v>
      </c>
      <c r="AX16" s="34">
        <v>14188.4</v>
      </c>
      <c r="AY16" s="34">
        <v>0</v>
      </c>
      <c r="BA16" s="34">
        <v>938.39000000000021</v>
      </c>
      <c r="BB16" s="34">
        <v>1179.5</v>
      </c>
      <c r="BC16">
        <v>356.5</v>
      </c>
      <c r="BD16">
        <v>1891</v>
      </c>
      <c r="BE16" s="34">
        <v>2621.75</v>
      </c>
      <c r="BF16" s="34">
        <v>3603.95</v>
      </c>
      <c r="BG16">
        <v>7069.8</v>
      </c>
      <c r="BH16">
        <v>479.42</v>
      </c>
      <c r="BI16">
        <v>1644.16</v>
      </c>
      <c r="BK16">
        <v>8528.32</v>
      </c>
      <c r="BL16">
        <v>7930.09</v>
      </c>
      <c r="BM16" s="33">
        <v>664.63</v>
      </c>
      <c r="BT16" s="33">
        <v>0</v>
      </c>
      <c r="BU16" s="33">
        <v>4357.17</v>
      </c>
      <c r="BV16" s="33">
        <v>237.67</v>
      </c>
      <c r="BW16" s="33">
        <v>-13676.42</v>
      </c>
      <c r="BX16" s="33">
        <v>11438.79</v>
      </c>
      <c r="BY16" s="33">
        <v>0</v>
      </c>
      <c r="BZ16" s="33">
        <v>6357</v>
      </c>
      <c r="CA16" s="33">
        <v>10704.23</v>
      </c>
      <c r="CC16" s="33">
        <v>0</v>
      </c>
      <c r="CD16" s="33">
        <v>0</v>
      </c>
      <c r="CE16" s="33">
        <v>0</v>
      </c>
      <c r="CF16" s="33">
        <v>0</v>
      </c>
      <c r="CG16" s="55">
        <v>-12654.46</v>
      </c>
      <c r="CH16">
        <v>0</v>
      </c>
      <c r="CI16">
        <v>0</v>
      </c>
      <c r="CJ16" s="33">
        <v>1</v>
      </c>
      <c r="CK16">
        <v>0</v>
      </c>
      <c r="CL16">
        <v>0</v>
      </c>
      <c r="CM16">
        <v>0</v>
      </c>
      <c r="CN16">
        <v>0</v>
      </c>
      <c r="CS16" s="8">
        <v>1123.3800000003539</v>
      </c>
      <c r="CU16" s="8">
        <v>0</v>
      </c>
      <c r="CV16">
        <v>0</v>
      </c>
      <c r="CW16">
        <v>0</v>
      </c>
      <c r="CX16">
        <v>0</v>
      </c>
      <c r="DA16">
        <v>210.65</v>
      </c>
      <c r="DB16">
        <v>462.01</v>
      </c>
    </row>
    <row r="17" spans="1:106" x14ac:dyDescent="0.25">
      <c r="A17" s="98" t="s">
        <v>243</v>
      </c>
      <c r="B17" t="s">
        <v>244</v>
      </c>
      <c r="C17">
        <v>187</v>
      </c>
      <c r="D17" s="33">
        <v>1113</v>
      </c>
      <c r="E17" t="s">
        <v>244</v>
      </c>
      <c r="F17" t="s">
        <v>245</v>
      </c>
      <c r="G17" t="s">
        <v>246</v>
      </c>
      <c r="H17" t="s">
        <v>247</v>
      </c>
      <c r="I17" t="s">
        <v>184</v>
      </c>
      <c r="T17" s="33" t="s">
        <v>185</v>
      </c>
      <c r="W17" s="33" t="s">
        <v>186</v>
      </c>
      <c r="X17" s="33" t="s">
        <v>187</v>
      </c>
      <c r="Z17" s="8">
        <v>788395.46000000043</v>
      </c>
      <c r="AA17" s="8">
        <v>3228.7399999999943</v>
      </c>
      <c r="AB17">
        <v>0</v>
      </c>
      <c r="AC17" s="34">
        <v>1224532.51</v>
      </c>
      <c r="AD17" s="34">
        <v>0</v>
      </c>
      <c r="AE17" s="34">
        <v>1632160.27</v>
      </c>
      <c r="AF17" s="33">
        <v>0</v>
      </c>
      <c r="AG17" s="34">
        <v>20806.830000000002</v>
      </c>
      <c r="AH17" s="26">
        <v>3390</v>
      </c>
      <c r="AI17" s="34">
        <v>118.4</v>
      </c>
      <c r="AJ17" s="33">
        <v>0</v>
      </c>
      <c r="AK17" s="33">
        <v>75288.31</v>
      </c>
      <c r="AL17" s="33">
        <v>357.66</v>
      </c>
      <c r="AM17" s="33">
        <v>0</v>
      </c>
      <c r="AN17" s="33">
        <v>6840</v>
      </c>
      <c r="AO17" s="33">
        <v>0</v>
      </c>
      <c r="AP17" s="33">
        <v>500</v>
      </c>
      <c r="AQ17" s="33">
        <v>0</v>
      </c>
      <c r="AR17" s="33">
        <v>0</v>
      </c>
      <c r="AS17" s="33">
        <v>0</v>
      </c>
      <c r="AT17" s="34">
        <v>1120935.95</v>
      </c>
      <c r="AU17">
        <v>0</v>
      </c>
      <c r="AV17" s="34">
        <v>788493.13000000047</v>
      </c>
      <c r="AW17" s="34">
        <v>0</v>
      </c>
      <c r="AX17" s="34">
        <v>382495.8</v>
      </c>
      <c r="AY17" s="34">
        <v>0</v>
      </c>
      <c r="AZ17" s="34">
        <v>23108.829999999984</v>
      </c>
      <c r="BA17" s="34">
        <v>83265.849999999991</v>
      </c>
      <c r="BB17" s="34">
        <v>15541.97</v>
      </c>
      <c r="BC17">
        <v>517.5</v>
      </c>
      <c r="BE17" s="34">
        <v>78097.27</v>
      </c>
      <c r="BF17" s="34">
        <v>6516.24</v>
      </c>
      <c r="BG17">
        <v>31493.15</v>
      </c>
      <c r="BH17">
        <v>214.64</v>
      </c>
      <c r="BI17">
        <v>43922.1</v>
      </c>
      <c r="BK17">
        <v>66034.509999999995</v>
      </c>
      <c r="BL17">
        <v>64245.13</v>
      </c>
      <c r="BM17" s="33">
        <v>45340.53</v>
      </c>
      <c r="BT17" s="33">
        <v>1889.95</v>
      </c>
      <c r="BU17" s="33">
        <v>14833.91</v>
      </c>
      <c r="BV17" s="33">
        <v>2070</v>
      </c>
      <c r="BW17" s="33">
        <v>0</v>
      </c>
      <c r="BX17" s="33">
        <v>17786.78</v>
      </c>
      <c r="BY17" s="33">
        <v>38999.620000000003</v>
      </c>
      <c r="BZ17" s="33">
        <v>33070.32</v>
      </c>
      <c r="CA17" s="33">
        <v>31039.759999999998</v>
      </c>
      <c r="CC17" s="33">
        <v>0</v>
      </c>
      <c r="CD17" s="33">
        <v>19043.759999999998</v>
      </c>
      <c r="CE17" s="33">
        <v>0</v>
      </c>
      <c r="CF17" s="33">
        <v>0</v>
      </c>
      <c r="CG17">
        <v>5088.4399999999996</v>
      </c>
      <c r="CH17">
        <v>0</v>
      </c>
      <c r="CI17">
        <v>0</v>
      </c>
      <c r="CJ17" s="33">
        <v>1</v>
      </c>
      <c r="CK17">
        <v>0</v>
      </c>
      <c r="CL17">
        <v>0</v>
      </c>
      <c r="CM17">
        <v>635.84</v>
      </c>
      <c r="CN17">
        <v>0</v>
      </c>
      <c r="CS17" s="8">
        <v>843432.74000000069</v>
      </c>
      <c r="CU17" s="8">
        <v>7681.3399999999929</v>
      </c>
      <c r="CV17">
        <v>0</v>
      </c>
      <c r="CW17">
        <v>0</v>
      </c>
      <c r="CX17">
        <v>0</v>
      </c>
      <c r="DA17">
        <v>0</v>
      </c>
      <c r="DB17">
        <v>0</v>
      </c>
    </row>
    <row r="18" spans="1:106" x14ac:dyDescent="0.25">
      <c r="A18" s="99" t="s">
        <v>248</v>
      </c>
      <c r="B18" t="s">
        <v>249</v>
      </c>
      <c r="C18">
        <v>202</v>
      </c>
      <c r="D18" s="33">
        <v>3074</v>
      </c>
      <c r="E18" t="s">
        <v>249</v>
      </c>
      <c r="F18" t="s">
        <v>250</v>
      </c>
      <c r="G18" t="s">
        <v>251</v>
      </c>
      <c r="H18" t="s">
        <v>252</v>
      </c>
      <c r="I18" t="s">
        <v>184</v>
      </c>
      <c r="T18" s="33" t="s">
        <v>185</v>
      </c>
      <c r="V18" s="33" t="s">
        <v>187</v>
      </c>
      <c r="W18" s="33" t="s">
        <v>186</v>
      </c>
      <c r="X18" s="33" t="s">
        <v>187</v>
      </c>
      <c r="Z18" s="8">
        <v>142669.11999999973</v>
      </c>
      <c r="AA18" s="8">
        <v>6371.5000000000036</v>
      </c>
      <c r="AB18">
        <v>0</v>
      </c>
      <c r="AC18" s="34">
        <v>0</v>
      </c>
      <c r="AD18" s="34">
        <v>0</v>
      </c>
      <c r="AE18" s="34">
        <v>0</v>
      </c>
      <c r="AF18" s="33">
        <v>0</v>
      </c>
      <c r="AG18" s="34">
        <v>0</v>
      </c>
      <c r="AH18" s="26">
        <v>6846</v>
      </c>
      <c r="AI18" s="34">
        <v>0</v>
      </c>
      <c r="AJ18" s="33">
        <v>0</v>
      </c>
      <c r="AK18" s="40">
        <v>-3348.73</v>
      </c>
      <c r="AL18" s="40">
        <v>-410.47</v>
      </c>
      <c r="AM18" s="33">
        <v>92.8</v>
      </c>
      <c r="AN18" s="40">
        <v>-3040</v>
      </c>
      <c r="AO18" s="33">
        <v>267.49</v>
      </c>
      <c r="AP18" s="40">
        <v>-60</v>
      </c>
      <c r="AQ18" s="33">
        <v>0</v>
      </c>
      <c r="AR18" s="33">
        <v>0</v>
      </c>
      <c r="AS18" s="33">
        <v>0</v>
      </c>
      <c r="AT18" s="34">
        <v>0</v>
      </c>
      <c r="AU18">
        <v>0</v>
      </c>
      <c r="AV18" s="34">
        <v>-208.47</v>
      </c>
      <c r="AW18" s="34">
        <v>0</v>
      </c>
      <c r="AX18" s="34">
        <v>0</v>
      </c>
      <c r="AY18" s="34">
        <v>0</v>
      </c>
      <c r="AZ18" s="34">
        <v>-191.40999999999997</v>
      </c>
      <c r="BB18" s="34">
        <v>156</v>
      </c>
      <c r="BE18" s="34">
        <v>0</v>
      </c>
      <c r="BF18" s="34">
        <v>12521.8</v>
      </c>
      <c r="BG18">
        <v>1387.15</v>
      </c>
      <c r="BH18">
        <v>70.34</v>
      </c>
      <c r="BI18">
        <v>602.99</v>
      </c>
      <c r="BK18">
        <v>8000</v>
      </c>
      <c r="BL18">
        <v>-1334.91</v>
      </c>
      <c r="BM18" s="33">
        <v>-43.18</v>
      </c>
      <c r="BT18" s="33">
        <v>0</v>
      </c>
      <c r="BU18" s="33">
        <v>-484.3</v>
      </c>
      <c r="BV18" s="33">
        <v>0</v>
      </c>
      <c r="BW18" s="33">
        <v>121960.49</v>
      </c>
      <c r="BX18" s="33">
        <v>209.3</v>
      </c>
      <c r="BY18" s="33">
        <v>210.35</v>
      </c>
      <c r="BZ18" s="33">
        <v>0</v>
      </c>
      <c r="CA18" s="33">
        <v>0</v>
      </c>
      <c r="CC18" s="33">
        <v>0</v>
      </c>
      <c r="CD18" s="33">
        <v>-22.47</v>
      </c>
      <c r="CE18" s="33">
        <v>0</v>
      </c>
      <c r="CF18" s="33">
        <v>0</v>
      </c>
      <c r="CG18">
        <v>0</v>
      </c>
      <c r="CH18">
        <v>0</v>
      </c>
      <c r="CI18">
        <v>0</v>
      </c>
      <c r="CJ18" s="33">
        <v>1</v>
      </c>
      <c r="CK18">
        <v>0</v>
      </c>
      <c r="CL18">
        <v>6371.5</v>
      </c>
      <c r="CM18">
        <v>0</v>
      </c>
      <c r="CN18">
        <v>0</v>
      </c>
      <c r="CS18" s="8">
        <v>182.5299999997369</v>
      </c>
      <c r="CU18" s="8">
        <v>0</v>
      </c>
      <c r="CV18">
        <v>0</v>
      </c>
      <c r="CW18">
        <v>0</v>
      </c>
      <c r="CX18">
        <v>0</v>
      </c>
      <c r="DA18">
        <v>0</v>
      </c>
      <c r="DB18">
        <v>0</v>
      </c>
    </row>
    <row r="19" spans="1:106" x14ac:dyDescent="0.25">
      <c r="A19" s="98" t="s">
        <v>253</v>
      </c>
      <c r="B19" t="s">
        <v>254</v>
      </c>
      <c r="C19">
        <v>203</v>
      </c>
      <c r="D19" s="33">
        <v>3117</v>
      </c>
      <c r="E19" t="s">
        <v>254</v>
      </c>
      <c r="F19" t="s">
        <v>255</v>
      </c>
      <c r="G19" t="s">
        <v>256</v>
      </c>
      <c r="H19" t="s">
        <v>257</v>
      </c>
      <c r="I19" t="s">
        <v>184</v>
      </c>
      <c r="T19" s="33" t="s">
        <v>185</v>
      </c>
      <c r="W19" s="33" t="s">
        <v>186</v>
      </c>
      <c r="X19" s="33" t="s">
        <v>187</v>
      </c>
      <c r="Z19" s="8">
        <v>118533.08000000048</v>
      </c>
      <c r="AA19" s="8">
        <v>11969.720000000001</v>
      </c>
      <c r="AB19">
        <v>0</v>
      </c>
      <c r="AC19" s="34">
        <v>385418</v>
      </c>
      <c r="AD19" s="34">
        <v>0</v>
      </c>
      <c r="AE19" s="34">
        <v>18907</v>
      </c>
      <c r="AF19" s="33">
        <v>0</v>
      </c>
      <c r="AG19" s="34">
        <v>15150</v>
      </c>
      <c r="AH19" s="26">
        <v>26250</v>
      </c>
      <c r="AI19" s="34">
        <v>0</v>
      </c>
      <c r="AJ19" s="33">
        <v>0</v>
      </c>
      <c r="AK19" s="33">
        <v>11463.98</v>
      </c>
      <c r="AL19" s="33">
        <v>2816</v>
      </c>
      <c r="AM19" s="33">
        <v>0</v>
      </c>
      <c r="AN19" s="33">
        <v>0</v>
      </c>
      <c r="AO19" s="33">
        <v>228.75</v>
      </c>
      <c r="AP19" s="33">
        <v>258.99</v>
      </c>
      <c r="AQ19" s="33">
        <v>0</v>
      </c>
      <c r="AR19" s="33">
        <v>0</v>
      </c>
      <c r="AS19" s="33">
        <v>0</v>
      </c>
      <c r="AT19" s="34">
        <v>244639.25</v>
      </c>
      <c r="AU19">
        <v>0</v>
      </c>
      <c r="AV19" s="34">
        <v>92647.150000000038</v>
      </c>
      <c r="AW19" s="34">
        <v>0</v>
      </c>
      <c r="AX19" s="34">
        <v>25342.42</v>
      </c>
      <c r="AY19" s="34">
        <v>0</v>
      </c>
      <c r="AZ19" s="34">
        <v>7336.1100000000033</v>
      </c>
      <c r="BA19" s="34">
        <v>2345.4199999999996</v>
      </c>
      <c r="BB19" s="34">
        <v>427.77999999999992</v>
      </c>
      <c r="BE19" s="34">
        <v>2925.8599999999997</v>
      </c>
      <c r="BF19" s="34">
        <v>3376.91</v>
      </c>
      <c r="BG19">
        <v>10937.74</v>
      </c>
      <c r="BH19">
        <v>911.82</v>
      </c>
      <c r="BI19">
        <v>5285.02</v>
      </c>
      <c r="BK19">
        <v>1835.12</v>
      </c>
      <c r="BL19">
        <v>9117.42</v>
      </c>
      <c r="BM19" s="33">
        <v>7067.66</v>
      </c>
      <c r="BT19" s="33">
        <v>0</v>
      </c>
      <c r="BU19" s="33">
        <v>7862.14</v>
      </c>
      <c r="BV19" s="33">
        <v>1185.5</v>
      </c>
      <c r="BW19" s="33">
        <v>155.16999999999999</v>
      </c>
      <c r="BX19" s="33">
        <v>13340.97</v>
      </c>
      <c r="BY19" s="33">
        <v>1509.61</v>
      </c>
      <c r="BZ19" s="33">
        <v>3722.95</v>
      </c>
      <c r="CA19" s="33">
        <v>8775.42</v>
      </c>
      <c r="CC19" s="33">
        <v>0</v>
      </c>
      <c r="CD19" s="33">
        <v>0</v>
      </c>
      <c r="CE19" s="33">
        <v>0</v>
      </c>
      <c r="CF19" s="33">
        <v>0</v>
      </c>
      <c r="CG19">
        <v>4596.25</v>
      </c>
      <c r="CH19" s="55">
        <v>-45</v>
      </c>
      <c r="CI19">
        <v>0</v>
      </c>
      <c r="CJ19" s="33">
        <v>1</v>
      </c>
      <c r="CK19">
        <v>0</v>
      </c>
      <c r="CL19">
        <v>250</v>
      </c>
      <c r="CM19">
        <v>0</v>
      </c>
      <c r="CN19">
        <v>0</v>
      </c>
      <c r="CS19" s="8">
        <v>128278.36000000063</v>
      </c>
      <c r="CU19" s="8">
        <v>16270.970000000001</v>
      </c>
      <c r="CV19">
        <v>0</v>
      </c>
      <c r="CW19">
        <v>0</v>
      </c>
      <c r="CX19">
        <v>0</v>
      </c>
      <c r="DA19">
        <v>1713.5</v>
      </c>
      <c r="DB19">
        <v>1454.4</v>
      </c>
    </row>
    <row r="20" spans="1:106" x14ac:dyDescent="0.25">
      <c r="A20" s="98" t="s">
        <v>258</v>
      </c>
      <c r="B20" t="s">
        <v>259</v>
      </c>
      <c r="C20">
        <v>205</v>
      </c>
      <c r="D20" s="33">
        <v>2002</v>
      </c>
      <c r="E20" t="s">
        <v>259</v>
      </c>
      <c r="F20" t="s">
        <v>260</v>
      </c>
      <c r="G20" t="s">
        <v>261</v>
      </c>
      <c r="H20" t="s">
        <v>262</v>
      </c>
      <c r="I20" t="s">
        <v>184</v>
      </c>
      <c r="T20" s="33" t="s">
        <v>185</v>
      </c>
      <c r="W20" s="33" t="s">
        <v>186</v>
      </c>
      <c r="X20" s="33" t="s">
        <v>187</v>
      </c>
      <c r="Z20" s="8">
        <v>232807.78999999911</v>
      </c>
      <c r="AA20" s="8">
        <v>911.15999999999622</v>
      </c>
      <c r="AB20">
        <v>0</v>
      </c>
      <c r="AC20" s="34">
        <v>1110223.6399999999</v>
      </c>
      <c r="AD20" s="34">
        <v>0</v>
      </c>
      <c r="AE20" s="34">
        <v>118431</v>
      </c>
      <c r="AF20" s="33">
        <v>0</v>
      </c>
      <c r="AG20" s="34">
        <v>53284.25</v>
      </c>
      <c r="AH20" s="26">
        <v>73619</v>
      </c>
      <c r="AI20" s="34">
        <v>1913</v>
      </c>
      <c r="AJ20" s="33">
        <v>722</v>
      </c>
      <c r="AK20" s="33">
        <v>49712.23</v>
      </c>
      <c r="AL20" s="33">
        <v>12311.49</v>
      </c>
      <c r="AM20" s="33">
        <v>0</v>
      </c>
      <c r="AN20" s="33">
        <v>0</v>
      </c>
      <c r="AO20" s="33">
        <v>7568.47</v>
      </c>
      <c r="AP20" s="33">
        <v>2283.58</v>
      </c>
      <c r="AQ20" s="33">
        <v>0</v>
      </c>
      <c r="AR20" s="33">
        <v>0</v>
      </c>
      <c r="AS20" s="33">
        <v>0</v>
      </c>
      <c r="AT20" s="34">
        <v>695983.4</v>
      </c>
      <c r="AU20">
        <v>2363.5</v>
      </c>
      <c r="AV20" s="34">
        <v>303250.67999999988</v>
      </c>
      <c r="AW20" s="34">
        <v>21606.53</v>
      </c>
      <c r="AX20" s="34">
        <v>59354.82</v>
      </c>
      <c r="AY20" s="34">
        <v>0</v>
      </c>
      <c r="AZ20" s="34">
        <v>30886.169999999984</v>
      </c>
      <c r="BA20" s="34">
        <v>6519.4600000000009</v>
      </c>
      <c r="BB20" s="34">
        <v>11238.21</v>
      </c>
      <c r="BC20">
        <v>897</v>
      </c>
      <c r="BD20">
        <v>5799.62</v>
      </c>
      <c r="BE20" s="34">
        <v>34281.270000000011</v>
      </c>
      <c r="BF20" s="34">
        <v>6352.76</v>
      </c>
      <c r="BG20">
        <v>17342.650000000001</v>
      </c>
      <c r="BH20">
        <v>4199.46</v>
      </c>
      <c r="BI20">
        <v>19895.580000000002</v>
      </c>
      <c r="BK20">
        <v>20367.96</v>
      </c>
      <c r="BL20">
        <v>58298.73</v>
      </c>
      <c r="BM20" s="33">
        <v>9738.0400000000009</v>
      </c>
      <c r="BT20" s="33">
        <v>144</v>
      </c>
      <c r="BU20" s="33">
        <v>14085.56</v>
      </c>
      <c r="BV20" s="33">
        <v>4028</v>
      </c>
      <c r="BW20" s="33">
        <v>5536.77</v>
      </c>
      <c r="BX20" s="33">
        <v>81035.19</v>
      </c>
      <c r="BY20" s="33">
        <v>7705.35</v>
      </c>
      <c r="BZ20" s="33">
        <v>6378.41</v>
      </c>
      <c r="CA20" s="33">
        <v>23731.52</v>
      </c>
      <c r="CC20" s="33">
        <v>0</v>
      </c>
      <c r="CD20" s="33">
        <v>0</v>
      </c>
      <c r="CE20" s="33">
        <v>0</v>
      </c>
      <c r="CF20" s="33">
        <v>0</v>
      </c>
      <c r="CG20">
        <v>9788.75</v>
      </c>
      <c r="CH20">
        <v>0</v>
      </c>
      <c r="CI20">
        <v>0</v>
      </c>
      <c r="CJ20" s="33">
        <v>1</v>
      </c>
      <c r="CK20">
        <v>0</v>
      </c>
      <c r="CL20">
        <v>0</v>
      </c>
      <c r="CM20">
        <v>0</v>
      </c>
      <c r="CN20">
        <v>10590</v>
      </c>
      <c r="CS20" s="8">
        <v>211855.80999999912</v>
      </c>
      <c r="CU20" s="8">
        <v>109.90999999999622</v>
      </c>
      <c r="CV20">
        <v>0</v>
      </c>
      <c r="CW20">
        <v>0</v>
      </c>
      <c r="CX20">
        <v>0</v>
      </c>
      <c r="DA20">
        <v>0</v>
      </c>
      <c r="DB20">
        <v>0</v>
      </c>
    </row>
    <row r="21" spans="1:106" x14ac:dyDescent="0.25">
      <c r="A21" s="98" t="s">
        <v>263</v>
      </c>
      <c r="B21" t="s">
        <v>264</v>
      </c>
      <c r="C21">
        <v>206</v>
      </c>
      <c r="D21" s="33">
        <v>3078</v>
      </c>
      <c r="E21" t="s">
        <v>264</v>
      </c>
      <c r="F21" t="s">
        <v>265</v>
      </c>
      <c r="G21" t="s">
        <v>266</v>
      </c>
      <c r="H21" t="s">
        <v>267</v>
      </c>
      <c r="I21" t="s">
        <v>184</v>
      </c>
      <c r="T21" s="33" t="s">
        <v>185</v>
      </c>
      <c r="W21" s="33" t="s">
        <v>186</v>
      </c>
      <c r="X21" s="33" t="s">
        <v>187</v>
      </c>
      <c r="Z21" s="8">
        <v>26770.580000000606</v>
      </c>
      <c r="AA21" s="8">
        <v>28899.860000000004</v>
      </c>
      <c r="AB21">
        <v>0</v>
      </c>
      <c r="AC21" s="34">
        <v>1135683</v>
      </c>
      <c r="AD21" s="34">
        <v>0</v>
      </c>
      <c r="AE21" s="34">
        <v>87570</v>
      </c>
      <c r="AF21" s="33">
        <v>0</v>
      </c>
      <c r="AG21" s="34">
        <v>64595</v>
      </c>
      <c r="AH21" s="26">
        <v>77657</v>
      </c>
      <c r="AI21" s="34">
        <v>0</v>
      </c>
      <c r="AJ21" s="33">
        <v>0</v>
      </c>
      <c r="AK21" s="33">
        <v>19262.21</v>
      </c>
      <c r="AL21" s="33">
        <v>9856.26</v>
      </c>
      <c r="AM21" s="33">
        <v>720</v>
      </c>
      <c r="AN21" s="33">
        <v>540</v>
      </c>
      <c r="AO21" s="33">
        <v>9148.64</v>
      </c>
      <c r="AP21" s="33">
        <v>9201.81</v>
      </c>
      <c r="AQ21" s="33">
        <v>0</v>
      </c>
      <c r="AR21" s="33">
        <v>0</v>
      </c>
      <c r="AS21" s="33">
        <v>0</v>
      </c>
      <c r="AT21" s="34">
        <v>727275.62</v>
      </c>
      <c r="AU21">
        <v>0</v>
      </c>
      <c r="AV21" s="34">
        <v>197526.32999999973</v>
      </c>
      <c r="AW21" s="34">
        <v>62505.67</v>
      </c>
      <c r="AX21" s="34">
        <v>90427.03</v>
      </c>
      <c r="AY21" s="34">
        <v>0</v>
      </c>
      <c r="AZ21" s="34">
        <v>60053.789999999994</v>
      </c>
      <c r="BA21" s="34">
        <v>6063.9800000000023</v>
      </c>
      <c r="BB21" s="34">
        <v>2991.9</v>
      </c>
      <c r="BC21">
        <v>4776.43</v>
      </c>
      <c r="BE21" s="34">
        <v>16743.199999999997</v>
      </c>
      <c r="BF21" s="34">
        <v>6179.159999999998</v>
      </c>
      <c r="BG21">
        <v>3321.6299999999997</v>
      </c>
      <c r="BH21">
        <v>4089.9</v>
      </c>
      <c r="BI21">
        <v>32886.79</v>
      </c>
      <c r="BK21">
        <v>4045.28</v>
      </c>
      <c r="BL21">
        <v>23014.34</v>
      </c>
      <c r="BM21" s="33">
        <v>10962.73</v>
      </c>
      <c r="BT21" s="33">
        <v>0</v>
      </c>
      <c r="BU21" s="33">
        <v>15550.92</v>
      </c>
      <c r="BV21" s="33">
        <v>5037</v>
      </c>
      <c r="BW21" s="33">
        <v>27023.200000000001</v>
      </c>
      <c r="BX21" s="33">
        <v>75711.37</v>
      </c>
      <c r="BY21" s="33">
        <v>6206.21</v>
      </c>
      <c r="BZ21" s="33">
        <v>30863.81</v>
      </c>
      <c r="CA21" s="33">
        <v>27579.95</v>
      </c>
      <c r="CC21" s="33">
        <v>0</v>
      </c>
      <c r="CD21" s="33">
        <v>0</v>
      </c>
      <c r="CE21" s="33">
        <v>0</v>
      </c>
      <c r="CF21" s="33">
        <v>0</v>
      </c>
      <c r="CG21">
        <v>6368.13</v>
      </c>
      <c r="CH21">
        <v>0</v>
      </c>
      <c r="CI21">
        <v>0</v>
      </c>
      <c r="CJ21" s="33">
        <v>1</v>
      </c>
      <c r="CK21">
        <v>0</v>
      </c>
      <c r="CL21">
        <v>0</v>
      </c>
      <c r="CM21">
        <v>0</v>
      </c>
      <c r="CN21">
        <v>2330</v>
      </c>
      <c r="CS21" s="8">
        <v>168.2600000014063</v>
      </c>
      <c r="CU21" s="8">
        <v>32937.990000000005</v>
      </c>
      <c r="CV21">
        <v>0</v>
      </c>
      <c r="CW21">
        <v>0</v>
      </c>
      <c r="CX21">
        <v>0</v>
      </c>
      <c r="DA21">
        <v>2694.87</v>
      </c>
      <c r="DB21">
        <v>5449.37</v>
      </c>
    </row>
    <row r="22" spans="1:106" x14ac:dyDescent="0.25">
      <c r="A22" s="98" t="s">
        <v>268</v>
      </c>
      <c r="B22" t="s">
        <v>269</v>
      </c>
      <c r="C22">
        <v>211</v>
      </c>
      <c r="D22" s="33">
        <v>2066</v>
      </c>
      <c r="E22" t="s">
        <v>269</v>
      </c>
      <c r="F22" t="s">
        <v>270</v>
      </c>
      <c r="G22" t="s">
        <v>271</v>
      </c>
      <c r="H22" t="s">
        <v>272</v>
      </c>
      <c r="I22" t="s">
        <v>184</v>
      </c>
      <c r="T22" s="33" t="s">
        <v>185</v>
      </c>
      <c r="W22" s="33" t="s">
        <v>186</v>
      </c>
      <c r="X22" s="33" t="s">
        <v>187</v>
      </c>
      <c r="Z22" s="8">
        <v>169489.13999999975</v>
      </c>
      <c r="AA22" s="8">
        <v>10627.43</v>
      </c>
      <c r="AB22">
        <v>0</v>
      </c>
      <c r="AC22" s="34">
        <v>604181.93000000005</v>
      </c>
      <c r="AD22" s="34">
        <v>0</v>
      </c>
      <c r="AE22" s="34">
        <v>40777</v>
      </c>
      <c r="AF22" s="33">
        <v>0</v>
      </c>
      <c r="AG22" s="34">
        <v>14619.5</v>
      </c>
      <c r="AH22" s="26">
        <v>38539</v>
      </c>
      <c r="AI22" s="34">
        <v>8570.01</v>
      </c>
      <c r="AJ22" s="33">
        <v>0</v>
      </c>
      <c r="AK22" s="33">
        <v>15234.5</v>
      </c>
      <c r="AL22" s="33">
        <v>9852.35</v>
      </c>
      <c r="AM22" s="33">
        <v>720</v>
      </c>
      <c r="AN22" s="33">
        <v>2854</v>
      </c>
      <c r="AO22" s="33">
        <v>4304.58</v>
      </c>
      <c r="AP22" s="33">
        <v>380.47</v>
      </c>
      <c r="AQ22" s="33">
        <v>0</v>
      </c>
      <c r="AR22" s="33">
        <v>0</v>
      </c>
      <c r="AS22" s="33">
        <v>0</v>
      </c>
      <c r="AT22" s="34">
        <v>354486.5</v>
      </c>
      <c r="AU22">
        <v>8449.19</v>
      </c>
      <c r="AV22" s="34">
        <v>152730.19000000021</v>
      </c>
      <c r="AW22" s="34">
        <v>0</v>
      </c>
      <c r="AX22" s="34">
        <v>38680.769999999997</v>
      </c>
      <c r="AY22" s="34">
        <v>0</v>
      </c>
      <c r="AZ22" s="34">
        <v>11474.840000000007</v>
      </c>
      <c r="BA22" s="34">
        <v>3328.31</v>
      </c>
      <c r="BB22" s="34">
        <v>4541.58</v>
      </c>
      <c r="BC22">
        <v>3434.6</v>
      </c>
      <c r="BE22" s="34">
        <v>12439.710000000001</v>
      </c>
      <c r="BF22" s="34">
        <v>5096.7199999999993</v>
      </c>
      <c r="BG22">
        <v>20808.470000000005</v>
      </c>
      <c r="BH22">
        <v>672.34</v>
      </c>
      <c r="BI22">
        <v>10974.97</v>
      </c>
      <c r="BK22">
        <v>6864.84</v>
      </c>
      <c r="BL22">
        <v>16543.66</v>
      </c>
      <c r="BM22" s="33">
        <v>8300.74</v>
      </c>
      <c r="BT22" s="33">
        <v>0</v>
      </c>
      <c r="BU22" s="33">
        <v>11761.66</v>
      </c>
      <c r="BV22" s="33">
        <v>2116</v>
      </c>
      <c r="BW22" s="33">
        <v>27.5</v>
      </c>
      <c r="BX22" s="33">
        <v>31282.86</v>
      </c>
      <c r="BY22" s="33">
        <v>2249.36</v>
      </c>
      <c r="BZ22" s="33">
        <v>6938.17</v>
      </c>
      <c r="CA22" s="33">
        <v>27010.7</v>
      </c>
      <c r="CC22" s="33">
        <v>0</v>
      </c>
      <c r="CD22" s="33">
        <v>167.86</v>
      </c>
      <c r="CE22" s="33">
        <v>0</v>
      </c>
      <c r="CF22" s="33">
        <v>0</v>
      </c>
      <c r="CG22">
        <v>5023.75</v>
      </c>
      <c r="CH22">
        <v>0</v>
      </c>
      <c r="CI22">
        <v>0</v>
      </c>
      <c r="CJ22" s="33">
        <v>1</v>
      </c>
      <c r="CK22">
        <v>0</v>
      </c>
      <c r="CL22">
        <v>24748</v>
      </c>
      <c r="CM22">
        <v>0</v>
      </c>
      <c r="CN22">
        <v>0</v>
      </c>
      <c r="CS22" s="8">
        <v>169140.93999999971</v>
      </c>
      <c r="CU22" s="8">
        <v>-9096.82</v>
      </c>
      <c r="CV22">
        <v>0</v>
      </c>
      <c r="CW22">
        <v>0</v>
      </c>
      <c r="CX22">
        <v>0</v>
      </c>
      <c r="DA22">
        <v>0</v>
      </c>
      <c r="DB22">
        <v>80.900000000000006</v>
      </c>
    </row>
    <row r="23" spans="1:106" x14ac:dyDescent="0.25">
      <c r="A23" s="98" t="s">
        <v>273</v>
      </c>
      <c r="B23" t="s">
        <v>274</v>
      </c>
      <c r="C23">
        <v>216</v>
      </c>
      <c r="D23" s="33">
        <v>3112</v>
      </c>
      <c r="E23" t="s">
        <v>274</v>
      </c>
      <c r="F23" t="s">
        <v>275</v>
      </c>
      <c r="G23" t="s">
        <v>276</v>
      </c>
      <c r="H23" t="s">
        <v>277</v>
      </c>
      <c r="I23" t="s">
        <v>184</v>
      </c>
      <c r="T23" s="33" t="s">
        <v>185</v>
      </c>
      <c r="W23" s="33" t="s">
        <v>186</v>
      </c>
      <c r="X23" s="33" t="s">
        <v>187</v>
      </c>
      <c r="Z23" s="8">
        <v>100886.84999999921</v>
      </c>
      <c r="AA23" s="8">
        <v>5237.2899999999991</v>
      </c>
      <c r="AB23">
        <v>0</v>
      </c>
      <c r="AC23" s="34">
        <v>1364093.42</v>
      </c>
      <c r="AD23" s="34">
        <v>0</v>
      </c>
      <c r="AE23" s="34">
        <v>41690</v>
      </c>
      <c r="AF23" s="33">
        <v>0</v>
      </c>
      <c r="AG23" s="34">
        <v>52845</v>
      </c>
      <c r="AH23" s="26">
        <v>80226.23</v>
      </c>
      <c r="AI23" s="34">
        <v>2185.96</v>
      </c>
      <c r="AJ23" s="33">
        <v>2605</v>
      </c>
      <c r="AK23" s="33">
        <v>18021.66</v>
      </c>
      <c r="AL23" s="33">
        <v>27859.33</v>
      </c>
      <c r="AM23" s="33">
        <v>2880</v>
      </c>
      <c r="AN23" s="33">
        <v>1462</v>
      </c>
      <c r="AO23" s="33">
        <v>25558.5</v>
      </c>
      <c r="AP23" s="33">
        <v>11324.77</v>
      </c>
      <c r="AQ23" s="33">
        <v>0</v>
      </c>
      <c r="AR23" s="33">
        <v>0</v>
      </c>
      <c r="AS23" s="33">
        <v>0</v>
      </c>
      <c r="AT23" s="34">
        <v>880057.91</v>
      </c>
      <c r="AU23">
        <v>0</v>
      </c>
      <c r="AV23" s="34">
        <v>273190.12999999977</v>
      </c>
      <c r="AW23" s="34">
        <v>47464.74</v>
      </c>
      <c r="AX23" s="34">
        <v>86362.94</v>
      </c>
      <c r="AY23" s="34">
        <v>0</v>
      </c>
      <c r="AZ23" s="34">
        <v>26196.279999999984</v>
      </c>
      <c r="BA23" s="34">
        <v>6348.4299999999994</v>
      </c>
      <c r="BB23" s="34">
        <v>2187.2199999999998</v>
      </c>
      <c r="BC23">
        <v>8617</v>
      </c>
      <c r="BD23">
        <v>3279.96</v>
      </c>
      <c r="BE23" s="34">
        <v>12988.619999999999</v>
      </c>
      <c r="BF23" s="34">
        <v>17032.819999999996</v>
      </c>
      <c r="BH23">
        <v>5645.87</v>
      </c>
      <c r="BI23">
        <v>27223.77</v>
      </c>
      <c r="BK23">
        <v>10665.95</v>
      </c>
      <c r="BL23">
        <v>65302.53</v>
      </c>
      <c r="BM23" s="33">
        <v>9389.66</v>
      </c>
      <c r="BT23" s="33">
        <v>0</v>
      </c>
      <c r="BU23" s="33">
        <v>14345.02</v>
      </c>
      <c r="BV23" s="33">
        <v>6700.5</v>
      </c>
      <c r="BW23" s="33">
        <v>468.02</v>
      </c>
      <c r="BX23" s="33">
        <v>69098.2</v>
      </c>
      <c r="BY23" s="33">
        <v>27029.68</v>
      </c>
      <c r="BZ23" s="33">
        <v>23734.42</v>
      </c>
      <c r="CA23" s="33">
        <v>19808.16</v>
      </c>
      <c r="CC23" s="33">
        <v>0</v>
      </c>
      <c r="CD23" s="33">
        <v>0</v>
      </c>
      <c r="CE23" s="33">
        <v>0</v>
      </c>
      <c r="CF23" s="33">
        <v>0</v>
      </c>
      <c r="CG23">
        <v>7156.3</v>
      </c>
      <c r="CH23">
        <v>0</v>
      </c>
      <c r="CI23">
        <v>0</v>
      </c>
      <c r="CJ23" s="33">
        <v>1</v>
      </c>
      <c r="CK23">
        <v>0</v>
      </c>
      <c r="CL23">
        <v>0</v>
      </c>
      <c r="CM23">
        <v>0</v>
      </c>
      <c r="CN23">
        <v>7953.7</v>
      </c>
      <c r="CS23" s="8">
        <v>88500.889999999432</v>
      </c>
      <c r="CU23" s="8">
        <v>4439.8900000000003</v>
      </c>
      <c r="CV23">
        <v>0</v>
      </c>
      <c r="CW23">
        <v>0</v>
      </c>
      <c r="CX23">
        <v>0</v>
      </c>
      <c r="DA23">
        <v>727.02</v>
      </c>
      <c r="DB23">
        <v>683.32</v>
      </c>
    </row>
    <row r="24" spans="1:106" x14ac:dyDescent="0.25">
      <c r="A24" s="98" t="s">
        <v>278</v>
      </c>
      <c r="B24" t="s">
        <v>279</v>
      </c>
      <c r="C24">
        <v>220</v>
      </c>
      <c r="D24" s="33">
        <v>2071</v>
      </c>
      <c r="E24" t="s">
        <v>279</v>
      </c>
      <c r="F24" t="s">
        <v>255</v>
      </c>
      <c r="G24" t="s">
        <v>280</v>
      </c>
      <c r="H24" t="s">
        <v>281</v>
      </c>
      <c r="I24" t="s">
        <v>184</v>
      </c>
      <c r="T24" s="33" t="s">
        <v>185</v>
      </c>
      <c r="W24" s="33" t="s">
        <v>186</v>
      </c>
      <c r="X24" s="33" t="s">
        <v>187</v>
      </c>
      <c r="Z24" s="8">
        <v>184530.52999999985</v>
      </c>
      <c r="AA24" s="8">
        <v>4585.7400000000016</v>
      </c>
      <c r="AB24">
        <v>0</v>
      </c>
      <c r="AC24" s="34">
        <v>551966</v>
      </c>
      <c r="AD24" s="34">
        <v>0</v>
      </c>
      <c r="AE24" s="34">
        <v>7940</v>
      </c>
      <c r="AF24" s="33">
        <v>0</v>
      </c>
      <c r="AG24" s="34">
        <v>13935</v>
      </c>
      <c r="AH24" s="26">
        <v>38312</v>
      </c>
      <c r="AI24" s="34">
        <v>450</v>
      </c>
      <c r="AJ24" s="33">
        <v>0</v>
      </c>
      <c r="AK24" s="33">
        <v>10915.77</v>
      </c>
      <c r="AL24" s="33">
        <v>6414.79</v>
      </c>
      <c r="AM24" s="33">
        <v>0</v>
      </c>
      <c r="AN24" s="40">
        <v>-300</v>
      </c>
      <c r="AO24" s="33">
        <v>6017.5</v>
      </c>
      <c r="AP24" s="33">
        <v>306.56</v>
      </c>
      <c r="AQ24" s="33">
        <v>0</v>
      </c>
      <c r="AR24" s="33">
        <v>0</v>
      </c>
      <c r="AS24" s="33">
        <v>0</v>
      </c>
      <c r="AT24" s="34">
        <v>372476.43</v>
      </c>
      <c r="AU24">
        <v>0</v>
      </c>
      <c r="AV24" s="34">
        <v>76024.489999999932</v>
      </c>
      <c r="AW24" s="34">
        <v>0</v>
      </c>
      <c r="AX24" s="34">
        <v>42667.17</v>
      </c>
      <c r="AY24" s="34">
        <v>0</v>
      </c>
      <c r="AZ24" s="34">
        <v>10189.849999999991</v>
      </c>
      <c r="BA24" s="34">
        <v>3109.6599999999994</v>
      </c>
      <c r="BB24" s="34">
        <v>1066.58</v>
      </c>
      <c r="BD24">
        <v>1974.43</v>
      </c>
      <c r="BE24" s="34">
        <v>12819.12</v>
      </c>
      <c r="BF24" s="34">
        <v>2354.9300000000003</v>
      </c>
      <c r="BG24">
        <v>16617.809999999998</v>
      </c>
      <c r="BH24">
        <v>932.75</v>
      </c>
      <c r="BI24">
        <v>8125.64</v>
      </c>
      <c r="BK24">
        <v>2568.65</v>
      </c>
      <c r="BL24">
        <v>37253.339999999997</v>
      </c>
      <c r="BM24" s="33">
        <v>18513.34</v>
      </c>
      <c r="BT24" s="33">
        <v>0</v>
      </c>
      <c r="BU24" s="33">
        <v>8519.09</v>
      </c>
      <c r="BV24" s="33">
        <v>2629.5</v>
      </c>
      <c r="BW24" s="33">
        <v>150</v>
      </c>
      <c r="BX24" s="33">
        <v>33793.65</v>
      </c>
      <c r="BY24" s="33">
        <v>1862.75</v>
      </c>
      <c r="BZ24" s="33">
        <v>6366.95</v>
      </c>
      <c r="CA24" s="33">
        <v>19016.689999999999</v>
      </c>
      <c r="CC24" s="33">
        <v>0</v>
      </c>
      <c r="CD24" s="33">
        <v>176.66</v>
      </c>
      <c r="CE24" s="33">
        <v>0</v>
      </c>
      <c r="CF24" s="33">
        <v>0</v>
      </c>
      <c r="CG24">
        <v>4911.25</v>
      </c>
      <c r="CH24">
        <v>0</v>
      </c>
      <c r="CI24">
        <v>0</v>
      </c>
      <c r="CJ24" s="33">
        <v>1</v>
      </c>
      <c r="CK24">
        <v>0</v>
      </c>
      <c r="CL24">
        <v>0</v>
      </c>
      <c r="CM24">
        <v>0</v>
      </c>
      <c r="CN24">
        <v>2201</v>
      </c>
      <c r="CS24" s="8">
        <v>141278.67000000016</v>
      </c>
      <c r="CU24" s="8">
        <v>7295.9900000000016</v>
      </c>
      <c r="CV24">
        <v>0</v>
      </c>
      <c r="CW24">
        <v>0</v>
      </c>
      <c r="CX24">
        <v>0</v>
      </c>
      <c r="DA24">
        <v>3569.65</v>
      </c>
      <c r="DB24">
        <v>3293.87</v>
      </c>
    </row>
    <row r="25" spans="1:106" x14ac:dyDescent="0.25">
      <c r="A25" s="98" t="s">
        <v>282</v>
      </c>
      <c r="B25" t="s">
        <v>283</v>
      </c>
      <c r="C25">
        <v>223</v>
      </c>
      <c r="D25" s="33">
        <v>3085</v>
      </c>
      <c r="E25" t="s">
        <v>283</v>
      </c>
      <c r="F25" t="s">
        <v>284</v>
      </c>
      <c r="G25" t="s">
        <v>285</v>
      </c>
      <c r="H25" t="s">
        <v>286</v>
      </c>
      <c r="I25" t="s">
        <v>184</v>
      </c>
      <c r="T25" s="33" t="s">
        <v>185</v>
      </c>
      <c r="W25" s="33" t="s">
        <v>186</v>
      </c>
      <c r="X25" s="33" t="s">
        <v>187</v>
      </c>
      <c r="Z25" s="8">
        <v>54326.950000000143</v>
      </c>
      <c r="AA25" s="8">
        <v>7323.9199999999983</v>
      </c>
      <c r="AB25">
        <v>0</v>
      </c>
      <c r="AC25" s="34">
        <v>998446</v>
      </c>
      <c r="AD25" s="34">
        <v>0</v>
      </c>
      <c r="AE25" s="34">
        <v>100817</v>
      </c>
      <c r="AF25" s="33">
        <v>0</v>
      </c>
      <c r="AG25" s="34">
        <v>45200</v>
      </c>
      <c r="AH25" s="26">
        <v>70639</v>
      </c>
      <c r="AI25" s="34">
        <v>3540</v>
      </c>
      <c r="AJ25" s="33">
        <v>7190.84</v>
      </c>
      <c r="AK25" s="33">
        <v>10217.69</v>
      </c>
      <c r="AL25" s="33">
        <v>38582.160000000003</v>
      </c>
      <c r="AM25" s="33">
        <v>0</v>
      </c>
      <c r="AN25" s="33">
        <v>0</v>
      </c>
      <c r="AO25" s="33">
        <v>13037.28</v>
      </c>
      <c r="AP25" s="33">
        <v>12283.06</v>
      </c>
      <c r="AQ25" s="33">
        <v>0</v>
      </c>
      <c r="AR25" s="33">
        <v>0</v>
      </c>
      <c r="AS25" s="33">
        <v>0</v>
      </c>
      <c r="AT25" s="34">
        <v>627592.16</v>
      </c>
      <c r="AU25">
        <v>9175.1</v>
      </c>
      <c r="AV25" s="34">
        <v>241241.4200000001</v>
      </c>
      <c r="AW25" s="34">
        <v>45.58</v>
      </c>
      <c r="AX25" s="34">
        <v>70559.199999999997</v>
      </c>
      <c r="AY25" s="34">
        <v>0</v>
      </c>
      <c r="AZ25" s="34">
        <v>25415.410000000007</v>
      </c>
      <c r="BA25" s="34">
        <v>6580.26</v>
      </c>
      <c r="BB25" s="34">
        <v>4844.8999999999996</v>
      </c>
      <c r="BE25" s="34">
        <v>24477.87</v>
      </c>
      <c r="BF25" s="34">
        <v>10044.299999999999</v>
      </c>
      <c r="BG25">
        <v>16525</v>
      </c>
      <c r="BH25">
        <v>2927.01</v>
      </c>
      <c r="BI25">
        <v>9830.6</v>
      </c>
      <c r="BK25">
        <v>5506.51</v>
      </c>
      <c r="BL25">
        <v>35627.980000000003</v>
      </c>
      <c r="BM25" s="33">
        <v>9336.2099999999991</v>
      </c>
      <c r="BT25" s="33">
        <v>0</v>
      </c>
      <c r="BU25" s="33">
        <v>15773.68</v>
      </c>
      <c r="BV25" s="33">
        <v>5265.5</v>
      </c>
      <c r="BW25" s="33">
        <v>0</v>
      </c>
      <c r="BX25" s="33">
        <v>73418.600000000006</v>
      </c>
      <c r="BY25" s="33">
        <v>382.48</v>
      </c>
      <c r="BZ25" s="33">
        <v>16366.35</v>
      </c>
      <c r="CA25" s="33">
        <v>18851.77</v>
      </c>
      <c r="CC25" s="33">
        <v>0</v>
      </c>
      <c r="CD25" s="33">
        <v>0</v>
      </c>
      <c r="CE25" s="33">
        <v>0</v>
      </c>
      <c r="CF25" s="33">
        <v>0</v>
      </c>
      <c r="CG25">
        <v>6182.5</v>
      </c>
      <c r="CH25">
        <v>0</v>
      </c>
      <c r="CI25">
        <v>0</v>
      </c>
      <c r="CJ25" s="33">
        <v>1</v>
      </c>
      <c r="CK25">
        <v>0</v>
      </c>
      <c r="CL25">
        <v>11337.79</v>
      </c>
      <c r="CM25">
        <v>0</v>
      </c>
      <c r="CN25">
        <v>0</v>
      </c>
      <c r="CS25" s="8">
        <v>124492.08999999985</v>
      </c>
      <c r="CU25" s="8">
        <v>2168.6299999999974</v>
      </c>
      <c r="CV25">
        <v>0</v>
      </c>
      <c r="CW25">
        <v>0</v>
      </c>
      <c r="CX25">
        <v>0</v>
      </c>
      <c r="DA25">
        <v>0</v>
      </c>
      <c r="DB25">
        <v>187.6</v>
      </c>
    </row>
    <row r="26" spans="1:106" x14ac:dyDescent="0.25">
      <c r="A26" s="99" t="s">
        <v>287</v>
      </c>
      <c r="B26" t="s">
        <v>288</v>
      </c>
      <c r="C26">
        <v>229</v>
      </c>
      <c r="D26" s="33">
        <v>2131</v>
      </c>
      <c r="E26" t="s">
        <v>288</v>
      </c>
      <c r="F26" t="s">
        <v>289</v>
      </c>
      <c r="G26" t="s">
        <v>290</v>
      </c>
      <c r="H26" t="s">
        <v>291</v>
      </c>
      <c r="I26" t="s">
        <v>184</v>
      </c>
      <c r="T26" s="33" t="s">
        <v>185</v>
      </c>
      <c r="V26" s="33" t="s">
        <v>187</v>
      </c>
      <c r="W26" s="33" t="s">
        <v>186</v>
      </c>
      <c r="X26" s="33" t="s">
        <v>187</v>
      </c>
      <c r="Z26" s="8">
        <v>38173.079999999609</v>
      </c>
      <c r="AA26" s="8">
        <v>24222.490000000005</v>
      </c>
      <c r="AB26">
        <v>0</v>
      </c>
      <c r="AC26" s="34">
        <v>1340260</v>
      </c>
      <c r="AD26" s="34">
        <v>0</v>
      </c>
      <c r="AE26" s="34">
        <v>77568</v>
      </c>
      <c r="AF26" s="33">
        <v>0</v>
      </c>
      <c r="AG26" s="34">
        <v>87595</v>
      </c>
      <c r="AH26" s="26">
        <v>52510</v>
      </c>
      <c r="AI26" s="34">
        <v>1226.08</v>
      </c>
      <c r="AJ26" s="33">
        <v>1154.9000000000001</v>
      </c>
      <c r="AK26" s="33">
        <v>24624.21</v>
      </c>
      <c r="AL26" s="33">
        <v>32838.550000000003</v>
      </c>
      <c r="AM26" s="40">
        <v>-13065.44</v>
      </c>
      <c r="AN26" s="33">
        <v>0</v>
      </c>
      <c r="AO26" s="33">
        <v>47132.89</v>
      </c>
      <c r="AP26" s="33">
        <v>11691.29</v>
      </c>
      <c r="AQ26" s="33">
        <v>0</v>
      </c>
      <c r="AR26" s="33">
        <v>0</v>
      </c>
      <c r="AS26" s="33">
        <v>0</v>
      </c>
      <c r="AT26" s="34">
        <v>763730</v>
      </c>
      <c r="AU26">
        <v>16111.7</v>
      </c>
      <c r="AV26" s="34">
        <v>300239.56</v>
      </c>
      <c r="AW26" s="34">
        <v>29968.69</v>
      </c>
      <c r="AX26" s="34">
        <v>56407.11</v>
      </c>
      <c r="AY26" s="34">
        <v>0</v>
      </c>
      <c r="AZ26" s="34">
        <v>20993.930000000015</v>
      </c>
      <c r="BA26" s="34">
        <v>5905.93</v>
      </c>
      <c r="BB26" s="34">
        <v>1957.3500000000001</v>
      </c>
      <c r="BD26">
        <v>532.28</v>
      </c>
      <c r="BE26" s="34">
        <v>11225.49</v>
      </c>
      <c r="BF26" s="34">
        <v>9128.89</v>
      </c>
      <c r="BG26">
        <v>3929.4100000000003</v>
      </c>
      <c r="BH26">
        <v>20063.62</v>
      </c>
      <c r="BI26">
        <v>20184.669999999998</v>
      </c>
      <c r="BK26">
        <v>6682.83</v>
      </c>
      <c r="BL26">
        <v>70474.42</v>
      </c>
      <c r="BM26" s="33">
        <v>27757.22</v>
      </c>
      <c r="BT26" s="33">
        <v>312</v>
      </c>
      <c r="BU26" s="33">
        <v>16559.43</v>
      </c>
      <c r="BV26" s="33">
        <v>5985.67</v>
      </c>
      <c r="BW26" s="33">
        <v>159576.85</v>
      </c>
      <c r="BX26" s="33">
        <v>72732.649999999994</v>
      </c>
      <c r="BY26" s="33">
        <v>0</v>
      </c>
      <c r="BZ26" s="33">
        <v>38319.07</v>
      </c>
      <c r="CA26" s="33">
        <v>41532.980000000003</v>
      </c>
      <c r="CC26" s="33">
        <v>0</v>
      </c>
      <c r="CD26" s="33">
        <v>0</v>
      </c>
      <c r="CE26" s="33">
        <v>0</v>
      </c>
      <c r="CF26" s="33">
        <v>0</v>
      </c>
      <c r="CG26" s="55">
        <v>-6157.11</v>
      </c>
      <c r="CH26">
        <v>0</v>
      </c>
      <c r="CI26">
        <v>0</v>
      </c>
      <c r="CJ26" s="33">
        <v>1</v>
      </c>
      <c r="CK26">
        <v>0</v>
      </c>
      <c r="CL26">
        <v>11585.5</v>
      </c>
      <c r="CM26">
        <v>1216.28</v>
      </c>
      <c r="CN26">
        <v>5263.6</v>
      </c>
      <c r="CS26" s="8">
        <v>1396.809999999823</v>
      </c>
      <c r="CU26" s="8">
        <v>0</v>
      </c>
      <c r="CV26">
        <v>0</v>
      </c>
      <c r="CW26">
        <v>0</v>
      </c>
      <c r="CX26">
        <v>0</v>
      </c>
      <c r="DA26">
        <v>11918.74</v>
      </c>
      <c r="DB26">
        <v>7923.17</v>
      </c>
    </row>
    <row r="27" spans="1:106" x14ac:dyDescent="0.25">
      <c r="A27" s="99" t="s">
        <v>292</v>
      </c>
      <c r="B27" t="s">
        <v>293</v>
      </c>
      <c r="C27">
        <v>230</v>
      </c>
      <c r="D27" s="33">
        <v>2076</v>
      </c>
      <c r="E27" t="s">
        <v>293</v>
      </c>
      <c r="F27" t="s">
        <v>289</v>
      </c>
      <c r="G27" t="s">
        <v>294</v>
      </c>
      <c r="H27" t="s">
        <v>295</v>
      </c>
      <c r="I27" t="s">
        <v>184</v>
      </c>
      <c r="T27" s="33" t="s">
        <v>185</v>
      </c>
      <c r="V27" s="33" t="s">
        <v>187</v>
      </c>
      <c r="W27" s="33" t="s">
        <v>186</v>
      </c>
      <c r="X27" s="33" t="s">
        <v>187</v>
      </c>
      <c r="Z27" s="8">
        <v>6310.4899999992831</v>
      </c>
      <c r="AA27" s="8">
        <v>21663.96</v>
      </c>
      <c r="AB27">
        <v>0</v>
      </c>
      <c r="AC27" s="34">
        <v>1159648.8700000001</v>
      </c>
      <c r="AD27" s="34">
        <v>0</v>
      </c>
      <c r="AE27" s="34">
        <v>79009</v>
      </c>
      <c r="AF27" s="33">
        <v>0</v>
      </c>
      <c r="AG27" s="34">
        <v>49267.6</v>
      </c>
      <c r="AH27" s="26">
        <v>136614.82999999999</v>
      </c>
      <c r="AI27" s="34">
        <v>1135.8</v>
      </c>
      <c r="AJ27" s="33">
        <v>300</v>
      </c>
      <c r="AK27" s="33">
        <v>35007.56</v>
      </c>
      <c r="AL27" s="33">
        <v>923.26</v>
      </c>
      <c r="AM27" s="33">
        <v>7194.5</v>
      </c>
      <c r="AN27" s="33">
        <v>0</v>
      </c>
      <c r="AO27" s="33">
        <v>1255</v>
      </c>
      <c r="AP27" s="33">
        <v>2533.12</v>
      </c>
      <c r="AQ27" s="33">
        <v>0</v>
      </c>
      <c r="AR27" s="33">
        <v>0</v>
      </c>
      <c r="AS27" s="33">
        <v>0</v>
      </c>
      <c r="AT27" s="34">
        <v>684082.73</v>
      </c>
      <c r="AU27">
        <v>8576.44</v>
      </c>
      <c r="AV27" s="34">
        <v>448105.05000000092</v>
      </c>
      <c r="AW27" s="34">
        <v>31572.34</v>
      </c>
      <c r="AX27" s="34">
        <v>58760.94</v>
      </c>
      <c r="AY27" s="34">
        <v>0</v>
      </c>
      <c r="AZ27" s="34">
        <v>52661.350000000028</v>
      </c>
      <c r="BA27" s="34">
        <v>8287.11</v>
      </c>
      <c r="BB27" s="34">
        <v>2735</v>
      </c>
      <c r="BD27">
        <v>17570.3</v>
      </c>
      <c r="BE27" s="34">
        <v>21674.509999999995</v>
      </c>
      <c r="BF27" s="34">
        <v>3857.93</v>
      </c>
      <c r="BG27">
        <v>4211.0300000000007</v>
      </c>
      <c r="BH27">
        <v>3661.23</v>
      </c>
      <c r="BI27">
        <v>10254.74</v>
      </c>
      <c r="BK27">
        <v>5137.03</v>
      </c>
      <c r="BL27">
        <v>29837.58</v>
      </c>
      <c r="BM27" s="33">
        <v>15266.2</v>
      </c>
      <c r="BT27" s="33">
        <v>0</v>
      </c>
      <c r="BU27" s="33">
        <v>12565.53</v>
      </c>
      <c r="BV27" s="33">
        <v>5157.75</v>
      </c>
      <c r="BW27" s="33">
        <v>-74554.710000000006</v>
      </c>
      <c r="BX27" s="33">
        <v>83964.82</v>
      </c>
      <c r="BY27" s="33">
        <v>0</v>
      </c>
      <c r="BZ27" s="33">
        <v>3604.99</v>
      </c>
      <c r="CA27" s="33">
        <v>39872.01</v>
      </c>
      <c r="CC27" s="33">
        <v>0</v>
      </c>
      <c r="CD27" s="33">
        <v>41.6</v>
      </c>
      <c r="CE27" s="33">
        <v>0</v>
      </c>
      <c r="CF27" s="33">
        <v>0</v>
      </c>
      <c r="CG27" s="55">
        <v>-13802.5</v>
      </c>
      <c r="CH27">
        <v>0</v>
      </c>
      <c r="CI27">
        <v>0</v>
      </c>
      <c r="CJ27" s="33">
        <v>1</v>
      </c>
      <c r="CK27">
        <v>0</v>
      </c>
      <c r="CL27">
        <v>0</v>
      </c>
      <c r="CM27">
        <v>2597.8599999999997</v>
      </c>
      <c r="CN27">
        <v>5263.6</v>
      </c>
      <c r="CS27" s="8">
        <v>2296.5299999983981</v>
      </c>
      <c r="CU27" s="8">
        <v>0</v>
      </c>
      <c r="CV27">
        <v>0</v>
      </c>
      <c r="CW27">
        <v>0</v>
      </c>
      <c r="CX27">
        <v>0</v>
      </c>
      <c r="DA27">
        <v>1382.31</v>
      </c>
      <c r="DB27">
        <v>333.53</v>
      </c>
    </row>
    <row r="28" spans="1:106" x14ac:dyDescent="0.25">
      <c r="A28" s="98" t="s">
        <v>296</v>
      </c>
      <c r="B28" t="s">
        <v>297</v>
      </c>
      <c r="C28">
        <v>232</v>
      </c>
      <c r="D28" s="33">
        <v>2134</v>
      </c>
      <c r="E28" t="s">
        <v>297</v>
      </c>
      <c r="F28" t="s">
        <v>298</v>
      </c>
      <c r="G28" t="s">
        <v>299</v>
      </c>
      <c r="H28" t="s">
        <v>300</v>
      </c>
      <c r="I28" t="s">
        <v>184</v>
      </c>
      <c r="T28" s="33" t="s">
        <v>185</v>
      </c>
      <c r="W28" s="33" t="s">
        <v>186</v>
      </c>
      <c r="X28" s="33" t="s">
        <v>187</v>
      </c>
      <c r="Z28" s="8">
        <v>307209.45999999979</v>
      </c>
      <c r="AA28" s="8">
        <v>24310.28</v>
      </c>
      <c r="AB28">
        <v>0</v>
      </c>
      <c r="AC28" s="34">
        <v>1051983</v>
      </c>
      <c r="AD28" s="34">
        <v>0</v>
      </c>
      <c r="AE28" s="34">
        <v>34199</v>
      </c>
      <c r="AF28" s="33">
        <v>0</v>
      </c>
      <c r="AG28" s="34">
        <v>53940</v>
      </c>
      <c r="AH28" s="26">
        <v>70027</v>
      </c>
      <c r="AI28" s="34">
        <v>2376</v>
      </c>
      <c r="AJ28" s="33">
        <v>5</v>
      </c>
      <c r="AK28" s="33">
        <v>38879.599999999999</v>
      </c>
      <c r="AL28" s="33">
        <v>23497.45</v>
      </c>
      <c r="AM28" s="33">
        <v>1617.5</v>
      </c>
      <c r="AN28" s="33">
        <v>0</v>
      </c>
      <c r="AO28" s="33">
        <v>5054.43</v>
      </c>
      <c r="AP28" s="33">
        <v>0</v>
      </c>
      <c r="AQ28" s="33">
        <v>0</v>
      </c>
      <c r="AR28" s="33">
        <v>0</v>
      </c>
      <c r="AS28" s="33">
        <v>0</v>
      </c>
      <c r="AT28" s="34">
        <v>601506.63</v>
      </c>
      <c r="AU28">
        <v>33794.620000000003</v>
      </c>
      <c r="AV28" s="34">
        <v>181539.60999999964</v>
      </c>
      <c r="AW28" s="34">
        <v>0</v>
      </c>
      <c r="AX28" s="34">
        <v>69177.25</v>
      </c>
      <c r="AY28" s="34">
        <v>0</v>
      </c>
      <c r="AZ28" s="34">
        <v>26059.950000000004</v>
      </c>
      <c r="BA28" s="34">
        <v>7559.6399999999994</v>
      </c>
      <c r="BB28" s="34">
        <v>3753.33</v>
      </c>
      <c r="BD28">
        <v>5331.8499999999995</v>
      </c>
      <c r="BE28" s="34">
        <v>17131.060000000001</v>
      </c>
      <c r="BF28" s="34">
        <v>19244.23</v>
      </c>
      <c r="BG28">
        <v>34913.55000000001</v>
      </c>
      <c r="BH28">
        <v>3652.67</v>
      </c>
      <c r="BI28">
        <v>18871.21</v>
      </c>
      <c r="BK28">
        <v>6947.73</v>
      </c>
      <c r="BL28">
        <v>24553.06</v>
      </c>
      <c r="BM28" s="33">
        <v>17326.71</v>
      </c>
      <c r="BT28" s="33">
        <v>0</v>
      </c>
      <c r="BU28" s="33">
        <v>15212.3</v>
      </c>
      <c r="BV28" s="33">
        <v>4439</v>
      </c>
      <c r="BW28" s="33">
        <v>13382.01</v>
      </c>
      <c r="BX28" s="33">
        <v>62520.88</v>
      </c>
      <c r="BY28" s="33">
        <v>705.94</v>
      </c>
      <c r="BZ28" s="33">
        <v>31626.59</v>
      </c>
      <c r="CA28" s="33">
        <v>17691.21</v>
      </c>
      <c r="CC28" s="33">
        <v>0</v>
      </c>
      <c r="CD28" s="33">
        <v>11657.79</v>
      </c>
      <c r="CE28" s="33">
        <v>0</v>
      </c>
      <c r="CF28" s="33">
        <v>0</v>
      </c>
      <c r="CG28">
        <v>6261.25</v>
      </c>
      <c r="CH28">
        <v>0</v>
      </c>
      <c r="CI28">
        <v>0</v>
      </c>
      <c r="CJ28" s="33">
        <v>1</v>
      </c>
      <c r="CK28">
        <v>0</v>
      </c>
      <c r="CL28">
        <v>11820</v>
      </c>
      <c r="CM28">
        <v>0</v>
      </c>
      <c r="CN28">
        <v>0</v>
      </c>
      <c r="CS28" s="8">
        <v>360189.62000000011</v>
      </c>
      <c r="CU28" s="8">
        <v>18751.53</v>
      </c>
      <c r="CV28">
        <v>0</v>
      </c>
      <c r="CW28">
        <v>0</v>
      </c>
      <c r="CX28">
        <v>0</v>
      </c>
      <c r="DA28">
        <v>1390.4</v>
      </c>
      <c r="DB28">
        <v>952.57</v>
      </c>
    </row>
    <row r="29" spans="1:106" x14ac:dyDescent="0.25">
      <c r="A29" s="98" t="s">
        <v>301</v>
      </c>
      <c r="B29" t="s">
        <v>302</v>
      </c>
      <c r="C29">
        <v>237</v>
      </c>
      <c r="D29" s="33">
        <v>2079</v>
      </c>
      <c r="E29" t="s">
        <v>302</v>
      </c>
      <c r="F29" t="s">
        <v>303</v>
      </c>
      <c r="G29" t="s">
        <v>304</v>
      </c>
      <c r="H29" t="s">
        <v>305</v>
      </c>
      <c r="I29" t="s">
        <v>184</v>
      </c>
      <c r="T29" s="33" t="s">
        <v>185</v>
      </c>
      <c r="W29" s="33" t="s">
        <v>186</v>
      </c>
      <c r="X29" s="33" t="s">
        <v>187</v>
      </c>
      <c r="Z29" s="8">
        <v>67153.330000000118</v>
      </c>
      <c r="AA29" s="8">
        <v>11760.130000000001</v>
      </c>
      <c r="AB29">
        <v>0</v>
      </c>
      <c r="AC29" s="34">
        <v>846559</v>
      </c>
      <c r="AD29" s="34">
        <v>0</v>
      </c>
      <c r="AE29" s="34">
        <v>14365</v>
      </c>
      <c r="AF29" s="33">
        <v>0</v>
      </c>
      <c r="AG29" s="34">
        <v>23075</v>
      </c>
      <c r="AH29" s="26">
        <v>69535</v>
      </c>
      <c r="AI29" s="34">
        <v>4051.54</v>
      </c>
      <c r="AJ29" s="33">
        <v>0</v>
      </c>
      <c r="AK29" s="33">
        <v>62218.09</v>
      </c>
      <c r="AL29" s="33">
        <v>21411.68</v>
      </c>
      <c r="AM29" s="33">
        <v>4104</v>
      </c>
      <c r="AN29" s="33">
        <v>0</v>
      </c>
      <c r="AO29" s="33">
        <v>10373.84</v>
      </c>
      <c r="AP29" s="33">
        <v>14929.16</v>
      </c>
      <c r="AQ29" s="33">
        <v>0</v>
      </c>
      <c r="AR29" s="33">
        <v>0</v>
      </c>
      <c r="AS29" s="33">
        <v>0</v>
      </c>
      <c r="AT29" s="34">
        <v>563019.9</v>
      </c>
      <c r="AU29">
        <v>3278.82</v>
      </c>
      <c r="AV29" s="34">
        <v>153202.76999999987</v>
      </c>
      <c r="AW29" s="34">
        <v>2261.54</v>
      </c>
      <c r="AX29" s="34">
        <v>53932.61</v>
      </c>
      <c r="AY29" s="34">
        <v>36202.61</v>
      </c>
      <c r="AZ29" s="34">
        <v>36563.219999999987</v>
      </c>
      <c r="BA29" s="34">
        <v>3583.2499999999995</v>
      </c>
      <c r="BB29" s="34">
        <v>2502.37</v>
      </c>
      <c r="BC29">
        <v>5248.71</v>
      </c>
      <c r="BE29" s="34">
        <v>14297.319999999998</v>
      </c>
      <c r="BF29" s="34">
        <v>4729.5</v>
      </c>
      <c r="BG29">
        <v>22672.92</v>
      </c>
      <c r="BH29">
        <v>3377.7</v>
      </c>
      <c r="BI29">
        <v>15684.43</v>
      </c>
      <c r="BK29">
        <v>7097.29</v>
      </c>
      <c r="BL29">
        <v>32288.9</v>
      </c>
      <c r="BM29" s="33">
        <v>10257.299999999999</v>
      </c>
      <c r="BT29" s="33">
        <v>0</v>
      </c>
      <c r="BU29" s="33">
        <v>17260.95</v>
      </c>
      <c r="BV29" s="33">
        <v>3795</v>
      </c>
      <c r="BW29" s="33">
        <v>4241.8999999999996</v>
      </c>
      <c r="BX29" s="33">
        <v>24059.87</v>
      </c>
      <c r="BY29" s="33">
        <v>1896.63</v>
      </c>
      <c r="BZ29" s="33">
        <v>10673.34</v>
      </c>
      <c r="CA29" s="33">
        <v>20061.830000000002</v>
      </c>
      <c r="CC29" s="33">
        <v>0</v>
      </c>
      <c r="CD29" s="33">
        <v>0</v>
      </c>
      <c r="CE29" s="33">
        <v>0</v>
      </c>
      <c r="CF29" s="33">
        <v>0</v>
      </c>
      <c r="CG29">
        <v>5800</v>
      </c>
      <c r="CH29">
        <v>0</v>
      </c>
      <c r="CI29">
        <v>0</v>
      </c>
      <c r="CJ29" s="33">
        <v>1</v>
      </c>
      <c r="CK29">
        <v>0</v>
      </c>
      <c r="CL29">
        <v>3175</v>
      </c>
      <c r="CM29">
        <v>0</v>
      </c>
      <c r="CN29">
        <v>6051.5</v>
      </c>
      <c r="CS29" s="8">
        <v>85584.960000000196</v>
      </c>
      <c r="CU29" s="8">
        <v>8333.630000000001</v>
      </c>
      <c r="CV29">
        <v>0</v>
      </c>
      <c r="CW29">
        <v>0</v>
      </c>
      <c r="CX29">
        <v>0</v>
      </c>
      <c r="DA29">
        <v>3171.46</v>
      </c>
      <c r="DB29">
        <v>3683.04</v>
      </c>
    </row>
    <row r="30" spans="1:106" x14ac:dyDescent="0.25">
      <c r="A30" s="98" t="s">
        <v>306</v>
      </c>
      <c r="B30" t="s">
        <v>307</v>
      </c>
      <c r="C30">
        <v>238</v>
      </c>
      <c r="D30" s="33">
        <v>2931</v>
      </c>
      <c r="E30" t="s">
        <v>307</v>
      </c>
      <c r="F30" t="s">
        <v>308</v>
      </c>
      <c r="G30" t="s">
        <v>309</v>
      </c>
      <c r="H30" t="s">
        <v>310</v>
      </c>
      <c r="I30" t="s">
        <v>184</v>
      </c>
      <c r="T30" s="33" t="s">
        <v>185</v>
      </c>
      <c r="W30" s="33" t="s">
        <v>186</v>
      </c>
      <c r="X30" s="33" t="s">
        <v>187</v>
      </c>
      <c r="Z30" s="8">
        <v>131319.54999999993</v>
      </c>
      <c r="AA30" s="8">
        <v>5985.4499999999989</v>
      </c>
      <c r="AB30">
        <v>0</v>
      </c>
      <c r="AC30" s="34">
        <v>585849.28</v>
      </c>
      <c r="AD30" s="34">
        <v>0</v>
      </c>
      <c r="AE30" s="34">
        <v>55848</v>
      </c>
      <c r="AF30" s="33">
        <v>0</v>
      </c>
      <c r="AG30" s="34">
        <v>46765</v>
      </c>
      <c r="AH30" s="26">
        <v>40885.230000000003</v>
      </c>
      <c r="AI30" s="34">
        <v>13465</v>
      </c>
      <c r="AJ30" s="33">
        <v>13468.75</v>
      </c>
      <c r="AK30" s="33">
        <v>27853.27</v>
      </c>
      <c r="AL30" s="33">
        <v>16358.93</v>
      </c>
      <c r="AM30" s="33">
        <v>0</v>
      </c>
      <c r="AN30" s="33">
        <v>4388</v>
      </c>
      <c r="AO30" s="33">
        <v>9536.66</v>
      </c>
      <c r="AP30" s="40">
        <v>-78</v>
      </c>
      <c r="AQ30" s="33">
        <v>0</v>
      </c>
      <c r="AR30" s="33">
        <v>0</v>
      </c>
      <c r="AS30" s="33">
        <v>0</v>
      </c>
      <c r="AT30" s="34">
        <v>405057.73</v>
      </c>
      <c r="AU30">
        <v>686.82</v>
      </c>
      <c r="AV30" s="34">
        <v>155353.85000000027</v>
      </c>
      <c r="AW30" s="34">
        <v>27506.54</v>
      </c>
      <c r="AX30" s="34">
        <v>37131.03</v>
      </c>
      <c r="AY30" s="34">
        <v>0</v>
      </c>
      <c r="AZ30" s="34">
        <v>11356.69</v>
      </c>
      <c r="BA30" s="34">
        <v>4701.04</v>
      </c>
      <c r="BB30" s="34">
        <v>2551.5500000000002</v>
      </c>
      <c r="BC30">
        <v>523.25</v>
      </c>
      <c r="BE30" s="34">
        <v>21839.81</v>
      </c>
      <c r="BF30" s="34">
        <v>5011.7000000000007</v>
      </c>
      <c r="BH30">
        <v>4324.28</v>
      </c>
      <c r="BI30">
        <v>16734.78</v>
      </c>
      <c r="BK30">
        <v>6487.79</v>
      </c>
      <c r="BL30">
        <v>21346.5</v>
      </c>
      <c r="BM30" s="33">
        <v>1475</v>
      </c>
      <c r="BT30" s="33">
        <v>0</v>
      </c>
      <c r="BU30" s="33">
        <v>12332.38</v>
      </c>
      <c r="BV30" s="33">
        <v>2093</v>
      </c>
      <c r="BW30" s="33">
        <v>1427.5</v>
      </c>
      <c r="BX30" s="33">
        <v>43175.08</v>
      </c>
      <c r="BY30" s="33">
        <v>11822.61</v>
      </c>
      <c r="BZ30" s="33">
        <v>13283.42</v>
      </c>
      <c r="CA30" s="33">
        <v>16086.9</v>
      </c>
      <c r="CC30" s="33">
        <v>0</v>
      </c>
      <c r="CD30" s="33">
        <v>0</v>
      </c>
      <c r="CE30" s="33">
        <v>0</v>
      </c>
      <c r="CF30" s="33">
        <v>0</v>
      </c>
      <c r="CG30">
        <v>5012.05</v>
      </c>
      <c r="CH30">
        <v>0</v>
      </c>
      <c r="CI30">
        <v>0</v>
      </c>
      <c r="CJ30" s="33">
        <v>1</v>
      </c>
      <c r="CK30">
        <v>0</v>
      </c>
      <c r="CL30">
        <v>6260.77</v>
      </c>
      <c r="CM30">
        <v>0</v>
      </c>
      <c r="CN30">
        <v>1265.96</v>
      </c>
      <c r="CS30" s="8">
        <v>123350.41999999958</v>
      </c>
      <c r="CU30" s="8">
        <v>3470.7699999999995</v>
      </c>
      <c r="CV30">
        <v>0</v>
      </c>
      <c r="CW30">
        <v>0</v>
      </c>
      <c r="CX30">
        <v>0</v>
      </c>
      <c r="DA30">
        <v>0</v>
      </c>
      <c r="DB30">
        <v>0</v>
      </c>
    </row>
    <row r="31" spans="1:106" x14ac:dyDescent="0.25">
      <c r="A31" s="98" t="s">
        <v>311</v>
      </c>
      <c r="B31" t="s">
        <v>312</v>
      </c>
      <c r="C31">
        <v>239</v>
      </c>
      <c r="D31" s="33">
        <v>2042</v>
      </c>
      <c r="E31" t="s">
        <v>312</v>
      </c>
      <c r="F31" t="s">
        <v>313</v>
      </c>
      <c r="G31" t="s">
        <v>314</v>
      </c>
      <c r="H31" t="s">
        <v>315</v>
      </c>
      <c r="I31" t="s">
        <v>184</v>
      </c>
      <c r="T31" s="33" t="s">
        <v>185</v>
      </c>
      <c r="W31" s="33" t="s">
        <v>186</v>
      </c>
      <c r="X31" s="33" t="s">
        <v>187</v>
      </c>
      <c r="Z31" s="8">
        <v>151540.00000000049</v>
      </c>
      <c r="AA31" s="8">
        <v>-195.29000000000087</v>
      </c>
      <c r="AB31">
        <v>0</v>
      </c>
      <c r="AC31" s="34">
        <v>2861556.26</v>
      </c>
      <c r="AD31" s="34">
        <v>0</v>
      </c>
      <c r="AE31" s="34">
        <v>92794</v>
      </c>
      <c r="AF31" s="33">
        <v>0</v>
      </c>
      <c r="AG31" s="34">
        <v>172515</v>
      </c>
      <c r="AH31" s="26">
        <v>145039.82999999999</v>
      </c>
      <c r="AI31" s="34">
        <v>10022.469999999999</v>
      </c>
      <c r="AJ31" s="33">
        <v>14586.25</v>
      </c>
      <c r="AK31" s="33">
        <v>153307.51</v>
      </c>
      <c r="AL31" s="33">
        <v>108086.27</v>
      </c>
      <c r="AM31" s="33">
        <v>0</v>
      </c>
      <c r="AN31" s="33">
        <v>808</v>
      </c>
      <c r="AO31" s="33">
        <v>44545.14</v>
      </c>
      <c r="AP31" s="33">
        <v>26071.1</v>
      </c>
      <c r="AQ31" s="33">
        <v>0</v>
      </c>
      <c r="AR31" s="33">
        <v>0</v>
      </c>
      <c r="AS31" s="33">
        <v>0</v>
      </c>
      <c r="AT31" s="34">
        <v>1879896.14</v>
      </c>
      <c r="AU31">
        <v>31217.24</v>
      </c>
      <c r="AV31" s="34">
        <v>829163.9600000045</v>
      </c>
      <c r="AW31" s="34">
        <v>86298.79</v>
      </c>
      <c r="AX31" s="34">
        <v>148346.51999999999</v>
      </c>
      <c r="AY31" s="34">
        <v>109502.35</v>
      </c>
      <c r="AZ31" s="34">
        <v>154802.12000000008</v>
      </c>
      <c r="BA31" s="34">
        <v>15236.480000000003</v>
      </c>
      <c r="BB31" s="34">
        <v>5357.95</v>
      </c>
      <c r="BC31">
        <v>3214.25</v>
      </c>
      <c r="BE31" s="34">
        <v>24736.45</v>
      </c>
      <c r="BF31" s="34">
        <v>9190.25</v>
      </c>
      <c r="BG31">
        <v>9959.9499999999971</v>
      </c>
      <c r="BH31">
        <v>1886.7</v>
      </c>
      <c r="BI31">
        <v>30079.48</v>
      </c>
      <c r="BK31">
        <v>9744.48</v>
      </c>
      <c r="BL31">
        <v>74421.78</v>
      </c>
      <c r="BM31" s="33">
        <v>23930.36</v>
      </c>
      <c r="BT31" s="33">
        <v>0</v>
      </c>
      <c r="BU31" s="33">
        <v>22047.61</v>
      </c>
      <c r="BV31" s="33">
        <v>12857</v>
      </c>
      <c r="BW31" s="33">
        <v>6266.95</v>
      </c>
      <c r="BX31" s="33">
        <v>81665.279999999999</v>
      </c>
      <c r="BY31" s="33">
        <v>7562.32</v>
      </c>
      <c r="BZ31" s="33">
        <v>16667.73</v>
      </c>
      <c r="CA31" s="33">
        <v>38356.47</v>
      </c>
      <c r="CC31" s="33">
        <v>0</v>
      </c>
      <c r="CD31" s="33">
        <v>14277.93</v>
      </c>
      <c r="CE31" s="33">
        <v>0</v>
      </c>
      <c r="CF31" s="33">
        <v>0</v>
      </c>
      <c r="CG31">
        <v>9996.25</v>
      </c>
      <c r="CH31">
        <v>0</v>
      </c>
      <c r="CI31">
        <v>0</v>
      </c>
      <c r="CJ31" s="33">
        <v>1</v>
      </c>
      <c r="CK31">
        <v>0</v>
      </c>
      <c r="CL31">
        <v>0</v>
      </c>
      <c r="CM31">
        <v>0</v>
      </c>
      <c r="CN31">
        <v>8873</v>
      </c>
      <c r="CS31" s="8">
        <v>134185.28999999585</v>
      </c>
      <c r="CU31" s="8">
        <v>927.95999999999913</v>
      </c>
      <c r="CV31">
        <v>0</v>
      </c>
      <c r="CW31">
        <v>0</v>
      </c>
      <c r="CX31">
        <v>0</v>
      </c>
      <c r="DA31">
        <v>1309.78</v>
      </c>
      <c r="DB31">
        <v>1916.37</v>
      </c>
    </row>
    <row r="32" spans="1:106" x14ac:dyDescent="0.25">
      <c r="A32" s="98" t="s">
        <v>316</v>
      </c>
      <c r="B32" t="s">
        <v>317</v>
      </c>
      <c r="C32">
        <v>245</v>
      </c>
      <c r="D32" s="33">
        <v>2084</v>
      </c>
      <c r="E32" t="s">
        <v>317</v>
      </c>
      <c r="F32" t="s">
        <v>318</v>
      </c>
      <c r="G32" t="s">
        <v>319</v>
      </c>
      <c r="H32" t="s">
        <v>320</v>
      </c>
      <c r="I32" t="s">
        <v>184</v>
      </c>
      <c r="T32" s="33" t="s">
        <v>185</v>
      </c>
      <c r="W32" s="33" t="s">
        <v>186</v>
      </c>
      <c r="X32" s="33" t="s">
        <v>187</v>
      </c>
      <c r="Z32" s="8">
        <v>222393.53999999986</v>
      </c>
      <c r="AA32" s="8">
        <v>1214.7999999999993</v>
      </c>
      <c r="AB32">
        <v>0</v>
      </c>
      <c r="AC32" s="34">
        <v>912607.93</v>
      </c>
      <c r="AD32" s="34">
        <v>0</v>
      </c>
      <c r="AE32" s="34">
        <v>74622</v>
      </c>
      <c r="AF32" s="33">
        <v>0</v>
      </c>
      <c r="AG32" s="34">
        <v>30800</v>
      </c>
      <c r="AH32" s="26">
        <v>67170</v>
      </c>
      <c r="AI32" s="34">
        <v>1311.32</v>
      </c>
      <c r="AJ32" s="33">
        <v>5</v>
      </c>
      <c r="AK32" s="33">
        <v>14665.93</v>
      </c>
      <c r="AL32" s="33">
        <v>20135.75</v>
      </c>
      <c r="AM32" s="33">
        <v>0</v>
      </c>
      <c r="AN32" s="33">
        <v>0</v>
      </c>
      <c r="AO32" s="33">
        <v>27284.29</v>
      </c>
      <c r="AP32" s="33">
        <v>2223.5100000000002</v>
      </c>
      <c r="AQ32" s="33">
        <v>0</v>
      </c>
      <c r="AR32" s="33">
        <v>0</v>
      </c>
      <c r="AS32" s="33">
        <v>0</v>
      </c>
      <c r="AT32" s="34">
        <v>622371.93000000005</v>
      </c>
      <c r="AU32">
        <v>0</v>
      </c>
      <c r="AV32" s="34">
        <v>217303.90000000002</v>
      </c>
      <c r="AW32" s="34">
        <v>27133.200000000001</v>
      </c>
      <c r="AX32" s="34">
        <v>68956.47</v>
      </c>
      <c r="AY32" s="34">
        <v>30755.34</v>
      </c>
      <c r="AZ32" s="34">
        <v>18971.490000000049</v>
      </c>
      <c r="BA32" s="34">
        <v>4100.2900000000009</v>
      </c>
      <c r="BB32" s="34">
        <v>3609.8</v>
      </c>
      <c r="BE32" s="34">
        <v>5037</v>
      </c>
      <c r="BF32" s="34">
        <v>8479.6</v>
      </c>
      <c r="BG32">
        <v>202.54000000000002</v>
      </c>
      <c r="BH32">
        <v>4302.68</v>
      </c>
      <c r="BI32">
        <v>14892.98</v>
      </c>
      <c r="BK32">
        <v>4945.29</v>
      </c>
      <c r="BL32">
        <v>34749.46</v>
      </c>
      <c r="BM32" s="33">
        <v>15539.42</v>
      </c>
      <c r="BT32" s="33">
        <v>0</v>
      </c>
      <c r="BU32" s="33">
        <v>12662.05</v>
      </c>
      <c r="BV32" s="33">
        <v>4390</v>
      </c>
      <c r="BW32" s="33">
        <v>17249.919999999998</v>
      </c>
      <c r="BX32" s="33">
        <v>20811.64</v>
      </c>
      <c r="BY32" s="33">
        <v>0</v>
      </c>
      <c r="BZ32" s="33">
        <v>8050.8</v>
      </c>
      <c r="CA32" s="33">
        <v>16010.09</v>
      </c>
      <c r="CC32" s="33">
        <v>0</v>
      </c>
      <c r="CD32" s="33">
        <v>50671.89</v>
      </c>
      <c r="CE32" s="33">
        <v>0</v>
      </c>
      <c r="CF32" s="33">
        <v>0</v>
      </c>
      <c r="CG32">
        <v>6081.25</v>
      </c>
      <c r="CH32">
        <v>0</v>
      </c>
      <c r="CI32">
        <v>0</v>
      </c>
      <c r="CJ32" s="33">
        <v>1</v>
      </c>
      <c r="CK32">
        <v>0</v>
      </c>
      <c r="CL32">
        <v>0</v>
      </c>
      <c r="CM32">
        <v>0</v>
      </c>
      <c r="CN32">
        <v>1795</v>
      </c>
      <c r="CS32" s="8">
        <v>162021.49</v>
      </c>
      <c r="CU32" s="8">
        <v>5501.0499999999993</v>
      </c>
      <c r="CV32">
        <v>0</v>
      </c>
      <c r="CW32">
        <v>0</v>
      </c>
      <c r="CX32">
        <v>0</v>
      </c>
      <c r="DA32">
        <v>5260.6</v>
      </c>
      <c r="DB32">
        <v>4844.12</v>
      </c>
    </row>
    <row r="33" spans="1:106" x14ac:dyDescent="0.25">
      <c r="A33" s="98" t="s">
        <v>321</v>
      </c>
      <c r="B33" t="s">
        <v>322</v>
      </c>
      <c r="C33">
        <v>246</v>
      </c>
      <c r="D33" s="33">
        <v>2085</v>
      </c>
      <c r="E33" t="s">
        <v>322</v>
      </c>
      <c r="F33" t="s">
        <v>323</v>
      </c>
      <c r="G33" t="s">
        <v>324</v>
      </c>
      <c r="H33" t="s">
        <v>325</v>
      </c>
      <c r="I33" t="s">
        <v>184</v>
      </c>
      <c r="T33" s="33" t="s">
        <v>185</v>
      </c>
      <c r="V33" s="33" t="s">
        <v>187</v>
      </c>
      <c r="W33" s="33" t="s">
        <v>186</v>
      </c>
      <c r="X33" s="33" t="s">
        <v>187</v>
      </c>
      <c r="Z33" s="8">
        <v>143312.68999999989</v>
      </c>
      <c r="AA33" s="8">
        <v>23175.63</v>
      </c>
      <c r="AB33">
        <v>0</v>
      </c>
      <c r="AC33" s="34">
        <v>0</v>
      </c>
      <c r="AD33" s="34">
        <v>0</v>
      </c>
      <c r="AE33" s="34">
        <v>0</v>
      </c>
      <c r="AF33" s="33">
        <v>0</v>
      </c>
      <c r="AG33" s="34">
        <v>0</v>
      </c>
      <c r="AH33" s="26">
        <v>7029</v>
      </c>
      <c r="AI33" s="34">
        <v>0</v>
      </c>
      <c r="AJ33" s="33">
        <v>0</v>
      </c>
      <c r="AK33" s="33">
        <v>6897.73</v>
      </c>
      <c r="AL33" s="33">
        <v>109.94</v>
      </c>
      <c r="AM33" s="33">
        <v>0</v>
      </c>
      <c r="AN33" s="33">
        <v>0</v>
      </c>
      <c r="AO33" s="33">
        <v>1527.02</v>
      </c>
      <c r="AP33" s="33">
        <v>2</v>
      </c>
      <c r="AQ33" s="33">
        <v>0</v>
      </c>
      <c r="AR33" s="33">
        <v>0</v>
      </c>
      <c r="AS33" s="33">
        <v>0</v>
      </c>
      <c r="AT33" s="34">
        <v>0</v>
      </c>
      <c r="AU33">
        <v>0</v>
      </c>
      <c r="AW33" s="34">
        <v>0</v>
      </c>
      <c r="AX33" s="34">
        <v>0</v>
      </c>
      <c r="AY33" s="34">
        <v>0</v>
      </c>
      <c r="BA33" s="34">
        <v>332.78</v>
      </c>
      <c r="BB33" s="34">
        <v>180</v>
      </c>
      <c r="BH33">
        <v>206.68</v>
      </c>
      <c r="BI33">
        <v>723.73</v>
      </c>
      <c r="BK33">
        <v>0</v>
      </c>
      <c r="BL33">
        <v>127.63</v>
      </c>
      <c r="BM33" s="33">
        <v>0</v>
      </c>
      <c r="BT33" s="33">
        <v>0</v>
      </c>
      <c r="BU33" s="33">
        <v>5.29</v>
      </c>
      <c r="BV33" s="33">
        <v>0</v>
      </c>
      <c r="BW33" s="33">
        <v>157300</v>
      </c>
      <c r="BX33" s="33">
        <v>0</v>
      </c>
      <c r="BY33" s="33">
        <v>0</v>
      </c>
      <c r="BZ33" s="33">
        <v>0</v>
      </c>
      <c r="CA33" s="33">
        <v>0</v>
      </c>
      <c r="CC33" s="33">
        <v>0</v>
      </c>
      <c r="CD33" s="33">
        <v>0</v>
      </c>
      <c r="CE33" s="33">
        <v>0</v>
      </c>
      <c r="CF33" s="33">
        <v>0</v>
      </c>
      <c r="CG33">
        <v>0</v>
      </c>
      <c r="CH33">
        <v>0</v>
      </c>
      <c r="CI33">
        <v>0</v>
      </c>
      <c r="CJ33" s="33">
        <v>1</v>
      </c>
      <c r="CK33">
        <v>0</v>
      </c>
      <c r="CL33">
        <v>23175.63</v>
      </c>
      <c r="CM33">
        <v>0</v>
      </c>
      <c r="CN33">
        <v>0</v>
      </c>
      <c r="CS33" s="8">
        <v>2.2699999999022111</v>
      </c>
      <c r="CU33" s="8">
        <v>0</v>
      </c>
      <c r="CV33">
        <v>0</v>
      </c>
      <c r="CW33">
        <v>0</v>
      </c>
      <c r="CX33">
        <v>0</v>
      </c>
      <c r="DA33">
        <v>0</v>
      </c>
      <c r="DB33">
        <v>0</v>
      </c>
    </row>
    <row r="34" spans="1:106" x14ac:dyDescent="0.25">
      <c r="A34" s="98" t="s">
        <v>326</v>
      </c>
      <c r="B34" t="s">
        <v>327</v>
      </c>
      <c r="C34">
        <v>258</v>
      </c>
      <c r="D34" s="33">
        <v>2166</v>
      </c>
      <c r="E34" t="s">
        <v>327</v>
      </c>
      <c r="F34" t="s">
        <v>328</v>
      </c>
      <c r="G34" t="s">
        <v>329</v>
      </c>
      <c r="H34" t="s">
        <v>330</v>
      </c>
      <c r="I34" t="s">
        <v>184</v>
      </c>
      <c r="T34" s="33" t="s">
        <v>185</v>
      </c>
      <c r="W34" s="33" t="s">
        <v>186</v>
      </c>
      <c r="X34" s="33" t="s">
        <v>187</v>
      </c>
      <c r="Z34" s="8">
        <v>61011.409999999589</v>
      </c>
      <c r="AA34" s="8">
        <v>23129.83</v>
      </c>
      <c r="AB34">
        <v>0</v>
      </c>
      <c r="AC34" s="34">
        <v>2076412.17</v>
      </c>
      <c r="AD34" s="34">
        <v>0</v>
      </c>
      <c r="AE34" s="34">
        <v>66680</v>
      </c>
      <c r="AF34" s="33">
        <v>0</v>
      </c>
      <c r="AG34" s="34">
        <v>113925</v>
      </c>
      <c r="AH34" s="26">
        <v>123749.83</v>
      </c>
      <c r="AI34" s="34">
        <v>6866.28</v>
      </c>
      <c r="AJ34" s="33">
        <v>3871.5</v>
      </c>
      <c r="AK34" s="33">
        <v>36490.239999999998</v>
      </c>
      <c r="AL34" s="33">
        <v>44810.55</v>
      </c>
      <c r="AM34" s="33">
        <v>360</v>
      </c>
      <c r="AN34" s="33">
        <v>3309.7</v>
      </c>
      <c r="AO34" s="33">
        <v>13596.2</v>
      </c>
      <c r="AP34" s="33">
        <v>18</v>
      </c>
      <c r="AQ34" s="33">
        <v>0</v>
      </c>
      <c r="AR34" s="33">
        <v>0</v>
      </c>
      <c r="AS34" s="33">
        <v>0</v>
      </c>
      <c r="AT34" s="34">
        <v>1216160.1499999999</v>
      </c>
      <c r="AU34">
        <v>1949.48</v>
      </c>
      <c r="AV34" s="34">
        <v>377010.79999999929</v>
      </c>
      <c r="AW34" s="34">
        <v>77931.83</v>
      </c>
      <c r="AX34" s="34">
        <v>97917.95</v>
      </c>
      <c r="AY34" s="34">
        <v>74736.98</v>
      </c>
      <c r="AZ34" s="34">
        <v>54914.160000000025</v>
      </c>
      <c r="BA34" s="34">
        <v>15818.709999999997</v>
      </c>
      <c r="BB34" s="34">
        <v>7391.15</v>
      </c>
      <c r="BC34">
        <v>13932.5</v>
      </c>
      <c r="BD34">
        <v>65.59</v>
      </c>
      <c r="BE34" s="34">
        <v>44536.390000000007</v>
      </c>
      <c r="BG34">
        <v>5328.1500000000015</v>
      </c>
      <c r="BH34">
        <v>5655.69</v>
      </c>
      <c r="BI34">
        <v>28312.7</v>
      </c>
      <c r="BK34">
        <v>7425.64</v>
      </c>
      <c r="BL34">
        <v>42680.07</v>
      </c>
      <c r="BM34" s="33">
        <v>24160.27</v>
      </c>
      <c r="BT34" s="33">
        <v>0</v>
      </c>
      <c r="BU34" s="33">
        <v>22596.22</v>
      </c>
      <c r="BV34" s="33">
        <v>9775</v>
      </c>
      <c r="BW34" s="33">
        <v>21250.58</v>
      </c>
      <c r="BX34" s="33">
        <v>63409.440000000002</v>
      </c>
      <c r="BY34" s="33">
        <v>27533.1</v>
      </c>
      <c r="BZ34" s="33">
        <v>35207.4</v>
      </c>
      <c r="CA34" s="33">
        <v>25870.82</v>
      </c>
      <c r="CC34" s="33">
        <v>0</v>
      </c>
      <c r="CD34" s="33">
        <v>0</v>
      </c>
      <c r="CE34" s="33">
        <v>0</v>
      </c>
      <c r="CF34" s="33">
        <v>0</v>
      </c>
      <c r="CG34">
        <v>8797</v>
      </c>
      <c r="CH34">
        <v>0</v>
      </c>
      <c r="CI34">
        <v>0</v>
      </c>
      <c r="CJ34" s="33">
        <v>1</v>
      </c>
      <c r="CK34">
        <v>0</v>
      </c>
      <c r="CL34">
        <v>2541.04</v>
      </c>
      <c r="CM34">
        <v>1349.9</v>
      </c>
      <c r="CN34">
        <v>8409.07</v>
      </c>
      <c r="CS34" s="8">
        <v>249530.11000000127</v>
      </c>
      <c r="CU34" s="8">
        <v>19626.82</v>
      </c>
      <c r="CV34">
        <v>0</v>
      </c>
      <c r="CW34">
        <v>0</v>
      </c>
      <c r="CX34">
        <v>0</v>
      </c>
      <c r="DA34">
        <v>4302.74</v>
      </c>
      <c r="DB34">
        <v>2568.27</v>
      </c>
    </row>
    <row r="35" spans="1:106" x14ac:dyDescent="0.25">
      <c r="A35" s="100" t="s">
        <v>331</v>
      </c>
      <c r="B35">
        <v>0</v>
      </c>
      <c r="C35">
        <v>259</v>
      </c>
      <c r="D35" s="33">
        <v>0</v>
      </c>
      <c r="E35">
        <v>0</v>
      </c>
      <c r="F35" t="e">
        <v>#N/A</v>
      </c>
      <c r="G35" t="s">
        <v>332</v>
      </c>
      <c r="H35" t="e">
        <v>#N/A</v>
      </c>
      <c r="I35" t="s">
        <v>184</v>
      </c>
      <c r="T35" s="33" t="s">
        <v>185</v>
      </c>
      <c r="W35" s="33" t="s">
        <v>186</v>
      </c>
      <c r="X35" s="33" t="s">
        <v>187</v>
      </c>
      <c r="Z35" s="8">
        <v>4271.4000000000005</v>
      </c>
      <c r="AA35" s="8">
        <v>0</v>
      </c>
      <c r="AB35">
        <v>0</v>
      </c>
      <c r="AC35" s="34">
        <v>0</v>
      </c>
      <c r="AD35" s="34">
        <v>0</v>
      </c>
      <c r="AE35" s="34">
        <v>0</v>
      </c>
      <c r="AF35" s="33">
        <v>0</v>
      </c>
      <c r="AG35" s="34">
        <v>0</v>
      </c>
      <c r="AH35" s="26">
        <v>0</v>
      </c>
      <c r="AI35" s="34">
        <v>0</v>
      </c>
      <c r="AJ35" s="33">
        <v>0</v>
      </c>
      <c r="AK35" s="33">
        <v>0</v>
      </c>
      <c r="AL35" s="33">
        <v>0</v>
      </c>
      <c r="AM35" s="33">
        <v>0</v>
      </c>
      <c r="AN35" s="33">
        <v>0</v>
      </c>
      <c r="AO35" s="33">
        <v>0</v>
      </c>
      <c r="AP35" s="33">
        <v>0</v>
      </c>
      <c r="AQ35" s="33">
        <v>0</v>
      </c>
      <c r="AR35" s="33">
        <v>0</v>
      </c>
      <c r="AS35" s="33">
        <v>0</v>
      </c>
      <c r="AT35" s="34">
        <v>0</v>
      </c>
      <c r="AU35">
        <v>0</v>
      </c>
      <c r="AW35" s="34">
        <v>0</v>
      </c>
      <c r="AX35" s="34">
        <v>0</v>
      </c>
      <c r="AY35" s="34">
        <v>0</v>
      </c>
      <c r="BH35">
        <v>0</v>
      </c>
      <c r="BI35">
        <v>257</v>
      </c>
      <c r="BK35">
        <v>0</v>
      </c>
      <c r="BL35">
        <v>0</v>
      </c>
      <c r="BM35" s="33">
        <v>0</v>
      </c>
      <c r="BT35" s="33">
        <v>0</v>
      </c>
      <c r="BU35" s="33">
        <v>0</v>
      </c>
      <c r="BV35" s="33">
        <v>0</v>
      </c>
      <c r="BW35" s="33">
        <v>0</v>
      </c>
      <c r="BX35" s="33">
        <v>0</v>
      </c>
      <c r="BY35" s="33">
        <v>0</v>
      </c>
      <c r="BZ35" s="33">
        <v>0</v>
      </c>
      <c r="CA35" s="33">
        <v>0</v>
      </c>
      <c r="CC35" s="33">
        <v>0</v>
      </c>
      <c r="CD35" s="33">
        <v>0</v>
      </c>
      <c r="CE35" s="33">
        <v>0</v>
      </c>
      <c r="CF35" s="33">
        <v>0</v>
      </c>
      <c r="CI35">
        <v>0</v>
      </c>
      <c r="CJ35" s="33">
        <v>1</v>
      </c>
      <c r="CK35">
        <v>0</v>
      </c>
      <c r="CS35" s="8">
        <v>4014.4000000000005</v>
      </c>
      <c r="CU35" s="8">
        <v>0</v>
      </c>
      <c r="CV35">
        <v>0</v>
      </c>
      <c r="CW35">
        <v>0</v>
      </c>
      <c r="CX35">
        <v>0</v>
      </c>
      <c r="DA35">
        <v>0</v>
      </c>
      <c r="DB35">
        <v>0</v>
      </c>
    </row>
    <row r="36" spans="1:106" x14ac:dyDescent="0.25">
      <c r="A36" s="98" t="s">
        <v>333</v>
      </c>
      <c r="B36" t="s">
        <v>334</v>
      </c>
      <c r="C36">
        <v>266</v>
      </c>
      <c r="D36" s="33">
        <v>1001</v>
      </c>
      <c r="E36" t="s">
        <v>334</v>
      </c>
      <c r="F36" t="s">
        <v>335</v>
      </c>
      <c r="G36" t="s">
        <v>336</v>
      </c>
      <c r="H36" t="s">
        <v>337</v>
      </c>
      <c r="I36" t="s">
        <v>184</v>
      </c>
      <c r="T36" s="33" t="s">
        <v>185</v>
      </c>
      <c r="W36" s="33" t="s">
        <v>186</v>
      </c>
      <c r="X36" s="33" t="s">
        <v>187</v>
      </c>
      <c r="Z36" s="8">
        <v>283574.87999999989</v>
      </c>
      <c r="AA36" s="8">
        <v>-1082.5299999999988</v>
      </c>
      <c r="AB36">
        <v>0</v>
      </c>
      <c r="AC36" s="34">
        <v>794781.36</v>
      </c>
      <c r="AD36" s="34">
        <v>0</v>
      </c>
      <c r="AE36" s="34">
        <v>13746</v>
      </c>
      <c r="AF36" s="33">
        <v>0</v>
      </c>
      <c r="AG36" s="34">
        <v>0</v>
      </c>
      <c r="AH36" s="26">
        <v>323178.59000000003</v>
      </c>
      <c r="AI36" s="34">
        <v>46008.42</v>
      </c>
      <c r="AJ36" s="33">
        <v>0</v>
      </c>
      <c r="AK36" s="33">
        <v>105273.37</v>
      </c>
      <c r="AL36" s="33">
        <v>0</v>
      </c>
      <c r="AM36" s="33">
        <v>0</v>
      </c>
      <c r="AN36" s="33">
        <v>0</v>
      </c>
      <c r="AO36" s="33">
        <v>0</v>
      </c>
      <c r="AP36" s="33">
        <v>1508.52</v>
      </c>
      <c r="AQ36" s="33">
        <v>0</v>
      </c>
      <c r="AR36" s="33">
        <v>0</v>
      </c>
      <c r="AS36" s="33">
        <v>0</v>
      </c>
      <c r="AT36" s="34">
        <v>180907.66</v>
      </c>
      <c r="AU36">
        <v>14324.12</v>
      </c>
      <c r="AV36" s="34">
        <v>389915.70999999985</v>
      </c>
      <c r="AW36" s="34">
        <v>37255.5</v>
      </c>
      <c r="AX36" s="34">
        <v>90605.91</v>
      </c>
      <c r="AY36" s="34">
        <v>26069.52</v>
      </c>
      <c r="AZ36" s="34">
        <v>148012.69999999998</v>
      </c>
      <c r="BA36" s="34">
        <v>7218.079999999999</v>
      </c>
      <c r="BB36" s="34">
        <v>2148.4499999999998</v>
      </c>
      <c r="BC36">
        <v>3788.26</v>
      </c>
      <c r="BE36" s="34">
        <v>13418.070000000002</v>
      </c>
      <c r="BF36" s="34">
        <v>6708.51</v>
      </c>
      <c r="BH36">
        <v>2845.98</v>
      </c>
      <c r="BI36">
        <v>9875.9699999999993</v>
      </c>
      <c r="BK36">
        <v>12203.74</v>
      </c>
      <c r="BL36">
        <v>12662.23</v>
      </c>
      <c r="BM36" s="33">
        <v>0</v>
      </c>
      <c r="BT36" s="33">
        <v>0</v>
      </c>
      <c r="BU36" s="33">
        <v>11566.38</v>
      </c>
      <c r="BV36" s="33">
        <v>2553</v>
      </c>
      <c r="BW36" s="33">
        <v>204744.07</v>
      </c>
      <c r="BX36" s="33">
        <v>20498.55</v>
      </c>
      <c r="BY36" s="33">
        <v>0</v>
      </c>
      <c r="BZ36" s="33">
        <v>835.38</v>
      </c>
      <c r="CA36" s="33">
        <v>16099.52</v>
      </c>
      <c r="CC36" s="33">
        <v>0</v>
      </c>
      <c r="CD36" s="33">
        <v>1255</v>
      </c>
      <c r="CE36" s="33">
        <v>0</v>
      </c>
      <c r="CF36" s="33">
        <v>0</v>
      </c>
      <c r="CG36">
        <v>4664.2</v>
      </c>
      <c r="CH36">
        <v>0</v>
      </c>
      <c r="CI36">
        <v>0</v>
      </c>
      <c r="CJ36" s="33">
        <v>1</v>
      </c>
      <c r="CK36">
        <v>0</v>
      </c>
      <c r="CL36">
        <v>3500</v>
      </c>
      <c r="CM36">
        <v>0</v>
      </c>
      <c r="CN36">
        <v>0</v>
      </c>
      <c r="CS36" s="8">
        <v>352558.83000000007</v>
      </c>
      <c r="CU36" s="8">
        <v>81.670000000000982</v>
      </c>
      <c r="CV36">
        <v>0</v>
      </c>
      <c r="CW36">
        <v>0</v>
      </c>
      <c r="CX36">
        <v>0</v>
      </c>
      <c r="DA36">
        <v>0</v>
      </c>
      <c r="DB36">
        <v>0</v>
      </c>
    </row>
    <row r="37" spans="1:106" s="49" customFormat="1" x14ac:dyDescent="0.25">
      <c r="A37" s="101" t="s">
        <v>338</v>
      </c>
      <c r="B37" t="s">
        <v>339</v>
      </c>
      <c r="C37">
        <v>273</v>
      </c>
      <c r="D37" s="50">
        <v>2162</v>
      </c>
      <c r="E37" s="49" t="s">
        <v>339</v>
      </c>
      <c r="F37" s="49" t="s">
        <v>340</v>
      </c>
      <c r="G37" t="s">
        <v>341</v>
      </c>
      <c r="H37" t="s">
        <v>342</v>
      </c>
      <c r="I37" t="s">
        <v>184</v>
      </c>
      <c r="T37" s="33" t="s">
        <v>185</v>
      </c>
      <c r="V37" s="50"/>
      <c r="W37" s="33" t="s">
        <v>186</v>
      </c>
      <c r="X37" s="33" t="s">
        <v>187</v>
      </c>
      <c r="Z37" s="51">
        <v>-1.6020988568943721</v>
      </c>
      <c r="AA37" s="51">
        <v>0</v>
      </c>
      <c r="AB37" s="49">
        <v>0</v>
      </c>
      <c r="AC37" s="52">
        <v>0</v>
      </c>
      <c r="AD37" s="52">
        <v>0</v>
      </c>
      <c r="AE37" s="52">
        <v>0</v>
      </c>
      <c r="AF37" s="50">
        <v>0</v>
      </c>
      <c r="AG37" s="52">
        <v>0</v>
      </c>
      <c r="AH37" s="53">
        <v>0</v>
      </c>
      <c r="AI37" s="52">
        <v>0</v>
      </c>
      <c r="AJ37" s="50">
        <v>0</v>
      </c>
      <c r="AK37" s="50">
        <v>0</v>
      </c>
      <c r="AL37" s="50">
        <v>0</v>
      </c>
      <c r="AM37" s="50">
        <v>0</v>
      </c>
      <c r="AN37" s="50">
        <v>0</v>
      </c>
      <c r="AO37" s="50">
        <v>0</v>
      </c>
      <c r="AP37" s="50">
        <v>0</v>
      </c>
      <c r="AQ37" s="50">
        <v>0</v>
      </c>
      <c r="AR37" s="50">
        <v>0</v>
      </c>
      <c r="AS37" s="50">
        <v>0</v>
      </c>
      <c r="AT37" s="52"/>
      <c r="AV37" s="52"/>
      <c r="AW37" s="52"/>
      <c r="AX37" s="52"/>
      <c r="AY37" s="52"/>
      <c r="AZ37" s="52"/>
      <c r="BA37" s="52"/>
      <c r="BB37" s="52"/>
      <c r="BE37" s="52"/>
      <c r="BF37" s="52"/>
      <c r="BM37" s="50"/>
      <c r="BT37" s="50"/>
      <c r="BU37" s="50"/>
      <c r="BV37" s="50"/>
      <c r="BW37" s="50"/>
      <c r="BX37" s="50"/>
      <c r="BY37" s="50"/>
      <c r="BZ37" s="50"/>
      <c r="CA37" s="50"/>
      <c r="CB37" s="50"/>
      <c r="CC37" s="50"/>
      <c r="CD37" s="50"/>
      <c r="CE37" s="50"/>
      <c r="CF37" s="50"/>
      <c r="CG37"/>
      <c r="CH37"/>
      <c r="CI37">
        <v>0</v>
      </c>
      <c r="CJ37" s="33">
        <v>1</v>
      </c>
      <c r="CK37">
        <v>0</v>
      </c>
      <c r="CL37"/>
      <c r="CM37"/>
      <c r="CN37"/>
      <c r="CS37" s="8">
        <v>-1.6020988568943721</v>
      </c>
      <c r="CU37" s="8">
        <v>0</v>
      </c>
      <c r="CV37">
        <v>0</v>
      </c>
      <c r="CW37">
        <v>0</v>
      </c>
      <c r="CX37">
        <v>0</v>
      </c>
    </row>
    <row r="38" spans="1:106" x14ac:dyDescent="0.25">
      <c r="A38" s="98" t="s">
        <v>343</v>
      </c>
      <c r="B38" t="s">
        <v>344</v>
      </c>
      <c r="C38">
        <v>275</v>
      </c>
      <c r="D38" s="33">
        <v>2157</v>
      </c>
      <c r="E38" t="s">
        <v>344</v>
      </c>
      <c r="F38" t="s">
        <v>345</v>
      </c>
      <c r="G38" t="s">
        <v>346</v>
      </c>
      <c r="H38" t="s">
        <v>347</v>
      </c>
      <c r="I38" t="s">
        <v>184</v>
      </c>
      <c r="T38" s="33" t="s">
        <v>185</v>
      </c>
      <c r="W38" s="33" t="s">
        <v>186</v>
      </c>
      <c r="X38" s="33" t="s">
        <v>187</v>
      </c>
      <c r="Z38" s="8">
        <v>112603.07999999914</v>
      </c>
      <c r="AA38" s="8">
        <v>25252.640000000003</v>
      </c>
      <c r="AB38">
        <v>0</v>
      </c>
      <c r="AC38" s="34">
        <v>1723554.87</v>
      </c>
      <c r="AD38" s="34">
        <v>0</v>
      </c>
      <c r="AE38" s="34">
        <v>136834.67000000001</v>
      </c>
      <c r="AF38" s="33">
        <v>0</v>
      </c>
      <c r="AG38" s="34">
        <v>146578</v>
      </c>
      <c r="AH38" s="26">
        <v>76656.83</v>
      </c>
      <c r="AI38" s="34">
        <v>312.5</v>
      </c>
      <c r="AJ38" s="33">
        <v>0</v>
      </c>
      <c r="AK38" s="33">
        <v>16989.62</v>
      </c>
      <c r="AL38" s="33">
        <v>19772.57</v>
      </c>
      <c r="AM38" s="33">
        <v>0</v>
      </c>
      <c r="AN38" s="33">
        <v>720</v>
      </c>
      <c r="AO38" s="33">
        <v>4281.2</v>
      </c>
      <c r="AP38" s="40">
        <v>-152.19999999999999</v>
      </c>
      <c r="AQ38" s="33">
        <v>0</v>
      </c>
      <c r="AR38" s="33">
        <v>0</v>
      </c>
      <c r="AS38" s="33">
        <v>0</v>
      </c>
      <c r="AT38" s="34">
        <v>959626.55</v>
      </c>
      <c r="AU38">
        <v>11625.88</v>
      </c>
      <c r="AV38" s="34">
        <v>544929.30999999971</v>
      </c>
      <c r="AW38" s="34">
        <v>18285.8</v>
      </c>
      <c r="AX38" s="34">
        <v>117511.02</v>
      </c>
      <c r="AY38" s="34">
        <v>0</v>
      </c>
      <c r="BA38" s="34">
        <v>11186.719999999998</v>
      </c>
      <c r="BB38" s="34">
        <v>6357.5599999999995</v>
      </c>
      <c r="BC38">
        <v>1690.5</v>
      </c>
      <c r="BD38">
        <v>7972.3600000000006</v>
      </c>
      <c r="BE38" s="34">
        <v>32000.409999999989</v>
      </c>
      <c r="BF38" s="34">
        <v>11552.3</v>
      </c>
      <c r="BG38">
        <v>43329.94</v>
      </c>
      <c r="BH38">
        <v>248.13</v>
      </c>
      <c r="BI38">
        <v>21713.94</v>
      </c>
      <c r="BK38">
        <v>20681.54</v>
      </c>
      <c r="BL38">
        <v>48935.31</v>
      </c>
      <c r="BM38" s="33">
        <v>6727.06</v>
      </c>
      <c r="BT38" s="33">
        <v>0</v>
      </c>
      <c r="BU38" s="33">
        <v>18955.91</v>
      </c>
      <c r="BV38" s="33">
        <v>6762</v>
      </c>
      <c r="BW38" s="33">
        <v>1157.01</v>
      </c>
      <c r="BX38" s="33">
        <v>71057.899999999994</v>
      </c>
      <c r="BY38" s="33">
        <v>28892.78</v>
      </c>
      <c r="BZ38" s="33">
        <v>49936.12</v>
      </c>
      <c r="CA38" s="33">
        <v>78124.45</v>
      </c>
      <c r="CC38" s="33">
        <v>0</v>
      </c>
      <c r="CD38" s="33">
        <v>963.3</v>
      </c>
      <c r="CE38" s="33">
        <v>0</v>
      </c>
      <c r="CF38" s="33">
        <v>0</v>
      </c>
      <c r="CG38">
        <v>7499.88</v>
      </c>
      <c r="CH38">
        <v>0</v>
      </c>
      <c r="CI38">
        <v>0</v>
      </c>
      <c r="CJ38" s="33">
        <v>1</v>
      </c>
      <c r="CK38">
        <v>0</v>
      </c>
      <c r="CL38">
        <v>0</v>
      </c>
      <c r="CM38">
        <v>0</v>
      </c>
      <c r="CN38">
        <v>0</v>
      </c>
      <c r="CS38" s="8">
        <v>117927.33999999939</v>
      </c>
      <c r="CU38" s="8">
        <v>32752.520000000004</v>
      </c>
      <c r="CV38">
        <v>0</v>
      </c>
      <c r="CW38">
        <v>0</v>
      </c>
      <c r="CX38">
        <v>0</v>
      </c>
      <c r="DA38">
        <v>2127.9699999999998</v>
      </c>
      <c r="DB38">
        <v>3229.68</v>
      </c>
    </row>
    <row r="39" spans="1:106" s="49" customFormat="1" x14ac:dyDescent="0.25">
      <c r="A39" s="101" t="s">
        <v>348</v>
      </c>
      <c r="B39">
        <v>0</v>
      </c>
      <c r="C39">
        <v>281</v>
      </c>
      <c r="D39" s="50">
        <v>0</v>
      </c>
      <c r="E39" s="49">
        <v>0</v>
      </c>
      <c r="F39" s="49" t="e">
        <v>#N/A</v>
      </c>
      <c r="G39" t="e">
        <v>#N/A</v>
      </c>
      <c r="H39" t="e">
        <v>#N/A</v>
      </c>
      <c r="I39" t="s">
        <v>184</v>
      </c>
      <c r="T39" s="33" t="s">
        <v>185</v>
      </c>
      <c r="V39" s="50"/>
      <c r="W39" s="33" t="s">
        <v>186</v>
      </c>
      <c r="X39" s="33" t="s">
        <v>187</v>
      </c>
      <c r="Z39" s="51">
        <v>4271.4000000000005</v>
      </c>
      <c r="AA39" s="51">
        <v>0</v>
      </c>
      <c r="AB39" s="49">
        <v>0</v>
      </c>
      <c r="AC39" s="52">
        <v>0</v>
      </c>
      <c r="AD39" s="52">
        <v>0</v>
      </c>
      <c r="AE39" s="52">
        <v>0</v>
      </c>
      <c r="AF39" s="50">
        <v>0</v>
      </c>
      <c r="AG39" s="52">
        <v>0</v>
      </c>
      <c r="AH39" s="53">
        <v>0</v>
      </c>
      <c r="AI39" s="52">
        <v>0</v>
      </c>
      <c r="AJ39" s="50">
        <v>0</v>
      </c>
      <c r="AK39" s="50">
        <v>0</v>
      </c>
      <c r="AL39" s="50">
        <v>0</v>
      </c>
      <c r="AM39" s="50">
        <v>0</v>
      </c>
      <c r="AN39" s="50">
        <v>0</v>
      </c>
      <c r="AO39" s="50">
        <v>0</v>
      </c>
      <c r="AP39" s="50">
        <v>0</v>
      </c>
      <c r="AQ39" s="50">
        <v>0</v>
      </c>
      <c r="AR39" s="50">
        <v>0</v>
      </c>
      <c r="AS39" s="50">
        <v>0</v>
      </c>
      <c r="AT39" s="52"/>
      <c r="AV39" s="52"/>
      <c r="AW39" s="52"/>
      <c r="AX39" s="52"/>
      <c r="AY39" s="52"/>
      <c r="AZ39" s="52"/>
      <c r="BA39" s="52"/>
      <c r="BB39" s="52"/>
      <c r="BE39" s="52"/>
      <c r="BF39" s="52"/>
      <c r="BM39" s="50"/>
      <c r="BT39" s="50"/>
      <c r="BU39" s="50"/>
      <c r="BV39" s="50"/>
      <c r="BW39" s="50"/>
      <c r="BX39" s="50"/>
      <c r="BY39" s="50"/>
      <c r="BZ39" s="50"/>
      <c r="CA39" s="50"/>
      <c r="CB39" s="50"/>
      <c r="CC39" s="50"/>
      <c r="CD39" s="50"/>
      <c r="CE39" s="50"/>
      <c r="CF39" s="50"/>
      <c r="CG39"/>
      <c r="CH39"/>
      <c r="CI39">
        <v>0</v>
      </c>
      <c r="CJ39" s="33">
        <v>1</v>
      </c>
      <c r="CK39">
        <v>0</v>
      </c>
      <c r="CL39"/>
      <c r="CM39"/>
      <c r="CN39"/>
      <c r="CS39" s="8">
        <v>4271.4000000000005</v>
      </c>
      <c r="CU39" s="8">
        <v>0</v>
      </c>
      <c r="CV39">
        <v>0</v>
      </c>
      <c r="CW39">
        <v>0</v>
      </c>
      <c r="CX39">
        <v>0</v>
      </c>
    </row>
    <row r="40" spans="1:106" x14ac:dyDescent="0.25">
      <c r="A40" s="98" t="s">
        <v>349</v>
      </c>
      <c r="B40" t="s">
        <v>350</v>
      </c>
      <c r="C40">
        <v>284</v>
      </c>
      <c r="D40" s="33">
        <v>3337</v>
      </c>
      <c r="E40" t="s">
        <v>350</v>
      </c>
      <c r="F40" t="s">
        <v>351</v>
      </c>
      <c r="G40" t="s">
        <v>352</v>
      </c>
      <c r="H40" t="s">
        <v>353</v>
      </c>
      <c r="I40" t="s">
        <v>184</v>
      </c>
      <c r="T40" s="33" t="s">
        <v>185</v>
      </c>
      <c r="W40" s="33" t="s">
        <v>186</v>
      </c>
      <c r="X40" s="33" t="s">
        <v>187</v>
      </c>
      <c r="Z40" s="8">
        <v>186066.27000000011</v>
      </c>
      <c r="AA40" s="8">
        <v>65290.889999999992</v>
      </c>
      <c r="AB40">
        <v>0</v>
      </c>
      <c r="AC40" s="34">
        <v>1034814.93</v>
      </c>
      <c r="AD40" s="34">
        <v>0</v>
      </c>
      <c r="AE40" s="34">
        <v>17704</v>
      </c>
      <c r="AF40" s="33">
        <v>0</v>
      </c>
      <c r="AG40" s="34">
        <v>10155</v>
      </c>
      <c r="AH40" s="26">
        <v>73483</v>
      </c>
      <c r="AI40" s="34">
        <v>4730.16</v>
      </c>
      <c r="AJ40" s="33">
        <v>1606</v>
      </c>
      <c r="AK40" s="33">
        <v>70767.91</v>
      </c>
      <c r="AL40" s="33">
        <v>26000.77</v>
      </c>
      <c r="AM40" s="33">
        <v>14250</v>
      </c>
      <c r="AN40" s="33">
        <v>0</v>
      </c>
      <c r="AO40" s="33">
        <v>27141.06</v>
      </c>
      <c r="AP40" s="33">
        <v>0</v>
      </c>
      <c r="AQ40" s="33">
        <v>0</v>
      </c>
      <c r="AR40" s="33">
        <v>0</v>
      </c>
      <c r="AS40" s="33">
        <v>0</v>
      </c>
      <c r="AT40" s="34">
        <v>545915.82999999996</v>
      </c>
      <c r="AU40">
        <v>38751.480000000003</v>
      </c>
      <c r="AV40" s="34">
        <v>207337.63999999981</v>
      </c>
      <c r="AW40" s="34">
        <v>21146.18</v>
      </c>
      <c r="AX40" s="34">
        <v>64575.63</v>
      </c>
      <c r="AY40" s="34">
        <v>0</v>
      </c>
      <c r="AZ40" s="34">
        <v>54499.260000000009</v>
      </c>
      <c r="BA40" s="34">
        <v>1453.93</v>
      </c>
      <c r="BB40" s="34">
        <v>6593.6</v>
      </c>
      <c r="BD40">
        <v>9655.35</v>
      </c>
      <c r="BE40" s="34">
        <v>17060.23</v>
      </c>
      <c r="BF40" s="34">
        <v>8198.61</v>
      </c>
      <c r="BG40">
        <v>33747.619999999995</v>
      </c>
      <c r="BH40">
        <v>4548.24</v>
      </c>
      <c r="BI40">
        <v>27967.25</v>
      </c>
      <c r="BK40">
        <v>5876.66</v>
      </c>
      <c r="BL40">
        <v>46542.68</v>
      </c>
      <c r="BM40" s="33">
        <v>7456.89</v>
      </c>
      <c r="BT40" s="33">
        <v>0</v>
      </c>
      <c r="BU40" s="33">
        <v>20843.95</v>
      </c>
      <c r="BV40" s="33">
        <v>4807</v>
      </c>
      <c r="BW40" s="33">
        <v>4263</v>
      </c>
      <c r="BX40" s="33">
        <v>80074.05</v>
      </c>
      <c r="BY40" s="33">
        <v>20518.150000000001</v>
      </c>
      <c r="BZ40" s="33">
        <v>15007.6</v>
      </c>
      <c r="CA40" s="33">
        <v>26764.31</v>
      </c>
      <c r="CC40" s="33">
        <v>0</v>
      </c>
      <c r="CD40" s="33">
        <v>32203.68</v>
      </c>
      <c r="CE40" s="33">
        <v>0</v>
      </c>
      <c r="CF40" s="33">
        <v>0</v>
      </c>
      <c r="CI40">
        <v>0</v>
      </c>
      <c r="CJ40" s="33">
        <v>1</v>
      </c>
      <c r="CK40">
        <v>0</v>
      </c>
      <c r="CS40" s="8">
        <v>160910.28000000049</v>
      </c>
      <c r="CU40" s="8">
        <v>65290.889999999992</v>
      </c>
      <c r="CV40">
        <v>0</v>
      </c>
      <c r="CW40">
        <v>0</v>
      </c>
      <c r="CX40">
        <v>0</v>
      </c>
      <c r="DA40">
        <v>491.83</v>
      </c>
      <c r="DB40">
        <v>1109.6099999999999</v>
      </c>
    </row>
    <row r="41" spans="1:106" x14ac:dyDescent="0.25">
      <c r="A41" s="98" t="s">
        <v>354</v>
      </c>
      <c r="B41" t="s">
        <v>355</v>
      </c>
      <c r="C41">
        <v>285</v>
      </c>
      <c r="D41" s="33">
        <v>3338</v>
      </c>
      <c r="E41" t="s">
        <v>355</v>
      </c>
      <c r="F41" t="s">
        <v>356</v>
      </c>
      <c r="G41" t="s">
        <v>357</v>
      </c>
      <c r="H41" t="s">
        <v>358</v>
      </c>
      <c r="I41" t="s">
        <v>184</v>
      </c>
      <c r="T41" s="33" t="s">
        <v>185</v>
      </c>
      <c r="W41" s="33" t="s">
        <v>186</v>
      </c>
      <c r="X41" s="33" t="s">
        <v>187</v>
      </c>
      <c r="Z41" s="8">
        <v>244139.35999999885</v>
      </c>
      <c r="AA41" s="8">
        <v>6331.8300000000017</v>
      </c>
      <c r="AB41">
        <v>0</v>
      </c>
      <c r="AC41" s="34">
        <v>2170134</v>
      </c>
      <c r="AD41" s="34">
        <v>0</v>
      </c>
      <c r="AE41" s="34">
        <v>101761</v>
      </c>
      <c r="AF41" s="33">
        <v>0</v>
      </c>
      <c r="AG41" s="34">
        <v>143440</v>
      </c>
      <c r="AH41" s="26">
        <v>84873</v>
      </c>
      <c r="AI41" s="34">
        <v>505.36</v>
      </c>
      <c r="AJ41" s="33">
        <v>0</v>
      </c>
      <c r="AK41" s="33">
        <v>70845.009999999995</v>
      </c>
      <c r="AL41" s="33">
        <v>49100.52</v>
      </c>
      <c r="AM41" s="33">
        <v>0</v>
      </c>
      <c r="AN41" s="33">
        <v>42308</v>
      </c>
      <c r="AO41" s="33">
        <v>18078.53</v>
      </c>
      <c r="AP41" s="33">
        <v>3182</v>
      </c>
      <c r="AQ41" s="33">
        <v>0</v>
      </c>
      <c r="AR41" s="33">
        <v>0</v>
      </c>
      <c r="AS41" s="33">
        <v>0</v>
      </c>
      <c r="AT41" s="34">
        <v>1528726.71</v>
      </c>
      <c r="AU41">
        <v>5548.64</v>
      </c>
      <c r="AV41" s="34">
        <v>564862.45999999868</v>
      </c>
      <c r="AW41" s="34">
        <v>64056.28</v>
      </c>
      <c r="AX41" s="34">
        <v>92766.55</v>
      </c>
      <c r="AY41" s="34">
        <v>0</v>
      </c>
      <c r="AZ41" s="34">
        <v>42650.849999999955</v>
      </c>
      <c r="BA41" s="34">
        <v>21510.379999999994</v>
      </c>
      <c r="BB41" s="34">
        <v>5742.1</v>
      </c>
      <c r="BC41">
        <v>9785.3799999999992</v>
      </c>
      <c r="BE41" s="34">
        <v>18993.379999999997</v>
      </c>
      <c r="BF41" s="34">
        <v>5207.21</v>
      </c>
      <c r="BG41">
        <v>4171.6099999999997</v>
      </c>
      <c r="BH41">
        <v>16194.36</v>
      </c>
      <c r="BI41">
        <v>23907.39</v>
      </c>
      <c r="BK41">
        <v>26442.27</v>
      </c>
      <c r="BL41">
        <v>48962.559999999998</v>
      </c>
      <c r="BM41" s="33">
        <v>16970.47</v>
      </c>
      <c r="BT41" s="33">
        <v>0</v>
      </c>
      <c r="BU41" s="33">
        <v>22142.01</v>
      </c>
      <c r="BV41" s="33">
        <v>9545</v>
      </c>
      <c r="BW41" s="33">
        <v>2100</v>
      </c>
      <c r="BX41" s="33">
        <v>166641.28</v>
      </c>
      <c r="BY41" s="33">
        <v>0</v>
      </c>
      <c r="BZ41" s="33">
        <v>86995.69</v>
      </c>
      <c r="CA41" s="33">
        <v>38150.78</v>
      </c>
      <c r="CC41" s="33">
        <v>0</v>
      </c>
      <c r="CD41" s="33">
        <v>0</v>
      </c>
      <c r="CE41" s="33">
        <v>0</v>
      </c>
      <c r="CF41" s="33">
        <v>0</v>
      </c>
      <c r="CI41">
        <v>0</v>
      </c>
      <c r="CJ41" s="33">
        <v>1</v>
      </c>
      <c r="CK41">
        <v>0</v>
      </c>
      <c r="CS41" s="8">
        <v>106293.42000000086</v>
      </c>
      <c r="CU41" s="8">
        <v>6331.8300000000017</v>
      </c>
      <c r="CV41">
        <v>0</v>
      </c>
      <c r="CW41">
        <v>0</v>
      </c>
      <c r="CX41">
        <v>0</v>
      </c>
      <c r="DA41">
        <v>0</v>
      </c>
      <c r="DB41">
        <v>1949.14</v>
      </c>
    </row>
    <row r="42" spans="1:106" x14ac:dyDescent="0.25">
      <c r="A42" s="99" t="s">
        <v>359</v>
      </c>
      <c r="B42" t="s">
        <v>360</v>
      </c>
      <c r="C42">
        <v>287</v>
      </c>
      <c r="D42" s="33">
        <v>3342</v>
      </c>
      <c r="E42" t="s">
        <v>360</v>
      </c>
      <c r="F42" t="s">
        <v>361</v>
      </c>
      <c r="G42" t="s">
        <v>362</v>
      </c>
      <c r="H42" t="s">
        <v>363</v>
      </c>
      <c r="I42" t="s">
        <v>184</v>
      </c>
      <c r="T42" s="33" t="s">
        <v>185</v>
      </c>
      <c r="V42" s="33" t="s">
        <v>187</v>
      </c>
      <c r="W42" s="33" t="s">
        <v>186</v>
      </c>
      <c r="X42" s="33" t="s">
        <v>187</v>
      </c>
      <c r="Z42" s="8">
        <v>37520.480000000505</v>
      </c>
      <c r="AA42" s="8">
        <v>9316.6300000000047</v>
      </c>
      <c r="AB42">
        <v>0</v>
      </c>
      <c r="AC42" s="34">
        <v>629241</v>
      </c>
      <c r="AD42" s="34">
        <v>0</v>
      </c>
      <c r="AE42" s="34">
        <v>17059</v>
      </c>
      <c r="AF42" s="33">
        <v>0</v>
      </c>
      <c r="AG42" s="34">
        <v>24357.5</v>
      </c>
      <c r="AH42" s="26">
        <v>59622</v>
      </c>
      <c r="AI42" s="34">
        <v>25000</v>
      </c>
      <c r="AJ42" s="33">
        <v>0</v>
      </c>
      <c r="AK42" s="33">
        <v>9343.7000000000007</v>
      </c>
      <c r="AL42" s="33">
        <v>9957.58</v>
      </c>
      <c r="AM42" s="33">
        <v>0</v>
      </c>
      <c r="AN42" s="33">
        <v>0</v>
      </c>
      <c r="AO42" s="33">
        <v>35013.78</v>
      </c>
      <c r="AP42" s="33">
        <v>2737.32</v>
      </c>
      <c r="AQ42" s="33">
        <v>0</v>
      </c>
      <c r="AR42" s="33">
        <v>0</v>
      </c>
      <c r="AS42" s="33">
        <v>0</v>
      </c>
      <c r="AT42" s="34">
        <v>393489.29</v>
      </c>
      <c r="AU42">
        <v>1288.9000000000001</v>
      </c>
      <c r="AV42" s="34">
        <v>139168.65999999995</v>
      </c>
      <c r="AW42" s="34">
        <v>23192.05</v>
      </c>
      <c r="AX42" s="34">
        <v>51502.3</v>
      </c>
      <c r="AY42" s="34">
        <v>0</v>
      </c>
      <c r="AZ42" s="34">
        <v>6365.0499999999993</v>
      </c>
      <c r="BA42" s="34">
        <v>2658.06</v>
      </c>
      <c r="BB42" s="34">
        <v>7597.5</v>
      </c>
      <c r="BC42">
        <v>4007.98</v>
      </c>
      <c r="BE42" s="34">
        <v>7214.03</v>
      </c>
      <c r="BF42" s="34">
        <v>7923.24</v>
      </c>
      <c r="BH42">
        <v>2483.06</v>
      </c>
      <c r="BI42">
        <v>10547.35</v>
      </c>
      <c r="BK42">
        <v>37533.46</v>
      </c>
      <c r="BL42">
        <v>35266.07</v>
      </c>
      <c r="BM42" s="33">
        <v>1611</v>
      </c>
      <c r="BT42" s="33">
        <v>0</v>
      </c>
      <c r="BU42" s="33">
        <v>19261.05</v>
      </c>
      <c r="BV42" s="33">
        <v>1525.65</v>
      </c>
      <c r="BW42" s="33">
        <v>33551.870000000003</v>
      </c>
      <c r="BX42" s="33">
        <v>35378.400000000001</v>
      </c>
      <c r="BY42" s="33">
        <v>422.23</v>
      </c>
      <c r="BZ42" s="33">
        <v>6110.55</v>
      </c>
      <c r="CA42" s="33">
        <v>16490.54</v>
      </c>
      <c r="CC42" s="33">
        <v>0</v>
      </c>
      <c r="CD42" s="33">
        <v>0</v>
      </c>
      <c r="CE42" s="33">
        <v>0</v>
      </c>
      <c r="CF42" s="33">
        <v>0</v>
      </c>
      <c r="CI42">
        <v>0</v>
      </c>
      <c r="CJ42" s="33">
        <v>1</v>
      </c>
      <c r="CK42">
        <v>0</v>
      </c>
      <c r="CS42" s="8">
        <v>5264.0700000000652</v>
      </c>
      <c r="CU42" s="8">
        <v>9316.6300000000047</v>
      </c>
      <c r="CV42">
        <v>0</v>
      </c>
      <c r="CW42">
        <v>0</v>
      </c>
      <c r="CX42">
        <v>0</v>
      </c>
      <c r="DA42">
        <v>1549.95</v>
      </c>
      <c r="DB42">
        <v>100</v>
      </c>
    </row>
    <row r="43" spans="1:106" x14ac:dyDescent="0.25">
      <c r="A43" s="98" t="s">
        <v>364</v>
      </c>
      <c r="B43" t="s">
        <v>365</v>
      </c>
      <c r="C43">
        <v>307</v>
      </c>
      <c r="D43" s="33">
        <v>2929</v>
      </c>
      <c r="E43" t="s">
        <v>365</v>
      </c>
      <c r="F43" t="s">
        <v>366</v>
      </c>
      <c r="G43" t="s">
        <v>367</v>
      </c>
      <c r="H43" t="s">
        <v>368</v>
      </c>
      <c r="I43" t="s">
        <v>184</v>
      </c>
      <c r="T43" s="33" t="s">
        <v>185</v>
      </c>
      <c r="W43" s="33" t="s">
        <v>186</v>
      </c>
      <c r="X43" s="33" t="s">
        <v>187</v>
      </c>
      <c r="Z43" s="8">
        <v>300803.92999999959</v>
      </c>
      <c r="AA43" s="8">
        <v>6084.8600000000006</v>
      </c>
      <c r="AB43">
        <v>0</v>
      </c>
      <c r="AC43" s="34">
        <v>2039632.29</v>
      </c>
      <c r="AD43" s="34">
        <v>0</v>
      </c>
      <c r="AE43" s="34">
        <v>167594</v>
      </c>
      <c r="AF43" s="33">
        <v>0</v>
      </c>
      <c r="AG43" s="34">
        <v>58670</v>
      </c>
      <c r="AH43" s="26">
        <v>129092</v>
      </c>
      <c r="AI43" s="34">
        <v>26253</v>
      </c>
      <c r="AJ43" s="33">
        <v>6149</v>
      </c>
      <c r="AK43" s="33">
        <v>97104.92</v>
      </c>
      <c r="AL43" s="33">
        <v>62041.06</v>
      </c>
      <c r="AM43" s="33">
        <v>6240</v>
      </c>
      <c r="AN43" s="33">
        <v>3010.95</v>
      </c>
      <c r="AO43" s="33">
        <v>30267.55</v>
      </c>
      <c r="AP43" s="33">
        <v>9020.56</v>
      </c>
      <c r="AQ43" s="33">
        <v>0</v>
      </c>
      <c r="AR43" s="33">
        <v>0</v>
      </c>
      <c r="AS43" s="33">
        <v>0</v>
      </c>
      <c r="AT43" s="34">
        <v>1174713.42</v>
      </c>
      <c r="AU43">
        <v>8988.2800000000007</v>
      </c>
      <c r="AV43" s="34">
        <v>526894.82999999949</v>
      </c>
      <c r="AW43" s="34">
        <v>767.52</v>
      </c>
      <c r="AX43" s="34">
        <v>184573.14</v>
      </c>
      <c r="AY43" s="34">
        <v>0</v>
      </c>
      <c r="AZ43" s="34">
        <v>100482.48000000001</v>
      </c>
      <c r="BA43" s="34">
        <v>9980.0800000000017</v>
      </c>
      <c r="BB43" s="34">
        <v>4688.78</v>
      </c>
      <c r="BC43">
        <v>7252.5800000000008</v>
      </c>
      <c r="BE43" s="34">
        <v>28571.580000000016</v>
      </c>
      <c r="BF43" s="34">
        <v>62135.900000000009</v>
      </c>
      <c r="BG43">
        <v>67304.7</v>
      </c>
      <c r="BH43">
        <v>9186.02</v>
      </c>
      <c r="BI43">
        <v>25085.86</v>
      </c>
      <c r="BK43">
        <v>15856.02</v>
      </c>
      <c r="BL43">
        <v>67298.61</v>
      </c>
      <c r="BM43" s="33">
        <v>15971.31</v>
      </c>
      <c r="BT43" s="33">
        <v>0</v>
      </c>
      <c r="BU43" s="33">
        <v>37359.870000000003</v>
      </c>
      <c r="BV43" s="33">
        <v>9476</v>
      </c>
      <c r="BW43" s="33">
        <v>10018.77</v>
      </c>
      <c r="BX43" s="33">
        <v>130221.28</v>
      </c>
      <c r="BY43" s="33">
        <v>6762.56</v>
      </c>
      <c r="BZ43" s="33">
        <v>61114.89</v>
      </c>
      <c r="CA43" s="33">
        <v>28548.11</v>
      </c>
      <c r="CC43" s="33">
        <v>0</v>
      </c>
      <c r="CD43" s="33">
        <v>0</v>
      </c>
      <c r="CE43" s="33">
        <v>0</v>
      </c>
      <c r="CF43" s="33">
        <v>0</v>
      </c>
      <c r="CG43">
        <v>8736.25</v>
      </c>
      <c r="CH43">
        <v>0</v>
      </c>
      <c r="CI43">
        <v>0</v>
      </c>
      <c r="CJ43" s="33">
        <v>1</v>
      </c>
      <c r="CK43">
        <v>0</v>
      </c>
      <c r="CL43">
        <v>8881</v>
      </c>
      <c r="CM43">
        <v>0</v>
      </c>
      <c r="CN43">
        <v>0</v>
      </c>
      <c r="CS43" s="8">
        <v>342626.66999999993</v>
      </c>
      <c r="CU43" s="8">
        <v>5940.1100000000006</v>
      </c>
      <c r="CV43">
        <v>0</v>
      </c>
      <c r="CW43">
        <v>0</v>
      </c>
      <c r="CX43">
        <v>0</v>
      </c>
      <c r="DA43">
        <v>1794.68</v>
      </c>
      <c r="DB43">
        <v>1228</v>
      </c>
    </row>
    <row r="44" spans="1:106" x14ac:dyDescent="0.25">
      <c r="A44" s="98" t="s">
        <v>369</v>
      </c>
      <c r="B44" t="s">
        <v>370</v>
      </c>
      <c r="C44">
        <v>309</v>
      </c>
      <c r="D44" s="33">
        <v>2089</v>
      </c>
      <c r="E44" t="s">
        <v>370</v>
      </c>
      <c r="F44" t="s">
        <v>371</v>
      </c>
      <c r="G44" t="s">
        <v>372</v>
      </c>
      <c r="H44" t="s">
        <v>373</v>
      </c>
      <c r="I44" t="s">
        <v>184</v>
      </c>
      <c r="T44" s="33" t="s">
        <v>185</v>
      </c>
      <c r="W44" s="33" t="s">
        <v>186</v>
      </c>
      <c r="X44" s="33" t="s">
        <v>187</v>
      </c>
      <c r="Z44" s="8">
        <v>618968.91999999958</v>
      </c>
      <c r="AA44" s="8">
        <v>47714.240000000005</v>
      </c>
      <c r="AB44">
        <v>0</v>
      </c>
      <c r="AC44" s="34">
        <v>2635819.11</v>
      </c>
      <c r="AD44" s="34">
        <v>0</v>
      </c>
      <c r="AE44" s="34">
        <v>141543.67000000001</v>
      </c>
      <c r="AF44" s="33">
        <v>0</v>
      </c>
      <c r="AG44" s="34">
        <v>100990</v>
      </c>
      <c r="AH44" s="26">
        <v>147834.23000000001</v>
      </c>
      <c r="AI44" s="34">
        <v>0</v>
      </c>
      <c r="AJ44" s="33">
        <v>1832.5</v>
      </c>
      <c r="AK44" s="33">
        <v>173069.05</v>
      </c>
      <c r="AL44" s="33">
        <v>62804.11</v>
      </c>
      <c r="AM44" s="33">
        <v>1440</v>
      </c>
      <c r="AN44" s="33">
        <v>0</v>
      </c>
      <c r="AO44" s="33">
        <v>67442.8</v>
      </c>
      <c r="AP44" s="33">
        <v>19493.919999999998</v>
      </c>
      <c r="AQ44" s="33">
        <v>0</v>
      </c>
      <c r="AR44" s="33">
        <v>0</v>
      </c>
      <c r="AS44" s="33">
        <v>0</v>
      </c>
      <c r="AT44" s="34">
        <v>1509480.85</v>
      </c>
      <c r="AU44">
        <v>11376.01</v>
      </c>
      <c r="AV44" s="34">
        <v>718854.78000000131</v>
      </c>
      <c r="AW44" s="34">
        <v>50661.01</v>
      </c>
      <c r="AX44" s="34">
        <v>162065.81</v>
      </c>
      <c r="AY44" s="34">
        <v>78233.23</v>
      </c>
      <c r="AZ44" s="34">
        <v>205417.86000000004</v>
      </c>
      <c r="BA44" s="34">
        <v>13115.049999999997</v>
      </c>
      <c r="BB44" s="34">
        <v>6753.08</v>
      </c>
      <c r="BE44" s="34">
        <v>20627.04</v>
      </c>
      <c r="BF44" s="34">
        <v>14076.379999999996</v>
      </c>
      <c r="BG44">
        <v>70073</v>
      </c>
      <c r="BH44">
        <v>10048.92</v>
      </c>
      <c r="BI44">
        <v>54187.86</v>
      </c>
      <c r="BK44">
        <v>35411.870000000003</v>
      </c>
      <c r="BL44">
        <v>103941.77</v>
      </c>
      <c r="BM44" s="33">
        <v>14636.26</v>
      </c>
      <c r="BT44" s="33">
        <v>0</v>
      </c>
      <c r="BU44" s="33">
        <v>23158.42</v>
      </c>
      <c r="BV44" s="33">
        <v>12995</v>
      </c>
      <c r="BW44" s="33">
        <v>61536.01</v>
      </c>
      <c r="BX44" s="33">
        <v>59065.7</v>
      </c>
      <c r="BY44" s="33">
        <v>102691.11</v>
      </c>
      <c r="BZ44" s="33">
        <v>18098.78</v>
      </c>
      <c r="CA44" s="33">
        <v>35730.199999999997</v>
      </c>
      <c r="CC44" s="33">
        <v>0</v>
      </c>
      <c r="CD44" s="33">
        <v>49091.21</v>
      </c>
      <c r="CE44" s="33">
        <v>0</v>
      </c>
      <c r="CF44" s="33">
        <v>0</v>
      </c>
      <c r="CG44">
        <v>10252.299999999999</v>
      </c>
      <c r="CH44">
        <v>0</v>
      </c>
      <c r="CI44">
        <v>0</v>
      </c>
      <c r="CJ44" s="33">
        <v>1</v>
      </c>
      <c r="CK44">
        <v>0</v>
      </c>
      <c r="CL44">
        <v>56065</v>
      </c>
      <c r="CM44">
        <v>0</v>
      </c>
      <c r="CN44">
        <v>0</v>
      </c>
      <c r="CS44" s="8">
        <v>529911.09999999823</v>
      </c>
      <c r="CU44" s="8">
        <v>1901.5400000000081</v>
      </c>
      <c r="CV44">
        <v>0</v>
      </c>
      <c r="CW44">
        <v>0</v>
      </c>
      <c r="CX44">
        <v>0</v>
      </c>
      <c r="DA44">
        <v>3267.73</v>
      </c>
      <c r="DB44">
        <v>6178.98</v>
      </c>
    </row>
    <row r="45" spans="1:106" x14ac:dyDescent="0.25">
      <c r="A45" s="98" t="s">
        <v>374</v>
      </c>
      <c r="B45" t="s">
        <v>375</v>
      </c>
      <c r="C45">
        <v>310</v>
      </c>
      <c r="D45" s="33">
        <v>2092</v>
      </c>
      <c r="E45" t="s">
        <v>375</v>
      </c>
      <c r="F45" t="s">
        <v>376</v>
      </c>
      <c r="G45" t="s">
        <v>377</v>
      </c>
      <c r="H45" t="s">
        <v>378</v>
      </c>
      <c r="I45" t="s">
        <v>184</v>
      </c>
      <c r="T45" s="33" t="s">
        <v>185</v>
      </c>
      <c r="W45" s="33" t="s">
        <v>186</v>
      </c>
      <c r="X45" s="33" t="s">
        <v>187</v>
      </c>
      <c r="Z45" s="8">
        <v>-27410.539999999837</v>
      </c>
      <c r="AA45" s="8">
        <v>5402.6500000000015</v>
      </c>
      <c r="AB45">
        <v>0</v>
      </c>
      <c r="AC45" s="34">
        <v>606327.09</v>
      </c>
      <c r="AD45" s="34">
        <v>0</v>
      </c>
      <c r="AE45" s="34">
        <v>41277</v>
      </c>
      <c r="AF45" s="33">
        <v>0</v>
      </c>
      <c r="AG45" s="34">
        <v>6775</v>
      </c>
      <c r="AH45" s="26">
        <v>45515</v>
      </c>
      <c r="AI45" s="34">
        <v>2165.27</v>
      </c>
      <c r="AJ45" s="33">
        <v>1840</v>
      </c>
      <c r="AK45" s="33">
        <v>4967.57</v>
      </c>
      <c r="AL45" s="33">
        <v>18147.29</v>
      </c>
      <c r="AM45" s="33">
        <v>1200</v>
      </c>
      <c r="AN45" s="33">
        <v>1800</v>
      </c>
      <c r="AO45" s="33">
        <v>5851.2</v>
      </c>
      <c r="AP45" s="33">
        <v>1755.3</v>
      </c>
      <c r="AQ45" s="33">
        <v>0</v>
      </c>
      <c r="AR45" s="33">
        <v>0</v>
      </c>
      <c r="AS45" s="33">
        <v>0</v>
      </c>
      <c r="AT45" s="34">
        <v>394967.99</v>
      </c>
      <c r="AU45">
        <v>0</v>
      </c>
      <c r="AV45" s="34">
        <v>178358.77000000008</v>
      </c>
      <c r="AW45" s="34">
        <v>0</v>
      </c>
      <c r="AX45" s="34">
        <v>41242.620000000003</v>
      </c>
      <c r="AY45" s="34">
        <v>43753.01</v>
      </c>
      <c r="AZ45" s="34">
        <v>2236.0700000000006</v>
      </c>
      <c r="BA45" s="34">
        <v>8189.4400000000005</v>
      </c>
      <c r="BB45" s="34">
        <v>2682.4</v>
      </c>
      <c r="BC45">
        <v>603.75</v>
      </c>
      <c r="BD45">
        <v>5835.3</v>
      </c>
      <c r="BE45" s="34">
        <v>9576.5499999999993</v>
      </c>
      <c r="BG45">
        <v>18421.82</v>
      </c>
      <c r="BH45">
        <v>2145.35</v>
      </c>
      <c r="BI45">
        <v>9018</v>
      </c>
      <c r="BK45">
        <v>4628.5</v>
      </c>
      <c r="BL45">
        <v>17782.59</v>
      </c>
      <c r="BM45" s="33">
        <v>8005.71</v>
      </c>
      <c r="BT45" s="33">
        <v>0</v>
      </c>
      <c r="BU45" s="33">
        <v>8516.68</v>
      </c>
      <c r="BV45" s="33">
        <v>2828.05</v>
      </c>
      <c r="BW45" s="33">
        <v>0</v>
      </c>
      <c r="BX45" s="33">
        <v>14111.24</v>
      </c>
      <c r="BY45" s="33">
        <v>0</v>
      </c>
      <c r="BZ45" s="33">
        <v>6417.75</v>
      </c>
      <c r="CA45" s="33">
        <v>20988.57</v>
      </c>
      <c r="CC45" s="33">
        <v>0</v>
      </c>
      <c r="CD45" s="33">
        <v>0</v>
      </c>
      <c r="CE45" s="33">
        <v>0</v>
      </c>
      <c r="CF45" s="33">
        <v>0</v>
      </c>
      <c r="CG45">
        <v>5192.5</v>
      </c>
      <c r="CH45">
        <v>0</v>
      </c>
      <c r="CI45">
        <v>0</v>
      </c>
      <c r="CJ45" s="33">
        <v>1</v>
      </c>
      <c r="CK45">
        <v>0</v>
      </c>
      <c r="CL45">
        <v>-2215</v>
      </c>
      <c r="CM45">
        <v>1270</v>
      </c>
      <c r="CN45">
        <v>0</v>
      </c>
      <c r="CS45" s="8">
        <v>-90099.979999999749</v>
      </c>
      <c r="CU45" s="8">
        <v>11540.150000000001</v>
      </c>
      <c r="CV45">
        <v>0</v>
      </c>
      <c r="CW45">
        <v>0</v>
      </c>
      <c r="CX45">
        <v>0</v>
      </c>
      <c r="DA45">
        <v>2228.4499999999998</v>
      </c>
      <c r="DB45">
        <v>222.8</v>
      </c>
    </row>
    <row r="46" spans="1:106" x14ac:dyDescent="0.25">
      <c r="A46" s="98" t="s">
        <v>379</v>
      </c>
      <c r="B46" t="s">
        <v>380</v>
      </c>
      <c r="C46">
        <v>311</v>
      </c>
      <c r="D46" s="33">
        <v>2924</v>
      </c>
      <c r="E46" t="s">
        <v>380</v>
      </c>
      <c r="F46" t="s">
        <v>381</v>
      </c>
      <c r="G46" t="s">
        <v>382</v>
      </c>
      <c r="H46" t="s">
        <v>383</v>
      </c>
      <c r="I46" t="s">
        <v>184</v>
      </c>
      <c r="T46" s="33" t="s">
        <v>185</v>
      </c>
      <c r="W46" s="33" t="s">
        <v>186</v>
      </c>
      <c r="X46" s="33" t="s">
        <v>187</v>
      </c>
      <c r="Z46" s="8">
        <v>243788.94999999995</v>
      </c>
      <c r="AA46" s="8">
        <v>27710.720000000001</v>
      </c>
      <c r="AB46">
        <v>0</v>
      </c>
      <c r="AC46" s="34">
        <v>1009739</v>
      </c>
      <c r="AD46" s="34">
        <v>0</v>
      </c>
      <c r="AE46" s="34">
        <v>44277</v>
      </c>
      <c r="AF46" s="33">
        <v>0</v>
      </c>
      <c r="AG46" s="34">
        <v>27170</v>
      </c>
      <c r="AH46" s="26">
        <v>75158</v>
      </c>
      <c r="AI46" s="34">
        <v>569</v>
      </c>
      <c r="AJ46" s="33">
        <v>0</v>
      </c>
      <c r="AK46" s="33">
        <v>53598.07</v>
      </c>
      <c r="AL46" s="33">
        <v>24721.66</v>
      </c>
      <c r="AM46" s="33">
        <v>0</v>
      </c>
      <c r="AN46" s="33">
        <v>166.5</v>
      </c>
      <c r="AO46" s="33">
        <v>27790.99</v>
      </c>
      <c r="AP46" s="33">
        <v>638.16999999999996</v>
      </c>
      <c r="AQ46" s="33">
        <v>0</v>
      </c>
      <c r="AR46" s="33">
        <v>0</v>
      </c>
      <c r="AS46" s="33">
        <v>0</v>
      </c>
      <c r="AT46" s="34">
        <v>654310.99</v>
      </c>
      <c r="AU46">
        <v>0</v>
      </c>
      <c r="AV46" s="34">
        <v>241183.02000000016</v>
      </c>
      <c r="AW46" s="34">
        <v>0</v>
      </c>
      <c r="AX46" s="34">
        <v>78670.080000000002</v>
      </c>
      <c r="AY46" s="34">
        <v>0</v>
      </c>
      <c r="AZ46" s="34">
        <v>56946.830000000016</v>
      </c>
      <c r="BA46" s="34">
        <v>6097.43</v>
      </c>
      <c r="BB46" s="34">
        <v>2861.42</v>
      </c>
      <c r="BC46">
        <v>2149.9</v>
      </c>
      <c r="BE46" s="34">
        <v>6624.8499999999995</v>
      </c>
      <c r="BF46" s="34">
        <v>3086.65</v>
      </c>
      <c r="BG46">
        <v>28522.699999999993</v>
      </c>
      <c r="BH46">
        <v>4432.75</v>
      </c>
      <c r="BI46">
        <v>15382.36</v>
      </c>
      <c r="BK46">
        <v>5352.85</v>
      </c>
      <c r="BL46">
        <v>50434.44</v>
      </c>
      <c r="BM46" s="33">
        <v>16060.89</v>
      </c>
      <c r="BT46" s="33">
        <v>0</v>
      </c>
      <c r="BU46" s="33">
        <v>13474.14</v>
      </c>
      <c r="BV46" s="33">
        <v>4692</v>
      </c>
      <c r="BW46" s="33">
        <v>6469.27</v>
      </c>
      <c r="BX46" s="33">
        <v>106627.86</v>
      </c>
      <c r="BY46" s="33">
        <v>0</v>
      </c>
      <c r="BZ46" s="33">
        <v>8539.06</v>
      </c>
      <c r="CA46" s="33">
        <v>15768.71</v>
      </c>
      <c r="CC46" s="33">
        <v>0</v>
      </c>
      <c r="CD46" s="33">
        <v>47825.22</v>
      </c>
      <c r="CE46" s="33">
        <v>0</v>
      </c>
      <c r="CF46" s="33">
        <v>0</v>
      </c>
      <c r="CG46">
        <v>6340</v>
      </c>
      <c r="CH46">
        <v>0</v>
      </c>
      <c r="CI46">
        <v>0</v>
      </c>
      <c r="CJ46" s="33">
        <v>1</v>
      </c>
      <c r="CK46">
        <v>0</v>
      </c>
      <c r="CL46">
        <v>1159.92</v>
      </c>
      <c r="CM46">
        <v>0</v>
      </c>
      <c r="CN46">
        <v>16837.02</v>
      </c>
      <c r="CS46" s="8">
        <v>132103.91999999969</v>
      </c>
      <c r="CU46" s="8">
        <v>16053.779999999999</v>
      </c>
      <c r="CV46">
        <v>0</v>
      </c>
      <c r="CW46">
        <v>0</v>
      </c>
      <c r="CX46">
        <v>0</v>
      </c>
      <c r="DA46">
        <v>10303.27</v>
      </c>
      <c r="DB46">
        <v>7781.39</v>
      </c>
    </row>
    <row r="47" spans="1:106" x14ac:dyDescent="0.25">
      <c r="A47" s="98" t="s">
        <v>384</v>
      </c>
      <c r="B47" t="s">
        <v>385</v>
      </c>
      <c r="C47">
        <v>313</v>
      </c>
      <c r="D47" s="33">
        <v>2132</v>
      </c>
      <c r="E47" t="s">
        <v>385</v>
      </c>
      <c r="F47" t="s">
        <v>386</v>
      </c>
      <c r="G47" t="s">
        <v>387</v>
      </c>
      <c r="H47" t="s">
        <v>388</v>
      </c>
      <c r="I47" t="s">
        <v>184</v>
      </c>
      <c r="T47" s="33" t="s">
        <v>185</v>
      </c>
      <c r="W47" s="33" t="s">
        <v>186</v>
      </c>
      <c r="X47" s="33" t="s">
        <v>187</v>
      </c>
      <c r="Z47" s="8">
        <v>539595.03000000096</v>
      </c>
      <c r="AA47" s="8">
        <v>14913.880000000001</v>
      </c>
      <c r="AB47">
        <v>0</v>
      </c>
      <c r="AC47" s="34">
        <v>2495474.0499999998</v>
      </c>
      <c r="AD47" s="34">
        <v>0</v>
      </c>
      <c r="AE47" s="34">
        <v>262779.33</v>
      </c>
      <c r="AF47" s="33">
        <v>0</v>
      </c>
      <c r="AG47" s="34">
        <v>68342.5</v>
      </c>
      <c r="AH47" s="26">
        <v>144016.01</v>
      </c>
      <c r="AI47" s="34">
        <v>0</v>
      </c>
      <c r="AJ47" s="33">
        <v>17858.5</v>
      </c>
      <c r="AK47" s="33">
        <v>141613.51999999999</v>
      </c>
      <c r="AL47" s="33">
        <v>49250.36</v>
      </c>
      <c r="AM47" s="33">
        <v>2850</v>
      </c>
      <c r="AN47" s="33">
        <v>0</v>
      </c>
      <c r="AO47" s="33">
        <v>36674.31</v>
      </c>
      <c r="AP47" s="33">
        <v>0</v>
      </c>
      <c r="AQ47" s="33">
        <v>0</v>
      </c>
      <c r="AR47" s="33">
        <v>0</v>
      </c>
      <c r="AS47" s="33">
        <v>0</v>
      </c>
      <c r="AT47" s="34">
        <v>1455602.95</v>
      </c>
      <c r="AU47">
        <v>31170.16</v>
      </c>
      <c r="AV47" s="34">
        <v>801404.01000000152</v>
      </c>
      <c r="AW47" s="34">
        <v>49435.61</v>
      </c>
      <c r="AX47" s="34">
        <v>153291.96</v>
      </c>
      <c r="AY47" s="34">
        <v>0</v>
      </c>
      <c r="AZ47" s="34">
        <v>94764.909999999989</v>
      </c>
      <c r="BA47" s="34">
        <v>11998.490000000007</v>
      </c>
      <c r="BB47" s="34">
        <v>7851.3</v>
      </c>
      <c r="BD47">
        <v>12460.03</v>
      </c>
      <c r="BE47" s="34">
        <v>46419.000000000007</v>
      </c>
      <c r="BF47" s="34">
        <v>3421.79</v>
      </c>
      <c r="BG47">
        <v>71897.14</v>
      </c>
      <c r="BH47">
        <v>8165.51</v>
      </c>
      <c r="BI47">
        <v>24184.22</v>
      </c>
      <c r="BK47">
        <v>19645.89</v>
      </c>
      <c r="BL47">
        <v>87315.62</v>
      </c>
      <c r="BM47" s="33">
        <v>15497.01</v>
      </c>
      <c r="BT47" s="33">
        <v>0</v>
      </c>
      <c r="BU47" s="33">
        <v>35281.83</v>
      </c>
      <c r="BV47" s="33">
        <v>10695</v>
      </c>
      <c r="BW47" s="33">
        <v>529.01</v>
      </c>
      <c r="BX47" s="33">
        <v>147590.9</v>
      </c>
      <c r="BY47" s="33">
        <v>0</v>
      </c>
      <c r="BZ47" s="33">
        <v>45745.03</v>
      </c>
      <c r="CA47" s="33">
        <v>30137.24</v>
      </c>
      <c r="CC47" s="33">
        <v>0</v>
      </c>
      <c r="CD47" s="33">
        <v>52039.38</v>
      </c>
      <c r="CE47" s="33">
        <v>0</v>
      </c>
      <c r="CF47" s="33">
        <v>0</v>
      </c>
      <c r="CG47">
        <v>8972.5</v>
      </c>
      <c r="CH47">
        <v>0</v>
      </c>
      <c r="CI47">
        <v>0</v>
      </c>
      <c r="CJ47" s="33">
        <v>1</v>
      </c>
      <c r="CK47">
        <v>0</v>
      </c>
      <c r="CL47">
        <v>0</v>
      </c>
      <c r="CM47">
        <v>0</v>
      </c>
      <c r="CN47">
        <v>0</v>
      </c>
      <c r="CS47" s="8">
        <v>541909.61999999918</v>
      </c>
      <c r="CU47" s="8">
        <v>23886.38</v>
      </c>
      <c r="CV47">
        <v>0</v>
      </c>
      <c r="CW47">
        <v>0</v>
      </c>
      <c r="CX47">
        <v>0</v>
      </c>
      <c r="DA47">
        <v>6743.96</v>
      </c>
      <c r="DB47">
        <v>5964.63</v>
      </c>
    </row>
    <row r="48" spans="1:106" x14ac:dyDescent="0.25">
      <c r="A48" s="98" t="s">
        <v>389</v>
      </c>
      <c r="B48" t="s">
        <v>390</v>
      </c>
      <c r="C48">
        <v>314</v>
      </c>
      <c r="D48" s="33">
        <v>2095</v>
      </c>
      <c r="E48" t="s">
        <v>390</v>
      </c>
      <c r="F48" t="s">
        <v>391</v>
      </c>
      <c r="G48" t="s">
        <v>392</v>
      </c>
      <c r="H48" t="s">
        <v>393</v>
      </c>
      <c r="I48" t="s">
        <v>184</v>
      </c>
      <c r="T48" s="33" t="s">
        <v>185</v>
      </c>
      <c r="W48" s="33" t="s">
        <v>186</v>
      </c>
      <c r="X48" s="33" t="s">
        <v>187</v>
      </c>
      <c r="Z48" s="8">
        <v>120814.33000000002</v>
      </c>
      <c r="AA48" s="8">
        <v>973.14999999999964</v>
      </c>
      <c r="AB48">
        <v>0</v>
      </c>
      <c r="AC48" s="34">
        <v>935092.86</v>
      </c>
      <c r="AD48" s="34">
        <v>0</v>
      </c>
      <c r="AE48" s="34">
        <v>70031</v>
      </c>
      <c r="AF48" s="33">
        <v>0</v>
      </c>
      <c r="AG48" s="34">
        <v>83210</v>
      </c>
      <c r="AH48" s="26">
        <v>52099.83</v>
      </c>
      <c r="AI48" s="34">
        <v>2742.02</v>
      </c>
      <c r="AJ48" s="33">
        <v>0</v>
      </c>
      <c r="AK48" s="33">
        <v>52679.22</v>
      </c>
      <c r="AL48" s="33">
        <v>12085.78</v>
      </c>
      <c r="AM48" s="33">
        <v>3750</v>
      </c>
      <c r="AN48" s="33">
        <v>1653.87</v>
      </c>
      <c r="AO48" s="33">
        <v>5126.3999999999996</v>
      </c>
      <c r="AP48" s="33">
        <v>6709.89</v>
      </c>
      <c r="AQ48" s="33">
        <v>0</v>
      </c>
      <c r="AR48" s="33">
        <v>0</v>
      </c>
      <c r="AS48" s="33">
        <v>0</v>
      </c>
      <c r="AT48" s="34">
        <v>596051.75</v>
      </c>
      <c r="AU48">
        <v>0</v>
      </c>
      <c r="AV48" s="34">
        <v>207891.15999999986</v>
      </c>
      <c r="AW48" s="34">
        <v>23225.42</v>
      </c>
      <c r="AX48" s="34">
        <v>87886.67</v>
      </c>
      <c r="AY48" s="34">
        <v>0</v>
      </c>
      <c r="AZ48" s="34">
        <v>37362.570000000014</v>
      </c>
      <c r="BA48" s="34">
        <v>6661.1100000000006</v>
      </c>
      <c r="BB48" s="34">
        <v>2993.1</v>
      </c>
      <c r="BC48">
        <v>1035</v>
      </c>
      <c r="BE48" s="34">
        <v>16908.72</v>
      </c>
      <c r="BF48" s="34">
        <v>6267.8700000000008</v>
      </c>
      <c r="BG48">
        <v>21124.32</v>
      </c>
      <c r="BH48">
        <v>6649.89</v>
      </c>
      <c r="BI48">
        <v>13691.46</v>
      </c>
      <c r="BK48">
        <v>10137.379999999999</v>
      </c>
      <c r="BL48">
        <v>27734.12</v>
      </c>
      <c r="BM48" s="33">
        <v>16273.01</v>
      </c>
      <c r="BT48" s="33">
        <v>0</v>
      </c>
      <c r="BU48" s="33">
        <v>7909.46</v>
      </c>
      <c r="BV48" s="33">
        <v>8133.27</v>
      </c>
      <c r="BW48" s="33">
        <v>1934.72</v>
      </c>
      <c r="BX48" s="33">
        <v>55272.86</v>
      </c>
      <c r="BY48" s="33">
        <v>19887.93</v>
      </c>
      <c r="BZ48" s="33">
        <v>16103.77</v>
      </c>
      <c r="CA48" s="33">
        <v>30322.45</v>
      </c>
      <c r="CC48" s="33">
        <v>0</v>
      </c>
      <c r="CD48" s="33">
        <v>0</v>
      </c>
      <c r="CE48" s="33">
        <v>0</v>
      </c>
      <c r="CF48" s="33">
        <v>0</v>
      </c>
      <c r="CG48">
        <v>5818</v>
      </c>
      <c r="CH48">
        <v>0</v>
      </c>
      <c r="CI48">
        <v>0</v>
      </c>
      <c r="CJ48" s="33">
        <v>1</v>
      </c>
      <c r="CK48">
        <v>0</v>
      </c>
      <c r="CL48">
        <v>0</v>
      </c>
      <c r="CM48">
        <v>0</v>
      </c>
      <c r="CN48">
        <v>0</v>
      </c>
      <c r="CS48" s="8">
        <v>124537.18999999994</v>
      </c>
      <c r="CU48" s="8">
        <v>6791.15</v>
      </c>
      <c r="CV48">
        <v>0</v>
      </c>
      <c r="CW48">
        <v>0</v>
      </c>
      <c r="CX48">
        <v>0</v>
      </c>
      <c r="DA48">
        <v>12</v>
      </c>
      <c r="DB48">
        <v>5236.66</v>
      </c>
    </row>
    <row r="49" spans="1:106" s="90" customFormat="1" x14ac:dyDescent="0.25">
      <c r="A49" s="102" t="s">
        <v>394</v>
      </c>
      <c r="B49" t="s">
        <v>395</v>
      </c>
      <c r="C49" s="90">
        <v>318</v>
      </c>
      <c r="D49" s="91">
        <v>2101</v>
      </c>
      <c r="E49" s="90" t="s">
        <v>395</v>
      </c>
      <c r="F49" s="90" t="s">
        <v>396</v>
      </c>
      <c r="G49" s="90" t="s">
        <v>397</v>
      </c>
      <c r="H49" s="90" t="s">
        <v>398</v>
      </c>
      <c r="I49" s="90" t="s">
        <v>399</v>
      </c>
      <c r="J49" s="92">
        <v>2124</v>
      </c>
      <c r="T49" s="33" t="s">
        <v>185</v>
      </c>
      <c r="V49" s="91"/>
      <c r="W49" s="33" t="s">
        <v>186</v>
      </c>
      <c r="X49" s="33" t="s">
        <v>187</v>
      </c>
      <c r="Z49" s="93">
        <v>-666.55</v>
      </c>
      <c r="AA49" s="93">
        <v>0</v>
      </c>
      <c r="AB49" s="90">
        <v>0</v>
      </c>
      <c r="AC49" s="38">
        <v>0</v>
      </c>
      <c r="AD49" s="38">
        <v>0</v>
      </c>
      <c r="AE49" s="38">
        <v>0</v>
      </c>
      <c r="AF49" s="91">
        <v>0</v>
      </c>
      <c r="AG49" s="38">
        <v>0</v>
      </c>
      <c r="AH49" s="94">
        <v>0</v>
      </c>
      <c r="AI49" s="38">
        <v>0</v>
      </c>
      <c r="AJ49" s="91">
        <v>0</v>
      </c>
      <c r="AK49" s="91">
        <v>0</v>
      </c>
      <c r="AL49" s="91">
        <v>0</v>
      </c>
      <c r="AM49" s="91">
        <v>0</v>
      </c>
      <c r="AN49" s="91">
        <v>0</v>
      </c>
      <c r="AO49" s="91">
        <v>0</v>
      </c>
      <c r="AP49" s="91">
        <v>0</v>
      </c>
      <c r="AQ49" s="91">
        <v>0</v>
      </c>
      <c r="AR49" s="91">
        <v>0</v>
      </c>
      <c r="AS49" s="91">
        <v>0</v>
      </c>
      <c r="AT49" s="38">
        <v>0</v>
      </c>
      <c r="AU49" s="90">
        <v>0</v>
      </c>
      <c r="AV49" s="38"/>
      <c r="AW49" s="38">
        <v>0</v>
      </c>
      <c r="AX49" s="38">
        <v>0</v>
      </c>
      <c r="AY49" s="38">
        <v>0</v>
      </c>
      <c r="AZ49" s="38"/>
      <c r="BA49" s="38"/>
      <c r="BB49" s="38"/>
      <c r="BE49" s="38"/>
      <c r="BF49" s="38"/>
      <c r="BH49" s="90">
        <v>0</v>
      </c>
      <c r="BI49" s="90">
        <v>0</v>
      </c>
      <c r="BK49" s="90">
        <v>0</v>
      </c>
      <c r="BL49" s="90">
        <v>0</v>
      </c>
      <c r="BM49" s="91">
        <v>0</v>
      </c>
      <c r="BT49" s="91">
        <v>0</v>
      </c>
      <c r="BU49" s="91">
        <v>0</v>
      </c>
      <c r="BV49" s="91">
        <v>0</v>
      </c>
      <c r="BW49" s="91">
        <v>0</v>
      </c>
      <c r="BX49" s="91">
        <v>0</v>
      </c>
      <c r="BY49" s="91">
        <v>0</v>
      </c>
      <c r="BZ49" s="91">
        <v>0</v>
      </c>
      <c r="CA49" s="91">
        <v>644.29</v>
      </c>
      <c r="CB49" s="91"/>
      <c r="CC49" s="91">
        <v>0</v>
      </c>
      <c r="CD49" s="91">
        <v>0</v>
      </c>
      <c r="CE49" s="91">
        <v>0</v>
      </c>
      <c r="CF49" s="91">
        <v>0</v>
      </c>
      <c r="CI49" s="90">
        <v>0</v>
      </c>
      <c r="CJ49" s="91">
        <v>1</v>
      </c>
      <c r="CK49" s="90">
        <v>0</v>
      </c>
      <c r="CS49" s="93">
        <v>-1310.84</v>
      </c>
      <c r="CU49" s="93">
        <v>0</v>
      </c>
      <c r="CV49" s="90">
        <v>0</v>
      </c>
      <c r="CW49" s="90">
        <v>0</v>
      </c>
      <c r="CX49" s="90">
        <v>0</v>
      </c>
      <c r="DA49" s="90">
        <v>0</v>
      </c>
      <c r="DB49" s="90">
        <v>0</v>
      </c>
    </row>
    <row r="50" spans="1:106" x14ac:dyDescent="0.25">
      <c r="A50" s="98" t="s">
        <v>400</v>
      </c>
      <c r="B50" t="s">
        <v>401</v>
      </c>
      <c r="C50">
        <v>324</v>
      </c>
      <c r="D50" s="33">
        <v>2110</v>
      </c>
      <c r="E50" t="s">
        <v>401</v>
      </c>
      <c r="F50" t="s">
        <v>265</v>
      </c>
      <c r="G50" t="s">
        <v>402</v>
      </c>
      <c r="H50" t="s">
        <v>403</v>
      </c>
      <c r="I50" t="s">
        <v>184</v>
      </c>
      <c r="T50" s="33" t="s">
        <v>185</v>
      </c>
      <c r="W50" s="33" t="s">
        <v>186</v>
      </c>
      <c r="X50" s="33" t="s">
        <v>187</v>
      </c>
      <c r="Z50" s="8">
        <v>51798.429999999731</v>
      </c>
      <c r="AA50" s="8">
        <v>23066.600000000002</v>
      </c>
      <c r="AB50">
        <v>0</v>
      </c>
      <c r="AC50" s="34">
        <v>555398</v>
      </c>
      <c r="AD50" s="34">
        <v>0</v>
      </c>
      <c r="AE50" s="34">
        <v>45695</v>
      </c>
      <c r="AF50" s="33">
        <v>0</v>
      </c>
      <c r="AG50" s="34">
        <v>18565</v>
      </c>
      <c r="AH50" s="26">
        <v>35049</v>
      </c>
      <c r="AI50" s="34">
        <v>0</v>
      </c>
      <c r="AJ50" s="33">
        <v>0</v>
      </c>
      <c r="AK50" s="33">
        <v>4272.32</v>
      </c>
      <c r="AL50" s="33">
        <v>7606.72</v>
      </c>
      <c r="AM50" s="33">
        <v>0</v>
      </c>
      <c r="AN50" s="33">
        <v>4680</v>
      </c>
      <c r="AO50" s="33">
        <v>5078.6000000000004</v>
      </c>
      <c r="AP50" s="33">
        <v>594.08000000000004</v>
      </c>
      <c r="AQ50" s="33">
        <v>0</v>
      </c>
      <c r="AR50" s="33">
        <v>0</v>
      </c>
      <c r="AS50" s="33">
        <v>0</v>
      </c>
      <c r="AT50" s="34">
        <v>335723.52000000002</v>
      </c>
      <c r="AU50">
        <v>0</v>
      </c>
      <c r="AV50" s="34">
        <v>131777.98000000021</v>
      </c>
      <c r="AW50" s="34">
        <v>19729.61</v>
      </c>
      <c r="AX50" s="34">
        <v>42180.73</v>
      </c>
      <c r="AY50" s="34">
        <v>0</v>
      </c>
      <c r="AZ50" s="34">
        <v>25308.060000000012</v>
      </c>
      <c r="BA50" s="34">
        <v>4000.1500000000005</v>
      </c>
      <c r="BB50" s="34">
        <v>1851.86</v>
      </c>
      <c r="BC50">
        <v>6061.55</v>
      </c>
      <c r="BE50" s="34">
        <v>6573.119999999999</v>
      </c>
      <c r="BF50" s="34">
        <v>2697.53</v>
      </c>
      <c r="BG50">
        <v>4273.3500000000004</v>
      </c>
      <c r="BH50">
        <v>3509.63</v>
      </c>
      <c r="BI50">
        <v>10034.59</v>
      </c>
      <c r="BK50">
        <v>2090.9299999999998</v>
      </c>
      <c r="BL50">
        <v>11812.91</v>
      </c>
      <c r="BM50" s="33">
        <v>4391.2</v>
      </c>
      <c r="BT50" s="33">
        <v>0</v>
      </c>
      <c r="BU50" s="33">
        <v>9438.7099999999991</v>
      </c>
      <c r="BV50" s="33">
        <v>1863</v>
      </c>
      <c r="BW50" s="33">
        <v>0</v>
      </c>
      <c r="BX50" s="33">
        <v>30521.07</v>
      </c>
      <c r="BY50" s="33">
        <v>2492.04</v>
      </c>
      <c r="BZ50" s="33">
        <v>14583.17</v>
      </c>
      <c r="CA50" s="33">
        <v>11270.24</v>
      </c>
      <c r="CC50" s="33">
        <v>0</v>
      </c>
      <c r="CD50" s="33">
        <v>66.599999999999994</v>
      </c>
      <c r="CE50" s="33">
        <v>0</v>
      </c>
      <c r="CF50" s="33">
        <v>0</v>
      </c>
      <c r="CG50">
        <v>4978.75</v>
      </c>
      <c r="CH50">
        <v>0</v>
      </c>
      <c r="CI50">
        <v>0</v>
      </c>
      <c r="CJ50" s="33">
        <v>1</v>
      </c>
      <c r="CK50">
        <v>0</v>
      </c>
      <c r="CL50">
        <v>0</v>
      </c>
      <c r="CM50">
        <v>0</v>
      </c>
      <c r="CN50">
        <v>914.14</v>
      </c>
      <c r="CS50" s="8">
        <v>46485.599999999278</v>
      </c>
      <c r="CU50" s="8">
        <v>27131.210000000003</v>
      </c>
      <c r="CV50">
        <v>0</v>
      </c>
      <c r="CW50">
        <v>0</v>
      </c>
      <c r="CX50">
        <v>0</v>
      </c>
      <c r="DA50">
        <v>411.18</v>
      </c>
      <c r="DB50">
        <v>1517.5</v>
      </c>
    </row>
    <row r="51" spans="1:106" x14ac:dyDescent="0.25">
      <c r="A51" s="98" t="s">
        <v>404</v>
      </c>
      <c r="B51" t="s">
        <v>405</v>
      </c>
      <c r="C51">
        <v>327</v>
      </c>
      <c r="D51" s="33">
        <v>2918</v>
      </c>
      <c r="E51" t="s">
        <v>405</v>
      </c>
      <c r="F51" t="s">
        <v>406</v>
      </c>
      <c r="G51" t="s">
        <v>407</v>
      </c>
      <c r="H51" t="s">
        <v>408</v>
      </c>
      <c r="I51" t="s">
        <v>184</v>
      </c>
      <c r="T51" s="33" t="s">
        <v>185</v>
      </c>
      <c r="W51" s="33" t="s">
        <v>186</v>
      </c>
      <c r="X51" s="33" t="s">
        <v>187</v>
      </c>
      <c r="Z51" s="8">
        <v>104150.66000000032</v>
      </c>
      <c r="AA51" s="8">
        <v>2845.0400000000009</v>
      </c>
      <c r="AB51">
        <v>0</v>
      </c>
      <c r="AC51" s="34">
        <v>553399.29</v>
      </c>
      <c r="AD51" s="34">
        <v>0</v>
      </c>
      <c r="AE51" s="34">
        <v>13590</v>
      </c>
      <c r="AF51" s="33">
        <v>0</v>
      </c>
      <c r="AG51" s="34">
        <v>11255</v>
      </c>
      <c r="AH51" s="26">
        <v>41073</v>
      </c>
      <c r="AI51" s="34">
        <v>1563.75</v>
      </c>
      <c r="AJ51" s="33">
        <v>0</v>
      </c>
      <c r="AK51" s="33">
        <v>11888.66</v>
      </c>
      <c r="AL51" s="33">
        <v>7941.28</v>
      </c>
      <c r="AM51" s="103">
        <v>-2000</v>
      </c>
      <c r="AN51" s="33">
        <v>0</v>
      </c>
      <c r="AO51" s="33">
        <v>7073.28</v>
      </c>
      <c r="AP51" s="40">
        <v>-86.47</v>
      </c>
      <c r="AQ51" s="33">
        <v>0</v>
      </c>
      <c r="AR51" s="33">
        <v>0</v>
      </c>
      <c r="AS51" s="33">
        <v>0</v>
      </c>
      <c r="AT51" s="34">
        <v>368008.54</v>
      </c>
      <c r="AU51">
        <v>0</v>
      </c>
      <c r="AV51" s="34">
        <v>108102.58999999995</v>
      </c>
      <c r="AW51" s="34">
        <v>0</v>
      </c>
      <c r="AX51" s="34">
        <v>35148.49</v>
      </c>
      <c r="AY51" s="34">
        <v>0</v>
      </c>
      <c r="AZ51" s="34">
        <v>2162.85</v>
      </c>
      <c r="BA51" s="34">
        <v>2007.8799999999997</v>
      </c>
      <c r="BB51" s="34">
        <v>4770.54</v>
      </c>
      <c r="BC51">
        <v>483</v>
      </c>
      <c r="BE51" s="34">
        <v>15143.439999999997</v>
      </c>
      <c r="BF51" s="34">
        <v>4383.21</v>
      </c>
      <c r="BG51">
        <v>19976.760000000006</v>
      </c>
      <c r="BH51">
        <v>1775.01</v>
      </c>
      <c r="BI51">
        <v>7183.48</v>
      </c>
      <c r="BK51">
        <v>787.3</v>
      </c>
      <c r="BL51">
        <v>14218.18</v>
      </c>
      <c r="BM51" s="33">
        <v>13426.92</v>
      </c>
      <c r="BT51" s="33">
        <v>0</v>
      </c>
      <c r="BU51" s="33">
        <v>9652.35</v>
      </c>
      <c r="BV51" s="33">
        <v>1932</v>
      </c>
      <c r="BW51" s="33">
        <v>588.97</v>
      </c>
      <c r="BX51" s="33">
        <v>46475.43</v>
      </c>
      <c r="BY51" s="33">
        <v>0</v>
      </c>
      <c r="BZ51" s="33">
        <v>23675.360000000001</v>
      </c>
      <c r="CA51" s="33">
        <v>18299.099999999999</v>
      </c>
      <c r="CC51" s="33">
        <v>0</v>
      </c>
      <c r="CD51" s="33">
        <v>0</v>
      </c>
      <c r="CE51" s="33">
        <v>0</v>
      </c>
      <c r="CF51" s="33">
        <v>0</v>
      </c>
      <c r="CG51">
        <v>4888.75</v>
      </c>
      <c r="CH51">
        <v>0</v>
      </c>
      <c r="CI51">
        <v>0</v>
      </c>
      <c r="CJ51" s="33">
        <v>1</v>
      </c>
      <c r="CK51">
        <v>0</v>
      </c>
      <c r="CL51">
        <v>0</v>
      </c>
      <c r="CM51">
        <v>4510.29</v>
      </c>
      <c r="CN51">
        <v>0</v>
      </c>
      <c r="CS51" s="8">
        <v>51647.050000000512</v>
      </c>
      <c r="CU51" s="8">
        <v>3223.5000000000009</v>
      </c>
      <c r="CV51">
        <v>0</v>
      </c>
      <c r="CW51">
        <v>0</v>
      </c>
      <c r="CX51">
        <v>0</v>
      </c>
      <c r="DA51">
        <v>0</v>
      </c>
      <c r="DB51">
        <v>0</v>
      </c>
    </row>
    <row r="52" spans="1:106" x14ac:dyDescent="0.25">
      <c r="A52" s="98" t="s">
        <v>409</v>
      </c>
      <c r="B52" t="s">
        <v>410</v>
      </c>
      <c r="C52">
        <v>331</v>
      </c>
      <c r="D52" s="33">
        <v>3104</v>
      </c>
      <c r="E52" t="s">
        <v>410</v>
      </c>
      <c r="F52" t="s">
        <v>411</v>
      </c>
      <c r="G52" t="s">
        <v>412</v>
      </c>
      <c r="H52" t="s">
        <v>413</v>
      </c>
      <c r="I52" t="s">
        <v>184</v>
      </c>
      <c r="T52" s="33" t="s">
        <v>185</v>
      </c>
      <c r="W52" s="33" t="s">
        <v>186</v>
      </c>
      <c r="X52" s="33" t="s">
        <v>187</v>
      </c>
      <c r="Z52" s="8">
        <v>86671.560000000027</v>
      </c>
      <c r="AA52" s="8">
        <v>1035.7199999999993</v>
      </c>
      <c r="AB52">
        <v>0</v>
      </c>
      <c r="AC52" s="34">
        <v>342736</v>
      </c>
      <c r="AD52" s="34">
        <v>0</v>
      </c>
      <c r="AE52" s="34">
        <v>15616</v>
      </c>
      <c r="AF52" s="33">
        <v>0</v>
      </c>
      <c r="AG52" s="34">
        <v>15150</v>
      </c>
      <c r="AH52" s="26">
        <v>25796</v>
      </c>
      <c r="AI52" s="34">
        <v>2547.15</v>
      </c>
      <c r="AJ52" s="33">
        <v>4675</v>
      </c>
      <c r="AK52" s="33">
        <v>18053.68</v>
      </c>
      <c r="AL52" s="33">
        <v>3670.71</v>
      </c>
      <c r="AM52" s="33">
        <v>0</v>
      </c>
      <c r="AN52" s="33">
        <v>0</v>
      </c>
      <c r="AO52" s="33">
        <v>3627.5</v>
      </c>
      <c r="AP52" s="33">
        <v>0</v>
      </c>
      <c r="AQ52" s="33">
        <v>0</v>
      </c>
      <c r="AR52" s="33">
        <v>0</v>
      </c>
      <c r="AS52" s="33">
        <v>0</v>
      </c>
      <c r="AT52" s="34">
        <v>229475.16</v>
      </c>
      <c r="AU52">
        <v>4259.8100000000004</v>
      </c>
      <c r="AV52" s="34">
        <v>41669.889999999941</v>
      </c>
      <c r="AW52" s="34">
        <v>15277.45</v>
      </c>
      <c r="AX52" s="34">
        <v>35290.879999999997</v>
      </c>
      <c r="AY52" s="34">
        <v>0</v>
      </c>
      <c r="AZ52" s="34">
        <v>7522.0099999999911</v>
      </c>
      <c r="BA52" s="34">
        <v>2760.01</v>
      </c>
      <c r="BB52" s="34">
        <v>1205.2</v>
      </c>
      <c r="BE52" s="34">
        <v>9279.26</v>
      </c>
      <c r="BF52" s="34">
        <v>4243.16</v>
      </c>
      <c r="BG52">
        <v>640.96999999999991</v>
      </c>
      <c r="BH52">
        <v>281.83</v>
      </c>
      <c r="BI52">
        <v>11057.89</v>
      </c>
      <c r="BK52">
        <v>2780.41</v>
      </c>
      <c r="BL52">
        <v>17109.89</v>
      </c>
      <c r="BM52" s="33">
        <v>3604.22</v>
      </c>
      <c r="BT52" s="33">
        <v>0</v>
      </c>
      <c r="BU52" s="33">
        <v>11314.71</v>
      </c>
      <c r="BV52" s="33">
        <v>1137.2</v>
      </c>
      <c r="BW52" s="33">
        <v>13133.44</v>
      </c>
      <c r="BX52" s="33">
        <v>23678.61</v>
      </c>
      <c r="BY52" s="33">
        <v>0</v>
      </c>
      <c r="BZ52" s="33">
        <v>10722.01</v>
      </c>
      <c r="CA52" s="33">
        <v>14106.03</v>
      </c>
      <c r="CC52" s="33">
        <v>0</v>
      </c>
      <c r="CD52" s="33">
        <v>0</v>
      </c>
      <c r="CE52" s="33">
        <v>0</v>
      </c>
      <c r="CF52" s="33">
        <v>0</v>
      </c>
      <c r="CG52">
        <v>4663.75</v>
      </c>
      <c r="CH52">
        <v>0</v>
      </c>
      <c r="CI52">
        <v>0</v>
      </c>
      <c r="CJ52" s="33">
        <v>1</v>
      </c>
      <c r="CK52">
        <v>0</v>
      </c>
      <c r="CL52">
        <v>0</v>
      </c>
      <c r="CM52">
        <v>0</v>
      </c>
      <c r="CN52">
        <v>828.87</v>
      </c>
      <c r="CS52" s="8">
        <v>57993.560000000114</v>
      </c>
      <c r="CU52" s="8">
        <v>4870.5999999999995</v>
      </c>
      <c r="CV52">
        <v>0</v>
      </c>
      <c r="CW52">
        <v>0</v>
      </c>
      <c r="CX52">
        <v>0</v>
      </c>
      <c r="DA52">
        <v>79.11</v>
      </c>
      <c r="DB52">
        <v>0</v>
      </c>
    </row>
    <row r="53" spans="1:106" x14ac:dyDescent="0.25">
      <c r="A53" s="98" t="s">
        <v>414</v>
      </c>
      <c r="B53" t="s">
        <v>415</v>
      </c>
      <c r="C53">
        <v>332</v>
      </c>
      <c r="D53" s="33">
        <v>2118</v>
      </c>
      <c r="E53" t="s">
        <v>415</v>
      </c>
      <c r="F53" t="s">
        <v>416</v>
      </c>
      <c r="G53" t="s">
        <v>417</v>
      </c>
      <c r="H53" t="s">
        <v>418</v>
      </c>
      <c r="I53" t="s">
        <v>184</v>
      </c>
      <c r="T53" s="33" t="s">
        <v>185</v>
      </c>
      <c r="W53" s="33" t="s">
        <v>186</v>
      </c>
      <c r="X53" s="33" t="s">
        <v>187</v>
      </c>
      <c r="Z53" s="8">
        <v>113361.91000000111</v>
      </c>
      <c r="AA53" s="8">
        <v>29329.97</v>
      </c>
      <c r="AB53">
        <v>0</v>
      </c>
      <c r="AC53" s="34">
        <v>980428.86</v>
      </c>
      <c r="AD53" s="34">
        <v>0</v>
      </c>
      <c r="AE53" s="34">
        <v>171212</v>
      </c>
      <c r="AF53" s="33">
        <v>0</v>
      </c>
      <c r="AG53" s="34">
        <v>59385</v>
      </c>
      <c r="AH53" s="26">
        <v>56138</v>
      </c>
      <c r="AI53" s="34">
        <v>0</v>
      </c>
      <c r="AJ53" s="33">
        <v>64</v>
      </c>
      <c r="AK53" s="33">
        <v>35972.559999999998</v>
      </c>
      <c r="AL53" s="33">
        <v>15881.68</v>
      </c>
      <c r="AM53" s="33">
        <v>0</v>
      </c>
      <c r="AN53" s="33">
        <v>1617.6</v>
      </c>
      <c r="AO53" s="33">
        <v>5000.25</v>
      </c>
      <c r="AP53" s="33">
        <v>710</v>
      </c>
      <c r="AQ53" s="33">
        <v>0</v>
      </c>
      <c r="AR53" s="33">
        <v>0</v>
      </c>
      <c r="AS53" s="33">
        <v>0</v>
      </c>
      <c r="AT53" s="34">
        <v>664559.56999999995</v>
      </c>
      <c r="AU53">
        <v>14064.35</v>
      </c>
      <c r="AV53" s="34">
        <v>267138.01000000018</v>
      </c>
      <c r="AW53" s="34">
        <v>43394.94</v>
      </c>
      <c r="AX53" s="34">
        <v>43997.26</v>
      </c>
      <c r="AY53" s="34">
        <v>22554.95</v>
      </c>
      <c r="AZ53" s="34">
        <v>40848.410000000018</v>
      </c>
      <c r="BA53" s="34">
        <v>9535.9999999999982</v>
      </c>
      <c r="BB53" s="34">
        <v>2532.71</v>
      </c>
      <c r="BC53">
        <v>1023.5</v>
      </c>
      <c r="BD53">
        <v>8017.989999999998</v>
      </c>
      <c r="BE53" s="34">
        <v>23648.18</v>
      </c>
      <c r="BF53" s="34">
        <v>4436.3600000000006</v>
      </c>
      <c r="BG53">
        <v>2073.6800000000003</v>
      </c>
      <c r="BH53">
        <v>4838.05</v>
      </c>
      <c r="BI53">
        <v>24548.45</v>
      </c>
      <c r="BK53">
        <v>10277.59</v>
      </c>
      <c r="BL53">
        <v>35950.57</v>
      </c>
      <c r="BM53" s="33">
        <v>14405.31</v>
      </c>
      <c r="BT53" s="33">
        <v>0</v>
      </c>
      <c r="BU53" s="33">
        <v>15733.8</v>
      </c>
      <c r="BV53" s="33">
        <v>95</v>
      </c>
      <c r="BW53" s="33">
        <v>8032.05</v>
      </c>
      <c r="BX53" s="33">
        <v>21496.38</v>
      </c>
      <c r="BY53" s="33">
        <v>25330.400000000001</v>
      </c>
      <c r="BZ53" s="33">
        <v>73066.490000000005</v>
      </c>
      <c r="CA53" s="33">
        <v>44386.17</v>
      </c>
      <c r="CC53" s="33">
        <v>0</v>
      </c>
      <c r="CD53" s="33">
        <v>8738.7999999999993</v>
      </c>
      <c r="CE53" s="33">
        <v>0</v>
      </c>
      <c r="CF53" s="33">
        <v>0</v>
      </c>
      <c r="CG53">
        <v>6205</v>
      </c>
      <c r="CH53">
        <v>0</v>
      </c>
      <c r="CI53">
        <v>0</v>
      </c>
      <c r="CJ53" s="33">
        <v>1</v>
      </c>
      <c r="CK53">
        <v>0</v>
      </c>
      <c r="CL53">
        <v>0</v>
      </c>
      <c r="CM53">
        <v>0</v>
      </c>
      <c r="CN53">
        <v>0</v>
      </c>
      <c r="CS53" s="8">
        <v>5046.8900000010617</v>
      </c>
      <c r="CU53" s="8">
        <v>35534.97</v>
      </c>
      <c r="CV53">
        <v>0</v>
      </c>
      <c r="CW53">
        <v>0</v>
      </c>
      <c r="CX53">
        <v>0</v>
      </c>
      <c r="DA53">
        <v>16999.91</v>
      </c>
      <c r="DB53">
        <v>8498.9699999999993</v>
      </c>
    </row>
    <row r="54" spans="1:106" x14ac:dyDescent="0.25">
      <c r="A54" s="98" t="s">
        <v>419</v>
      </c>
      <c r="B54" t="s">
        <v>420</v>
      </c>
      <c r="C54">
        <v>333</v>
      </c>
      <c r="D54" s="33">
        <v>2117</v>
      </c>
      <c r="E54" t="s">
        <v>420</v>
      </c>
      <c r="F54" t="s">
        <v>421</v>
      </c>
      <c r="G54" t="s">
        <v>422</v>
      </c>
      <c r="H54" t="s">
        <v>423</v>
      </c>
      <c r="I54" t="s">
        <v>184</v>
      </c>
      <c r="T54" s="33" t="s">
        <v>185</v>
      </c>
      <c r="W54" s="33" t="s">
        <v>186</v>
      </c>
      <c r="X54" s="33" t="s">
        <v>187</v>
      </c>
      <c r="Z54" s="8">
        <v>279872.83000000101</v>
      </c>
      <c r="AA54" s="8">
        <v>43004.490000000005</v>
      </c>
      <c r="AB54">
        <v>0</v>
      </c>
      <c r="AC54" s="34">
        <v>1966724.29</v>
      </c>
      <c r="AD54" s="34">
        <v>0</v>
      </c>
      <c r="AE54" s="34">
        <v>124930</v>
      </c>
      <c r="AF54" s="33">
        <v>0</v>
      </c>
      <c r="AG54" s="34">
        <v>137763</v>
      </c>
      <c r="AH54" s="26">
        <v>97735</v>
      </c>
      <c r="AI54" s="34">
        <v>1000</v>
      </c>
      <c r="AJ54" s="33">
        <v>0</v>
      </c>
      <c r="AK54" s="33">
        <v>35954.410000000003</v>
      </c>
      <c r="AL54" s="33">
        <v>28491.35</v>
      </c>
      <c r="AM54" s="33">
        <v>11268</v>
      </c>
      <c r="AN54" s="40">
        <v>-4286</v>
      </c>
      <c r="AO54" s="33">
        <v>18758.48</v>
      </c>
      <c r="AP54" s="33">
        <v>11230.74</v>
      </c>
      <c r="AQ54" s="33">
        <v>0</v>
      </c>
      <c r="AR54" s="33">
        <v>0</v>
      </c>
      <c r="AS54" s="33">
        <v>0</v>
      </c>
      <c r="AT54" s="34">
        <v>1279767.79</v>
      </c>
      <c r="AU54">
        <v>2047.48</v>
      </c>
      <c r="AV54" s="34">
        <v>492641.40999999963</v>
      </c>
      <c r="AW54" s="34">
        <v>34458.769999999997</v>
      </c>
      <c r="AX54" s="34">
        <v>141468.76999999999</v>
      </c>
      <c r="AY54" s="34">
        <v>0</v>
      </c>
      <c r="AZ54" s="34">
        <v>39423.069999999956</v>
      </c>
      <c r="BA54" s="34">
        <v>11239.36</v>
      </c>
      <c r="BB54" s="34">
        <v>1906.48</v>
      </c>
      <c r="BC54">
        <v>11810.16</v>
      </c>
      <c r="BD54">
        <v>1190</v>
      </c>
      <c r="BE54" s="34">
        <v>15097.69</v>
      </c>
      <c r="BF54" s="34">
        <v>11015.94</v>
      </c>
      <c r="BG54">
        <v>47697.939999999988</v>
      </c>
      <c r="BH54">
        <v>8658.89</v>
      </c>
      <c r="BI54">
        <v>19901.560000000001</v>
      </c>
      <c r="BK54">
        <v>9350.33</v>
      </c>
      <c r="BL54">
        <v>63489.97</v>
      </c>
      <c r="BM54" s="33">
        <v>31381.17</v>
      </c>
      <c r="BT54" s="33">
        <v>0</v>
      </c>
      <c r="BU54" s="33">
        <v>19749.38</v>
      </c>
      <c r="BV54" s="33">
        <v>8901</v>
      </c>
      <c r="BW54" s="33">
        <v>1567.01</v>
      </c>
      <c r="BX54" s="33">
        <v>94762.35</v>
      </c>
      <c r="BY54" s="33">
        <v>48754.26</v>
      </c>
      <c r="BZ54" s="33">
        <v>38264.92</v>
      </c>
      <c r="CA54" s="33">
        <v>38565.769999999997</v>
      </c>
      <c r="CC54" s="33">
        <v>0</v>
      </c>
      <c r="CD54" s="33">
        <v>6679.9</v>
      </c>
      <c r="CE54" s="33">
        <v>0</v>
      </c>
      <c r="CF54" s="33">
        <v>0</v>
      </c>
      <c r="CG54">
        <v>8336.8799999999992</v>
      </c>
      <c r="CH54">
        <v>0</v>
      </c>
      <c r="CI54">
        <v>0</v>
      </c>
      <c r="CJ54" s="33">
        <v>1</v>
      </c>
      <c r="CK54">
        <v>0</v>
      </c>
      <c r="CL54">
        <v>1254</v>
      </c>
      <c r="CM54">
        <v>9721</v>
      </c>
      <c r="CN54">
        <v>1106.5</v>
      </c>
      <c r="CS54" s="8">
        <v>229650.73000000231</v>
      </c>
      <c r="CU54" s="8">
        <v>39259.870000000003</v>
      </c>
      <c r="CV54">
        <v>0</v>
      </c>
      <c r="CW54">
        <v>0</v>
      </c>
      <c r="CX54">
        <v>0</v>
      </c>
      <c r="DA54">
        <v>0</v>
      </c>
      <c r="DB54">
        <v>0</v>
      </c>
    </row>
    <row r="55" spans="1:106" x14ac:dyDescent="0.25">
      <c r="A55" s="99" t="s">
        <v>424</v>
      </c>
      <c r="B55" t="s">
        <v>425</v>
      </c>
      <c r="C55">
        <v>337</v>
      </c>
      <c r="D55" s="33">
        <v>2121</v>
      </c>
      <c r="E55" t="s">
        <v>425</v>
      </c>
      <c r="F55" t="s">
        <v>323</v>
      </c>
      <c r="G55" t="s">
        <v>426</v>
      </c>
      <c r="H55" t="s">
        <v>427</v>
      </c>
      <c r="I55" t="s">
        <v>184</v>
      </c>
      <c r="T55" s="33" t="s">
        <v>185</v>
      </c>
      <c r="V55" s="33" t="s">
        <v>187</v>
      </c>
      <c r="W55" s="33" t="s">
        <v>186</v>
      </c>
      <c r="X55" s="33" t="s">
        <v>187</v>
      </c>
      <c r="Z55" s="8">
        <v>245230.76000000015</v>
      </c>
      <c r="AA55" s="8">
        <v>4848.2899999999991</v>
      </c>
      <c r="AB55">
        <v>0</v>
      </c>
      <c r="AC55" s="34">
        <v>0</v>
      </c>
      <c r="AD55" s="34">
        <v>0</v>
      </c>
      <c r="AE55" s="34">
        <v>0</v>
      </c>
      <c r="AF55" s="33">
        <v>0</v>
      </c>
      <c r="AG55" s="34">
        <v>0</v>
      </c>
      <c r="AH55" s="26">
        <v>7033</v>
      </c>
      <c r="AI55" s="34">
        <v>0</v>
      </c>
      <c r="AJ55" s="33">
        <v>0</v>
      </c>
      <c r="AK55" s="33">
        <v>0</v>
      </c>
      <c r="AL55" s="33">
        <v>445.35</v>
      </c>
      <c r="AM55" s="33">
        <v>0</v>
      </c>
      <c r="AN55" s="33">
        <v>0</v>
      </c>
      <c r="AO55" s="33">
        <v>0</v>
      </c>
      <c r="AP55" s="33">
        <v>7427.6</v>
      </c>
      <c r="AQ55" s="33">
        <v>0</v>
      </c>
      <c r="AR55" s="33">
        <v>0</v>
      </c>
      <c r="AS55" s="33">
        <v>0</v>
      </c>
      <c r="AT55" s="34">
        <v>0</v>
      </c>
      <c r="AU55">
        <v>0</v>
      </c>
      <c r="AV55" s="34">
        <v>2831.48</v>
      </c>
      <c r="AW55" s="34">
        <v>0</v>
      </c>
      <c r="AX55" s="34">
        <v>0</v>
      </c>
      <c r="AY55" s="34">
        <v>0</v>
      </c>
      <c r="BA55" s="34">
        <v>13.92</v>
      </c>
      <c r="BH55">
        <v>165.54</v>
      </c>
      <c r="BI55">
        <v>777.14</v>
      </c>
      <c r="BK55">
        <v>0</v>
      </c>
      <c r="BL55">
        <v>0</v>
      </c>
      <c r="BM55" s="33">
        <v>0</v>
      </c>
      <c r="BT55" s="33">
        <v>0</v>
      </c>
      <c r="BU55" s="33">
        <v>254.59</v>
      </c>
      <c r="BV55" s="33">
        <v>0</v>
      </c>
      <c r="BW55" s="33">
        <v>256161.96</v>
      </c>
      <c r="BX55" s="33">
        <v>0</v>
      </c>
      <c r="BY55" s="33">
        <v>0</v>
      </c>
      <c r="BZ55" s="33">
        <v>0</v>
      </c>
      <c r="CA55" s="33">
        <v>0</v>
      </c>
      <c r="CC55" s="33">
        <v>0</v>
      </c>
      <c r="CD55" s="33">
        <v>0</v>
      </c>
      <c r="CE55" s="33">
        <v>0</v>
      </c>
      <c r="CF55" s="33">
        <v>0</v>
      </c>
      <c r="CG55">
        <v>0</v>
      </c>
      <c r="CH55">
        <v>0</v>
      </c>
      <c r="CI55">
        <v>0</v>
      </c>
      <c r="CJ55" s="33">
        <v>1</v>
      </c>
      <c r="CK55">
        <v>0</v>
      </c>
      <c r="CL55">
        <v>4848.29</v>
      </c>
      <c r="CM55">
        <v>0</v>
      </c>
      <c r="CN55">
        <v>0</v>
      </c>
      <c r="CS55" s="8">
        <v>-67.919999999838183</v>
      </c>
      <c r="CU55" s="8">
        <v>0</v>
      </c>
      <c r="CV55">
        <v>0</v>
      </c>
      <c r="CW55">
        <v>0</v>
      </c>
      <c r="CX55">
        <v>0</v>
      </c>
      <c r="DA55">
        <v>0</v>
      </c>
      <c r="DB55">
        <v>0</v>
      </c>
    </row>
    <row r="56" spans="1:106" x14ac:dyDescent="0.25">
      <c r="A56" s="98" t="s">
        <v>428</v>
      </c>
      <c r="B56" t="s">
        <v>429</v>
      </c>
      <c r="C56">
        <v>339</v>
      </c>
      <c r="D56" s="33">
        <v>2124</v>
      </c>
      <c r="E56" t="s">
        <v>429</v>
      </c>
      <c r="F56" t="s">
        <v>396</v>
      </c>
      <c r="G56" t="s">
        <v>397</v>
      </c>
      <c r="H56" t="s">
        <v>430</v>
      </c>
      <c r="I56" t="s">
        <v>431</v>
      </c>
      <c r="J56">
        <v>9352101</v>
      </c>
      <c r="T56" s="33" t="s">
        <v>185</v>
      </c>
      <c r="W56" s="33" t="s">
        <v>186</v>
      </c>
      <c r="X56" s="33" t="s">
        <v>187</v>
      </c>
      <c r="Z56" s="8">
        <v>231017.03999999998</v>
      </c>
      <c r="AA56" s="8">
        <v>54500.770000000004</v>
      </c>
      <c r="AB56">
        <v>0</v>
      </c>
      <c r="AC56" s="34">
        <v>1051060</v>
      </c>
      <c r="AD56" s="34">
        <v>0</v>
      </c>
      <c r="AE56" s="34">
        <v>56697</v>
      </c>
      <c r="AF56" s="33">
        <v>0</v>
      </c>
      <c r="AG56" s="34">
        <v>33880</v>
      </c>
      <c r="AH56" s="26">
        <v>73834</v>
      </c>
      <c r="AI56" s="34">
        <v>2000</v>
      </c>
      <c r="AJ56" s="33">
        <v>5</v>
      </c>
      <c r="AK56" s="33">
        <v>17647.099999999999</v>
      </c>
      <c r="AL56" s="33">
        <v>14623.57</v>
      </c>
      <c r="AM56" s="33">
        <v>1995</v>
      </c>
      <c r="AN56" s="33">
        <v>4388</v>
      </c>
      <c r="AO56" s="33">
        <v>15384.78</v>
      </c>
      <c r="AP56" s="33">
        <v>1711.05</v>
      </c>
      <c r="AQ56" s="33">
        <v>0</v>
      </c>
      <c r="AR56" s="33">
        <v>0</v>
      </c>
      <c r="AS56" s="33">
        <v>0</v>
      </c>
      <c r="AT56" s="34">
        <v>682001.54</v>
      </c>
      <c r="AU56">
        <v>80.56</v>
      </c>
      <c r="AV56" s="34">
        <v>192388.47000000035</v>
      </c>
      <c r="AW56" s="34">
        <v>19175.82</v>
      </c>
      <c r="AX56" s="34">
        <v>79320.639999999999</v>
      </c>
      <c r="AY56" s="34">
        <v>0</v>
      </c>
      <c r="AZ56" s="34">
        <v>7956.8799999999965</v>
      </c>
      <c r="BA56" s="34">
        <v>5535.8499999999985</v>
      </c>
      <c r="BB56" s="34">
        <v>6518.51</v>
      </c>
      <c r="BC56">
        <v>4819.83</v>
      </c>
      <c r="BE56" s="34">
        <v>24945.940000000002</v>
      </c>
      <c r="BF56" s="34">
        <v>11948.779999999997</v>
      </c>
      <c r="BG56">
        <v>24794.19</v>
      </c>
      <c r="BH56">
        <v>4152.32</v>
      </c>
      <c r="BI56">
        <v>24596.97</v>
      </c>
      <c r="BK56">
        <v>7279.68</v>
      </c>
      <c r="BL56">
        <v>83326.8</v>
      </c>
      <c r="BM56" s="33">
        <v>14055.21</v>
      </c>
      <c r="BT56" s="33">
        <v>0</v>
      </c>
      <c r="BU56" s="33">
        <v>10835.04</v>
      </c>
      <c r="BV56" s="33">
        <v>3335</v>
      </c>
      <c r="BW56" s="33">
        <v>-330</v>
      </c>
      <c r="BX56" s="33">
        <v>65965.73</v>
      </c>
      <c r="BY56" s="33">
        <v>27448.38</v>
      </c>
      <c r="BZ56" s="33">
        <v>20099.45</v>
      </c>
      <c r="CA56" s="33">
        <v>18721.310000000001</v>
      </c>
      <c r="CC56" s="33">
        <v>0</v>
      </c>
      <c r="CD56" s="33">
        <v>0</v>
      </c>
      <c r="CE56" s="33">
        <v>0</v>
      </c>
      <c r="CF56" s="33">
        <v>0</v>
      </c>
      <c r="CG56">
        <v>9552.5</v>
      </c>
      <c r="CH56">
        <v>0</v>
      </c>
      <c r="CI56">
        <v>0</v>
      </c>
      <c r="CJ56" s="33">
        <v>1</v>
      </c>
      <c r="CK56">
        <v>0</v>
      </c>
      <c r="CL56">
        <v>12038.53</v>
      </c>
      <c r="CM56">
        <v>0</v>
      </c>
      <c r="CN56">
        <v>6749.95</v>
      </c>
      <c r="CS56" s="8">
        <v>165269.64000000013</v>
      </c>
      <c r="CU56" s="8">
        <v>45264.790000000008</v>
      </c>
      <c r="CV56">
        <v>0</v>
      </c>
      <c r="CW56">
        <v>0</v>
      </c>
      <c r="CX56">
        <v>0</v>
      </c>
      <c r="DA56">
        <v>0</v>
      </c>
      <c r="DB56">
        <v>0</v>
      </c>
    </row>
    <row r="57" spans="1:106" x14ac:dyDescent="0.25">
      <c r="A57" s="98" t="s">
        <v>432</v>
      </c>
      <c r="B57" t="s">
        <v>433</v>
      </c>
      <c r="C57">
        <v>341</v>
      </c>
      <c r="D57" s="33">
        <v>2928</v>
      </c>
      <c r="E57" t="s">
        <v>433</v>
      </c>
      <c r="F57" t="s">
        <v>434</v>
      </c>
      <c r="G57" t="s">
        <v>435</v>
      </c>
      <c r="H57" t="s">
        <v>436</v>
      </c>
      <c r="I57" t="s">
        <v>184</v>
      </c>
      <c r="T57" s="33" t="s">
        <v>185</v>
      </c>
      <c r="W57" s="33" t="s">
        <v>186</v>
      </c>
      <c r="X57" s="33" t="s">
        <v>187</v>
      </c>
      <c r="Z57" s="8">
        <v>48623.75</v>
      </c>
      <c r="AA57" s="8">
        <v>14586.230000000001</v>
      </c>
      <c r="AB57">
        <v>0</v>
      </c>
      <c r="AC57" s="34">
        <v>594214</v>
      </c>
      <c r="AD57" s="34">
        <v>0</v>
      </c>
      <c r="AE57" s="34">
        <v>40907</v>
      </c>
      <c r="AF57" s="33">
        <v>0</v>
      </c>
      <c r="AG57" s="34">
        <v>24912</v>
      </c>
      <c r="AH57" s="26">
        <v>39421</v>
      </c>
      <c r="AI57" s="34">
        <v>1644.6</v>
      </c>
      <c r="AJ57" s="33">
        <v>0</v>
      </c>
      <c r="AK57" s="33">
        <v>7294.93</v>
      </c>
      <c r="AL57" s="33">
        <v>6972.99</v>
      </c>
      <c r="AM57" s="33">
        <v>2250</v>
      </c>
      <c r="AN57" s="33">
        <v>0</v>
      </c>
      <c r="AO57" s="33">
        <v>4483.17</v>
      </c>
      <c r="AP57" s="33">
        <v>0</v>
      </c>
      <c r="AQ57" s="33">
        <v>0</v>
      </c>
      <c r="AR57" s="33">
        <v>0</v>
      </c>
      <c r="AS57" s="33">
        <v>0</v>
      </c>
      <c r="AT57" s="34">
        <v>319137.18</v>
      </c>
      <c r="AU57">
        <v>0</v>
      </c>
      <c r="AV57" s="34">
        <v>146512.55999999994</v>
      </c>
      <c r="AW57" s="34">
        <v>0</v>
      </c>
      <c r="AX57" s="34">
        <v>29034.14</v>
      </c>
      <c r="AY57" s="34">
        <v>0</v>
      </c>
      <c r="AZ57" s="34">
        <v>1751.5399999999997</v>
      </c>
      <c r="BA57" s="34">
        <v>3135.22</v>
      </c>
      <c r="BB57" s="34">
        <v>2726.7</v>
      </c>
      <c r="BC57">
        <v>2519.66</v>
      </c>
      <c r="BE57" s="34">
        <v>11597.140000000001</v>
      </c>
      <c r="BF57" s="34">
        <v>4242.6100000000006</v>
      </c>
      <c r="BG57">
        <v>29901.660000000003</v>
      </c>
      <c r="BH57">
        <v>0</v>
      </c>
      <c r="BI57">
        <v>0</v>
      </c>
      <c r="BK57">
        <v>52234.58</v>
      </c>
      <c r="BL57">
        <v>16545.36</v>
      </c>
      <c r="BM57" s="33">
        <v>6345.33</v>
      </c>
      <c r="BT57" s="33">
        <v>0</v>
      </c>
      <c r="BU57" s="33">
        <v>12620.63</v>
      </c>
      <c r="BV57" s="33">
        <v>1794</v>
      </c>
      <c r="BW57" s="33">
        <v>0</v>
      </c>
      <c r="BX57" s="33">
        <v>34345.360000000001</v>
      </c>
      <c r="BY57" s="33">
        <v>0</v>
      </c>
      <c r="BZ57" s="33">
        <v>12274.74</v>
      </c>
      <c r="CA57" s="33">
        <v>21992.26</v>
      </c>
      <c r="CC57" s="33">
        <v>0</v>
      </c>
      <c r="CD57" s="33">
        <v>0</v>
      </c>
      <c r="CE57" s="33">
        <v>0</v>
      </c>
      <c r="CF57" s="33">
        <v>0</v>
      </c>
      <c r="CG57">
        <v>4765</v>
      </c>
      <c r="CH57">
        <v>0</v>
      </c>
      <c r="CI57">
        <v>0</v>
      </c>
      <c r="CJ57" s="33">
        <v>1</v>
      </c>
      <c r="CK57">
        <v>0</v>
      </c>
      <c r="CL57">
        <v>5577.5</v>
      </c>
      <c r="CM57">
        <v>0</v>
      </c>
      <c r="CN57">
        <v>7447.5</v>
      </c>
      <c r="CS57" s="8">
        <v>62012.770000000251</v>
      </c>
      <c r="CU57" s="8">
        <v>6326.2300000000032</v>
      </c>
      <c r="CV57">
        <v>0</v>
      </c>
      <c r="CW57">
        <v>0</v>
      </c>
      <c r="CX57">
        <v>0</v>
      </c>
      <c r="DA57">
        <v>1567.19</v>
      </c>
      <c r="DB57">
        <v>3030.52</v>
      </c>
    </row>
    <row r="58" spans="1:106" x14ac:dyDescent="0.25">
      <c r="A58" s="98" t="s">
        <v>437</v>
      </c>
      <c r="B58" t="s">
        <v>438</v>
      </c>
      <c r="C58">
        <v>342</v>
      </c>
      <c r="D58" s="33">
        <v>2125</v>
      </c>
      <c r="E58" t="s">
        <v>438</v>
      </c>
      <c r="F58" t="s">
        <v>439</v>
      </c>
      <c r="G58" t="s">
        <v>440</v>
      </c>
      <c r="H58" t="s">
        <v>441</v>
      </c>
      <c r="I58" t="s">
        <v>184</v>
      </c>
      <c r="T58" s="33" t="s">
        <v>185</v>
      </c>
      <c r="W58" s="33" t="s">
        <v>186</v>
      </c>
      <c r="X58" s="33" t="s">
        <v>187</v>
      </c>
      <c r="Z58" s="8">
        <v>-110911.67000000025</v>
      </c>
      <c r="AA58" s="8">
        <v>27369.870000000006</v>
      </c>
      <c r="AB58">
        <v>0</v>
      </c>
      <c r="AC58" s="34">
        <v>1020011.49</v>
      </c>
      <c r="AD58" s="34">
        <v>0</v>
      </c>
      <c r="AE58" s="34">
        <v>23452</v>
      </c>
      <c r="AF58" s="33">
        <v>0</v>
      </c>
      <c r="AG58" s="34">
        <v>34265</v>
      </c>
      <c r="AH58" s="26">
        <v>73566.41</v>
      </c>
      <c r="AI58" s="34">
        <v>0</v>
      </c>
      <c r="AJ58" s="33">
        <v>1536</v>
      </c>
      <c r="AK58" s="33">
        <v>84866.25</v>
      </c>
      <c r="AL58" s="33">
        <v>19265.009999999998</v>
      </c>
      <c r="AM58" s="33">
        <v>0</v>
      </c>
      <c r="AN58" s="33">
        <v>0</v>
      </c>
      <c r="AO58" s="33">
        <v>11821.82</v>
      </c>
      <c r="AP58" s="33">
        <v>8655.66</v>
      </c>
      <c r="AQ58" s="33">
        <v>0</v>
      </c>
      <c r="AR58" s="33">
        <v>0</v>
      </c>
      <c r="AS58" s="33">
        <v>0</v>
      </c>
      <c r="AT58" s="34">
        <v>650294.93000000005</v>
      </c>
      <c r="AU58">
        <v>8342.6</v>
      </c>
      <c r="AV58" s="34">
        <v>227147.21</v>
      </c>
      <c r="AW58" s="34">
        <v>28581.72</v>
      </c>
      <c r="AX58" s="34">
        <v>73907.789999999994</v>
      </c>
      <c r="AY58" s="34">
        <v>0</v>
      </c>
      <c r="AZ58" s="34">
        <v>48395.969999999987</v>
      </c>
      <c r="BA58" s="34">
        <v>4626.1900000000005</v>
      </c>
      <c r="BB58" s="34">
        <v>1394.1999999999998</v>
      </c>
      <c r="BC58">
        <v>1081</v>
      </c>
      <c r="BE58" s="34">
        <v>6131.7500000000018</v>
      </c>
      <c r="BF58" s="34">
        <v>1134.52</v>
      </c>
      <c r="BG58">
        <v>27273.920000000002</v>
      </c>
      <c r="BH58">
        <v>5067.55</v>
      </c>
      <c r="BI58">
        <v>19241.990000000002</v>
      </c>
      <c r="BK58">
        <v>4374.8999999999996</v>
      </c>
      <c r="BL58">
        <v>11984.83</v>
      </c>
      <c r="BM58" s="33">
        <v>10710.6</v>
      </c>
      <c r="BT58" s="33">
        <v>0</v>
      </c>
      <c r="BU58" s="33">
        <v>6609.5</v>
      </c>
      <c r="BV58" s="33">
        <v>4324</v>
      </c>
      <c r="BW58" s="33">
        <v>-2492.83</v>
      </c>
      <c r="BX58" s="33">
        <v>65782.929999999993</v>
      </c>
      <c r="BY58" s="33">
        <v>8891.81</v>
      </c>
      <c r="BZ58" s="33">
        <v>6462.96</v>
      </c>
      <c r="CA58" s="33">
        <v>27389.1</v>
      </c>
      <c r="CC58" s="33">
        <v>0</v>
      </c>
      <c r="CD58" s="33">
        <v>0</v>
      </c>
      <c r="CE58" s="33">
        <v>0</v>
      </c>
      <c r="CF58" s="33">
        <v>0</v>
      </c>
      <c r="CG58">
        <v>6115</v>
      </c>
      <c r="CH58">
        <v>0</v>
      </c>
      <c r="CI58">
        <v>0</v>
      </c>
      <c r="CJ58" s="33">
        <v>1</v>
      </c>
      <c r="CK58">
        <v>0</v>
      </c>
      <c r="CL58">
        <v>2190</v>
      </c>
      <c r="CM58">
        <v>5500</v>
      </c>
      <c r="CN58">
        <v>1716</v>
      </c>
      <c r="CS58" s="8">
        <v>-80131.170000000158</v>
      </c>
      <c r="CU58" s="8">
        <v>24078.87000000001</v>
      </c>
      <c r="CV58">
        <v>0</v>
      </c>
      <c r="CW58">
        <v>0</v>
      </c>
      <c r="CX58">
        <v>0</v>
      </c>
      <c r="DA58">
        <v>13227.98</v>
      </c>
      <c r="DB58">
        <v>18687.48</v>
      </c>
    </row>
    <row r="59" spans="1:106" x14ac:dyDescent="0.25">
      <c r="A59" s="99" t="s">
        <v>442</v>
      </c>
      <c r="B59" t="s">
        <v>443</v>
      </c>
      <c r="C59">
        <v>343</v>
      </c>
      <c r="D59" s="33">
        <v>2135</v>
      </c>
      <c r="E59" t="s">
        <v>443</v>
      </c>
      <c r="F59" t="s">
        <v>444</v>
      </c>
      <c r="G59" t="s">
        <v>445</v>
      </c>
      <c r="H59" t="s">
        <v>446</v>
      </c>
      <c r="I59" t="s">
        <v>184</v>
      </c>
      <c r="T59" s="33" t="s">
        <v>185</v>
      </c>
      <c r="V59" s="33" t="s">
        <v>187</v>
      </c>
      <c r="W59" s="33" t="s">
        <v>186</v>
      </c>
      <c r="X59" s="33" t="s">
        <v>187</v>
      </c>
      <c r="Z59" s="8">
        <v>-31711.430000000131</v>
      </c>
      <c r="AA59" s="8">
        <v>994.81999999999971</v>
      </c>
      <c r="AB59">
        <v>0</v>
      </c>
      <c r="AC59" s="34">
        <v>831302.2</v>
      </c>
      <c r="AD59" s="34">
        <v>0</v>
      </c>
      <c r="AE59" s="34">
        <v>109746</v>
      </c>
      <c r="AF59" s="33">
        <v>0</v>
      </c>
      <c r="AG59" s="34">
        <v>47745.83</v>
      </c>
      <c r="AH59" s="26">
        <v>71086</v>
      </c>
      <c r="AI59" s="34">
        <v>0</v>
      </c>
      <c r="AJ59" s="33">
        <v>2335</v>
      </c>
      <c r="AK59" s="33">
        <v>65745.960000000006</v>
      </c>
      <c r="AL59" s="33">
        <v>18117.11</v>
      </c>
      <c r="AM59" s="33">
        <v>0</v>
      </c>
      <c r="AN59" s="33">
        <v>0</v>
      </c>
      <c r="AO59" s="33">
        <v>22382.48</v>
      </c>
      <c r="AP59" s="33">
        <v>286.70999999999998</v>
      </c>
      <c r="AQ59" s="33">
        <v>0</v>
      </c>
      <c r="AR59" s="33">
        <v>0</v>
      </c>
      <c r="AS59" s="33">
        <v>0</v>
      </c>
      <c r="AT59" s="34">
        <v>564372</v>
      </c>
      <c r="AU59">
        <v>3226.17</v>
      </c>
      <c r="AV59" s="34">
        <v>231752.00999999983</v>
      </c>
      <c r="AW59" s="34">
        <v>30700.54</v>
      </c>
      <c r="AX59" s="34">
        <v>47597.33</v>
      </c>
      <c r="AY59" s="34">
        <v>0</v>
      </c>
      <c r="AZ59" s="34">
        <v>29406.659999999978</v>
      </c>
      <c r="BA59" s="34">
        <v>3764.8700000000008</v>
      </c>
      <c r="BB59" s="34">
        <v>6308.57</v>
      </c>
      <c r="BC59">
        <v>2294.25</v>
      </c>
      <c r="BE59" s="34">
        <v>11572.66</v>
      </c>
      <c r="BF59" s="34">
        <v>2950.78</v>
      </c>
      <c r="BG59">
        <v>3152.7400000000002</v>
      </c>
      <c r="BH59">
        <v>4152.95</v>
      </c>
      <c r="BI59">
        <v>8840.8700000000008</v>
      </c>
      <c r="BK59">
        <v>8019.47</v>
      </c>
      <c r="BL59">
        <v>35310.839999999997</v>
      </c>
      <c r="BM59" s="33">
        <v>10872.84</v>
      </c>
      <c r="BT59" s="33">
        <v>0</v>
      </c>
      <c r="BU59" s="33">
        <v>9588.89</v>
      </c>
      <c r="BV59" s="33">
        <v>1529.5</v>
      </c>
      <c r="BW59" s="33">
        <v>-0.08</v>
      </c>
      <c r="BX59" s="33">
        <v>60874.65</v>
      </c>
      <c r="BY59" s="33">
        <v>6994.76</v>
      </c>
      <c r="BZ59" s="33">
        <v>1800.7</v>
      </c>
      <c r="CA59" s="33">
        <v>48328.04</v>
      </c>
      <c r="CC59" s="33">
        <v>0</v>
      </c>
      <c r="CD59" s="33">
        <v>0</v>
      </c>
      <c r="CE59" s="33">
        <v>0</v>
      </c>
      <c r="CF59" s="33">
        <v>0</v>
      </c>
      <c r="CG59">
        <v>8048.68</v>
      </c>
      <c r="CH59">
        <v>0</v>
      </c>
      <c r="CI59">
        <v>0</v>
      </c>
      <c r="CJ59" s="33">
        <v>1</v>
      </c>
      <c r="CK59">
        <v>0</v>
      </c>
      <c r="CL59">
        <v>1320</v>
      </c>
      <c r="CM59">
        <v>0</v>
      </c>
      <c r="CN59">
        <v>7723.5</v>
      </c>
      <c r="CS59" s="8">
        <v>3623.8499999998603</v>
      </c>
      <c r="CU59" s="8">
        <v>0</v>
      </c>
      <c r="CV59">
        <v>0</v>
      </c>
      <c r="CW59">
        <v>0</v>
      </c>
      <c r="CX59">
        <v>0</v>
      </c>
      <c r="DA59">
        <v>801.2</v>
      </c>
      <c r="DB59">
        <v>595.5</v>
      </c>
    </row>
    <row r="60" spans="1:106" x14ac:dyDescent="0.25">
      <c r="A60" s="98" t="s">
        <v>447</v>
      </c>
      <c r="B60" t="s">
        <v>448</v>
      </c>
      <c r="C60">
        <v>370</v>
      </c>
      <c r="D60" s="33">
        <v>4090</v>
      </c>
      <c r="E60" t="s">
        <v>448</v>
      </c>
      <c r="F60" t="s">
        <v>449</v>
      </c>
      <c r="G60" t="s">
        <v>450</v>
      </c>
      <c r="H60" t="s">
        <v>451</v>
      </c>
      <c r="I60" t="s">
        <v>184</v>
      </c>
      <c r="T60" s="33" t="s">
        <v>185</v>
      </c>
      <c r="W60" s="33" t="s">
        <v>186</v>
      </c>
      <c r="X60" s="33" t="s">
        <v>187</v>
      </c>
      <c r="Z60" s="8">
        <v>437036.55837231246</v>
      </c>
      <c r="AA60" s="8">
        <v>2319.6699999999837</v>
      </c>
      <c r="AB60">
        <v>0</v>
      </c>
      <c r="AC60" s="34">
        <v>8600371.7899999991</v>
      </c>
      <c r="AD60" s="34">
        <v>2510343</v>
      </c>
      <c r="AE60" s="34">
        <v>248414.34</v>
      </c>
      <c r="AF60" s="33">
        <v>0</v>
      </c>
      <c r="AG60" s="34">
        <v>317350</v>
      </c>
      <c r="AH60" s="26">
        <v>144407.82999999999</v>
      </c>
      <c r="AI60" s="34">
        <v>128274.03</v>
      </c>
      <c r="AJ60" s="33">
        <v>23836.67</v>
      </c>
      <c r="AK60" s="33">
        <v>130228.54</v>
      </c>
      <c r="AL60" s="33">
        <v>262009.14</v>
      </c>
      <c r="AM60" s="33">
        <v>0</v>
      </c>
      <c r="AN60" s="33">
        <v>1307.47</v>
      </c>
      <c r="AO60" s="33">
        <v>0</v>
      </c>
      <c r="AP60" s="33">
        <v>10448.629999999999</v>
      </c>
      <c r="AQ60" s="33">
        <v>0</v>
      </c>
      <c r="AR60" s="33">
        <v>0</v>
      </c>
      <c r="AS60" s="33">
        <v>0</v>
      </c>
      <c r="AT60" s="34">
        <v>7720218.7599999998</v>
      </c>
      <c r="AU60">
        <v>101306.51</v>
      </c>
      <c r="AV60" s="34">
        <v>1499566.7400000002</v>
      </c>
      <c r="AW60" s="34">
        <v>482329.2</v>
      </c>
      <c r="AX60" s="34">
        <v>608927.82999999996</v>
      </c>
      <c r="AY60" s="34">
        <v>169418.23999999999</v>
      </c>
      <c r="AZ60" s="34">
        <v>48232.339999999982</v>
      </c>
      <c r="BA60" s="34">
        <v>57886.29</v>
      </c>
      <c r="BB60" s="34">
        <v>8900.9199999999983</v>
      </c>
      <c r="BE60" s="34">
        <v>103695.26</v>
      </c>
      <c r="BF60" s="34">
        <v>33939.35</v>
      </c>
      <c r="BG60">
        <v>14449.93</v>
      </c>
      <c r="BH60">
        <v>42734.81</v>
      </c>
      <c r="BI60">
        <v>294407.24</v>
      </c>
      <c r="BK60">
        <v>58286.74</v>
      </c>
      <c r="BL60">
        <v>233616.69</v>
      </c>
      <c r="BM60" s="33">
        <v>38411.82</v>
      </c>
      <c r="BT60" s="33">
        <v>198961.76</v>
      </c>
      <c r="BU60" s="33">
        <v>109385.5</v>
      </c>
      <c r="BV60" s="33">
        <v>39422</v>
      </c>
      <c r="BW60" s="33">
        <v>0</v>
      </c>
      <c r="BX60" s="33">
        <v>282996.59000000003</v>
      </c>
      <c r="BY60" s="33">
        <v>59780</v>
      </c>
      <c r="BZ60" s="33">
        <v>242116.94</v>
      </c>
      <c r="CA60" s="33">
        <v>24380.76</v>
      </c>
      <c r="CC60" s="33">
        <v>0</v>
      </c>
      <c r="CD60" s="33">
        <v>83802.81</v>
      </c>
      <c r="CE60" s="33">
        <v>0</v>
      </c>
      <c r="CF60" s="33">
        <v>0</v>
      </c>
      <c r="CG60">
        <v>35311.56</v>
      </c>
      <c r="CH60">
        <v>0</v>
      </c>
      <c r="CI60">
        <v>0</v>
      </c>
      <c r="CJ60" s="33">
        <v>1</v>
      </c>
      <c r="CK60">
        <v>0</v>
      </c>
      <c r="CL60">
        <v>0</v>
      </c>
      <c r="CM60">
        <v>0</v>
      </c>
      <c r="CN60">
        <v>17411.91</v>
      </c>
      <c r="CS60" s="8">
        <v>256852.96837231517</v>
      </c>
      <c r="CU60" s="8">
        <v>20219.319999999982</v>
      </c>
      <c r="CV60">
        <v>0</v>
      </c>
      <c r="CW60">
        <v>0</v>
      </c>
      <c r="CX60">
        <v>0</v>
      </c>
      <c r="DA60">
        <v>147152.64000000001</v>
      </c>
      <c r="DB60">
        <v>93634.12</v>
      </c>
    </row>
    <row r="61" spans="1:106" x14ac:dyDescent="0.25">
      <c r="A61" s="98" t="s">
        <v>452</v>
      </c>
      <c r="B61" t="s">
        <v>453</v>
      </c>
      <c r="C61">
        <v>400</v>
      </c>
      <c r="D61" s="33">
        <v>3000</v>
      </c>
      <c r="E61" t="s">
        <v>453</v>
      </c>
      <c r="F61" t="s">
        <v>454</v>
      </c>
      <c r="G61" t="s">
        <v>455</v>
      </c>
      <c r="H61" t="s">
        <v>456</v>
      </c>
      <c r="I61" t="s">
        <v>184</v>
      </c>
      <c r="T61" s="33" t="s">
        <v>185</v>
      </c>
      <c r="W61" s="33" t="s">
        <v>186</v>
      </c>
      <c r="X61" s="33" t="s">
        <v>187</v>
      </c>
      <c r="Z61" s="8">
        <v>52308.339999999909</v>
      </c>
      <c r="AA61" s="8">
        <v>7806.4800000000041</v>
      </c>
      <c r="AB61">
        <v>0</v>
      </c>
      <c r="AC61" s="34">
        <v>990010.93</v>
      </c>
      <c r="AD61" s="34">
        <v>0</v>
      </c>
      <c r="AE61" s="34">
        <v>44925.15</v>
      </c>
      <c r="AF61" s="33">
        <v>0</v>
      </c>
      <c r="AG61" s="34">
        <v>40001.58</v>
      </c>
      <c r="AH61" s="26">
        <v>67443</v>
      </c>
      <c r="AI61" s="34">
        <v>535</v>
      </c>
      <c r="AJ61" s="33">
        <v>8712</v>
      </c>
      <c r="AK61" s="33">
        <v>20139.52</v>
      </c>
      <c r="AL61" s="33">
        <v>22705.43</v>
      </c>
      <c r="AM61" s="33">
        <v>380</v>
      </c>
      <c r="AN61" s="33">
        <v>0</v>
      </c>
      <c r="AO61" s="33">
        <v>23865.06</v>
      </c>
      <c r="AP61" s="33">
        <v>11339.16</v>
      </c>
      <c r="AQ61" s="33">
        <v>0</v>
      </c>
      <c r="AR61" s="33">
        <v>0</v>
      </c>
      <c r="AS61" s="33">
        <v>0</v>
      </c>
      <c r="AT61" s="34">
        <v>617572.85</v>
      </c>
      <c r="AU61">
        <v>742.25</v>
      </c>
      <c r="AV61" s="34">
        <v>204691.15000000002</v>
      </c>
      <c r="AW61" s="34">
        <v>898.26</v>
      </c>
      <c r="AX61" s="34">
        <v>24014.2</v>
      </c>
      <c r="AY61" s="34">
        <v>0</v>
      </c>
      <c r="AZ61" s="34">
        <v>29957.370000000024</v>
      </c>
      <c r="BA61" s="34">
        <v>4345.3700000000008</v>
      </c>
      <c r="BB61" s="34">
        <v>3089.91</v>
      </c>
      <c r="BC61">
        <v>6975.13</v>
      </c>
      <c r="BE61" s="34">
        <v>17478.73</v>
      </c>
      <c r="BF61" s="34">
        <v>6873.0099999999984</v>
      </c>
      <c r="BG61">
        <v>26051.350000000006</v>
      </c>
      <c r="BH61">
        <v>4467.6899999999996</v>
      </c>
      <c r="BI61">
        <v>16561.669999999998</v>
      </c>
      <c r="BK61">
        <v>5265.21</v>
      </c>
      <c r="BL61">
        <v>37397.78</v>
      </c>
      <c r="BM61" s="33">
        <v>14976.29</v>
      </c>
      <c r="BT61" s="33">
        <v>0</v>
      </c>
      <c r="BU61" s="33">
        <v>17563.900000000001</v>
      </c>
      <c r="BV61" s="33">
        <v>4255</v>
      </c>
      <c r="BW61" s="33">
        <v>782.09</v>
      </c>
      <c r="BX61" s="33">
        <v>49274.05</v>
      </c>
      <c r="BY61" s="33">
        <v>0</v>
      </c>
      <c r="BZ61" s="33">
        <v>3702.65</v>
      </c>
      <c r="CA61" s="33">
        <v>30158.78</v>
      </c>
      <c r="CC61" s="33">
        <v>0</v>
      </c>
      <c r="CD61" s="33">
        <v>10328.18</v>
      </c>
      <c r="CE61" s="33">
        <v>0</v>
      </c>
      <c r="CF61" s="33">
        <v>0</v>
      </c>
      <c r="CG61">
        <v>5890</v>
      </c>
      <c r="CH61">
        <v>0</v>
      </c>
      <c r="CI61">
        <v>0</v>
      </c>
      <c r="CJ61" s="33">
        <v>1</v>
      </c>
      <c r="CK61">
        <v>0</v>
      </c>
      <c r="CL61">
        <v>0</v>
      </c>
      <c r="CM61">
        <v>19.23</v>
      </c>
      <c r="CN61">
        <v>9599.0800000000017</v>
      </c>
      <c r="CS61" s="8">
        <v>144942.30000000005</v>
      </c>
      <c r="CU61" s="8">
        <v>4078.1700000000019</v>
      </c>
      <c r="CV61">
        <v>0</v>
      </c>
      <c r="CW61">
        <v>0</v>
      </c>
      <c r="CX61">
        <v>0</v>
      </c>
      <c r="DA61">
        <v>1460.29</v>
      </c>
      <c r="DB61">
        <v>5650.22</v>
      </c>
    </row>
    <row r="62" spans="1:106" x14ac:dyDescent="0.25">
      <c r="A62" s="98" t="s">
        <v>457</v>
      </c>
      <c r="B62" t="s">
        <v>458</v>
      </c>
      <c r="C62">
        <v>405</v>
      </c>
      <c r="D62" s="33">
        <v>3003</v>
      </c>
      <c r="E62" t="s">
        <v>458</v>
      </c>
      <c r="F62" t="s">
        <v>459</v>
      </c>
      <c r="G62" t="s">
        <v>460</v>
      </c>
      <c r="H62" t="s">
        <v>461</v>
      </c>
      <c r="I62" t="s">
        <v>184</v>
      </c>
      <c r="T62" s="33" t="s">
        <v>185</v>
      </c>
      <c r="W62" s="33" t="s">
        <v>186</v>
      </c>
      <c r="X62" s="33" t="s">
        <v>187</v>
      </c>
      <c r="Z62" s="8">
        <v>38376.069999999469</v>
      </c>
      <c r="AA62" s="8">
        <v>17319.760000000002</v>
      </c>
      <c r="AB62">
        <v>0</v>
      </c>
      <c r="AC62" s="34">
        <v>847498</v>
      </c>
      <c r="AD62" s="34">
        <v>0</v>
      </c>
      <c r="AE62" s="34">
        <v>203209.67</v>
      </c>
      <c r="AF62" s="33">
        <v>0</v>
      </c>
      <c r="AG62" s="34">
        <v>50600</v>
      </c>
      <c r="AH62" s="26">
        <v>59100</v>
      </c>
      <c r="AI62" s="34">
        <v>4396</v>
      </c>
      <c r="AJ62" s="33">
        <v>0</v>
      </c>
      <c r="AK62" s="33">
        <v>54302.86</v>
      </c>
      <c r="AL62" s="33">
        <v>12714.47</v>
      </c>
      <c r="AM62" s="33">
        <v>0</v>
      </c>
      <c r="AN62" s="33">
        <v>13378.4</v>
      </c>
      <c r="AO62" s="33">
        <v>15694.29</v>
      </c>
      <c r="AP62" s="33">
        <v>4077.11</v>
      </c>
      <c r="AQ62" s="33">
        <v>0</v>
      </c>
      <c r="AR62" s="33">
        <v>0</v>
      </c>
      <c r="AS62" s="33">
        <v>0</v>
      </c>
      <c r="AT62" s="34">
        <v>594016</v>
      </c>
      <c r="AU62">
        <v>0</v>
      </c>
      <c r="AV62" s="34">
        <v>320783.62999999907</v>
      </c>
      <c r="AW62" s="34">
        <v>41024.89</v>
      </c>
      <c r="AX62" s="34">
        <v>65660.800000000003</v>
      </c>
      <c r="AY62" s="34">
        <v>37397.089999999997</v>
      </c>
      <c r="AZ62" s="34">
        <v>16902.540000000008</v>
      </c>
      <c r="BA62" s="34">
        <v>5551.2000000000007</v>
      </c>
      <c r="BB62" s="34">
        <v>7177.32</v>
      </c>
      <c r="BD62">
        <v>6334.1</v>
      </c>
      <c r="BE62" s="34">
        <v>11291.890000000001</v>
      </c>
      <c r="BF62" s="34">
        <v>3273.58</v>
      </c>
      <c r="BG62">
        <v>1780.1500000000003</v>
      </c>
      <c r="BH62">
        <v>2637.16</v>
      </c>
      <c r="BI62">
        <v>14020.68</v>
      </c>
      <c r="BK62">
        <v>5757.78</v>
      </c>
      <c r="BL62">
        <v>36659.61</v>
      </c>
      <c r="BM62" s="33">
        <v>4516.96</v>
      </c>
      <c r="BT62" s="33">
        <v>982.4</v>
      </c>
      <c r="BU62" s="33">
        <v>13186.9</v>
      </c>
      <c r="BV62" s="33">
        <v>3542</v>
      </c>
      <c r="BW62" s="33">
        <v>1385.99</v>
      </c>
      <c r="BX62" s="33">
        <v>12951.32</v>
      </c>
      <c r="BY62" s="33">
        <v>0</v>
      </c>
      <c r="BZ62" s="33">
        <v>14327.71</v>
      </c>
      <c r="CA62" s="33">
        <v>47698.879999999997</v>
      </c>
      <c r="CC62" s="33">
        <v>0</v>
      </c>
      <c r="CD62" s="33">
        <v>1037.55</v>
      </c>
      <c r="CE62" s="33">
        <v>0</v>
      </c>
      <c r="CF62" s="33">
        <v>0</v>
      </c>
      <c r="CG62">
        <v>5732.5</v>
      </c>
      <c r="CH62">
        <v>0</v>
      </c>
      <c r="CI62">
        <v>0</v>
      </c>
      <c r="CJ62" s="33">
        <v>1</v>
      </c>
      <c r="CK62">
        <v>0</v>
      </c>
      <c r="CL62">
        <v>660.72</v>
      </c>
      <c r="CM62">
        <v>0</v>
      </c>
      <c r="CN62">
        <v>1384</v>
      </c>
      <c r="CS62" s="8">
        <v>33448.740000000456</v>
      </c>
      <c r="CU62" s="8">
        <v>21007.54</v>
      </c>
      <c r="CV62">
        <v>0</v>
      </c>
      <c r="CW62">
        <v>0</v>
      </c>
      <c r="CX62">
        <v>0</v>
      </c>
      <c r="DA62">
        <v>13244.02</v>
      </c>
      <c r="DB62">
        <v>12713.84</v>
      </c>
    </row>
    <row r="63" spans="1:106" x14ac:dyDescent="0.25">
      <c r="A63" s="98" t="s">
        <v>462</v>
      </c>
      <c r="B63" t="s">
        <v>463</v>
      </c>
      <c r="C63">
        <v>406</v>
      </c>
      <c r="D63" s="33">
        <v>3004</v>
      </c>
      <c r="E63" t="s">
        <v>463</v>
      </c>
      <c r="F63" t="s">
        <v>464</v>
      </c>
      <c r="G63" t="s">
        <v>465</v>
      </c>
      <c r="H63" t="s">
        <v>466</v>
      </c>
      <c r="I63" t="s">
        <v>184</v>
      </c>
      <c r="T63" s="33" t="s">
        <v>185</v>
      </c>
      <c r="W63" s="33" t="s">
        <v>186</v>
      </c>
      <c r="X63" s="33" t="s">
        <v>187</v>
      </c>
      <c r="Z63" s="8">
        <v>10325.480000000223</v>
      </c>
      <c r="AA63" s="8">
        <v>288.96999999999935</v>
      </c>
      <c r="AB63">
        <v>0</v>
      </c>
      <c r="AC63" s="34">
        <v>543519.73</v>
      </c>
      <c r="AD63" s="34">
        <v>0</v>
      </c>
      <c r="AE63" s="34">
        <v>45397.22</v>
      </c>
      <c r="AF63" s="33">
        <v>0</v>
      </c>
      <c r="AG63" s="34">
        <v>18130</v>
      </c>
      <c r="AH63" s="26">
        <v>33817</v>
      </c>
      <c r="AI63" s="34">
        <v>4002</v>
      </c>
      <c r="AJ63" s="33">
        <v>0</v>
      </c>
      <c r="AK63" s="33">
        <v>12419.45</v>
      </c>
      <c r="AL63" s="33">
        <v>11404.39</v>
      </c>
      <c r="AM63" s="33">
        <v>3900</v>
      </c>
      <c r="AN63" s="33">
        <v>0</v>
      </c>
      <c r="AO63" s="33">
        <v>4788</v>
      </c>
      <c r="AP63" s="33">
        <v>8112.62</v>
      </c>
      <c r="AQ63" s="33">
        <v>0</v>
      </c>
      <c r="AR63" s="33">
        <v>0</v>
      </c>
      <c r="AS63" s="33">
        <v>0</v>
      </c>
      <c r="AT63" s="34">
        <v>370142.63</v>
      </c>
      <c r="AU63">
        <v>0</v>
      </c>
      <c r="AV63" s="34">
        <v>86641.02</v>
      </c>
      <c r="AW63" s="34">
        <v>14931.23</v>
      </c>
      <c r="AX63" s="34">
        <v>57211.96</v>
      </c>
      <c r="AY63" s="34">
        <v>0</v>
      </c>
      <c r="AZ63" s="34">
        <v>14365.219999999998</v>
      </c>
      <c r="BA63" s="34">
        <v>3423.5800000000004</v>
      </c>
      <c r="BB63" s="34">
        <v>3136.5</v>
      </c>
      <c r="BC63">
        <v>3604.03</v>
      </c>
      <c r="BE63" s="34">
        <v>14585.820000000003</v>
      </c>
      <c r="BF63" s="34">
        <v>2437.5</v>
      </c>
      <c r="BG63">
        <v>510.86</v>
      </c>
      <c r="BH63">
        <v>1537.94</v>
      </c>
      <c r="BI63">
        <v>9796.3799999999992</v>
      </c>
      <c r="BK63">
        <v>2625.58</v>
      </c>
      <c r="BL63">
        <v>13799.85</v>
      </c>
      <c r="BM63" s="33">
        <v>4614.62</v>
      </c>
      <c r="BT63" s="33">
        <v>978.1</v>
      </c>
      <c r="BU63" s="33">
        <v>10867.29</v>
      </c>
      <c r="BV63" s="33">
        <v>1863</v>
      </c>
      <c r="BW63" s="33">
        <v>-26094.25</v>
      </c>
      <c r="BX63" s="33">
        <v>38992.31</v>
      </c>
      <c r="BY63" s="33">
        <v>5267.68</v>
      </c>
      <c r="BZ63" s="33">
        <v>23438.14</v>
      </c>
      <c r="CA63" s="33">
        <v>13918.26</v>
      </c>
      <c r="CC63" s="33">
        <v>0</v>
      </c>
      <c r="CD63" s="33">
        <v>7000</v>
      </c>
      <c r="CE63" s="33">
        <v>0</v>
      </c>
      <c r="CF63" s="33">
        <v>0</v>
      </c>
      <c r="CG63">
        <v>4911.25</v>
      </c>
      <c r="CH63">
        <v>0</v>
      </c>
      <c r="CI63">
        <v>0</v>
      </c>
      <c r="CJ63" s="33">
        <v>1</v>
      </c>
      <c r="CK63">
        <v>0</v>
      </c>
      <c r="CL63">
        <v>0</v>
      </c>
      <c r="CM63">
        <v>3454</v>
      </c>
      <c r="CN63">
        <v>1033.01</v>
      </c>
      <c r="CS63" s="8">
        <v>16220.640000000363</v>
      </c>
      <c r="CU63" s="8">
        <v>713.20999999999913</v>
      </c>
      <c r="CV63">
        <v>0</v>
      </c>
      <c r="CW63">
        <v>0</v>
      </c>
      <c r="CX63">
        <v>0</v>
      </c>
      <c r="DA63">
        <v>3429.31</v>
      </c>
      <c r="DB63">
        <v>3737.91</v>
      </c>
    </row>
    <row r="64" spans="1:106" x14ac:dyDescent="0.25">
      <c r="A64" s="98" t="s">
        <v>467</v>
      </c>
      <c r="B64" t="s">
        <v>468</v>
      </c>
      <c r="C64">
        <v>407</v>
      </c>
      <c r="D64" s="33">
        <v>3005</v>
      </c>
      <c r="E64" t="s">
        <v>468</v>
      </c>
      <c r="F64" t="s">
        <v>469</v>
      </c>
      <c r="G64" t="s">
        <v>470</v>
      </c>
      <c r="H64" t="s">
        <v>471</v>
      </c>
      <c r="I64" t="s">
        <v>184</v>
      </c>
      <c r="T64" s="33" t="s">
        <v>185</v>
      </c>
      <c r="W64" s="33" t="s">
        <v>186</v>
      </c>
      <c r="X64" s="33" t="s">
        <v>187</v>
      </c>
      <c r="Z64" s="8">
        <v>120108.72</v>
      </c>
      <c r="AA64" s="8">
        <v>-1864.9000000000015</v>
      </c>
      <c r="AB64">
        <v>0</v>
      </c>
      <c r="AC64" s="34">
        <v>1053421</v>
      </c>
      <c r="AD64" s="34">
        <v>0</v>
      </c>
      <c r="AE64" s="34">
        <v>47595</v>
      </c>
      <c r="AF64" s="33">
        <v>0</v>
      </c>
      <c r="AG64" s="34">
        <v>31300</v>
      </c>
      <c r="AH64" s="26">
        <v>54880</v>
      </c>
      <c r="AI64" s="34">
        <v>0</v>
      </c>
      <c r="AJ64" s="33">
        <v>36291</v>
      </c>
      <c r="AK64" s="33">
        <v>147096.01</v>
      </c>
      <c r="AL64" s="33">
        <v>20629.16</v>
      </c>
      <c r="AM64" s="33">
        <v>0</v>
      </c>
      <c r="AN64" s="33">
        <v>0</v>
      </c>
      <c r="AO64" s="33">
        <v>33435.9</v>
      </c>
      <c r="AP64" s="33">
        <v>13853.55</v>
      </c>
      <c r="AQ64" s="33">
        <v>0</v>
      </c>
      <c r="AR64" s="33">
        <v>0</v>
      </c>
      <c r="AS64" s="33">
        <v>0</v>
      </c>
      <c r="AT64" s="34">
        <v>666519.47</v>
      </c>
      <c r="AU64">
        <v>12786.68</v>
      </c>
      <c r="AV64" s="34">
        <v>231921.98</v>
      </c>
      <c r="AW64" s="34">
        <v>22724.76</v>
      </c>
      <c r="AX64" s="34">
        <v>83394.69</v>
      </c>
      <c r="AY64" s="34">
        <v>0</v>
      </c>
      <c r="AZ64" s="34">
        <v>101218.08000000006</v>
      </c>
      <c r="BA64" s="34">
        <v>7290.27</v>
      </c>
      <c r="BB64" s="34">
        <v>4171.91</v>
      </c>
      <c r="BC64">
        <v>3859.2400000000002</v>
      </c>
      <c r="BE64" s="34">
        <v>20363.440000000006</v>
      </c>
      <c r="BF64" s="34">
        <v>3986.25</v>
      </c>
      <c r="BG64">
        <v>29325.819999999996</v>
      </c>
      <c r="BH64">
        <v>3559.49</v>
      </c>
      <c r="BI64">
        <v>27244.06</v>
      </c>
      <c r="BK64">
        <v>11256.08</v>
      </c>
      <c r="BL64">
        <v>67546.44</v>
      </c>
      <c r="BM64" s="33">
        <v>12312.52</v>
      </c>
      <c r="BT64" s="33">
        <v>0</v>
      </c>
      <c r="BU64" s="33">
        <v>14638.76</v>
      </c>
      <c r="BV64" s="33">
        <v>4876</v>
      </c>
      <c r="BW64" s="33">
        <v>8876.65</v>
      </c>
      <c r="BX64" s="33">
        <v>78528.58</v>
      </c>
      <c r="BY64" s="33">
        <v>0</v>
      </c>
      <c r="BZ64" s="33">
        <v>245</v>
      </c>
      <c r="CA64" s="33">
        <v>15858.81</v>
      </c>
      <c r="CC64" s="33">
        <v>0</v>
      </c>
      <c r="CD64" s="33">
        <v>7720</v>
      </c>
      <c r="CE64" s="33">
        <v>0</v>
      </c>
      <c r="CF64" s="33">
        <v>0</v>
      </c>
      <c r="CG64">
        <v>6385</v>
      </c>
      <c r="CH64">
        <v>0</v>
      </c>
      <c r="CI64">
        <v>0</v>
      </c>
      <c r="CJ64" s="33">
        <v>1</v>
      </c>
      <c r="CK64">
        <v>0</v>
      </c>
      <c r="CL64">
        <v>2768.63</v>
      </c>
      <c r="CM64">
        <v>945.69</v>
      </c>
      <c r="CN64">
        <v>705.91000000000008</v>
      </c>
      <c r="CS64" s="8">
        <v>118385.35999999964</v>
      </c>
      <c r="CU64" s="8">
        <v>99.869999999998072</v>
      </c>
      <c r="CV64">
        <v>0</v>
      </c>
      <c r="CW64">
        <v>0</v>
      </c>
      <c r="CX64">
        <v>0</v>
      </c>
      <c r="DA64">
        <v>7964.23</v>
      </c>
      <c r="DB64">
        <v>5347.12</v>
      </c>
    </row>
    <row r="65" spans="1:106" x14ac:dyDescent="0.25">
      <c r="A65" s="98" t="s">
        <v>472</v>
      </c>
      <c r="B65" t="s">
        <v>473</v>
      </c>
      <c r="C65">
        <v>409</v>
      </c>
      <c r="D65" s="33">
        <v>3006</v>
      </c>
      <c r="E65" t="s">
        <v>473</v>
      </c>
      <c r="F65" t="s">
        <v>474</v>
      </c>
      <c r="G65" t="s">
        <v>475</v>
      </c>
      <c r="H65" t="s">
        <v>476</v>
      </c>
      <c r="I65" t="s">
        <v>184</v>
      </c>
      <c r="T65" s="33" t="s">
        <v>185</v>
      </c>
      <c r="W65" s="33" t="s">
        <v>186</v>
      </c>
      <c r="X65" s="33" t="s">
        <v>187</v>
      </c>
      <c r="Z65" s="8">
        <v>27708.250000000317</v>
      </c>
      <c r="AA65" s="8">
        <v>16097.649999999998</v>
      </c>
      <c r="AB65">
        <v>0</v>
      </c>
      <c r="AC65" s="34">
        <v>888545</v>
      </c>
      <c r="AD65" s="34">
        <v>0</v>
      </c>
      <c r="AE65" s="34">
        <v>90860</v>
      </c>
      <c r="AF65" s="33">
        <v>0</v>
      </c>
      <c r="AG65" s="34">
        <v>40805</v>
      </c>
      <c r="AH65" s="26">
        <v>65583</v>
      </c>
      <c r="AI65" s="34">
        <v>0</v>
      </c>
      <c r="AJ65" s="33">
        <v>0</v>
      </c>
      <c r="AK65" s="40">
        <v>-11553.21</v>
      </c>
      <c r="AL65" s="33">
        <v>25769.99</v>
      </c>
      <c r="AM65" s="33">
        <v>5000</v>
      </c>
      <c r="AN65" s="33">
        <v>0</v>
      </c>
      <c r="AO65" s="33">
        <v>10501</v>
      </c>
      <c r="AP65" s="33">
        <v>10467.31</v>
      </c>
      <c r="AQ65" s="33">
        <v>0</v>
      </c>
      <c r="AR65" s="33">
        <v>0</v>
      </c>
      <c r="AS65" s="33">
        <v>0</v>
      </c>
      <c r="AT65" s="34">
        <v>587287.5</v>
      </c>
      <c r="AU65">
        <v>0</v>
      </c>
      <c r="AV65" s="34">
        <v>251875.28999999986</v>
      </c>
      <c r="AW65" s="34">
        <v>0</v>
      </c>
      <c r="AX65" s="34">
        <v>47347.12</v>
      </c>
      <c r="AY65" s="34">
        <v>0</v>
      </c>
      <c r="AZ65" s="34">
        <v>3630.5099999999989</v>
      </c>
      <c r="BA65" s="34">
        <v>4022.5200000000004</v>
      </c>
      <c r="BB65" s="34">
        <v>3580.49</v>
      </c>
      <c r="BC65">
        <v>3941.74</v>
      </c>
      <c r="BE65" s="34">
        <v>9679.2100000000009</v>
      </c>
      <c r="BF65" s="34">
        <v>7675.11</v>
      </c>
      <c r="BG65">
        <v>13244.71</v>
      </c>
      <c r="BH65">
        <v>8491.86</v>
      </c>
      <c r="BI65">
        <v>20726.22</v>
      </c>
      <c r="BK65">
        <v>4690.75</v>
      </c>
      <c r="BL65">
        <v>36827.379999999997</v>
      </c>
      <c r="BM65" s="33">
        <v>10099.49</v>
      </c>
      <c r="BT65" s="33">
        <v>0</v>
      </c>
      <c r="BU65" s="33">
        <v>13045.77</v>
      </c>
      <c r="BV65" s="33">
        <v>3795</v>
      </c>
      <c r="BW65" s="33">
        <v>0</v>
      </c>
      <c r="BX65" s="33">
        <v>64852.46</v>
      </c>
      <c r="BY65" s="33">
        <v>0</v>
      </c>
      <c r="BZ65" s="33">
        <v>10250.4</v>
      </c>
      <c r="CA65" s="33">
        <v>25922.66</v>
      </c>
      <c r="CC65" s="33">
        <v>0</v>
      </c>
      <c r="CD65" s="33">
        <v>0</v>
      </c>
      <c r="CE65" s="33">
        <v>0</v>
      </c>
      <c r="CF65" s="33">
        <v>0</v>
      </c>
      <c r="CG65">
        <v>5856.25</v>
      </c>
      <c r="CH65">
        <v>0</v>
      </c>
      <c r="CI65">
        <v>0</v>
      </c>
      <c r="CJ65" s="33">
        <v>1</v>
      </c>
      <c r="CK65">
        <v>0</v>
      </c>
      <c r="CL65">
        <v>0</v>
      </c>
      <c r="CM65">
        <v>0</v>
      </c>
      <c r="CN65">
        <v>4927.63</v>
      </c>
      <c r="CS65" s="8">
        <v>22700.150000000838</v>
      </c>
      <c r="CU65" s="8">
        <v>17026.269999999997</v>
      </c>
      <c r="CV65">
        <v>0</v>
      </c>
      <c r="CW65">
        <v>0</v>
      </c>
      <c r="CX65">
        <v>0</v>
      </c>
      <c r="DA65">
        <v>2489.9</v>
      </c>
      <c r="DB65">
        <v>2565.0300000000002</v>
      </c>
    </row>
    <row r="66" spans="1:106" x14ac:dyDescent="0.25">
      <c r="A66" s="98" t="s">
        <v>477</v>
      </c>
      <c r="B66" t="s">
        <v>478</v>
      </c>
      <c r="C66">
        <v>412</v>
      </c>
      <c r="D66" s="33">
        <v>3009</v>
      </c>
      <c r="E66" t="s">
        <v>478</v>
      </c>
      <c r="F66" t="s">
        <v>479</v>
      </c>
      <c r="G66" t="s">
        <v>480</v>
      </c>
      <c r="H66" t="s">
        <v>481</v>
      </c>
      <c r="I66" t="s">
        <v>184</v>
      </c>
      <c r="T66" s="33" t="s">
        <v>185</v>
      </c>
      <c r="W66" s="33" t="s">
        <v>186</v>
      </c>
      <c r="X66" s="33" t="s">
        <v>187</v>
      </c>
      <c r="Z66" s="8">
        <v>-11457.739999999476</v>
      </c>
      <c r="AA66" s="8">
        <v>1308.3100000000013</v>
      </c>
      <c r="AB66">
        <v>0</v>
      </c>
      <c r="AC66" s="34">
        <v>997942.93</v>
      </c>
      <c r="AD66" s="34">
        <v>0</v>
      </c>
      <c r="AE66" s="34">
        <v>20703</v>
      </c>
      <c r="AF66" s="33">
        <v>0</v>
      </c>
      <c r="AG66" s="34">
        <v>62945</v>
      </c>
      <c r="AH66" s="26">
        <v>67107.86</v>
      </c>
      <c r="AI66" s="34">
        <v>3726</v>
      </c>
      <c r="AJ66" s="33">
        <v>1102.5</v>
      </c>
      <c r="AK66" s="33">
        <v>26804.48</v>
      </c>
      <c r="AL66" s="33">
        <v>20175.650000000001</v>
      </c>
      <c r="AM66" s="33">
        <v>9972</v>
      </c>
      <c r="AN66" s="33">
        <v>4388</v>
      </c>
      <c r="AO66" s="33">
        <v>15161.55</v>
      </c>
      <c r="AP66" s="33">
        <v>9244.07</v>
      </c>
      <c r="AQ66" s="33">
        <v>0</v>
      </c>
      <c r="AR66" s="33">
        <v>0</v>
      </c>
      <c r="AS66" s="33">
        <v>0</v>
      </c>
      <c r="AT66" s="34">
        <v>608973.52</v>
      </c>
      <c r="AU66">
        <v>0</v>
      </c>
      <c r="AV66" s="34">
        <v>234317.50000000003</v>
      </c>
      <c r="AW66" s="34">
        <v>37866.959999999999</v>
      </c>
      <c r="AX66" s="34">
        <v>63230.86</v>
      </c>
      <c r="AY66" s="34">
        <v>0</v>
      </c>
      <c r="AZ66" s="34">
        <v>16675.390000000007</v>
      </c>
      <c r="BA66" s="34">
        <v>3665.58</v>
      </c>
      <c r="BB66" s="34">
        <v>12864.89</v>
      </c>
      <c r="BC66">
        <v>1081</v>
      </c>
      <c r="BD66">
        <v>1933.53</v>
      </c>
      <c r="BE66" s="34">
        <v>12366.949999999999</v>
      </c>
      <c r="BF66" s="34">
        <v>1220</v>
      </c>
      <c r="BG66">
        <v>1425.8</v>
      </c>
      <c r="BH66">
        <v>1757.18</v>
      </c>
      <c r="BI66">
        <v>21850.31</v>
      </c>
      <c r="BK66">
        <v>3950.81</v>
      </c>
      <c r="BL66">
        <v>33817.51</v>
      </c>
      <c r="BM66" s="33">
        <v>8039.98</v>
      </c>
      <c r="BT66" s="33">
        <v>0</v>
      </c>
      <c r="BU66" s="33">
        <v>9116.27</v>
      </c>
      <c r="BV66" s="33">
        <v>4324</v>
      </c>
      <c r="BW66" s="33">
        <v>2488.64</v>
      </c>
      <c r="BX66" s="33">
        <v>55501.41</v>
      </c>
      <c r="BY66" s="33">
        <v>6366.32</v>
      </c>
      <c r="BZ66" s="33">
        <v>12014.73</v>
      </c>
      <c r="CA66" s="33">
        <v>14484.88</v>
      </c>
      <c r="CC66" s="33">
        <v>0</v>
      </c>
      <c r="CD66" s="33">
        <v>0</v>
      </c>
      <c r="CE66" s="33">
        <v>0</v>
      </c>
      <c r="CF66" s="33">
        <v>0</v>
      </c>
      <c r="CG66">
        <v>6160</v>
      </c>
      <c r="CH66">
        <v>0</v>
      </c>
      <c r="CI66">
        <v>0</v>
      </c>
      <c r="CJ66" s="33">
        <v>1</v>
      </c>
      <c r="CK66">
        <v>0</v>
      </c>
      <c r="CL66">
        <v>5953.5599999999995</v>
      </c>
      <c r="CM66">
        <v>289</v>
      </c>
      <c r="CN66">
        <v>0</v>
      </c>
      <c r="CS66" s="8">
        <v>58481.280000000959</v>
      </c>
      <c r="CU66" s="8">
        <v>1225.7500000000018</v>
      </c>
      <c r="CV66">
        <v>0</v>
      </c>
      <c r="CW66">
        <v>0</v>
      </c>
      <c r="CX66">
        <v>0</v>
      </c>
      <c r="DA66">
        <v>12188.85</v>
      </c>
      <c r="DB66">
        <v>7903.47</v>
      </c>
    </row>
    <row r="67" spans="1:106" x14ac:dyDescent="0.25">
      <c r="A67" s="98" t="s">
        <v>482</v>
      </c>
      <c r="B67" t="s">
        <v>483</v>
      </c>
      <c r="C67">
        <v>415</v>
      </c>
      <c r="D67" s="33">
        <v>2032</v>
      </c>
      <c r="E67" t="s">
        <v>483</v>
      </c>
      <c r="F67" t="s">
        <v>484</v>
      </c>
      <c r="G67" t="s">
        <v>485</v>
      </c>
      <c r="H67" t="s">
        <v>486</v>
      </c>
      <c r="I67" t="s">
        <v>184</v>
      </c>
      <c r="T67" s="33" t="s">
        <v>185</v>
      </c>
      <c r="W67" s="33" t="s">
        <v>186</v>
      </c>
      <c r="X67" s="33" t="s">
        <v>187</v>
      </c>
      <c r="Z67" s="8">
        <v>404210.50000000146</v>
      </c>
      <c r="AA67" s="8">
        <v>32309.989999999998</v>
      </c>
      <c r="AB67">
        <v>0</v>
      </c>
      <c r="AC67" s="34">
        <v>1654426</v>
      </c>
      <c r="AD67" s="34">
        <v>0</v>
      </c>
      <c r="AE67" s="34">
        <v>79349</v>
      </c>
      <c r="AF67" s="33">
        <v>0</v>
      </c>
      <c r="AG67" s="34">
        <v>72325</v>
      </c>
      <c r="AH67" s="26">
        <v>109746</v>
      </c>
      <c r="AI67" s="34">
        <v>375</v>
      </c>
      <c r="AJ67" s="33">
        <v>4038.63</v>
      </c>
      <c r="AK67" s="33">
        <v>143171.57999999999</v>
      </c>
      <c r="AL67" s="33">
        <v>45617.85</v>
      </c>
      <c r="AM67" s="33">
        <v>14364</v>
      </c>
      <c r="AN67" s="33">
        <v>0</v>
      </c>
      <c r="AO67" s="33">
        <v>26716.7</v>
      </c>
      <c r="AP67" s="33">
        <v>15087.36</v>
      </c>
      <c r="AQ67" s="33">
        <v>0</v>
      </c>
      <c r="AR67" s="33">
        <v>0</v>
      </c>
      <c r="AS67" s="33">
        <v>0</v>
      </c>
      <c r="AT67" s="34">
        <v>1181608.54</v>
      </c>
      <c r="AU67">
        <v>0</v>
      </c>
      <c r="AV67" s="34">
        <v>374829.16999999864</v>
      </c>
      <c r="AW67" s="34">
        <v>34958.39</v>
      </c>
      <c r="AX67" s="34">
        <v>114130.06</v>
      </c>
      <c r="AY67" s="34">
        <v>53127.97</v>
      </c>
      <c r="AZ67" s="34">
        <v>98662.690000000031</v>
      </c>
      <c r="BA67" s="34">
        <v>8101.23</v>
      </c>
      <c r="BB67" s="34">
        <v>3734</v>
      </c>
      <c r="BC67">
        <v>10957</v>
      </c>
      <c r="BE67" s="34">
        <v>17684.230000000003</v>
      </c>
      <c r="BF67" s="34">
        <v>1503.28</v>
      </c>
      <c r="BG67">
        <v>1685.4700000000003</v>
      </c>
      <c r="BH67">
        <v>5881.16</v>
      </c>
      <c r="BI67">
        <v>27143.42</v>
      </c>
      <c r="BK67">
        <v>10256.75</v>
      </c>
      <c r="BL67">
        <v>69729.100000000006</v>
      </c>
      <c r="BM67" s="33">
        <v>14843.82</v>
      </c>
      <c r="BT67" s="33">
        <v>0</v>
      </c>
      <c r="BU67" s="33">
        <v>16420.759999999998</v>
      </c>
      <c r="BV67" s="33">
        <v>7659</v>
      </c>
      <c r="BW67" s="33">
        <v>8912.2099999999991</v>
      </c>
      <c r="BX67" s="33">
        <v>41762.839999999997</v>
      </c>
      <c r="BY67" s="33">
        <v>34239.089999999997</v>
      </c>
      <c r="BZ67" s="33">
        <v>23085.87</v>
      </c>
      <c r="CA67" s="33">
        <v>26331.360000000001</v>
      </c>
      <c r="CC67" s="33">
        <v>0</v>
      </c>
      <c r="CD67" s="33">
        <v>0</v>
      </c>
      <c r="CE67" s="33">
        <v>0</v>
      </c>
      <c r="CF67" s="33">
        <v>0</v>
      </c>
      <c r="CG67">
        <v>7645</v>
      </c>
      <c r="CH67">
        <v>0</v>
      </c>
      <c r="CI67">
        <v>0</v>
      </c>
      <c r="CJ67" s="33">
        <v>1</v>
      </c>
      <c r="CK67">
        <v>0</v>
      </c>
      <c r="CL67">
        <v>0</v>
      </c>
      <c r="CM67">
        <v>290.83</v>
      </c>
      <c r="CN67">
        <v>6033.2400000000007</v>
      </c>
      <c r="CS67" s="8">
        <v>382180.21000000322</v>
      </c>
      <c r="CU67" s="8">
        <v>33630.92</v>
      </c>
      <c r="CV67">
        <v>0</v>
      </c>
      <c r="CW67">
        <v>0</v>
      </c>
      <c r="CX67">
        <v>0</v>
      </c>
      <c r="DA67">
        <v>2382.37</v>
      </c>
      <c r="DB67">
        <v>1829.37</v>
      </c>
    </row>
    <row r="68" spans="1:106" x14ac:dyDescent="0.25">
      <c r="A68" s="98" t="s">
        <v>487</v>
      </c>
      <c r="B68" t="s">
        <v>488</v>
      </c>
      <c r="C68">
        <v>418</v>
      </c>
      <c r="D68" s="33">
        <v>2925</v>
      </c>
      <c r="E68" t="s">
        <v>488</v>
      </c>
      <c r="F68" t="s">
        <v>489</v>
      </c>
      <c r="G68" t="s">
        <v>490</v>
      </c>
      <c r="H68" t="s">
        <v>491</v>
      </c>
      <c r="I68" t="s">
        <v>184</v>
      </c>
      <c r="T68" s="33" t="s">
        <v>185</v>
      </c>
      <c r="W68" s="33" t="s">
        <v>186</v>
      </c>
      <c r="X68" s="33" t="s">
        <v>187</v>
      </c>
      <c r="Z68" s="8">
        <v>207813.80000000005</v>
      </c>
      <c r="AA68" s="8">
        <v>8375.73</v>
      </c>
      <c r="AB68">
        <v>0</v>
      </c>
      <c r="AC68" s="34">
        <v>2064387.87</v>
      </c>
      <c r="AD68" s="34">
        <v>0</v>
      </c>
      <c r="AE68" s="34">
        <v>71022</v>
      </c>
      <c r="AF68" s="33">
        <v>0</v>
      </c>
      <c r="AG68" s="34">
        <v>65269.599999999999</v>
      </c>
      <c r="AH68" s="26">
        <v>108937.43</v>
      </c>
      <c r="AI68" s="34">
        <v>4657.7700000000004</v>
      </c>
      <c r="AJ68" s="33">
        <v>7869.1</v>
      </c>
      <c r="AK68" s="33">
        <v>148778.07999999999</v>
      </c>
      <c r="AL68" s="33">
        <v>29770.84</v>
      </c>
      <c r="AM68" s="33">
        <v>0</v>
      </c>
      <c r="AN68" s="33">
        <v>9420</v>
      </c>
      <c r="AO68" s="33">
        <v>33662.58</v>
      </c>
      <c r="AP68" s="33">
        <v>5314.36</v>
      </c>
      <c r="AQ68" s="33">
        <v>0</v>
      </c>
      <c r="AR68" s="33">
        <v>0</v>
      </c>
      <c r="AS68" s="33">
        <v>0</v>
      </c>
      <c r="AT68" s="34">
        <v>1253351.73</v>
      </c>
      <c r="AU68">
        <v>17761.64</v>
      </c>
      <c r="AV68" s="34">
        <v>684740.01000000141</v>
      </c>
      <c r="AW68" s="34">
        <v>81791.53</v>
      </c>
      <c r="AX68" s="34">
        <v>173227.53</v>
      </c>
      <c r="AY68" s="34">
        <v>0</v>
      </c>
      <c r="AZ68" s="34">
        <v>132102.39999999991</v>
      </c>
      <c r="BA68" s="34">
        <v>11104.48</v>
      </c>
      <c r="BB68" s="34">
        <v>4958.5</v>
      </c>
      <c r="BC68">
        <v>13688.53</v>
      </c>
      <c r="BE68" s="34">
        <v>16099.910000000002</v>
      </c>
      <c r="BF68" s="34">
        <v>3843.3199999999997</v>
      </c>
      <c r="BG68">
        <v>7611.4699999999993</v>
      </c>
      <c r="BH68">
        <v>6764.27</v>
      </c>
      <c r="BI68">
        <v>35979.57</v>
      </c>
      <c r="BK68">
        <v>15917.87</v>
      </c>
      <c r="BL68">
        <v>74155.490000000005</v>
      </c>
      <c r="BM68" s="33">
        <v>16587.64</v>
      </c>
      <c r="BT68" s="33">
        <v>52.5</v>
      </c>
      <c r="BU68" s="33">
        <v>15503.5</v>
      </c>
      <c r="BV68" s="33">
        <v>10008</v>
      </c>
      <c r="BW68" s="33">
        <v>5597.49</v>
      </c>
      <c r="BX68" s="33">
        <v>107479.55</v>
      </c>
      <c r="BY68" s="33">
        <v>0</v>
      </c>
      <c r="BZ68" s="33">
        <v>25377.8</v>
      </c>
      <c r="CA68" s="33">
        <v>31324.76</v>
      </c>
      <c r="CC68" s="33">
        <v>0</v>
      </c>
      <c r="CD68" s="33">
        <v>9668.68</v>
      </c>
      <c r="CE68" s="33">
        <v>0</v>
      </c>
      <c r="CF68" s="33">
        <v>0</v>
      </c>
      <c r="CG68">
        <v>8522.5</v>
      </c>
      <c r="CH68">
        <v>0</v>
      </c>
      <c r="CI68">
        <v>0</v>
      </c>
      <c r="CJ68" s="33">
        <v>1</v>
      </c>
      <c r="CK68">
        <v>0</v>
      </c>
      <c r="CL68">
        <v>0</v>
      </c>
      <c r="CM68">
        <v>0</v>
      </c>
      <c r="CN68">
        <v>0</v>
      </c>
      <c r="CS68" s="8">
        <v>2205.2599999993108</v>
      </c>
      <c r="CU68" s="8">
        <v>16898.23</v>
      </c>
      <c r="CV68">
        <v>0</v>
      </c>
      <c r="CW68">
        <v>0</v>
      </c>
      <c r="CX68">
        <v>0</v>
      </c>
      <c r="DA68">
        <v>683.7</v>
      </c>
      <c r="DB68">
        <v>1252.1500000000001</v>
      </c>
    </row>
    <row r="69" spans="1:106" x14ac:dyDescent="0.25">
      <c r="A69" s="98" t="s">
        <v>492</v>
      </c>
      <c r="B69" t="s">
        <v>493</v>
      </c>
      <c r="C69">
        <v>420</v>
      </c>
      <c r="D69" s="33">
        <v>3311</v>
      </c>
      <c r="E69" t="s">
        <v>493</v>
      </c>
      <c r="F69" t="s">
        <v>494</v>
      </c>
      <c r="G69" t="s">
        <v>495</v>
      </c>
      <c r="H69" t="s">
        <v>496</v>
      </c>
      <c r="I69" t="s">
        <v>431</v>
      </c>
      <c r="J69">
        <v>9353310</v>
      </c>
      <c r="T69" s="33" t="s">
        <v>185</v>
      </c>
      <c r="W69" s="33" t="s">
        <v>186</v>
      </c>
      <c r="X69" s="33" t="s">
        <v>187</v>
      </c>
      <c r="Z69" s="8">
        <v>151430.96602513283</v>
      </c>
      <c r="AA69" s="8">
        <v>25306.170000000006</v>
      </c>
      <c r="AB69">
        <v>0</v>
      </c>
      <c r="AC69" s="34">
        <v>3375979.31</v>
      </c>
      <c r="AD69" s="34">
        <v>0</v>
      </c>
      <c r="AE69" s="34">
        <v>371466</v>
      </c>
      <c r="AF69" s="33">
        <v>0</v>
      </c>
      <c r="AG69" s="34">
        <v>139320</v>
      </c>
      <c r="AH69" s="26">
        <v>244766.03</v>
      </c>
      <c r="AI69" s="38">
        <v>-45874</v>
      </c>
      <c r="AJ69" s="33">
        <v>0</v>
      </c>
      <c r="AK69" s="33">
        <v>186272.67</v>
      </c>
      <c r="AL69" s="33">
        <v>68686.259999999995</v>
      </c>
      <c r="AM69" s="33">
        <v>3060</v>
      </c>
      <c r="AN69" s="33">
        <v>8744.25</v>
      </c>
      <c r="AO69" s="33">
        <v>41376.050000000003</v>
      </c>
      <c r="AP69" s="33">
        <v>2042.82</v>
      </c>
      <c r="AQ69" s="33">
        <v>0</v>
      </c>
      <c r="AR69" s="33">
        <v>0</v>
      </c>
      <c r="AS69" s="33">
        <v>0</v>
      </c>
      <c r="AT69" s="34">
        <v>2134829.9</v>
      </c>
      <c r="AU69">
        <v>96812.28</v>
      </c>
      <c r="AV69" s="34">
        <v>825422.45999999961</v>
      </c>
      <c r="AW69" s="34">
        <v>147403.42000000001</v>
      </c>
      <c r="AX69" s="34">
        <v>173032.58</v>
      </c>
      <c r="AY69" s="34">
        <v>110800.41</v>
      </c>
      <c r="AZ69" s="34">
        <v>246976.89000000007</v>
      </c>
      <c r="BA69" s="34">
        <v>5060.2700000000004</v>
      </c>
      <c r="BB69" s="34">
        <v>7770.6</v>
      </c>
      <c r="BD69">
        <v>15786.92</v>
      </c>
      <c r="BE69" s="34">
        <v>45450.729999999996</v>
      </c>
      <c r="BF69" s="34">
        <v>3115.84</v>
      </c>
      <c r="BG69">
        <v>2087.25</v>
      </c>
      <c r="BH69">
        <v>1498.67</v>
      </c>
      <c r="BI69">
        <v>50675.199999999997</v>
      </c>
      <c r="BK69">
        <v>22043.65</v>
      </c>
      <c r="BL69">
        <v>81059.66</v>
      </c>
      <c r="BM69" s="33">
        <v>63940.94</v>
      </c>
      <c r="BT69" s="33">
        <v>0</v>
      </c>
      <c r="BU69" s="33">
        <v>23245.83</v>
      </c>
      <c r="BV69" s="33">
        <v>15822</v>
      </c>
      <c r="BW69" s="33">
        <v>11013.14</v>
      </c>
      <c r="BX69" s="33">
        <v>75422.28</v>
      </c>
      <c r="BY69" s="33">
        <v>22365</v>
      </c>
      <c r="BZ69" s="33">
        <v>221363.46</v>
      </c>
      <c r="CA69" s="33">
        <v>63987.99</v>
      </c>
      <c r="CC69" s="33">
        <v>0</v>
      </c>
      <c r="CD69" s="33">
        <v>-62.93</v>
      </c>
      <c r="CE69" s="33">
        <v>0</v>
      </c>
      <c r="CF69" s="33">
        <v>0</v>
      </c>
      <c r="CI69">
        <v>0</v>
      </c>
      <c r="CJ69" s="33">
        <v>1</v>
      </c>
      <c r="CK69">
        <v>0</v>
      </c>
      <c r="CS69" s="8">
        <v>80345.916025131941</v>
      </c>
      <c r="CU69" s="8">
        <v>25306.170000000006</v>
      </c>
      <c r="CV69">
        <v>0</v>
      </c>
      <c r="CW69">
        <v>0</v>
      </c>
      <c r="CX69">
        <v>0</v>
      </c>
      <c r="DA69">
        <v>10771.74</v>
      </c>
      <c r="DB69">
        <v>16889.25</v>
      </c>
    </row>
    <row r="70" spans="1:106" s="49" customFormat="1" x14ac:dyDescent="0.25">
      <c r="A70" s="101" t="s">
        <v>497</v>
      </c>
      <c r="B70" t="s">
        <v>498</v>
      </c>
      <c r="C70">
        <v>421</v>
      </c>
      <c r="D70" s="50">
        <v>3308</v>
      </c>
      <c r="E70" s="49" t="s">
        <v>498</v>
      </c>
      <c r="F70" s="49" t="e">
        <v>#N/A</v>
      </c>
      <c r="G70" t="s">
        <v>499</v>
      </c>
      <c r="H70" t="s">
        <v>500</v>
      </c>
      <c r="I70" t="s">
        <v>184</v>
      </c>
      <c r="T70" s="33" t="s">
        <v>185</v>
      </c>
      <c r="V70" s="50"/>
      <c r="W70" s="33" t="s">
        <v>186</v>
      </c>
      <c r="X70" s="33" t="s">
        <v>187</v>
      </c>
      <c r="Z70" s="51">
        <v>-252.83000000007451</v>
      </c>
      <c r="AA70" s="51">
        <v>29169.39</v>
      </c>
      <c r="AB70" s="49">
        <v>0</v>
      </c>
      <c r="AC70" s="52">
        <v>0</v>
      </c>
      <c r="AD70" s="52">
        <v>0</v>
      </c>
      <c r="AE70" s="52">
        <v>0</v>
      </c>
      <c r="AF70" s="50">
        <v>0</v>
      </c>
      <c r="AG70" s="52">
        <v>0</v>
      </c>
      <c r="AH70" s="53">
        <v>0</v>
      </c>
      <c r="AI70" s="52">
        <v>0</v>
      </c>
      <c r="AJ70" s="50">
        <v>0</v>
      </c>
      <c r="AK70" s="50">
        <v>0</v>
      </c>
      <c r="AL70" s="50">
        <v>0</v>
      </c>
      <c r="AM70" s="50">
        <v>0</v>
      </c>
      <c r="AN70" s="50">
        <v>0</v>
      </c>
      <c r="AO70" s="50">
        <v>0</v>
      </c>
      <c r="AP70" s="50">
        <v>0</v>
      </c>
      <c r="AQ70" s="50">
        <v>0</v>
      </c>
      <c r="AR70" s="50">
        <v>0</v>
      </c>
      <c r="AS70" s="50">
        <v>0</v>
      </c>
      <c r="AT70" s="52"/>
      <c r="AV70" s="52"/>
      <c r="AW70" s="52"/>
      <c r="AX70" s="52"/>
      <c r="AY70" s="52"/>
      <c r="AZ70" s="52"/>
      <c r="BA70" s="52"/>
      <c r="BB70" s="52"/>
      <c r="BE70" s="52"/>
      <c r="BF70" s="52"/>
      <c r="BM70" s="50"/>
      <c r="BT70" s="50"/>
      <c r="BU70" s="50"/>
      <c r="BV70" s="50"/>
      <c r="BW70" s="50"/>
      <c r="BX70" s="50"/>
      <c r="BY70" s="50"/>
      <c r="BZ70" s="50"/>
      <c r="CA70" s="50"/>
      <c r="CB70" s="50"/>
      <c r="CC70" s="50"/>
      <c r="CD70" s="50"/>
      <c r="CE70" s="50"/>
      <c r="CF70" s="50"/>
      <c r="CG70"/>
      <c r="CH70"/>
      <c r="CI70">
        <v>0</v>
      </c>
      <c r="CJ70" s="33">
        <v>1</v>
      </c>
      <c r="CK70">
        <v>0</v>
      </c>
      <c r="CL70"/>
      <c r="CM70"/>
      <c r="CN70"/>
      <c r="CS70" s="8">
        <v>-252.83000000007451</v>
      </c>
      <c r="CU70" s="8">
        <v>29169.39</v>
      </c>
      <c r="CV70">
        <v>0</v>
      </c>
      <c r="CW70">
        <v>0</v>
      </c>
      <c r="CX70">
        <v>0</v>
      </c>
    </row>
    <row r="71" spans="1:106" s="49" customFormat="1" x14ac:dyDescent="0.25">
      <c r="A71" s="101" t="s">
        <v>501</v>
      </c>
      <c r="B71">
        <v>0</v>
      </c>
      <c r="C71">
        <v>422</v>
      </c>
      <c r="D71" s="50">
        <v>0</v>
      </c>
      <c r="E71" s="49">
        <v>0</v>
      </c>
      <c r="F71" s="49" t="e">
        <v>#N/A</v>
      </c>
      <c r="G71" t="s">
        <v>502</v>
      </c>
      <c r="H71" t="e">
        <v>#N/A</v>
      </c>
      <c r="I71" t="s">
        <v>184</v>
      </c>
      <c r="T71" s="33" t="s">
        <v>185</v>
      </c>
      <c r="V71" s="50"/>
      <c r="W71" s="33" t="s">
        <v>186</v>
      </c>
      <c r="X71" s="33" t="s">
        <v>187</v>
      </c>
      <c r="Z71" s="51">
        <v>4271.4000000000005</v>
      </c>
      <c r="AA71" s="51">
        <v>0</v>
      </c>
      <c r="AB71" s="49">
        <v>0</v>
      </c>
      <c r="AC71" s="52">
        <v>0</v>
      </c>
      <c r="AD71" s="52">
        <v>0</v>
      </c>
      <c r="AE71" s="52">
        <v>0</v>
      </c>
      <c r="AF71" s="50">
        <v>0</v>
      </c>
      <c r="AG71" s="52">
        <v>0</v>
      </c>
      <c r="AH71" s="53">
        <v>0</v>
      </c>
      <c r="AI71" s="52">
        <v>0</v>
      </c>
      <c r="AJ71" s="50">
        <v>0</v>
      </c>
      <c r="AK71" s="50">
        <v>0</v>
      </c>
      <c r="AL71" s="50">
        <v>0</v>
      </c>
      <c r="AM71" s="50">
        <v>0</v>
      </c>
      <c r="AN71" s="50">
        <v>0</v>
      </c>
      <c r="AO71" s="50">
        <v>0</v>
      </c>
      <c r="AP71" s="50">
        <v>0</v>
      </c>
      <c r="AQ71" s="50">
        <v>0</v>
      </c>
      <c r="AR71" s="50">
        <v>0</v>
      </c>
      <c r="AS71" s="50">
        <v>0</v>
      </c>
      <c r="AT71" s="52"/>
      <c r="AV71" s="52"/>
      <c r="AW71" s="52"/>
      <c r="AX71" s="52"/>
      <c r="AY71" s="52"/>
      <c r="AZ71" s="52"/>
      <c r="BA71" s="52"/>
      <c r="BB71" s="52"/>
      <c r="BE71" s="52"/>
      <c r="BF71" s="52"/>
      <c r="BM71" s="50"/>
      <c r="BT71" s="50"/>
      <c r="BU71" s="50"/>
      <c r="BV71" s="50"/>
      <c r="BW71" s="50"/>
      <c r="BX71" s="50"/>
      <c r="BY71" s="50"/>
      <c r="BZ71" s="50"/>
      <c r="CA71" s="50"/>
      <c r="CB71" s="50"/>
      <c r="CC71" s="50"/>
      <c r="CD71" s="50"/>
      <c r="CE71" s="50"/>
      <c r="CF71" s="50"/>
      <c r="CG71"/>
      <c r="CH71"/>
      <c r="CI71">
        <v>0</v>
      </c>
      <c r="CJ71" s="33">
        <v>1</v>
      </c>
      <c r="CK71">
        <v>0</v>
      </c>
      <c r="CL71"/>
      <c r="CM71"/>
      <c r="CN71"/>
      <c r="CS71" s="8">
        <v>4271.4000000000005</v>
      </c>
      <c r="CU71" s="8">
        <v>0</v>
      </c>
      <c r="CV71">
        <v>0</v>
      </c>
      <c r="CW71">
        <v>0</v>
      </c>
      <c r="CX71">
        <v>0</v>
      </c>
    </row>
    <row r="72" spans="1:106" x14ac:dyDescent="0.25">
      <c r="A72" s="98" t="s">
        <v>503</v>
      </c>
      <c r="B72" t="s">
        <v>504</v>
      </c>
      <c r="C72">
        <v>424</v>
      </c>
      <c r="D72" s="33">
        <v>2034</v>
      </c>
      <c r="E72" t="s">
        <v>504</v>
      </c>
      <c r="F72" t="s">
        <v>505</v>
      </c>
      <c r="G72" t="s">
        <v>506</v>
      </c>
      <c r="H72" t="s">
        <v>507</v>
      </c>
      <c r="I72" t="s">
        <v>184</v>
      </c>
      <c r="T72" s="33" t="s">
        <v>185</v>
      </c>
      <c r="W72" s="33" t="s">
        <v>186</v>
      </c>
      <c r="X72" s="33" t="s">
        <v>187</v>
      </c>
      <c r="Z72" s="8">
        <v>108801.80952250911</v>
      </c>
      <c r="AA72" s="8">
        <v>3039.1400000000067</v>
      </c>
      <c r="AB72">
        <v>0</v>
      </c>
      <c r="AC72" s="34">
        <v>1614363</v>
      </c>
      <c r="AD72" s="34">
        <v>0</v>
      </c>
      <c r="AE72" s="34">
        <v>137204</v>
      </c>
      <c r="AF72" s="33">
        <v>0</v>
      </c>
      <c r="AG72" s="34">
        <v>139791</v>
      </c>
      <c r="AH72" s="26">
        <v>86669</v>
      </c>
      <c r="AI72" s="34">
        <v>312.5</v>
      </c>
      <c r="AJ72" s="33">
        <v>5374</v>
      </c>
      <c r="AK72" s="33">
        <v>82102.240000000005</v>
      </c>
      <c r="AL72" s="33">
        <v>33565.86</v>
      </c>
      <c r="AM72" s="33">
        <v>10668</v>
      </c>
      <c r="AN72" s="33">
        <v>0</v>
      </c>
      <c r="AO72" s="33">
        <v>21444.53</v>
      </c>
      <c r="AP72" s="33">
        <v>2427.96</v>
      </c>
      <c r="AQ72" s="33">
        <v>0</v>
      </c>
      <c r="AR72" s="33">
        <v>0</v>
      </c>
      <c r="AS72" s="33">
        <v>0</v>
      </c>
      <c r="AT72" s="34">
        <v>1083119.8999999999</v>
      </c>
      <c r="AU72">
        <v>0</v>
      </c>
      <c r="AV72" s="34">
        <v>534724.1399999999</v>
      </c>
      <c r="AW72" s="34">
        <v>17872.73</v>
      </c>
      <c r="AX72" s="34">
        <v>111414.57</v>
      </c>
      <c r="AY72" s="34">
        <v>0</v>
      </c>
      <c r="AZ72" s="34">
        <v>38181.269999999982</v>
      </c>
      <c r="BA72" s="34">
        <v>7040.0500000000011</v>
      </c>
      <c r="BB72" s="34">
        <v>3334.31</v>
      </c>
      <c r="BC72">
        <v>10491</v>
      </c>
      <c r="BE72" s="34">
        <v>14240.849999999999</v>
      </c>
      <c r="BF72" s="34">
        <v>4314.22</v>
      </c>
      <c r="BG72">
        <v>38268.960000000006</v>
      </c>
      <c r="BH72">
        <v>8285.84</v>
      </c>
      <c r="BI72">
        <v>25982.41</v>
      </c>
      <c r="BK72">
        <v>15592.11</v>
      </c>
      <c r="BL72">
        <v>46779.62</v>
      </c>
      <c r="BM72" s="33">
        <v>14836.02</v>
      </c>
      <c r="BT72" s="33">
        <v>0</v>
      </c>
      <c r="BU72" s="33">
        <v>13006.81</v>
      </c>
      <c r="BV72" s="33">
        <v>6601</v>
      </c>
      <c r="BW72" s="33">
        <v>0</v>
      </c>
      <c r="BX72" s="33">
        <v>104646.75</v>
      </c>
      <c r="BY72" s="33">
        <v>18750.759999999998</v>
      </c>
      <c r="BZ72" s="33">
        <v>2835.32</v>
      </c>
      <c r="CA72" s="33">
        <v>24965.439999999999</v>
      </c>
      <c r="CC72" s="33">
        <v>0</v>
      </c>
      <c r="CD72" s="33">
        <v>2364.14</v>
      </c>
      <c r="CE72" s="33">
        <v>0</v>
      </c>
      <c r="CF72" s="33">
        <v>0</v>
      </c>
      <c r="CG72">
        <v>7380.63</v>
      </c>
      <c r="CH72">
        <v>0</v>
      </c>
      <c r="CI72">
        <v>0</v>
      </c>
      <c r="CJ72" s="33">
        <v>1</v>
      </c>
      <c r="CK72">
        <v>0</v>
      </c>
      <c r="CL72">
        <v>2150</v>
      </c>
      <c r="CM72">
        <v>0</v>
      </c>
      <c r="CN72">
        <v>5732</v>
      </c>
      <c r="CS72" s="8">
        <v>95075.679522508755</v>
      </c>
      <c r="CU72" s="8">
        <v>2537.7700000000077</v>
      </c>
      <c r="CV72">
        <v>0</v>
      </c>
      <c r="CW72">
        <v>0</v>
      </c>
      <c r="CX72">
        <v>0</v>
      </c>
      <c r="DA72">
        <v>1341.39</v>
      </c>
      <c r="DB72">
        <v>819.08</v>
      </c>
    </row>
    <row r="73" spans="1:106" x14ac:dyDescent="0.25">
      <c r="A73" s="99" t="s">
        <v>508</v>
      </c>
      <c r="B73" t="s">
        <v>509</v>
      </c>
      <c r="C73">
        <v>426</v>
      </c>
      <c r="D73" s="33">
        <v>3010</v>
      </c>
      <c r="E73" t="s">
        <v>509</v>
      </c>
      <c r="F73" t="e">
        <v>#N/A</v>
      </c>
      <c r="G73" t="s">
        <v>510</v>
      </c>
      <c r="H73" t="s">
        <v>511</v>
      </c>
      <c r="I73" t="s">
        <v>184</v>
      </c>
      <c r="T73" s="33" t="s">
        <v>185</v>
      </c>
      <c r="V73" s="33" t="s">
        <v>187</v>
      </c>
      <c r="W73" s="33" t="s">
        <v>186</v>
      </c>
      <c r="X73" s="33" t="s">
        <v>187</v>
      </c>
      <c r="Z73" s="8">
        <v>109076.80999999998</v>
      </c>
      <c r="AA73" s="8">
        <v>17295.980000000003</v>
      </c>
      <c r="AB73">
        <v>0</v>
      </c>
      <c r="AC73" s="34">
        <v>0</v>
      </c>
      <c r="AD73" s="34">
        <v>0</v>
      </c>
      <c r="AE73" s="34">
        <v>18457</v>
      </c>
      <c r="AF73" s="33">
        <v>0</v>
      </c>
      <c r="AG73" s="34">
        <v>0</v>
      </c>
      <c r="AH73" s="26">
        <v>6967</v>
      </c>
      <c r="AI73" s="34">
        <v>0</v>
      </c>
      <c r="AJ73" s="33">
        <v>0</v>
      </c>
      <c r="AK73" s="33">
        <v>7.5</v>
      </c>
      <c r="AL73" s="33">
        <v>2950.55</v>
      </c>
      <c r="AM73" s="33">
        <v>540</v>
      </c>
      <c r="AN73" s="33">
        <v>0</v>
      </c>
      <c r="AO73" s="33">
        <v>0</v>
      </c>
      <c r="AP73" s="33">
        <v>61.04</v>
      </c>
      <c r="AQ73" s="33">
        <v>0</v>
      </c>
      <c r="AR73" s="33">
        <v>0</v>
      </c>
      <c r="AS73" s="33">
        <v>0</v>
      </c>
      <c r="AT73" s="34">
        <v>0</v>
      </c>
      <c r="AU73">
        <v>0</v>
      </c>
      <c r="AW73" s="34">
        <v>0</v>
      </c>
      <c r="AX73" s="34">
        <v>0.01</v>
      </c>
      <c r="AY73" s="34">
        <v>0</v>
      </c>
      <c r="BB73" s="34">
        <v>222.46</v>
      </c>
      <c r="BG73">
        <v>1002.4</v>
      </c>
      <c r="BH73">
        <v>165.55</v>
      </c>
      <c r="BI73">
        <v>978.72</v>
      </c>
      <c r="BK73">
        <v>115.78</v>
      </c>
      <c r="BL73">
        <v>1052.1300000000001</v>
      </c>
      <c r="BM73" s="33">
        <v>231.66</v>
      </c>
      <c r="BT73" s="33">
        <v>0</v>
      </c>
      <c r="BU73" s="33">
        <v>1107.42</v>
      </c>
      <c r="BV73" s="33">
        <v>0</v>
      </c>
      <c r="BW73" s="33">
        <v>118181.59</v>
      </c>
      <c r="BX73" s="33">
        <v>1643.76</v>
      </c>
      <c r="BY73" s="33">
        <v>6723.12</v>
      </c>
      <c r="BZ73" s="33">
        <v>0</v>
      </c>
      <c r="CA73" s="33">
        <v>463.58</v>
      </c>
      <c r="CC73" s="33">
        <v>0</v>
      </c>
      <c r="CD73" s="33">
        <v>0</v>
      </c>
      <c r="CE73" s="33">
        <v>0</v>
      </c>
      <c r="CF73" s="33">
        <v>0</v>
      </c>
      <c r="CG73">
        <v>0</v>
      </c>
      <c r="CH73">
        <v>0</v>
      </c>
      <c r="CI73">
        <v>0</v>
      </c>
      <c r="CJ73" s="33">
        <v>1</v>
      </c>
      <c r="CK73">
        <v>0</v>
      </c>
      <c r="CL73">
        <v>17109.439999999999</v>
      </c>
      <c r="CM73">
        <v>0</v>
      </c>
      <c r="CN73">
        <v>186.54</v>
      </c>
      <c r="CS73" s="8">
        <v>6171.7200000000012</v>
      </c>
      <c r="CU73" s="8">
        <v>0</v>
      </c>
      <c r="CV73">
        <v>0</v>
      </c>
      <c r="CW73">
        <v>0</v>
      </c>
      <c r="CX73">
        <v>0</v>
      </c>
      <c r="DA73">
        <v>47.55</v>
      </c>
      <c r="DB73">
        <v>0</v>
      </c>
    </row>
    <row r="74" spans="1:106" x14ac:dyDescent="0.25">
      <c r="A74" s="99" t="s">
        <v>512</v>
      </c>
      <c r="B74" t="s">
        <v>513</v>
      </c>
      <c r="C74">
        <v>432</v>
      </c>
      <c r="D74" s="33">
        <v>3322</v>
      </c>
      <c r="E74" t="s">
        <v>513</v>
      </c>
      <c r="F74" t="s">
        <v>514</v>
      </c>
      <c r="G74" t="s">
        <v>515</v>
      </c>
      <c r="H74" t="s">
        <v>516</v>
      </c>
      <c r="I74" t="s">
        <v>184</v>
      </c>
      <c r="T74" s="33" t="s">
        <v>185</v>
      </c>
      <c r="V74" s="33" t="s">
        <v>187</v>
      </c>
      <c r="W74" s="33" t="s">
        <v>186</v>
      </c>
      <c r="X74" s="33" t="s">
        <v>187</v>
      </c>
      <c r="Z74" s="8">
        <v>104574.41999999975</v>
      </c>
      <c r="AA74" s="8">
        <v>1758.739999999998</v>
      </c>
      <c r="AB74">
        <v>0</v>
      </c>
      <c r="AC74" s="34">
        <v>244378</v>
      </c>
      <c r="AD74" s="34">
        <v>0</v>
      </c>
      <c r="AE74" s="34">
        <v>23869</v>
      </c>
      <c r="AF74" s="33">
        <v>0</v>
      </c>
      <c r="AG74" s="34">
        <v>4862.5</v>
      </c>
      <c r="AH74" s="26">
        <v>25821</v>
      </c>
      <c r="AI74" s="34">
        <v>0</v>
      </c>
      <c r="AJ74" s="33">
        <v>0</v>
      </c>
      <c r="AK74" s="33">
        <v>5928.81</v>
      </c>
      <c r="AL74" s="33">
        <v>3902.38</v>
      </c>
      <c r="AM74" s="33">
        <v>1626.4</v>
      </c>
      <c r="AN74" s="33">
        <v>1000</v>
      </c>
      <c r="AO74" s="33">
        <v>2172</v>
      </c>
      <c r="AP74" s="33">
        <v>3645.66</v>
      </c>
      <c r="AQ74" s="33">
        <v>0</v>
      </c>
      <c r="AR74" s="33">
        <v>0</v>
      </c>
      <c r="AS74" s="33">
        <v>0</v>
      </c>
      <c r="AT74" s="34">
        <v>145668.01999999999</v>
      </c>
      <c r="AU74">
        <v>2626.33</v>
      </c>
      <c r="AV74" s="34">
        <v>56647.899999999914</v>
      </c>
      <c r="AW74" s="34">
        <v>6705.1</v>
      </c>
      <c r="AX74" s="34">
        <v>17051.669999999998</v>
      </c>
      <c r="AY74" s="34">
        <v>0</v>
      </c>
      <c r="AZ74" s="34">
        <v>5362.4100000000008</v>
      </c>
      <c r="BA74" s="34">
        <v>886.72</v>
      </c>
      <c r="BB74" s="34">
        <v>498.5</v>
      </c>
      <c r="BC74">
        <v>11889.67</v>
      </c>
      <c r="BE74" s="34">
        <v>9874.02</v>
      </c>
      <c r="BF74" s="34">
        <v>1609.18</v>
      </c>
      <c r="BG74">
        <v>383.23</v>
      </c>
      <c r="BH74">
        <v>585</v>
      </c>
      <c r="BI74">
        <v>1911.56</v>
      </c>
      <c r="BK74">
        <v>9404.2099999999991</v>
      </c>
      <c r="BL74">
        <v>17620.650000000001</v>
      </c>
      <c r="BM74" s="33">
        <v>214</v>
      </c>
      <c r="BT74" s="33">
        <v>0</v>
      </c>
      <c r="BU74" s="33">
        <v>5050.82</v>
      </c>
      <c r="BV74" s="33">
        <v>929.58</v>
      </c>
      <c r="BW74" s="33">
        <v>84801.98</v>
      </c>
      <c r="BX74" s="33">
        <v>23691.71</v>
      </c>
      <c r="BY74" s="33">
        <v>0</v>
      </c>
      <c r="BZ74" s="33">
        <v>4098.3599999999997</v>
      </c>
      <c r="CA74" s="33">
        <v>13038.86</v>
      </c>
      <c r="CC74" s="33">
        <v>0</v>
      </c>
      <c r="CD74" s="33">
        <v>0</v>
      </c>
      <c r="CE74" s="33">
        <v>0</v>
      </c>
      <c r="CF74" s="33">
        <v>0</v>
      </c>
      <c r="CI74">
        <v>0</v>
      </c>
      <c r="CJ74" s="33">
        <v>1</v>
      </c>
      <c r="CK74">
        <v>0</v>
      </c>
      <c r="CS74" s="8">
        <v>1230.6899999998277</v>
      </c>
      <c r="CU74" s="8">
        <v>1758.739999999998</v>
      </c>
      <c r="CV74">
        <v>0</v>
      </c>
      <c r="CW74">
        <v>0</v>
      </c>
      <c r="CX74">
        <v>0</v>
      </c>
      <c r="DA74">
        <v>0</v>
      </c>
      <c r="DB74">
        <v>0</v>
      </c>
    </row>
    <row r="75" spans="1:106" x14ac:dyDescent="0.25">
      <c r="A75" s="98" t="s">
        <v>517</v>
      </c>
      <c r="B75" t="s">
        <v>518</v>
      </c>
      <c r="C75">
        <v>436</v>
      </c>
      <c r="D75" s="33">
        <v>2007</v>
      </c>
      <c r="E75" t="s">
        <v>518</v>
      </c>
      <c r="F75" t="s">
        <v>519</v>
      </c>
      <c r="G75" t="s">
        <v>520</v>
      </c>
      <c r="H75" t="s">
        <v>521</v>
      </c>
      <c r="I75" t="s">
        <v>184</v>
      </c>
      <c r="T75" s="33" t="s">
        <v>185</v>
      </c>
      <c r="W75" s="33" t="s">
        <v>186</v>
      </c>
      <c r="X75" s="33" t="s">
        <v>187</v>
      </c>
      <c r="Z75" s="8">
        <v>162091.32000000036</v>
      </c>
      <c r="AA75" s="8">
        <v>21044.390000000003</v>
      </c>
      <c r="AB75">
        <v>0</v>
      </c>
      <c r="AC75" s="34">
        <v>1721519.18</v>
      </c>
      <c r="AD75" s="34">
        <v>0</v>
      </c>
      <c r="AE75" s="34">
        <v>51080</v>
      </c>
      <c r="AF75" s="33">
        <v>0</v>
      </c>
      <c r="AG75" s="34">
        <v>105850</v>
      </c>
      <c r="AH75" s="26">
        <v>99313.03</v>
      </c>
      <c r="AI75" s="34">
        <v>0</v>
      </c>
      <c r="AJ75" s="33">
        <v>0</v>
      </c>
      <c r="AK75" s="33">
        <v>40317.9</v>
      </c>
      <c r="AL75" s="33">
        <v>32108.959999999999</v>
      </c>
      <c r="AM75" s="33">
        <v>2160</v>
      </c>
      <c r="AN75" s="33">
        <v>0</v>
      </c>
      <c r="AO75" s="33">
        <v>8936.25</v>
      </c>
      <c r="AP75" s="33">
        <v>8635.7000000000007</v>
      </c>
      <c r="AQ75" s="33">
        <v>0</v>
      </c>
      <c r="AR75" s="33">
        <v>0</v>
      </c>
      <c r="AS75" s="33">
        <v>0</v>
      </c>
      <c r="AT75" s="34">
        <v>1074920.54</v>
      </c>
      <c r="AU75">
        <v>5414.07</v>
      </c>
      <c r="AV75" s="34">
        <v>332569.98000000097</v>
      </c>
      <c r="AW75" s="34">
        <v>0</v>
      </c>
      <c r="AX75" s="34">
        <v>76575.27</v>
      </c>
      <c r="AY75" s="34">
        <v>0</v>
      </c>
      <c r="AZ75" s="34">
        <v>54540.450000000019</v>
      </c>
      <c r="BA75" s="34">
        <v>10595.980000000001</v>
      </c>
      <c r="BB75" s="34">
        <v>3108.5</v>
      </c>
      <c r="BC75">
        <v>7604.8200000000006</v>
      </c>
      <c r="BE75" s="34">
        <v>19758.479999999996</v>
      </c>
      <c r="BF75" s="34">
        <v>13615.92</v>
      </c>
      <c r="BG75">
        <v>49555.859999999986</v>
      </c>
      <c r="BH75">
        <v>6380.95</v>
      </c>
      <c r="BI75">
        <v>39978.79</v>
      </c>
      <c r="BK75">
        <v>7269.2</v>
      </c>
      <c r="BL75">
        <v>37690.379999999997</v>
      </c>
      <c r="BM75" s="33">
        <v>13861.36</v>
      </c>
      <c r="BT75" s="33">
        <v>39.56</v>
      </c>
      <c r="BU75" s="33">
        <v>15683.06</v>
      </c>
      <c r="BV75" s="33">
        <v>8073</v>
      </c>
      <c r="BW75" s="33">
        <v>10526.29</v>
      </c>
      <c r="BX75" s="33">
        <v>103947.39</v>
      </c>
      <c r="BY75" s="33">
        <v>47457.83</v>
      </c>
      <c r="BZ75" s="33">
        <v>37022.28</v>
      </c>
      <c r="CA75" s="33">
        <v>35410.339999999997</v>
      </c>
      <c r="CC75" s="33">
        <v>0</v>
      </c>
      <c r="CD75" s="33">
        <v>4707.5</v>
      </c>
      <c r="CE75" s="33">
        <v>0</v>
      </c>
      <c r="CF75" s="33">
        <v>0</v>
      </c>
      <c r="CG75">
        <v>7855.15</v>
      </c>
      <c r="CH75">
        <v>0</v>
      </c>
      <c r="CI75">
        <v>0</v>
      </c>
      <c r="CJ75" s="33">
        <v>1</v>
      </c>
      <c r="CK75">
        <v>0</v>
      </c>
      <c r="CL75">
        <v>45656.19</v>
      </c>
      <c r="CM75">
        <v>968.23</v>
      </c>
      <c r="CN75">
        <v>535</v>
      </c>
      <c r="CS75" s="8">
        <v>215704.53999999911</v>
      </c>
      <c r="CU75" s="8">
        <v>-18259.880000000005</v>
      </c>
      <c r="CV75">
        <v>0</v>
      </c>
      <c r="CW75">
        <v>0</v>
      </c>
      <c r="CX75">
        <v>0</v>
      </c>
      <c r="DA75">
        <v>868.5</v>
      </c>
      <c r="DB75">
        <v>1270.5</v>
      </c>
    </row>
    <row r="76" spans="1:106" x14ac:dyDescent="0.25">
      <c r="A76" s="98" t="s">
        <v>522</v>
      </c>
      <c r="B76" t="s">
        <v>523</v>
      </c>
      <c r="C76">
        <v>443</v>
      </c>
      <c r="D76" s="33">
        <v>2009</v>
      </c>
      <c r="E76" t="s">
        <v>523</v>
      </c>
      <c r="F76" t="s">
        <v>524</v>
      </c>
      <c r="G76" t="s">
        <v>525</v>
      </c>
      <c r="H76" t="s">
        <v>526</v>
      </c>
      <c r="I76" t="s">
        <v>184</v>
      </c>
      <c r="T76" s="33" t="s">
        <v>185</v>
      </c>
      <c r="W76" s="33" t="s">
        <v>186</v>
      </c>
      <c r="X76" s="33" t="s">
        <v>187</v>
      </c>
      <c r="Z76" s="8">
        <v>187517.46999999986</v>
      </c>
      <c r="AA76" s="8">
        <v>11852.490000000005</v>
      </c>
      <c r="AB76">
        <v>0</v>
      </c>
      <c r="AC76" s="34">
        <v>1477901.36</v>
      </c>
      <c r="AD76" s="34">
        <v>0</v>
      </c>
      <c r="AE76" s="34">
        <v>67011</v>
      </c>
      <c r="AF76" s="33">
        <v>0</v>
      </c>
      <c r="AG76" s="34">
        <v>115140</v>
      </c>
      <c r="AH76" s="26">
        <v>70743.83</v>
      </c>
      <c r="AI76" s="34">
        <v>2300</v>
      </c>
      <c r="AJ76" s="33">
        <v>1536</v>
      </c>
      <c r="AK76" s="33">
        <v>40531.1</v>
      </c>
      <c r="AL76" s="33">
        <v>14399.31</v>
      </c>
      <c r="AM76" s="33">
        <v>7350</v>
      </c>
      <c r="AN76" s="33">
        <v>0</v>
      </c>
      <c r="AO76" s="33">
        <v>8120</v>
      </c>
      <c r="AP76" s="33">
        <v>11350.34</v>
      </c>
      <c r="AQ76" s="33">
        <v>0</v>
      </c>
      <c r="AR76" s="33">
        <v>0</v>
      </c>
      <c r="AS76" s="33">
        <v>0</v>
      </c>
      <c r="AT76" s="34">
        <v>712667.1</v>
      </c>
      <c r="AU76">
        <v>0</v>
      </c>
      <c r="AV76" s="34">
        <v>297445.40000000084</v>
      </c>
      <c r="AW76" s="34">
        <v>33261.5</v>
      </c>
      <c r="AX76" s="34">
        <v>92780.34</v>
      </c>
      <c r="AY76" s="34">
        <v>0</v>
      </c>
      <c r="AZ76" s="34">
        <v>81053.650000000052</v>
      </c>
      <c r="BA76" s="34">
        <v>5835.9700000000012</v>
      </c>
      <c r="BB76" s="34">
        <v>2533.48</v>
      </c>
      <c r="BD76">
        <v>11586.95</v>
      </c>
      <c r="BE76" s="34">
        <v>27851.23</v>
      </c>
      <c r="BF76" s="34">
        <v>5532.41</v>
      </c>
      <c r="BG76">
        <v>30638.9</v>
      </c>
      <c r="BH76">
        <v>5523.35</v>
      </c>
      <c r="BI76">
        <v>45180.89</v>
      </c>
      <c r="BK76">
        <v>10523.49</v>
      </c>
      <c r="BL76">
        <v>41724.69</v>
      </c>
      <c r="BM76" s="33">
        <v>20045.78</v>
      </c>
      <c r="BT76" s="33">
        <v>0</v>
      </c>
      <c r="BU76" s="33">
        <v>12699.93</v>
      </c>
      <c r="BV76" s="33">
        <v>6072</v>
      </c>
      <c r="BW76" s="33">
        <v>12902.96</v>
      </c>
      <c r="BX76" s="33">
        <v>61299.81</v>
      </c>
      <c r="BY76" s="33">
        <v>104382.24</v>
      </c>
      <c r="BZ76" s="33">
        <v>19348.400000000001</v>
      </c>
      <c r="CA76" s="33">
        <v>32904.720000000001</v>
      </c>
      <c r="CC76" s="33">
        <v>0</v>
      </c>
      <c r="CD76" s="33">
        <v>13728.71</v>
      </c>
      <c r="CE76" s="33">
        <v>0</v>
      </c>
      <c r="CF76" s="33">
        <v>0</v>
      </c>
      <c r="CG76">
        <v>7159</v>
      </c>
      <c r="CH76">
        <v>0</v>
      </c>
      <c r="CI76">
        <v>0</v>
      </c>
      <c r="CJ76" s="33">
        <v>1</v>
      </c>
      <c r="CK76">
        <v>0</v>
      </c>
      <c r="CL76">
        <v>3290.75</v>
      </c>
      <c r="CM76">
        <v>0</v>
      </c>
      <c r="CN76">
        <v>15302.83</v>
      </c>
      <c r="CS76" s="8">
        <v>316376.50999999978</v>
      </c>
      <c r="CU76" s="8">
        <v>417.91000000000349</v>
      </c>
      <c r="CV76">
        <v>0</v>
      </c>
      <c r="CW76">
        <v>0</v>
      </c>
      <c r="CX76">
        <v>0</v>
      </c>
      <c r="DA76">
        <v>5219.74</v>
      </c>
      <c r="DB76">
        <v>3746.53</v>
      </c>
    </row>
    <row r="77" spans="1:106" x14ac:dyDescent="0.25">
      <c r="A77" s="98" t="s">
        <v>527</v>
      </c>
      <c r="B77" t="s">
        <v>528</v>
      </c>
      <c r="C77">
        <v>444</v>
      </c>
      <c r="D77" s="33">
        <v>3090</v>
      </c>
      <c r="E77" t="s">
        <v>528</v>
      </c>
      <c r="F77" t="s">
        <v>529</v>
      </c>
      <c r="G77" t="s">
        <v>530</v>
      </c>
      <c r="H77" t="s">
        <v>531</v>
      </c>
      <c r="I77" t="s">
        <v>184</v>
      </c>
      <c r="T77" s="33" t="s">
        <v>185</v>
      </c>
      <c r="W77" s="33" t="s">
        <v>186</v>
      </c>
      <c r="X77" s="33" t="s">
        <v>187</v>
      </c>
      <c r="Z77" s="8">
        <v>-4776.2599999999393</v>
      </c>
      <c r="AA77" s="8">
        <v>8375.5199999999986</v>
      </c>
      <c r="AB77">
        <v>0</v>
      </c>
      <c r="AC77" s="34">
        <v>623395</v>
      </c>
      <c r="AD77" s="34">
        <v>0</v>
      </c>
      <c r="AE77" s="34">
        <v>29446</v>
      </c>
      <c r="AF77" s="33">
        <v>0</v>
      </c>
      <c r="AG77" s="34">
        <v>21760</v>
      </c>
      <c r="AH77" s="26">
        <v>45451</v>
      </c>
      <c r="AI77" s="34">
        <v>0</v>
      </c>
      <c r="AJ77" s="33">
        <v>0</v>
      </c>
      <c r="AK77" s="33">
        <v>31541.97</v>
      </c>
      <c r="AL77" s="33">
        <v>11080</v>
      </c>
      <c r="AM77" s="33">
        <v>0</v>
      </c>
      <c r="AN77" s="33">
        <v>0</v>
      </c>
      <c r="AO77" s="33">
        <v>24006.5</v>
      </c>
      <c r="AP77" s="33">
        <v>8247.3799999999992</v>
      </c>
      <c r="AQ77" s="33">
        <v>0</v>
      </c>
      <c r="AR77" s="33">
        <v>0</v>
      </c>
      <c r="AS77" s="33">
        <v>0</v>
      </c>
      <c r="AT77" s="34">
        <v>339455.85</v>
      </c>
      <c r="AU77">
        <v>69214.19</v>
      </c>
      <c r="AV77" s="34">
        <v>94860.450000000084</v>
      </c>
      <c r="AW77" s="34">
        <v>24547.51</v>
      </c>
      <c r="AX77" s="34">
        <v>50653.45</v>
      </c>
      <c r="AY77" s="34">
        <v>0</v>
      </c>
      <c r="AZ77" s="34">
        <v>15137.510000000002</v>
      </c>
      <c r="BA77" s="34">
        <v>2940.7899999999995</v>
      </c>
      <c r="BB77" s="34">
        <v>3752.71</v>
      </c>
      <c r="BD77">
        <v>2889.72</v>
      </c>
      <c r="BE77" s="34">
        <v>13437.88</v>
      </c>
      <c r="BF77" s="34">
        <v>713.87</v>
      </c>
      <c r="BG77">
        <v>1031.53</v>
      </c>
      <c r="BH77">
        <v>1002.05</v>
      </c>
      <c r="BI77">
        <v>8413.4699999999993</v>
      </c>
      <c r="BK77">
        <v>3265.02</v>
      </c>
      <c r="BL77">
        <v>59552.98</v>
      </c>
      <c r="BM77" s="33">
        <v>7273.4</v>
      </c>
      <c r="BT77" s="33">
        <v>0</v>
      </c>
      <c r="BU77" s="33">
        <v>10100.89</v>
      </c>
      <c r="BV77" s="33">
        <v>2484</v>
      </c>
      <c r="BW77" s="33">
        <v>8720.9500000000007</v>
      </c>
      <c r="BX77" s="33">
        <v>43911.64</v>
      </c>
      <c r="BY77" s="33">
        <v>0</v>
      </c>
      <c r="BZ77" s="33">
        <v>3499.7</v>
      </c>
      <c r="CA77" s="33">
        <v>20451.55</v>
      </c>
      <c r="CC77" s="33">
        <v>0</v>
      </c>
      <c r="CD77" s="33">
        <v>0</v>
      </c>
      <c r="CE77" s="33">
        <v>0</v>
      </c>
      <c r="CF77" s="33">
        <v>0</v>
      </c>
      <c r="CG77">
        <v>5316.25</v>
      </c>
      <c r="CH77">
        <v>0</v>
      </c>
      <c r="CI77">
        <v>0</v>
      </c>
      <c r="CJ77" s="33">
        <v>1</v>
      </c>
      <c r="CK77">
        <v>0</v>
      </c>
      <c r="CL77">
        <v>0</v>
      </c>
      <c r="CM77">
        <v>0</v>
      </c>
      <c r="CN77">
        <v>720</v>
      </c>
      <c r="CS77" s="8">
        <v>2840.4800000000978</v>
      </c>
      <c r="CU77" s="8">
        <v>12971.769999999999</v>
      </c>
      <c r="CV77">
        <v>0</v>
      </c>
      <c r="CW77">
        <v>0</v>
      </c>
      <c r="CX77">
        <v>0</v>
      </c>
      <c r="DA77">
        <v>10263.85</v>
      </c>
      <c r="DB77">
        <v>1951.89</v>
      </c>
    </row>
    <row r="78" spans="1:106" x14ac:dyDescent="0.25">
      <c r="A78" s="98" t="s">
        <v>532</v>
      </c>
      <c r="B78" t="s">
        <v>533</v>
      </c>
      <c r="C78">
        <v>445</v>
      </c>
      <c r="D78" s="33">
        <v>3027</v>
      </c>
      <c r="E78" t="s">
        <v>533</v>
      </c>
      <c r="F78" t="s">
        <v>534</v>
      </c>
      <c r="G78" t="s">
        <v>535</v>
      </c>
      <c r="H78" t="s">
        <v>536</v>
      </c>
      <c r="I78" t="s">
        <v>184</v>
      </c>
      <c r="T78" s="33" t="s">
        <v>185</v>
      </c>
      <c r="W78" s="33" t="s">
        <v>186</v>
      </c>
      <c r="X78" s="33" t="s">
        <v>187</v>
      </c>
      <c r="Z78" s="8">
        <v>177438.84999999902</v>
      </c>
      <c r="AA78" s="8">
        <v>6162.0099999999984</v>
      </c>
      <c r="AB78">
        <v>0</v>
      </c>
      <c r="AC78" s="34">
        <v>1013744.93</v>
      </c>
      <c r="AD78" s="34">
        <v>0</v>
      </c>
      <c r="AE78" s="34">
        <v>68706</v>
      </c>
      <c r="AF78" s="33">
        <v>0</v>
      </c>
      <c r="AG78" s="34">
        <v>61315</v>
      </c>
      <c r="AH78" s="26">
        <v>72949</v>
      </c>
      <c r="AI78" s="34">
        <v>0</v>
      </c>
      <c r="AJ78" s="33">
        <v>0</v>
      </c>
      <c r="AK78" s="33">
        <v>61246.44</v>
      </c>
      <c r="AL78" s="33">
        <v>13886.42</v>
      </c>
      <c r="AM78" s="33">
        <v>0</v>
      </c>
      <c r="AN78" s="33">
        <v>0</v>
      </c>
      <c r="AO78" s="33">
        <v>12296.71</v>
      </c>
      <c r="AP78" s="33">
        <v>1287.8499999999999</v>
      </c>
      <c r="AQ78" s="33">
        <v>0</v>
      </c>
      <c r="AR78" s="33">
        <v>0</v>
      </c>
      <c r="AS78" s="33">
        <v>0</v>
      </c>
      <c r="AT78" s="34">
        <v>616003.53</v>
      </c>
      <c r="AU78">
        <v>0</v>
      </c>
      <c r="AV78" s="34">
        <v>250756.58999999968</v>
      </c>
      <c r="AW78" s="34">
        <v>0</v>
      </c>
      <c r="AX78" s="34">
        <v>59648.38</v>
      </c>
      <c r="AY78" s="34">
        <v>0</v>
      </c>
      <c r="AZ78" s="34">
        <v>66979.400000000023</v>
      </c>
      <c r="BA78" s="34">
        <v>4196.91</v>
      </c>
      <c r="BB78" s="34">
        <v>2523.1800000000003</v>
      </c>
      <c r="BE78" s="34">
        <v>19119.2</v>
      </c>
      <c r="BF78" s="34">
        <v>5516.93</v>
      </c>
      <c r="BG78">
        <v>29358.39</v>
      </c>
      <c r="BH78">
        <v>3390.68</v>
      </c>
      <c r="BI78">
        <v>14310.76</v>
      </c>
      <c r="BK78">
        <v>4143.59</v>
      </c>
      <c r="BL78">
        <v>36750.82</v>
      </c>
      <c r="BM78" s="33">
        <v>17065.27</v>
      </c>
      <c r="BT78" s="33">
        <v>0</v>
      </c>
      <c r="BU78" s="33">
        <v>18117.13</v>
      </c>
      <c r="BV78" s="33">
        <v>5308</v>
      </c>
      <c r="BW78" s="33">
        <v>1330</v>
      </c>
      <c r="BX78" s="33">
        <v>46088.44</v>
      </c>
      <c r="BY78" s="33">
        <v>22852.22</v>
      </c>
      <c r="BZ78" s="33">
        <v>26800.76</v>
      </c>
      <c r="CA78" s="33">
        <v>29308.51</v>
      </c>
      <c r="CC78" s="33">
        <v>0</v>
      </c>
      <c r="CD78" s="33">
        <v>62988.08</v>
      </c>
      <c r="CE78" s="33">
        <v>0</v>
      </c>
      <c r="CF78" s="33">
        <v>0</v>
      </c>
      <c r="CG78">
        <v>6238.75</v>
      </c>
      <c r="CH78">
        <v>0</v>
      </c>
      <c r="CI78">
        <v>0</v>
      </c>
      <c r="CJ78" s="33">
        <v>1</v>
      </c>
      <c r="CK78">
        <v>0</v>
      </c>
      <c r="CL78">
        <v>1857</v>
      </c>
      <c r="CM78">
        <v>0</v>
      </c>
      <c r="CN78">
        <v>3363.2299999999996</v>
      </c>
      <c r="CS78" s="8">
        <v>140314.42999999924</v>
      </c>
      <c r="CU78" s="8">
        <v>7180.5299999999988</v>
      </c>
      <c r="CV78">
        <v>0</v>
      </c>
      <c r="CW78">
        <v>0</v>
      </c>
      <c r="CX78">
        <v>0</v>
      </c>
      <c r="DA78">
        <v>217.97</v>
      </c>
      <c r="DB78">
        <v>807.01</v>
      </c>
    </row>
    <row r="79" spans="1:106" x14ac:dyDescent="0.25">
      <c r="A79" s="98" t="s">
        <v>537</v>
      </c>
      <c r="B79" t="s">
        <v>538</v>
      </c>
      <c r="C79">
        <v>451</v>
      </c>
      <c r="D79" s="33">
        <v>2011</v>
      </c>
      <c r="E79" t="s">
        <v>538</v>
      </c>
      <c r="F79" t="s">
        <v>539</v>
      </c>
      <c r="G79" t="s">
        <v>540</v>
      </c>
      <c r="H79" t="s">
        <v>541</v>
      </c>
      <c r="I79" t="s">
        <v>184</v>
      </c>
      <c r="T79" s="33" t="s">
        <v>185</v>
      </c>
      <c r="W79" s="33" t="s">
        <v>186</v>
      </c>
      <c r="X79" s="33" t="s">
        <v>187</v>
      </c>
      <c r="Z79" s="8">
        <v>54765.779999999766</v>
      </c>
      <c r="AA79" s="8">
        <v>3256.1000000000004</v>
      </c>
      <c r="AB79">
        <v>0</v>
      </c>
      <c r="AC79" s="34">
        <v>1065928</v>
      </c>
      <c r="AD79" s="34">
        <v>0</v>
      </c>
      <c r="AE79" s="34">
        <v>39638</v>
      </c>
      <c r="AF79" s="33">
        <v>0</v>
      </c>
      <c r="AG79" s="34">
        <v>52890</v>
      </c>
      <c r="AH79" s="26">
        <v>68391</v>
      </c>
      <c r="AI79" s="34">
        <v>0</v>
      </c>
      <c r="AJ79" s="33">
        <v>2695</v>
      </c>
      <c r="AK79" s="33">
        <v>9726.92</v>
      </c>
      <c r="AL79" s="33">
        <v>17973.36</v>
      </c>
      <c r="AM79" s="33">
        <v>0</v>
      </c>
      <c r="AN79" s="33">
        <v>0</v>
      </c>
      <c r="AO79" s="33">
        <v>12294.15</v>
      </c>
      <c r="AP79" s="33">
        <v>0</v>
      </c>
      <c r="AQ79" s="33">
        <v>0</v>
      </c>
      <c r="AR79" s="33">
        <v>0</v>
      </c>
      <c r="AS79" s="33">
        <v>0</v>
      </c>
      <c r="AT79" s="34">
        <v>671893.35</v>
      </c>
      <c r="AU79">
        <v>0</v>
      </c>
      <c r="AV79" s="34">
        <v>276250.46999999991</v>
      </c>
      <c r="AW79" s="34">
        <v>0</v>
      </c>
      <c r="AX79" s="34">
        <v>79429.899999999994</v>
      </c>
      <c r="AY79" s="34">
        <v>0</v>
      </c>
      <c r="AZ79" s="34">
        <v>3412.9500000000007</v>
      </c>
      <c r="BA79" s="34">
        <v>4549.6699999999992</v>
      </c>
      <c r="BB79" s="34">
        <v>2242.9499999999998</v>
      </c>
      <c r="BD79">
        <v>49.27</v>
      </c>
      <c r="BE79" s="34">
        <v>9978.31</v>
      </c>
      <c r="BF79" s="34">
        <v>5257.66</v>
      </c>
      <c r="BH79">
        <v>3463.7</v>
      </c>
      <c r="BI79">
        <v>17181.18</v>
      </c>
      <c r="BK79">
        <v>6588.17</v>
      </c>
      <c r="BL79">
        <v>52502.38</v>
      </c>
      <c r="BM79" s="33">
        <v>7836.63</v>
      </c>
      <c r="BT79" s="33">
        <v>0</v>
      </c>
      <c r="BU79" s="33">
        <v>10079.18</v>
      </c>
      <c r="BV79" s="33">
        <v>12892.03</v>
      </c>
      <c r="BW79" s="33">
        <v>0</v>
      </c>
      <c r="BX79" s="33">
        <v>73198.05</v>
      </c>
      <c r="BY79" s="33">
        <v>0</v>
      </c>
      <c r="BZ79" s="33">
        <v>5556.95</v>
      </c>
      <c r="CA79" s="33">
        <v>47816.95</v>
      </c>
      <c r="CC79" s="33">
        <v>0</v>
      </c>
      <c r="CD79" s="33">
        <v>3696.49</v>
      </c>
      <c r="CE79" s="33">
        <v>0</v>
      </c>
      <c r="CF79" s="33">
        <v>0</v>
      </c>
      <c r="CG79">
        <v>6328.75</v>
      </c>
      <c r="CH79">
        <v>0</v>
      </c>
      <c r="CI79">
        <v>0</v>
      </c>
      <c r="CJ79" s="33">
        <v>1</v>
      </c>
      <c r="CK79">
        <v>0</v>
      </c>
      <c r="CL79">
        <v>0</v>
      </c>
      <c r="CM79">
        <v>0</v>
      </c>
      <c r="CN79">
        <v>8125</v>
      </c>
      <c r="CS79" s="8">
        <v>30425.970000000438</v>
      </c>
      <c r="CU79" s="8">
        <v>1459.8500000000004</v>
      </c>
      <c r="CV79">
        <v>0</v>
      </c>
      <c r="CW79">
        <v>0</v>
      </c>
      <c r="CX79">
        <v>0</v>
      </c>
      <c r="DA79">
        <v>2103.4499999999998</v>
      </c>
      <c r="DB79">
        <v>1830.41</v>
      </c>
    </row>
    <row r="80" spans="1:106" x14ac:dyDescent="0.25">
      <c r="A80" s="99" t="s">
        <v>542</v>
      </c>
      <c r="B80" t="s">
        <v>543</v>
      </c>
      <c r="C80">
        <v>457</v>
      </c>
      <c r="D80" s="33">
        <v>3036</v>
      </c>
      <c r="E80" t="s">
        <v>543</v>
      </c>
      <c r="F80" t="s">
        <v>544</v>
      </c>
      <c r="G80" t="s">
        <v>545</v>
      </c>
      <c r="H80" t="s">
        <v>546</v>
      </c>
      <c r="I80" t="s">
        <v>184</v>
      </c>
      <c r="T80" s="33" t="s">
        <v>185</v>
      </c>
      <c r="V80" s="33" t="s">
        <v>187</v>
      </c>
      <c r="W80" s="33" t="s">
        <v>186</v>
      </c>
      <c r="X80" s="33" t="s">
        <v>187</v>
      </c>
      <c r="Z80" s="8">
        <v>94737.549999999988</v>
      </c>
      <c r="AA80" s="8">
        <v>21270.93</v>
      </c>
      <c r="AB80">
        <v>0</v>
      </c>
      <c r="AC80" s="34">
        <v>462393</v>
      </c>
      <c r="AD80" s="34">
        <v>0</v>
      </c>
      <c r="AE80" s="34">
        <v>40650.269999999997</v>
      </c>
      <c r="AF80" s="33">
        <v>0</v>
      </c>
      <c r="AG80" s="34">
        <v>51858.7</v>
      </c>
      <c r="AH80" s="26">
        <v>52279</v>
      </c>
      <c r="AI80" s="34">
        <v>1100</v>
      </c>
      <c r="AJ80" s="33">
        <v>4800</v>
      </c>
      <c r="AK80" s="33">
        <v>96290.66</v>
      </c>
      <c r="AL80" s="33">
        <v>0</v>
      </c>
      <c r="AM80" s="33">
        <v>0</v>
      </c>
      <c r="AN80" s="33">
        <v>6715</v>
      </c>
      <c r="AO80" s="33">
        <v>8287.5</v>
      </c>
      <c r="AP80" s="33">
        <v>651.70000000000005</v>
      </c>
      <c r="AQ80" s="33">
        <v>0</v>
      </c>
      <c r="AR80" s="33">
        <v>0</v>
      </c>
      <c r="AS80" s="33">
        <v>0</v>
      </c>
      <c r="AT80" s="34">
        <v>330038.65000000002</v>
      </c>
      <c r="AU80">
        <v>0</v>
      </c>
      <c r="AV80" s="34">
        <v>115456.51999999984</v>
      </c>
      <c r="AW80" s="34">
        <v>0</v>
      </c>
      <c r="AX80" s="34">
        <v>26352.16</v>
      </c>
      <c r="AY80" s="34">
        <v>0</v>
      </c>
      <c r="AZ80" s="34">
        <v>43112.870000000024</v>
      </c>
      <c r="BA80" s="34">
        <v>2531.8799999999997</v>
      </c>
      <c r="BB80" s="34">
        <v>1775</v>
      </c>
      <c r="BC80">
        <v>799.25</v>
      </c>
      <c r="BD80">
        <v>10115.299999999999</v>
      </c>
      <c r="BE80" s="34">
        <v>3970.84</v>
      </c>
      <c r="BF80" s="34">
        <v>1463.3</v>
      </c>
      <c r="BG80">
        <v>20528.64</v>
      </c>
      <c r="BH80">
        <v>235.99</v>
      </c>
      <c r="BI80">
        <v>12777.15</v>
      </c>
      <c r="BK80">
        <v>4498.63</v>
      </c>
      <c r="BL80">
        <v>20193.75</v>
      </c>
      <c r="BM80" s="33">
        <v>10968.05</v>
      </c>
      <c r="BT80" s="33">
        <v>0</v>
      </c>
      <c r="BU80" s="33">
        <v>10945.82</v>
      </c>
      <c r="BV80" s="33">
        <v>1065.69</v>
      </c>
      <c r="BW80" s="33">
        <v>147469.31</v>
      </c>
      <c r="BX80" s="33">
        <v>34575.660000000003</v>
      </c>
      <c r="BY80" s="33">
        <v>0</v>
      </c>
      <c r="BZ80" s="33">
        <v>6526.01</v>
      </c>
      <c r="CA80" s="33">
        <v>26716.55</v>
      </c>
      <c r="CC80" s="33">
        <v>0</v>
      </c>
      <c r="CD80" s="33">
        <v>589.99</v>
      </c>
      <c r="CE80" s="33">
        <v>0</v>
      </c>
      <c r="CF80" s="33">
        <v>0</v>
      </c>
      <c r="CG80" s="55">
        <v>-17425.84</v>
      </c>
      <c r="CH80">
        <v>0</v>
      </c>
      <c r="CI80">
        <v>0</v>
      </c>
      <c r="CJ80" s="33">
        <v>1</v>
      </c>
      <c r="CK80">
        <v>0</v>
      </c>
      <c r="CL80">
        <v>0</v>
      </c>
      <c r="CM80">
        <v>4144.91</v>
      </c>
      <c r="CN80">
        <v>3700</v>
      </c>
      <c r="CS80" s="8">
        <v>-12943.630000000005</v>
      </c>
      <c r="CU80" s="8">
        <v>-3999.8199999999997</v>
      </c>
      <c r="CV80">
        <v>0</v>
      </c>
      <c r="CW80">
        <v>0</v>
      </c>
      <c r="CX80">
        <v>0</v>
      </c>
      <c r="DA80">
        <v>211.12</v>
      </c>
      <c r="DB80">
        <v>66.41</v>
      </c>
    </row>
    <row r="81" spans="1:106" x14ac:dyDescent="0.25">
      <c r="A81" s="99" t="s">
        <v>547</v>
      </c>
      <c r="B81" t="s">
        <v>548</v>
      </c>
      <c r="C81">
        <v>458</v>
      </c>
      <c r="D81" s="33">
        <v>3037</v>
      </c>
      <c r="E81" t="s">
        <v>548</v>
      </c>
      <c r="F81" t="s">
        <v>549</v>
      </c>
      <c r="G81" t="s">
        <v>550</v>
      </c>
      <c r="H81" t="s">
        <v>551</v>
      </c>
      <c r="I81" t="s">
        <v>184</v>
      </c>
      <c r="T81" s="33" t="s">
        <v>185</v>
      </c>
      <c r="V81" s="33" t="s">
        <v>187</v>
      </c>
      <c r="W81" s="33" t="s">
        <v>186</v>
      </c>
      <c r="X81" s="33" t="s">
        <v>187</v>
      </c>
      <c r="Z81" s="8">
        <v>170327.41999999981</v>
      </c>
      <c r="AA81" s="8">
        <v>13430.800000000003</v>
      </c>
      <c r="AB81">
        <v>0</v>
      </c>
      <c r="AC81" s="34">
        <v>285244</v>
      </c>
      <c r="AD81" s="34">
        <v>0</v>
      </c>
      <c r="AE81" s="34">
        <v>42380</v>
      </c>
      <c r="AF81" s="33">
        <v>0</v>
      </c>
      <c r="AG81" s="34">
        <v>17540</v>
      </c>
      <c r="AH81" s="26">
        <v>29983.63</v>
      </c>
      <c r="AI81" s="34">
        <v>300</v>
      </c>
      <c r="AJ81" s="33">
        <v>0</v>
      </c>
      <c r="AK81" s="33">
        <v>7109.81</v>
      </c>
      <c r="AL81" s="33">
        <v>1288.9000000000001</v>
      </c>
      <c r="AM81" s="33">
        <v>0</v>
      </c>
      <c r="AN81" s="33">
        <v>0</v>
      </c>
      <c r="AO81" s="33">
        <v>634.49</v>
      </c>
      <c r="AP81" s="33">
        <v>2773.51</v>
      </c>
      <c r="AQ81" s="33">
        <v>0</v>
      </c>
      <c r="AR81" s="33">
        <v>0</v>
      </c>
      <c r="AS81" s="33">
        <v>0</v>
      </c>
      <c r="AT81" s="34">
        <v>129318.27</v>
      </c>
      <c r="AU81">
        <v>184.41</v>
      </c>
      <c r="AV81" s="34">
        <v>55694.840000000062</v>
      </c>
      <c r="AW81" s="34">
        <v>0</v>
      </c>
      <c r="AX81" s="34">
        <v>25190.99</v>
      </c>
      <c r="AY81" s="34">
        <v>0</v>
      </c>
      <c r="AZ81" s="34">
        <v>1433.64</v>
      </c>
      <c r="BA81" s="34">
        <v>1748.1000000000001</v>
      </c>
      <c r="BB81" s="34">
        <v>3663.5</v>
      </c>
      <c r="BC81">
        <v>368</v>
      </c>
      <c r="BD81">
        <v>1320.54</v>
      </c>
      <c r="BE81" s="34">
        <v>5882.29</v>
      </c>
      <c r="BF81" s="34">
        <v>3366.99</v>
      </c>
      <c r="BG81">
        <v>12113.289999999999</v>
      </c>
      <c r="BH81">
        <v>2001.08</v>
      </c>
      <c r="BI81">
        <v>5545.08</v>
      </c>
      <c r="BK81">
        <v>9863.4599999999991</v>
      </c>
      <c r="BL81">
        <v>6773.58</v>
      </c>
      <c r="BM81" s="33">
        <v>296.97000000000003</v>
      </c>
      <c r="BT81" s="33">
        <v>0</v>
      </c>
      <c r="BU81" s="33">
        <v>5125.53</v>
      </c>
      <c r="BV81" s="33">
        <v>368</v>
      </c>
      <c r="BW81" s="33">
        <v>239116.94</v>
      </c>
      <c r="BX81" s="33">
        <v>13605.79</v>
      </c>
      <c r="BY81" s="33">
        <v>1435.79</v>
      </c>
      <c r="BZ81" s="33">
        <v>8223.76</v>
      </c>
      <c r="CA81" s="33">
        <v>23972.98</v>
      </c>
      <c r="CC81" s="33">
        <v>0</v>
      </c>
      <c r="CD81" s="33">
        <v>0</v>
      </c>
      <c r="CE81" s="33">
        <v>0</v>
      </c>
      <c r="CF81" s="33">
        <v>0</v>
      </c>
      <c r="CG81" s="55">
        <v>-13430.8</v>
      </c>
      <c r="CH81">
        <v>0</v>
      </c>
      <c r="CI81">
        <v>0</v>
      </c>
      <c r="CJ81" s="33">
        <v>1</v>
      </c>
      <c r="CK81">
        <v>0</v>
      </c>
      <c r="CL81">
        <v>0</v>
      </c>
      <c r="CM81">
        <v>0</v>
      </c>
      <c r="CN81">
        <v>0</v>
      </c>
      <c r="CS81" s="8">
        <v>967.93999999971129</v>
      </c>
      <c r="CU81" s="8">
        <v>3.637978807091713E-12</v>
      </c>
      <c r="CV81">
        <v>0</v>
      </c>
      <c r="CW81">
        <v>0</v>
      </c>
      <c r="CX81">
        <v>0</v>
      </c>
      <c r="DA81">
        <v>0</v>
      </c>
      <c r="DB81">
        <v>0</v>
      </c>
    </row>
    <row r="82" spans="1:106" x14ac:dyDescent="0.25">
      <c r="A82" s="98" t="s">
        <v>552</v>
      </c>
      <c r="B82" t="s">
        <v>553</v>
      </c>
      <c r="C82">
        <v>460</v>
      </c>
      <c r="D82" s="33">
        <v>2012</v>
      </c>
      <c r="E82" t="s">
        <v>553</v>
      </c>
      <c r="F82" t="s">
        <v>554</v>
      </c>
      <c r="G82" t="s">
        <v>555</v>
      </c>
      <c r="H82" t="s">
        <v>556</v>
      </c>
      <c r="I82" t="s">
        <v>399</v>
      </c>
      <c r="J82">
        <v>9353026</v>
      </c>
      <c r="T82" s="33" t="s">
        <v>185</v>
      </c>
      <c r="W82" s="33" t="s">
        <v>186</v>
      </c>
      <c r="X82" s="33" t="s">
        <v>187</v>
      </c>
      <c r="Z82" s="8">
        <v>286090.75999999978</v>
      </c>
      <c r="AA82" s="8">
        <v>3718.5899999999965</v>
      </c>
      <c r="AB82">
        <v>0</v>
      </c>
      <c r="AC82" s="34">
        <v>1067870.93</v>
      </c>
      <c r="AD82" s="34">
        <v>0</v>
      </c>
      <c r="AE82" s="34">
        <v>61220</v>
      </c>
      <c r="AF82" s="33">
        <v>0</v>
      </c>
      <c r="AG82" s="34">
        <v>44980</v>
      </c>
      <c r="AH82" s="26">
        <v>79455</v>
      </c>
      <c r="AI82" s="34">
        <v>0</v>
      </c>
      <c r="AJ82" s="33">
        <v>0</v>
      </c>
      <c r="AK82" s="33">
        <v>16018.24</v>
      </c>
      <c r="AL82" s="33">
        <v>10995.75</v>
      </c>
      <c r="AM82" s="33">
        <v>4000</v>
      </c>
      <c r="AN82" s="33">
        <v>1500</v>
      </c>
      <c r="AO82" s="33">
        <v>14889.22</v>
      </c>
      <c r="AP82" s="33">
        <v>136</v>
      </c>
      <c r="AQ82" s="33">
        <v>0</v>
      </c>
      <c r="AR82" s="33">
        <v>0</v>
      </c>
      <c r="AS82" s="33">
        <v>0</v>
      </c>
      <c r="AT82" s="34">
        <v>691680.14</v>
      </c>
      <c r="AU82">
        <v>0</v>
      </c>
      <c r="AV82" s="34">
        <v>249429.54999999973</v>
      </c>
      <c r="AW82" s="34">
        <v>23885.89</v>
      </c>
      <c r="AX82" s="34">
        <v>85783.69</v>
      </c>
      <c r="AY82" s="34">
        <v>0</v>
      </c>
      <c r="AZ82" s="34">
        <v>2391.7000000000003</v>
      </c>
      <c r="BA82" s="34">
        <v>7465.5499999999984</v>
      </c>
      <c r="BB82" s="34">
        <v>2918.9799999999996</v>
      </c>
      <c r="BC82">
        <v>845.25</v>
      </c>
      <c r="BE82" s="34">
        <v>38246.359999999971</v>
      </c>
      <c r="BF82" s="34">
        <v>4897.37</v>
      </c>
      <c r="BG82">
        <v>24522.53</v>
      </c>
      <c r="BH82">
        <v>3584.95</v>
      </c>
      <c r="BI82">
        <v>24798.68</v>
      </c>
      <c r="BK82">
        <v>9261.2800000000007</v>
      </c>
      <c r="BL82">
        <v>52122.03</v>
      </c>
      <c r="BM82" s="33">
        <v>18494.060000000001</v>
      </c>
      <c r="BT82" s="33">
        <v>0</v>
      </c>
      <c r="BU82" s="33">
        <v>8525.8700000000008</v>
      </c>
      <c r="BV82" s="33">
        <v>3381</v>
      </c>
      <c r="BW82" s="33">
        <v>4941.66</v>
      </c>
      <c r="BX82" s="33">
        <v>63757.09</v>
      </c>
      <c r="BY82" s="33">
        <v>0</v>
      </c>
      <c r="BZ82" s="33">
        <v>14895.11</v>
      </c>
      <c r="CA82" s="33">
        <v>56003.88</v>
      </c>
      <c r="CC82" s="33">
        <v>0</v>
      </c>
      <c r="CD82" s="33">
        <v>33535.86</v>
      </c>
      <c r="CE82" s="33">
        <v>0</v>
      </c>
      <c r="CF82" s="33">
        <v>0</v>
      </c>
      <c r="CG82">
        <v>9530</v>
      </c>
      <c r="CH82">
        <v>0</v>
      </c>
      <c r="CI82">
        <v>0</v>
      </c>
      <c r="CJ82" s="33">
        <v>1</v>
      </c>
      <c r="CK82">
        <v>0</v>
      </c>
      <c r="CL82">
        <v>0</v>
      </c>
      <c r="CM82">
        <v>0</v>
      </c>
      <c r="CN82">
        <v>12693.14</v>
      </c>
      <c r="CS82" s="8">
        <v>161787.41999999969</v>
      </c>
      <c r="CU82" s="8">
        <v>555.44999999999709</v>
      </c>
      <c r="CV82">
        <v>0</v>
      </c>
      <c r="CW82">
        <v>0</v>
      </c>
      <c r="CX82">
        <v>0</v>
      </c>
      <c r="DA82">
        <v>4635.0600000000004</v>
      </c>
      <c r="DB82">
        <v>1497.87</v>
      </c>
    </row>
    <row r="83" spans="1:106" s="49" customFormat="1" x14ac:dyDescent="0.25">
      <c r="A83" s="101" t="s">
        <v>557</v>
      </c>
      <c r="B83" t="s">
        <v>558</v>
      </c>
      <c r="C83">
        <v>461</v>
      </c>
      <c r="D83" s="50">
        <v>2921</v>
      </c>
      <c r="E83" s="49" t="s">
        <v>558</v>
      </c>
      <c r="F83" s="49" t="s">
        <v>559</v>
      </c>
      <c r="G83" t="s">
        <v>560</v>
      </c>
      <c r="H83" t="s">
        <v>561</v>
      </c>
      <c r="I83" t="s">
        <v>184</v>
      </c>
      <c r="T83" s="33" t="s">
        <v>185</v>
      </c>
      <c r="V83" s="50"/>
      <c r="W83" s="33" t="s">
        <v>186</v>
      </c>
      <c r="X83" s="33" t="s">
        <v>187</v>
      </c>
      <c r="Z83" s="51">
        <v>-13546.740000000167</v>
      </c>
      <c r="AA83" s="51">
        <v>4079.25</v>
      </c>
      <c r="AB83" s="49">
        <v>0</v>
      </c>
      <c r="AC83" s="52">
        <v>0</v>
      </c>
      <c r="AD83" s="52">
        <v>0</v>
      </c>
      <c r="AE83" s="52">
        <v>0</v>
      </c>
      <c r="AF83" s="50">
        <v>0</v>
      </c>
      <c r="AG83" s="52">
        <v>0</v>
      </c>
      <c r="AH83" s="53">
        <v>0</v>
      </c>
      <c r="AI83" s="52">
        <v>0</v>
      </c>
      <c r="AJ83" s="50">
        <v>0</v>
      </c>
      <c r="AK83" s="50">
        <v>0</v>
      </c>
      <c r="AL83" s="50">
        <v>0</v>
      </c>
      <c r="AM83" s="50">
        <v>0</v>
      </c>
      <c r="AN83" s="50">
        <v>0</v>
      </c>
      <c r="AO83" s="50">
        <v>0</v>
      </c>
      <c r="AP83" s="50">
        <v>0</v>
      </c>
      <c r="AQ83" s="50">
        <v>0</v>
      </c>
      <c r="AR83" s="50">
        <v>0</v>
      </c>
      <c r="AS83" s="50">
        <v>0</v>
      </c>
      <c r="AT83" s="52"/>
      <c r="AV83" s="52"/>
      <c r="AW83" s="52"/>
      <c r="AX83" s="52"/>
      <c r="AY83" s="52"/>
      <c r="AZ83" s="52"/>
      <c r="BA83" s="52"/>
      <c r="BB83" s="52"/>
      <c r="BE83" s="52"/>
      <c r="BF83" s="52"/>
      <c r="BM83" s="50"/>
      <c r="BT83" s="50"/>
      <c r="BU83" s="50"/>
      <c r="BV83" s="50"/>
      <c r="BW83" s="50"/>
      <c r="BX83" s="50"/>
      <c r="BY83" s="50"/>
      <c r="BZ83" s="50"/>
      <c r="CA83" s="50"/>
      <c r="CB83" s="50"/>
      <c r="CC83" s="50"/>
      <c r="CD83" s="50"/>
      <c r="CE83" s="50"/>
      <c r="CF83" s="50"/>
      <c r="CG83"/>
      <c r="CH83"/>
      <c r="CI83">
        <v>0</v>
      </c>
      <c r="CJ83" s="33">
        <v>1</v>
      </c>
      <c r="CK83">
        <v>0</v>
      </c>
      <c r="CL83"/>
      <c r="CM83"/>
      <c r="CN83"/>
      <c r="CS83" s="8">
        <v>-13546.740000000167</v>
      </c>
      <c r="CU83" s="8">
        <v>4079.25</v>
      </c>
      <c r="CV83">
        <v>0</v>
      </c>
      <c r="CW83">
        <v>0</v>
      </c>
      <c r="CX83">
        <v>0</v>
      </c>
    </row>
    <row r="84" spans="1:106" x14ac:dyDescent="0.25">
      <c r="A84" s="98" t="s">
        <v>562</v>
      </c>
      <c r="B84" t="s">
        <v>563</v>
      </c>
      <c r="C84">
        <v>466</v>
      </c>
      <c r="D84" s="33">
        <v>2013</v>
      </c>
      <c r="E84" t="s">
        <v>563</v>
      </c>
      <c r="F84" t="s">
        <v>564</v>
      </c>
      <c r="G84" t="s">
        <v>565</v>
      </c>
      <c r="H84" t="s">
        <v>566</v>
      </c>
      <c r="I84" t="s">
        <v>184</v>
      </c>
      <c r="T84" s="33" t="s">
        <v>185</v>
      </c>
      <c r="W84" s="33" t="s">
        <v>186</v>
      </c>
      <c r="X84" s="33" t="s">
        <v>187</v>
      </c>
      <c r="Z84" s="8">
        <v>109992.0999999996</v>
      </c>
      <c r="AA84" s="8">
        <v>36478.85</v>
      </c>
      <c r="AB84">
        <v>0</v>
      </c>
      <c r="AC84" s="34">
        <v>1391288.64</v>
      </c>
      <c r="AD84" s="34">
        <v>0</v>
      </c>
      <c r="AE84" s="34">
        <v>257888</v>
      </c>
      <c r="AF84" s="33">
        <v>0</v>
      </c>
      <c r="AG84" s="34">
        <v>74125</v>
      </c>
      <c r="AH84" s="26">
        <v>75858</v>
      </c>
      <c r="AI84" s="34">
        <v>312.5</v>
      </c>
      <c r="AJ84" s="33">
        <v>5735</v>
      </c>
      <c r="AK84" s="33">
        <v>45826.05</v>
      </c>
      <c r="AL84" s="33">
        <v>20105.169999999998</v>
      </c>
      <c r="AM84" s="33">
        <v>8892</v>
      </c>
      <c r="AN84" s="33">
        <v>6897</v>
      </c>
      <c r="AO84" s="33">
        <v>29329.99</v>
      </c>
      <c r="AP84" s="33">
        <v>38607.5</v>
      </c>
      <c r="AQ84" s="33">
        <v>0</v>
      </c>
      <c r="AR84" s="33">
        <v>0</v>
      </c>
      <c r="AS84" s="33">
        <v>0</v>
      </c>
      <c r="AT84" s="34">
        <v>895611.76</v>
      </c>
      <c r="AU84">
        <v>0</v>
      </c>
      <c r="AV84" s="34">
        <v>506790.78</v>
      </c>
      <c r="AW84" s="34">
        <v>49770.21</v>
      </c>
      <c r="AX84" s="34">
        <v>104594.58</v>
      </c>
      <c r="AY84" s="34">
        <v>0</v>
      </c>
      <c r="AZ84" s="34">
        <v>73678.569999999861</v>
      </c>
      <c r="BA84" s="34">
        <v>8641.989999999998</v>
      </c>
      <c r="BB84" s="34">
        <v>5860.5</v>
      </c>
      <c r="BC84">
        <v>8018.67</v>
      </c>
      <c r="BE84" s="34">
        <v>17189.759999999995</v>
      </c>
      <c r="BF84" s="34">
        <v>5263.97</v>
      </c>
      <c r="BG84">
        <v>550.16000000000008</v>
      </c>
      <c r="BH84">
        <v>4946.38</v>
      </c>
      <c r="BI84">
        <v>29720.84</v>
      </c>
      <c r="BK84">
        <v>8133.06</v>
      </c>
      <c r="BL84">
        <v>97707.87</v>
      </c>
      <c r="BM84" s="33">
        <v>1820.79</v>
      </c>
      <c r="BT84" s="33">
        <v>0</v>
      </c>
      <c r="BU84" s="33">
        <v>12943.39</v>
      </c>
      <c r="BV84" s="33">
        <v>6026</v>
      </c>
      <c r="BW84" s="33">
        <v>0</v>
      </c>
      <c r="BX84" s="33">
        <v>95347.44</v>
      </c>
      <c r="BY84" s="33">
        <v>17805.560000000001</v>
      </c>
      <c r="BZ84" s="33">
        <v>279.06</v>
      </c>
      <c r="CA84" s="33">
        <v>28314.12</v>
      </c>
      <c r="CC84" s="33">
        <v>0</v>
      </c>
      <c r="CD84" s="33">
        <v>0</v>
      </c>
      <c r="CE84" s="33">
        <v>0</v>
      </c>
      <c r="CF84" s="33">
        <v>0</v>
      </c>
      <c r="CG84">
        <v>6902.5</v>
      </c>
      <c r="CH84">
        <v>0</v>
      </c>
      <c r="CI84">
        <v>0</v>
      </c>
      <c r="CJ84" s="33">
        <v>1</v>
      </c>
      <c r="CK84">
        <v>0</v>
      </c>
      <c r="CL84">
        <v>0</v>
      </c>
      <c r="CM84">
        <v>3466.7200000000003</v>
      </c>
      <c r="CN84">
        <v>9162.52</v>
      </c>
      <c r="CS84" s="8">
        <v>85841.489999999758</v>
      </c>
      <c r="CU84" s="8">
        <v>30752.109999999997</v>
      </c>
      <c r="CV84">
        <v>0</v>
      </c>
      <c r="CW84">
        <v>0</v>
      </c>
      <c r="CX84">
        <v>0</v>
      </c>
      <c r="DA84">
        <v>8558.76</v>
      </c>
      <c r="DB84">
        <v>1589.72</v>
      </c>
    </row>
    <row r="85" spans="1:106" x14ac:dyDescent="0.25">
      <c r="A85" s="98" t="s">
        <v>567</v>
      </c>
      <c r="B85" t="s">
        <v>568</v>
      </c>
      <c r="C85">
        <v>467</v>
      </c>
      <c r="D85" s="33">
        <v>2015</v>
      </c>
      <c r="E85" t="s">
        <v>568</v>
      </c>
      <c r="F85" t="s">
        <v>569</v>
      </c>
      <c r="G85" t="s">
        <v>570</v>
      </c>
      <c r="H85" t="s">
        <v>571</v>
      </c>
      <c r="I85" t="s">
        <v>184</v>
      </c>
      <c r="T85" s="33" t="s">
        <v>185</v>
      </c>
      <c r="W85" s="33" t="s">
        <v>186</v>
      </c>
      <c r="X85" s="33" t="s">
        <v>187</v>
      </c>
      <c r="Z85" s="8">
        <v>95299.410000000134</v>
      </c>
      <c r="AA85" s="8">
        <v>14463.95</v>
      </c>
      <c r="AB85">
        <v>0</v>
      </c>
      <c r="AC85" s="34">
        <v>706641</v>
      </c>
      <c r="AD85" s="34">
        <v>0</v>
      </c>
      <c r="AE85" s="34">
        <v>38071</v>
      </c>
      <c r="AF85" s="33">
        <v>0</v>
      </c>
      <c r="AG85" s="34">
        <v>39525</v>
      </c>
      <c r="AH85" s="26">
        <v>45316</v>
      </c>
      <c r="AI85" s="34">
        <v>9339.84</v>
      </c>
      <c r="AJ85" s="33">
        <v>0</v>
      </c>
      <c r="AK85" s="33">
        <v>21247.24</v>
      </c>
      <c r="AL85" s="33">
        <v>14141.91</v>
      </c>
      <c r="AM85" s="33">
        <v>0</v>
      </c>
      <c r="AN85" s="33">
        <v>13200</v>
      </c>
      <c r="AO85" s="33">
        <v>4195.29</v>
      </c>
      <c r="AP85" s="33">
        <v>175.06</v>
      </c>
      <c r="AQ85" s="33">
        <v>0</v>
      </c>
      <c r="AR85" s="33">
        <v>0</v>
      </c>
      <c r="AS85" s="33">
        <v>0</v>
      </c>
      <c r="AT85" s="34">
        <v>444260.25</v>
      </c>
      <c r="AU85">
        <v>11845.47</v>
      </c>
      <c r="AV85" s="34">
        <v>186747.22999999995</v>
      </c>
      <c r="AW85" s="34">
        <v>22981.55</v>
      </c>
      <c r="AX85" s="34">
        <v>48757.78</v>
      </c>
      <c r="AY85" s="34">
        <v>0</v>
      </c>
      <c r="AZ85" s="34">
        <v>22326.849999999991</v>
      </c>
      <c r="BA85" s="34">
        <v>4962.91</v>
      </c>
      <c r="BB85" s="34">
        <v>2826.66</v>
      </c>
      <c r="BC85">
        <v>6618.73</v>
      </c>
      <c r="BE85" s="34">
        <v>21147.05</v>
      </c>
      <c r="BG85">
        <v>1671.25</v>
      </c>
      <c r="BH85">
        <v>5588.98</v>
      </c>
      <c r="BI85">
        <v>11591.23</v>
      </c>
      <c r="BK85">
        <v>2613.5300000000002</v>
      </c>
      <c r="BL85">
        <v>14814.77</v>
      </c>
      <c r="BM85" s="33">
        <v>14594.82</v>
      </c>
      <c r="BT85" s="33">
        <v>0</v>
      </c>
      <c r="BU85" s="33">
        <v>16174.25</v>
      </c>
      <c r="BV85" s="33">
        <v>2714</v>
      </c>
      <c r="BW85" s="33">
        <v>500</v>
      </c>
      <c r="BX85" s="33">
        <v>36295.910000000003</v>
      </c>
      <c r="BY85" s="33">
        <v>6120.29</v>
      </c>
      <c r="BZ85" s="33">
        <v>39381.269999999997</v>
      </c>
      <c r="CA85" s="33">
        <v>23354.49</v>
      </c>
      <c r="CC85" s="33">
        <v>0</v>
      </c>
      <c r="CD85" s="33">
        <v>150</v>
      </c>
      <c r="CE85" s="33">
        <v>0</v>
      </c>
      <c r="CF85" s="33">
        <v>0</v>
      </c>
      <c r="CG85">
        <v>5316.25</v>
      </c>
      <c r="CH85">
        <v>0</v>
      </c>
      <c r="CI85">
        <v>0</v>
      </c>
      <c r="CJ85" s="33">
        <v>1</v>
      </c>
      <c r="CK85">
        <v>0</v>
      </c>
      <c r="CL85">
        <v>0</v>
      </c>
      <c r="CM85">
        <v>1276.17</v>
      </c>
      <c r="CN85">
        <v>0</v>
      </c>
      <c r="CS85" s="8">
        <v>39112.480000000098</v>
      </c>
      <c r="CU85" s="8">
        <v>18504.03</v>
      </c>
      <c r="CV85">
        <v>0</v>
      </c>
      <c r="CW85">
        <v>0</v>
      </c>
      <c r="CX85">
        <v>0</v>
      </c>
      <c r="DA85">
        <v>2316.52</v>
      </c>
      <c r="DB85">
        <v>1832.37</v>
      </c>
    </row>
    <row r="86" spans="1:106" x14ac:dyDescent="0.25">
      <c r="A86" s="98" t="s">
        <v>572</v>
      </c>
      <c r="B86" t="s">
        <v>573</v>
      </c>
      <c r="C86">
        <v>468</v>
      </c>
      <c r="D86" s="33">
        <v>3043</v>
      </c>
      <c r="E86" t="s">
        <v>573</v>
      </c>
      <c r="F86" t="s">
        <v>574</v>
      </c>
      <c r="G86" t="s">
        <v>575</v>
      </c>
      <c r="H86" t="s">
        <v>576</v>
      </c>
      <c r="I86" t="s">
        <v>184</v>
      </c>
      <c r="T86" s="33" t="s">
        <v>185</v>
      </c>
      <c r="W86" s="33" t="s">
        <v>186</v>
      </c>
      <c r="X86" s="33" t="s">
        <v>187</v>
      </c>
      <c r="Z86" s="8">
        <v>164309.0800000001</v>
      </c>
      <c r="AA86" s="8">
        <v>6587.4200000000019</v>
      </c>
      <c r="AB86">
        <v>0</v>
      </c>
      <c r="AC86" s="34">
        <v>896923</v>
      </c>
      <c r="AD86" s="34">
        <v>0</v>
      </c>
      <c r="AE86" s="34">
        <v>46953</v>
      </c>
      <c r="AF86" s="33">
        <v>0</v>
      </c>
      <c r="AG86" s="34">
        <v>37875</v>
      </c>
      <c r="AH86" s="26">
        <v>69984</v>
      </c>
      <c r="AI86" s="34">
        <v>0</v>
      </c>
      <c r="AJ86" s="33">
        <v>0</v>
      </c>
      <c r="AK86" s="33">
        <v>115182.71</v>
      </c>
      <c r="AL86" s="33">
        <v>23273.72</v>
      </c>
      <c r="AM86" s="33">
        <v>0</v>
      </c>
      <c r="AN86" s="33">
        <v>0</v>
      </c>
      <c r="AO86" s="33">
        <v>7635.61</v>
      </c>
      <c r="AP86" s="33">
        <v>10982.94</v>
      </c>
      <c r="AQ86" s="33">
        <v>0</v>
      </c>
      <c r="AR86" s="33">
        <v>0</v>
      </c>
      <c r="AS86" s="33">
        <v>0</v>
      </c>
      <c r="AT86" s="34">
        <v>634446.12</v>
      </c>
      <c r="AU86">
        <v>2829.44</v>
      </c>
      <c r="AV86" s="34">
        <v>277428.7899999998</v>
      </c>
      <c r="AW86" s="34">
        <v>0</v>
      </c>
      <c r="AX86" s="34">
        <v>49226.99</v>
      </c>
      <c r="AY86" s="34">
        <v>0</v>
      </c>
      <c r="BA86" s="34">
        <v>5280.59</v>
      </c>
      <c r="BB86" s="34">
        <v>1378.5</v>
      </c>
      <c r="BD86">
        <v>6837</v>
      </c>
      <c r="BE86" s="34">
        <v>13425.55</v>
      </c>
      <c r="BF86" s="34">
        <v>2797.5</v>
      </c>
      <c r="BG86">
        <v>19662.289999999997</v>
      </c>
      <c r="BH86">
        <v>2761.42</v>
      </c>
      <c r="BI86">
        <v>27664.26</v>
      </c>
      <c r="BK86">
        <v>4905.95</v>
      </c>
      <c r="BL86">
        <v>24732.28</v>
      </c>
      <c r="BM86" s="33">
        <v>14332.02</v>
      </c>
      <c r="BT86" s="33">
        <v>0</v>
      </c>
      <c r="BU86" s="33">
        <v>9224.73</v>
      </c>
      <c r="BV86" s="33">
        <v>3956</v>
      </c>
      <c r="BW86" s="33">
        <v>15637.88</v>
      </c>
      <c r="BX86" s="33">
        <v>71821.48</v>
      </c>
      <c r="BY86" s="33">
        <v>0</v>
      </c>
      <c r="BZ86" s="33">
        <v>22338.71</v>
      </c>
      <c r="CA86" s="33">
        <v>17129.810000000001</v>
      </c>
      <c r="CC86" s="33">
        <v>0</v>
      </c>
      <c r="CD86" s="33">
        <v>7094.33</v>
      </c>
      <c r="CE86" s="33">
        <v>0</v>
      </c>
      <c r="CF86" s="33">
        <v>0</v>
      </c>
      <c r="CG86">
        <v>5991.25</v>
      </c>
      <c r="CH86">
        <v>0</v>
      </c>
      <c r="CI86">
        <v>0</v>
      </c>
      <c r="CJ86" s="33">
        <v>1</v>
      </c>
      <c r="CK86">
        <v>0</v>
      </c>
      <c r="CL86">
        <v>0</v>
      </c>
      <c r="CM86">
        <v>0</v>
      </c>
      <c r="CN86">
        <v>11638.23</v>
      </c>
      <c r="CS86" s="8">
        <v>138207.42000000016</v>
      </c>
      <c r="CU86" s="8">
        <v>940.44000000000233</v>
      </c>
      <c r="CV86">
        <v>0</v>
      </c>
      <c r="CW86">
        <v>0</v>
      </c>
      <c r="CX86">
        <v>0</v>
      </c>
      <c r="DA86">
        <v>3589.9</v>
      </c>
      <c r="DB86">
        <v>2722.8</v>
      </c>
    </row>
    <row r="87" spans="1:106" x14ac:dyDescent="0.25">
      <c r="A87" s="98" t="s">
        <v>577</v>
      </c>
      <c r="B87" t="s">
        <v>578</v>
      </c>
      <c r="C87">
        <v>478</v>
      </c>
      <c r="D87" s="33">
        <v>3048</v>
      </c>
      <c r="E87" t="s">
        <v>578</v>
      </c>
      <c r="F87" t="s">
        <v>579</v>
      </c>
      <c r="G87" t="s">
        <v>580</v>
      </c>
      <c r="H87" t="s">
        <v>581</v>
      </c>
      <c r="I87" t="s">
        <v>184</v>
      </c>
      <c r="T87" s="33" t="s">
        <v>185</v>
      </c>
      <c r="W87" s="33" t="s">
        <v>186</v>
      </c>
      <c r="X87" s="33" t="s">
        <v>187</v>
      </c>
      <c r="Z87" s="8">
        <v>122691.34000000032</v>
      </c>
      <c r="AA87" s="8">
        <v>1500.7200000000012</v>
      </c>
      <c r="AB87">
        <v>0</v>
      </c>
      <c r="AC87" s="34">
        <v>1039999</v>
      </c>
      <c r="AD87" s="34">
        <v>0</v>
      </c>
      <c r="AE87" s="34">
        <v>111783.34</v>
      </c>
      <c r="AF87" s="33">
        <v>0</v>
      </c>
      <c r="AG87" s="34">
        <v>56105</v>
      </c>
      <c r="AH87" s="26">
        <v>76150</v>
      </c>
      <c r="AI87" s="34">
        <v>0</v>
      </c>
      <c r="AJ87" s="33">
        <v>6114</v>
      </c>
      <c r="AK87" s="33">
        <v>14766.01</v>
      </c>
      <c r="AL87" s="33">
        <v>19414.11</v>
      </c>
      <c r="AM87" s="33">
        <v>0</v>
      </c>
      <c r="AN87" s="33">
        <v>121</v>
      </c>
      <c r="AO87" s="33">
        <v>11261.35</v>
      </c>
      <c r="AP87" s="33">
        <v>680.92</v>
      </c>
      <c r="AQ87" s="33">
        <v>0</v>
      </c>
      <c r="AR87" s="33">
        <v>0</v>
      </c>
      <c r="AS87" s="33">
        <v>0</v>
      </c>
      <c r="AT87" s="34">
        <v>653120.71</v>
      </c>
      <c r="AU87">
        <v>2970.4</v>
      </c>
      <c r="AV87" s="34">
        <v>286139.8399999995</v>
      </c>
      <c r="AW87" s="34">
        <v>0</v>
      </c>
      <c r="AX87" s="34">
        <v>47526.23</v>
      </c>
      <c r="AY87" s="34">
        <v>0</v>
      </c>
      <c r="AZ87" s="34">
        <v>30103.220000000023</v>
      </c>
      <c r="BA87" s="34">
        <v>4919.829999999999</v>
      </c>
      <c r="BB87" s="34">
        <v>2623.5</v>
      </c>
      <c r="BC87">
        <v>1207.5</v>
      </c>
      <c r="BE87" s="34">
        <v>15570.050000000001</v>
      </c>
      <c r="BF87" s="34">
        <v>5078.7</v>
      </c>
      <c r="BG87">
        <v>43246.720000000001</v>
      </c>
      <c r="BH87">
        <v>4100.6000000000004</v>
      </c>
      <c r="BI87">
        <v>16386.21</v>
      </c>
      <c r="BK87">
        <v>11764.58</v>
      </c>
      <c r="BL87">
        <v>40183.449999999997</v>
      </c>
      <c r="BM87" s="33">
        <v>6136.28</v>
      </c>
      <c r="BT87" s="33">
        <v>0</v>
      </c>
      <c r="BU87" s="33">
        <v>9549.2099999999991</v>
      </c>
      <c r="BV87" s="33">
        <v>6647.27</v>
      </c>
      <c r="BW87" s="33">
        <v>0</v>
      </c>
      <c r="BX87" s="33">
        <v>82998.89</v>
      </c>
      <c r="BY87" s="33">
        <v>0</v>
      </c>
      <c r="BZ87" s="33">
        <v>36076.01</v>
      </c>
      <c r="CA87" s="33">
        <v>44936.11</v>
      </c>
      <c r="CC87" s="33">
        <v>0</v>
      </c>
      <c r="CD87" s="33">
        <v>1059.73</v>
      </c>
      <c r="CE87" s="33">
        <v>0</v>
      </c>
      <c r="CF87" s="33">
        <v>0</v>
      </c>
      <c r="CG87">
        <v>6362.5</v>
      </c>
      <c r="CH87">
        <v>0</v>
      </c>
      <c r="CI87">
        <v>0</v>
      </c>
      <c r="CJ87" s="33">
        <v>1</v>
      </c>
      <c r="CK87">
        <v>0</v>
      </c>
      <c r="CL87">
        <v>0</v>
      </c>
      <c r="CM87">
        <v>0</v>
      </c>
      <c r="CN87">
        <v>3566.39</v>
      </c>
      <c r="CS87" s="8">
        <v>106741.03000000096</v>
      </c>
      <c r="CU87" s="8">
        <v>4296.8300000000017</v>
      </c>
      <c r="CV87">
        <v>0</v>
      </c>
      <c r="CW87">
        <v>0</v>
      </c>
      <c r="CX87">
        <v>0</v>
      </c>
      <c r="DA87">
        <v>1414.59</v>
      </c>
      <c r="DB87">
        <v>1892.37</v>
      </c>
    </row>
    <row r="88" spans="1:106" x14ac:dyDescent="0.25">
      <c r="A88" s="98" t="s">
        <v>582</v>
      </c>
      <c r="B88" t="s">
        <v>583</v>
      </c>
      <c r="C88">
        <v>479</v>
      </c>
      <c r="D88" s="33">
        <v>2020</v>
      </c>
      <c r="E88" t="s">
        <v>583</v>
      </c>
      <c r="F88" t="s">
        <v>584</v>
      </c>
      <c r="G88" t="s">
        <v>585</v>
      </c>
      <c r="H88" t="s">
        <v>586</v>
      </c>
      <c r="I88" t="s">
        <v>184</v>
      </c>
      <c r="T88" s="33" t="s">
        <v>185</v>
      </c>
      <c r="W88" s="33" t="s">
        <v>186</v>
      </c>
      <c r="X88" s="33" t="s">
        <v>187</v>
      </c>
      <c r="Z88" s="8">
        <v>143988.49999999945</v>
      </c>
      <c r="AA88" s="8">
        <v>19250.909999999996</v>
      </c>
      <c r="AB88">
        <v>0</v>
      </c>
      <c r="AC88" s="34">
        <v>1009707</v>
      </c>
      <c r="AD88" s="34">
        <v>0</v>
      </c>
      <c r="AE88" s="34">
        <v>20722</v>
      </c>
      <c r="AF88" s="33">
        <v>0</v>
      </c>
      <c r="AG88" s="34">
        <v>29035</v>
      </c>
      <c r="AH88" s="26">
        <v>76540</v>
      </c>
      <c r="AI88" s="34">
        <v>3000</v>
      </c>
      <c r="AJ88" s="33">
        <v>620</v>
      </c>
      <c r="AK88" s="33">
        <v>32247</v>
      </c>
      <c r="AL88" s="33">
        <v>26149.56</v>
      </c>
      <c r="AM88" s="33">
        <v>9305</v>
      </c>
      <c r="AN88" s="33">
        <v>405.28</v>
      </c>
      <c r="AO88" s="33">
        <v>18031.97</v>
      </c>
      <c r="AP88" s="33">
        <v>5592.22</v>
      </c>
      <c r="AQ88" s="33">
        <v>0</v>
      </c>
      <c r="AR88" s="33">
        <v>0</v>
      </c>
      <c r="AS88" s="33">
        <v>0</v>
      </c>
      <c r="AT88" s="34">
        <v>709684.71</v>
      </c>
      <c r="AU88">
        <v>4703.6000000000004</v>
      </c>
      <c r="AV88" s="34">
        <v>179551.92</v>
      </c>
      <c r="AW88" s="34">
        <v>7500.73</v>
      </c>
      <c r="AX88" s="34">
        <v>55797.45</v>
      </c>
      <c r="AY88" s="34">
        <v>0</v>
      </c>
      <c r="AZ88" s="34">
        <v>24335.290000000015</v>
      </c>
      <c r="BA88" s="34">
        <v>4647.5399999999991</v>
      </c>
      <c r="BC88">
        <v>13103.15</v>
      </c>
      <c r="BE88" s="34">
        <v>10960.890000000001</v>
      </c>
      <c r="BF88" s="34">
        <v>6259.67</v>
      </c>
      <c r="BG88">
        <v>25418.969999999994</v>
      </c>
      <c r="BH88">
        <v>4702.8</v>
      </c>
      <c r="BI88">
        <v>14687.97</v>
      </c>
      <c r="BK88">
        <v>4179.3100000000004</v>
      </c>
      <c r="BL88">
        <v>57144.36</v>
      </c>
      <c r="BM88" s="33">
        <v>5295</v>
      </c>
      <c r="BT88" s="33">
        <v>0</v>
      </c>
      <c r="BU88" s="33">
        <v>4773.05</v>
      </c>
      <c r="BV88" s="33">
        <v>4623</v>
      </c>
      <c r="BW88" s="33">
        <v>12397.98</v>
      </c>
      <c r="BX88" s="33">
        <v>58828.68</v>
      </c>
      <c r="BY88" s="33">
        <v>0</v>
      </c>
      <c r="BZ88" s="33">
        <v>7952.81</v>
      </c>
      <c r="CA88" s="33">
        <v>21642.32</v>
      </c>
      <c r="CC88" s="33">
        <v>0</v>
      </c>
      <c r="CD88" s="33">
        <v>4024.28</v>
      </c>
      <c r="CE88" s="33">
        <v>0</v>
      </c>
      <c r="CF88" s="33">
        <v>0</v>
      </c>
      <c r="CG88">
        <v>6261.25</v>
      </c>
      <c r="CH88">
        <v>0</v>
      </c>
      <c r="CI88">
        <v>0</v>
      </c>
      <c r="CJ88" s="33">
        <v>1</v>
      </c>
      <c r="CK88">
        <v>0</v>
      </c>
      <c r="CL88">
        <v>6749.41</v>
      </c>
      <c r="CM88">
        <v>763.7</v>
      </c>
      <c r="CN88">
        <v>1287.5</v>
      </c>
      <c r="CS88" s="8">
        <v>133128.04999999912</v>
      </c>
      <c r="CU88" s="8">
        <v>16711.549999999996</v>
      </c>
      <c r="CV88">
        <v>0</v>
      </c>
      <c r="CW88">
        <v>0</v>
      </c>
      <c r="CX88">
        <v>0</v>
      </c>
      <c r="DA88">
        <v>0</v>
      </c>
      <c r="DB88">
        <v>542.47</v>
      </c>
    </row>
    <row r="89" spans="1:106" s="49" customFormat="1" x14ac:dyDescent="0.25">
      <c r="A89" s="101" t="s">
        <v>587</v>
      </c>
      <c r="B89" t="s">
        <v>588</v>
      </c>
      <c r="C89">
        <v>482</v>
      </c>
      <c r="D89" s="50">
        <v>2021</v>
      </c>
      <c r="E89" s="49" t="s">
        <v>588</v>
      </c>
      <c r="F89" s="49" t="s">
        <v>589</v>
      </c>
      <c r="G89" t="s">
        <v>590</v>
      </c>
      <c r="H89" t="s">
        <v>591</v>
      </c>
      <c r="I89" t="s">
        <v>184</v>
      </c>
      <c r="T89" s="33" t="s">
        <v>185</v>
      </c>
      <c r="V89" s="50"/>
      <c r="W89" s="33" t="s">
        <v>186</v>
      </c>
      <c r="X89" s="33" t="s">
        <v>187</v>
      </c>
      <c r="Z89" s="51">
        <v>1380.9827546114102</v>
      </c>
      <c r="AA89" s="51">
        <v>0</v>
      </c>
      <c r="AB89" s="49">
        <v>0</v>
      </c>
      <c r="AC89" s="52">
        <v>0</v>
      </c>
      <c r="AD89" s="52">
        <v>0</v>
      </c>
      <c r="AE89" s="52">
        <v>0</v>
      </c>
      <c r="AF89" s="50">
        <v>0</v>
      </c>
      <c r="AG89" s="52">
        <v>0</v>
      </c>
      <c r="AH89" s="53">
        <v>0</v>
      </c>
      <c r="AI89" s="52">
        <v>0</v>
      </c>
      <c r="AJ89" s="50">
        <v>0</v>
      </c>
      <c r="AK89" s="50">
        <v>0</v>
      </c>
      <c r="AL89" s="50">
        <v>0</v>
      </c>
      <c r="AM89" s="50">
        <v>0</v>
      </c>
      <c r="AN89" s="50">
        <v>0</v>
      </c>
      <c r="AO89" s="50">
        <v>0</v>
      </c>
      <c r="AP89" s="50">
        <v>0</v>
      </c>
      <c r="AQ89" s="50">
        <v>0</v>
      </c>
      <c r="AR89" s="50">
        <v>0</v>
      </c>
      <c r="AS89" s="50">
        <v>0</v>
      </c>
      <c r="AT89" s="52"/>
      <c r="AV89" s="52"/>
      <c r="AW89" s="52"/>
      <c r="AX89" s="52"/>
      <c r="AY89" s="52"/>
      <c r="AZ89" s="52"/>
      <c r="BA89" s="52"/>
      <c r="BB89" s="52"/>
      <c r="BE89" s="52"/>
      <c r="BF89" s="52"/>
      <c r="BM89" s="50"/>
      <c r="BT89" s="50"/>
      <c r="BU89" s="50"/>
      <c r="BV89" s="50"/>
      <c r="BW89" s="50"/>
      <c r="BX89" s="50"/>
      <c r="BY89" s="50"/>
      <c r="BZ89" s="50"/>
      <c r="CA89" s="50"/>
      <c r="CB89" s="50"/>
      <c r="CC89" s="50"/>
      <c r="CD89" s="50"/>
      <c r="CE89" s="50"/>
      <c r="CF89" s="50"/>
      <c r="CG89"/>
      <c r="CH89"/>
      <c r="CI89">
        <v>0</v>
      </c>
      <c r="CJ89" s="33">
        <v>1</v>
      </c>
      <c r="CK89">
        <v>0</v>
      </c>
      <c r="CL89"/>
      <c r="CM89"/>
      <c r="CN89"/>
      <c r="CS89" s="8">
        <v>1380.9827546114102</v>
      </c>
      <c r="CU89" s="8">
        <v>0</v>
      </c>
      <c r="CV89">
        <v>0</v>
      </c>
      <c r="CW89">
        <v>0</v>
      </c>
      <c r="CX89">
        <v>0</v>
      </c>
    </row>
    <row r="90" spans="1:106" x14ac:dyDescent="0.25">
      <c r="A90" s="98" t="s">
        <v>592</v>
      </c>
      <c r="B90" t="s">
        <v>593</v>
      </c>
      <c r="C90">
        <v>486</v>
      </c>
      <c r="D90" s="33">
        <v>2055</v>
      </c>
      <c r="E90" t="s">
        <v>593</v>
      </c>
      <c r="F90" t="s">
        <v>594</v>
      </c>
      <c r="G90" t="s">
        <v>595</v>
      </c>
      <c r="H90" t="s">
        <v>596</v>
      </c>
      <c r="I90" t="s">
        <v>184</v>
      </c>
      <c r="T90" s="33" t="s">
        <v>185</v>
      </c>
      <c r="W90" s="33" t="s">
        <v>186</v>
      </c>
      <c r="X90" s="33" t="s">
        <v>187</v>
      </c>
      <c r="Z90" s="8">
        <v>264870.50999999954</v>
      </c>
      <c r="AA90" s="8">
        <v>23011.860000000004</v>
      </c>
      <c r="AB90">
        <v>0</v>
      </c>
      <c r="AC90" s="34">
        <v>986287</v>
      </c>
      <c r="AD90" s="34">
        <v>0</v>
      </c>
      <c r="AE90" s="34">
        <v>30093</v>
      </c>
      <c r="AF90" s="33">
        <v>0</v>
      </c>
      <c r="AG90" s="34">
        <v>51460</v>
      </c>
      <c r="AH90" s="26">
        <v>62099</v>
      </c>
      <c r="AI90" s="34">
        <v>876</v>
      </c>
      <c r="AJ90" s="33">
        <v>13750</v>
      </c>
      <c r="AK90" s="33">
        <v>17132.330000000002</v>
      </c>
      <c r="AL90" s="33">
        <v>24932.13</v>
      </c>
      <c r="AM90" s="33">
        <v>0</v>
      </c>
      <c r="AN90" s="33">
        <v>1389</v>
      </c>
      <c r="AO90" s="33">
        <v>7032.08</v>
      </c>
      <c r="AP90" s="33">
        <v>7522.46</v>
      </c>
      <c r="AQ90" s="33">
        <v>0</v>
      </c>
      <c r="AR90" s="33">
        <v>0</v>
      </c>
      <c r="AS90" s="33">
        <v>0</v>
      </c>
      <c r="AT90" s="34">
        <v>638818.89</v>
      </c>
      <c r="AU90">
        <v>0</v>
      </c>
      <c r="AV90" s="34">
        <v>225934.64000000022</v>
      </c>
      <c r="AW90" s="34">
        <v>0</v>
      </c>
      <c r="AX90" s="34">
        <v>57541.66</v>
      </c>
      <c r="AY90" s="34">
        <v>0</v>
      </c>
      <c r="AZ90" s="34">
        <v>17090.310000000009</v>
      </c>
      <c r="BA90" s="34">
        <v>4748.4799999999996</v>
      </c>
      <c r="BB90" s="34">
        <v>5765.0599999999995</v>
      </c>
      <c r="BC90">
        <v>1075.25</v>
      </c>
      <c r="BD90">
        <v>2631.31</v>
      </c>
      <c r="BE90" s="34">
        <v>20349.34</v>
      </c>
      <c r="BF90" s="34">
        <v>495</v>
      </c>
      <c r="BG90">
        <v>35124</v>
      </c>
      <c r="BH90">
        <v>2906.75</v>
      </c>
      <c r="BI90">
        <v>16308.54</v>
      </c>
      <c r="BK90">
        <v>10312.1</v>
      </c>
      <c r="BL90">
        <v>41643.120000000003</v>
      </c>
      <c r="BM90" s="33">
        <v>4027.81</v>
      </c>
      <c r="BT90" s="33">
        <v>0</v>
      </c>
      <c r="BU90" s="33">
        <v>11227.41</v>
      </c>
      <c r="BV90" s="33">
        <v>4301</v>
      </c>
      <c r="BW90" s="33">
        <v>12846.82</v>
      </c>
      <c r="BX90" s="33">
        <v>74201.33</v>
      </c>
      <c r="BY90" s="33">
        <v>6243.19</v>
      </c>
      <c r="BZ90" s="33">
        <v>12659.29</v>
      </c>
      <c r="CA90" s="33">
        <v>22034</v>
      </c>
      <c r="CC90" s="33">
        <v>0</v>
      </c>
      <c r="CD90" s="33">
        <v>1765.72</v>
      </c>
      <c r="CE90" s="33">
        <v>0</v>
      </c>
      <c r="CF90" s="33">
        <v>0</v>
      </c>
      <c r="CG90">
        <v>6182.5</v>
      </c>
      <c r="CH90">
        <v>0</v>
      </c>
      <c r="CI90">
        <v>0</v>
      </c>
      <c r="CJ90" s="33">
        <v>1</v>
      </c>
      <c r="CK90">
        <v>0</v>
      </c>
      <c r="CL90">
        <v>22765</v>
      </c>
      <c r="CM90">
        <v>0</v>
      </c>
      <c r="CN90">
        <v>2027.45</v>
      </c>
      <c r="CS90" s="8">
        <v>237392.48999999906</v>
      </c>
      <c r="CU90" s="8">
        <v>4401.9100000000035</v>
      </c>
      <c r="CV90">
        <v>0</v>
      </c>
      <c r="CW90">
        <v>0</v>
      </c>
      <c r="CX90">
        <v>0</v>
      </c>
      <c r="DA90">
        <v>0</v>
      </c>
      <c r="DB90">
        <v>0</v>
      </c>
    </row>
    <row r="91" spans="1:106" x14ac:dyDescent="0.25">
      <c r="A91" s="98" t="s">
        <v>597</v>
      </c>
      <c r="B91" t="s">
        <v>598</v>
      </c>
      <c r="C91">
        <v>488</v>
      </c>
      <c r="D91" s="33">
        <v>3049</v>
      </c>
      <c r="E91" t="s">
        <v>598</v>
      </c>
      <c r="F91" t="s">
        <v>599</v>
      </c>
      <c r="G91" t="s">
        <v>600</v>
      </c>
      <c r="H91" t="s">
        <v>601</v>
      </c>
      <c r="I91" t="s">
        <v>184</v>
      </c>
      <c r="T91" s="33" t="s">
        <v>185</v>
      </c>
      <c r="W91" s="33" t="s">
        <v>186</v>
      </c>
      <c r="X91" s="33" t="s">
        <v>187</v>
      </c>
      <c r="Z91" s="8">
        <v>150506.53999999966</v>
      </c>
      <c r="AA91" s="8">
        <v>19324.380000000005</v>
      </c>
      <c r="AB91">
        <v>0</v>
      </c>
      <c r="AC91" s="34">
        <v>1024893</v>
      </c>
      <c r="AD91" s="34">
        <v>0</v>
      </c>
      <c r="AE91" s="34">
        <v>85373.67</v>
      </c>
      <c r="AF91" s="33">
        <v>0</v>
      </c>
      <c r="AG91" s="34">
        <v>54054</v>
      </c>
      <c r="AH91" s="26">
        <v>71941</v>
      </c>
      <c r="AI91" s="34">
        <v>876</v>
      </c>
      <c r="AJ91" s="33">
        <v>370</v>
      </c>
      <c r="AK91" s="33">
        <v>26550.54</v>
      </c>
      <c r="AL91" s="33">
        <v>17847.37</v>
      </c>
      <c r="AM91" s="40">
        <v>-621.6</v>
      </c>
      <c r="AN91" s="33">
        <v>0</v>
      </c>
      <c r="AO91" s="33">
        <v>13097.77</v>
      </c>
      <c r="AP91" s="33">
        <v>25</v>
      </c>
      <c r="AQ91" s="33">
        <v>0</v>
      </c>
      <c r="AR91" s="33">
        <v>0</v>
      </c>
      <c r="AS91" s="33">
        <v>0</v>
      </c>
      <c r="AT91" s="34">
        <v>631010.12</v>
      </c>
      <c r="AU91">
        <v>6886.68</v>
      </c>
      <c r="AV91" s="34">
        <v>274397.76999999938</v>
      </c>
      <c r="AW91" s="34">
        <v>24833.38</v>
      </c>
      <c r="AX91" s="34">
        <v>58965.5</v>
      </c>
      <c r="AY91" s="34">
        <v>0</v>
      </c>
      <c r="AZ91" s="34">
        <v>25850.929999999997</v>
      </c>
      <c r="BA91" s="34">
        <v>4653.1699999999992</v>
      </c>
      <c r="BB91" s="34">
        <v>5777.76</v>
      </c>
      <c r="BD91">
        <v>5718.46</v>
      </c>
      <c r="BE91" s="34">
        <v>16887.95</v>
      </c>
      <c r="BF91" s="34">
        <v>6420.71</v>
      </c>
      <c r="BG91">
        <v>1347.44</v>
      </c>
      <c r="BH91">
        <v>5392.29</v>
      </c>
      <c r="BI91">
        <v>23541.919999999998</v>
      </c>
      <c r="BK91">
        <v>5643.83</v>
      </c>
      <c r="BL91">
        <v>36379.22</v>
      </c>
      <c r="BM91" s="33">
        <v>20067.54</v>
      </c>
      <c r="BT91" s="33">
        <v>0</v>
      </c>
      <c r="BU91" s="33">
        <v>10436.01</v>
      </c>
      <c r="BV91" s="33">
        <v>4738</v>
      </c>
      <c r="BW91" s="33">
        <v>0</v>
      </c>
      <c r="BX91" s="33">
        <v>85115.76</v>
      </c>
      <c r="BY91" s="33">
        <v>4293.59</v>
      </c>
      <c r="BZ91" s="33">
        <v>49509.97</v>
      </c>
      <c r="CA91" s="33">
        <v>19633.7</v>
      </c>
      <c r="CC91" s="33">
        <v>0</v>
      </c>
      <c r="CD91" s="33">
        <v>0</v>
      </c>
      <c r="CE91" s="33">
        <v>0</v>
      </c>
      <c r="CF91" s="33">
        <v>0</v>
      </c>
      <c r="CG91">
        <v>6311.88</v>
      </c>
      <c r="CH91">
        <v>0</v>
      </c>
      <c r="CI91">
        <v>0</v>
      </c>
      <c r="CJ91" s="33">
        <v>1</v>
      </c>
      <c r="CK91">
        <v>0</v>
      </c>
      <c r="CL91">
        <v>2461.65</v>
      </c>
      <c r="CM91">
        <v>1036.54</v>
      </c>
      <c r="CN91">
        <v>7265</v>
      </c>
      <c r="CS91" s="8">
        <v>117411.59000000008</v>
      </c>
      <c r="CU91" s="8">
        <v>14873.070000000005</v>
      </c>
      <c r="CV91">
        <v>0</v>
      </c>
      <c r="CW91">
        <v>0</v>
      </c>
      <c r="CX91">
        <v>0</v>
      </c>
      <c r="DA91">
        <v>14590.04</v>
      </c>
      <c r="DB91">
        <v>6642.23</v>
      </c>
    </row>
    <row r="92" spans="1:106" x14ac:dyDescent="0.25">
      <c r="A92" s="98" t="s">
        <v>602</v>
      </c>
      <c r="B92" t="s">
        <v>603</v>
      </c>
      <c r="C92">
        <v>495</v>
      </c>
      <c r="D92" s="33">
        <v>3056</v>
      </c>
      <c r="E92" t="s">
        <v>603</v>
      </c>
      <c r="F92" t="s">
        <v>604</v>
      </c>
      <c r="G92" t="s">
        <v>605</v>
      </c>
      <c r="H92" t="s">
        <v>606</v>
      </c>
      <c r="I92" t="s">
        <v>184</v>
      </c>
      <c r="T92" s="33" t="s">
        <v>185</v>
      </c>
      <c r="W92" s="33" t="s">
        <v>186</v>
      </c>
      <c r="X92" s="33" t="s">
        <v>187</v>
      </c>
      <c r="Z92" s="8">
        <v>86665.290000000183</v>
      </c>
      <c r="AA92" s="8">
        <v>825.89999999999782</v>
      </c>
      <c r="AB92">
        <v>0</v>
      </c>
      <c r="AC92" s="34">
        <v>1031126</v>
      </c>
      <c r="AD92" s="34">
        <v>0</v>
      </c>
      <c r="AE92" s="34">
        <v>49360</v>
      </c>
      <c r="AF92" s="33">
        <v>0</v>
      </c>
      <c r="AG92" s="34">
        <v>35145</v>
      </c>
      <c r="AH92" s="26">
        <v>57435</v>
      </c>
      <c r="AI92" s="34">
        <v>876</v>
      </c>
      <c r="AJ92" s="33">
        <v>5020</v>
      </c>
      <c r="AK92" s="33">
        <v>7440.5</v>
      </c>
      <c r="AL92" s="33">
        <v>34607.43</v>
      </c>
      <c r="AM92" s="33">
        <v>5412.06</v>
      </c>
      <c r="AN92" s="33">
        <v>0</v>
      </c>
      <c r="AO92" s="33">
        <v>22953.119999999999</v>
      </c>
      <c r="AP92" s="33">
        <v>8217.34</v>
      </c>
      <c r="AQ92" s="33">
        <v>0</v>
      </c>
      <c r="AR92" s="33">
        <v>0</v>
      </c>
      <c r="AS92" s="33">
        <v>0</v>
      </c>
      <c r="AT92" s="34">
        <v>632583.75</v>
      </c>
      <c r="AU92">
        <v>16364.37</v>
      </c>
      <c r="AV92" s="34">
        <v>347661.88000000099</v>
      </c>
      <c r="AW92" s="34">
        <v>25292.47</v>
      </c>
      <c r="AX92" s="34">
        <v>46455.34</v>
      </c>
      <c r="AY92" s="34">
        <v>0</v>
      </c>
      <c r="AZ92" s="34">
        <v>1955.8400000000006</v>
      </c>
      <c r="BA92" s="34">
        <v>6123.57</v>
      </c>
      <c r="BB92" s="34">
        <v>2957.5</v>
      </c>
      <c r="BC92">
        <v>3734.18</v>
      </c>
      <c r="BD92">
        <v>0</v>
      </c>
      <c r="BE92" s="34">
        <v>9305.6899999999987</v>
      </c>
      <c r="BF92" s="34">
        <v>1002.2</v>
      </c>
      <c r="BG92">
        <v>3716.5600000000004</v>
      </c>
      <c r="BH92">
        <v>3990.18</v>
      </c>
      <c r="BI92">
        <v>12292.73</v>
      </c>
      <c r="BK92">
        <v>9324.73</v>
      </c>
      <c r="BL92">
        <v>36195.22</v>
      </c>
      <c r="BM92" s="33">
        <v>14307.36</v>
      </c>
      <c r="BT92" s="33">
        <v>0</v>
      </c>
      <c r="BU92" s="33">
        <v>14433.48</v>
      </c>
      <c r="BV92" s="33">
        <v>4646</v>
      </c>
      <c r="BW92" s="33">
        <v>0</v>
      </c>
      <c r="BX92" s="33">
        <v>91110.69</v>
      </c>
      <c r="BY92" s="33">
        <v>6031.6</v>
      </c>
      <c r="BZ92" s="33">
        <v>23423.75</v>
      </c>
      <c r="CA92" s="33">
        <v>28789.1</v>
      </c>
      <c r="CC92" s="33">
        <v>0</v>
      </c>
      <c r="CD92" s="33">
        <v>3365</v>
      </c>
      <c r="CE92" s="33">
        <v>0</v>
      </c>
      <c r="CF92" s="33">
        <v>0</v>
      </c>
      <c r="CG92">
        <v>6328.75</v>
      </c>
      <c r="CH92">
        <v>0</v>
      </c>
      <c r="CI92">
        <v>0</v>
      </c>
      <c r="CJ92" s="33">
        <v>1</v>
      </c>
      <c r="CK92">
        <v>0</v>
      </c>
      <c r="CL92">
        <v>0</v>
      </c>
      <c r="CM92">
        <v>1193.7</v>
      </c>
      <c r="CN92">
        <v>0</v>
      </c>
      <c r="CS92" s="8">
        <v>-805.45000000065193</v>
      </c>
      <c r="CU92" s="8">
        <v>5960.949999999998</v>
      </c>
      <c r="CV92">
        <v>0</v>
      </c>
      <c r="CW92">
        <v>0</v>
      </c>
      <c r="CX92">
        <v>0</v>
      </c>
      <c r="DA92">
        <v>7813.43</v>
      </c>
      <c r="DB92">
        <v>1033.79</v>
      </c>
    </row>
    <row r="93" spans="1:106" x14ac:dyDescent="0.25">
      <c r="A93" s="99" t="s">
        <v>607</v>
      </c>
      <c r="B93" t="s">
        <v>608</v>
      </c>
      <c r="C93">
        <v>499</v>
      </c>
      <c r="D93" s="33">
        <v>2026</v>
      </c>
      <c r="E93" t="s">
        <v>608</v>
      </c>
      <c r="F93" t="s">
        <v>609</v>
      </c>
      <c r="G93" t="s">
        <v>610</v>
      </c>
      <c r="H93" t="s">
        <v>611</v>
      </c>
      <c r="I93" t="s">
        <v>184</v>
      </c>
      <c r="T93" s="33" t="s">
        <v>185</v>
      </c>
      <c r="V93" s="33" t="s">
        <v>187</v>
      </c>
      <c r="W93" s="33" t="s">
        <v>186</v>
      </c>
      <c r="X93" s="33" t="s">
        <v>187</v>
      </c>
      <c r="Z93" s="8">
        <v>-30727.080000000129</v>
      </c>
      <c r="AA93" s="8">
        <v>15813.120000000003</v>
      </c>
      <c r="AB93">
        <v>0</v>
      </c>
      <c r="AC93" s="34">
        <v>455167.9</v>
      </c>
      <c r="AD93" s="34">
        <v>0</v>
      </c>
      <c r="AE93" s="34">
        <v>47526</v>
      </c>
      <c r="AF93" s="33">
        <v>0</v>
      </c>
      <c r="AG93" s="34">
        <v>28756.25</v>
      </c>
      <c r="AH93" s="26">
        <v>24483</v>
      </c>
      <c r="AI93" s="34">
        <v>0</v>
      </c>
      <c r="AJ93" s="33">
        <v>0</v>
      </c>
      <c r="AK93" s="33">
        <v>40279.54</v>
      </c>
      <c r="AL93" s="33">
        <v>4249.2700000000004</v>
      </c>
      <c r="AM93" s="33">
        <v>2160</v>
      </c>
      <c r="AN93" s="33">
        <v>0</v>
      </c>
      <c r="AO93" s="33">
        <v>9526.7000000000007</v>
      </c>
      <c r="AP93" s="33">
        <v>671.99</v>
      </c>
      <c r="AQ93" s="33">
        <v>0</v>
      </c>
      <c r="AR93" s="33">
        <v>0</v>
      </c>
      <c r="AS93" s="33">
        <v>0</v>
      </c>
      <c r="AT93" s="34">
        <v>296499.40999999997</v>
      </c>
      <c r="AU93">
        <v>0</v>
      </c>
      <c r="AV93" s="34">
        <v>133786.43000000011</v>
      </c>
      <c r="AW93" s="34">
        <v>0</v>
      </c>
      <c r="AX93" s="34">
        <v>17662.47</v>
      </c>
      <c r="AY93" s="34">
        <v>0</v>
      </c>
      <c r="AZ93" s="34">
        <v>6377.1799999999994</v>
      </c>
      <c r="BA93" s="34">
        <v>2637.2400000000002</v>
      </c>
      <c r="BB93" s="34">
        <v>683.5</v>
      </c>
      <c r="BC93">
        <v>1161.5</v>
      </c>
      <c r="BD93">
        <v>5180.6400000000003</v>
      </c>
      <c r="BE93" s="34">
        <v>16992.189999999999</v>
      </c>
      <c r="BF93" s="34">
        <v>6842.54</v>
      </c>
      <c r="BG93">
        <v>22418.84</v>
      </c>
      <c r="BH93">
        <v>-5322</v>
      </c>
      <c r="BI93">
        <v>3132.58</v>
      </c>
      <c r="BK93">
        <v>2521.02</v>
      </c>
      <c r="BL93">
        <v>8686.49</v>
      </c>
      <c r="BM93" s="33">
        <v>3559.06</v>
      </c>
      <c r="BT93" s="33">
        <v>0</v>
      </c>
      <c r="BU93" s="33">
        <v>14519.9</v>
      </c>
      <c r="BV93" s="33">
        <v>774.33</v>
      </c>
      <c r="BW93" s="33">
        <v>-7147.09</v>
      </c>
      <c r="BX93" s="33">
        <v>20235.91</v>
      </c>
      <c r="BY93" s="33">
        <v>2029.51</v>
      </c>
      <c r="BZ93" s="33">
        <v>172</v>
      </c>
      <c r="CA93" s="33">
        <v>32517.25</v>
      </c>
      <c r="CC93" s="33">
        <v>0</v>
      </c>
      <c r="CD93" s="33">
        <v>0</v>
      </c>
      <c r="CE93" s="33">
        <v>0</v>
      </c>
      <c r="CF93" s="33">
        <v>0</v>
      </c>
      <c r="CG93" s="55">
        <v>-14059.27</v>
      </c>
      <c r="CH93">
        <v>0</v>
      </c>
      <c r="CI93">
        <v>0</v>
      </c>
      <c r="CJ93" s="33">
        <v>1</v>
      </c>
      <c r="CK93">
        <v>0</v>
      </c>
      <c r="CL93">
        <v>1753.85</v>
      </c>
      <c r="CM93">
        <v>0</v>
      </c>
      <c r="CN93">
        <v>0</v>
      </c>
      <c r="CS93" s="8">
        <v>-3827.3300000001909</v>
      </c>
      <c r="CU93" s="8">
        <v>2.2737367544323206E-12</v>
      </c>
      <c r="CV93">
        <v>0</v>
      </c>
      <c r="CW93">
        <v>0</v>
      </c>
      <c r="CX93">
        <v>0</v>
      </c>
      <c r="DA93">
        <v>3360.09</v>
      </c>
      <c r="DB93">
        <v>5901.13</v>
      </c>
    </row>
    <row r="94" spans="1:106" x14ac:dyDescent="0.25">
      <c r="A94" s="98" t="s">
        <v>612</v>
      </c>
      <c r="B94" t="s">
        <v>613</v>
      </c>
      <c r="C94">
        <v>504</v>
      </c>
      <c r="D94" s="33">
        <v>2923</v>
      </c>
      <c r="E94" t="s">
        <v>613</v>
      </c>
      <c r="F94" t="s">
        <v>614</v>
      </c>
      <c r="G94" t="s">
        <v>615</v>
      </c>
      <c r="H94" t="s">
        <v>616</v>
      </c>
      <c r="I94" t="s">
        <v>184</v>
      </c>
      <c r="T94" s="33" t="s">
        <v>185</v>
      </c>
      <c r="W94" s="33" t="s">
        <v>186</v>
      </c>
      <c r="X94" s="33" t="s">
        <v>187</v>
      </c>
      <c r="Z94" s="8">
        <v>500423.50000000023</v>
      </c>
      <c r="AA94" s="8">
        <v>16225.080000000005</v>
      </c>
      <c r="AB94">
        <v>0</v>
      </c>
      <c r="AC94" s="34">
        <v>1537711</v>
      </c>
      <c r="AD94" s="34">
        <v>0</v>
      </c>
      <c r="AE94" s="34">
        <v>46000</v>
      </c>
      <c r="AF94" s="33">
        <v>0</v>
      </c>
      <c r="AG94" s="34">
        <v>81900</v>
      </c>
      <c r="AH94" s="26">
        <v>96815</v>
      </c>
      <c r="AI94" s="34">
        <v>1376</v>
      </c>
      <c r="AJ94" s="33">
        <v>0</v>
      </c>
      <c r="AK94" s="33">
        <v>72449.03</v>
      </c>
      <c r="AL94" s="33">
        <v>27069.03</v>
      </c>
      <c r="AM94" s="33">
        <v>0</v>
      </c>
      <c r="AN94" s="33">
        <v>0</v>
      </c>
      <c r="AO94" s="33">
        <v>30600.05</v>
      </c>
      <c r="AP94" s="33">
        <v>0</v>
      </c>
      <c r="AQ94" s="33">
        <v>0</v>
      </c>
      <c r="AR94" s="33">
        <v>0</v>
      </c>
      <c r="AS94" s="33">
        <v>0</v>
      </c>
      <c r="AT94" s="34">
        <v>1006382.57</v>
      </c>
      <c r="AU94">
        <v>0</v>
      </c>
      <c r="AV94" s="34">
        <v>363892.21000000043</v>
      </c>
      <c r="AW94" s="34">
        <v>47816.29</v>
      </c>
      <c r="AX94" s="34">
        <v>67194.84</v>
      </c>
      <c r="AY94" s="34">
        <v>0</v>
      </c>
      <c r="AZ94" s="34">
        <v>65375.300000000017</v>
      </c>
      <c r="BA94" s="34">
        <v>6266.0199999999995</v>
      </c>
      <c r="BB94" s="34">
        <v>2296.5</v>
      </c>
      <c r="BE94" s="34">
        <v>18672.600000000002</v>
      </c>
      <c r="BF94" s="34">
        <v>6480.8</v>
      </c>
      <c r="BG94">
        <v>0</v>
      </c>
      <c r="BH94">
        <v>4492.25</v>
      </c>
      <c r="BI94">
        <v>21728.42</v>
      </c>
      <c r="BK94">
        <v>17256.150000000001</v>
      </c>
      <c r="BL94">
        <v>42861.32</v>
      </c>
      <c r="BM94" s="33">
        <v>28540.83</v>
      </c>
      <c r="BT94" s="33">
        <v>0</v>
      </c>
      <c r="BU94" s="33">
        <v>9476.61</v>
      </c>
      <c r="BV94" s="33">
        <v>7107</v>
      </c>
      <c r="BW94" s="33">
        <v>7587.89</v>
      </c>
      <c r="BX94" s="33">
        <v>97304.58</v>
      </c>
      <c r="BY94" s="33">
        <v>6395.44</v>
      </c>
      <c r="BZ94" s="33">
        <v>6778.07</v>
      </c>
      <c r="CA94" s="33">
        <v>24892.33</v>
      </c>
      <c r="CC94" s="33">
        <v>0</v>
      </c>
      <c r="CD94" s="33">
        <v>0</v>
      </c>
      <c r="CE94" s="33">
        <v>0</v>
      </c>
      <c r="CF94" s="33">
        <v>0</v>
      </c>
      <c r="CG94">
        <v>7510</v>
      </c>
      <c r="CH94">
        <v>0</v>
      </c>
      <c r="CI94">
        <v>0</v>
      </c>
      <c r="CJ94" s="33">
        <v>1</v>
      </c>
      <c r="CK94">
        <v>0</v>
      </c>
      <c r="CL94">
        <v>15818.099999999999</v>
      </c>
      <c r="CM94">
        <v>0</v>
      </c>
      <c r="CN94">
        <v>2456</v>
      </c>
      <c r="CS94" s="8">
        <v>535545.58999999962</v>
      </c>
      <c r="CU94" s="8">
        <v>5460.9800000000068</v>
      </c>
      <c r="CV94">
        <v>0</v>
      </c>
      <c r="CW94">
        <v>0</v>
      </c>
      <c r="CX94">
        <v>0</v>
      </c>
      <c r="DA94">
        <v>7289.85</v>
      </c>
      <c r="DB94">
        <v>3896.06</v>
      </c>
    </row>
    <row r="95" spans="1:106" x14ac:dyDescent="0.25">
      <c r="A95" s="98" t="s">
        <v>617</v>
      </c>
      <c r="B95" t="s">
        <v>618</v>
      </c>
      <c r="C95">
        <v>507</v>
      </c>
      <c r="D95" s="33">
        <v>3124</v>
      </c>
      <c r="E95" t="s">
        <v>618</v>
      </c>
      <c r="F95" t="s">
        <v>619</v>
      </c>
      <c r="G95" t="s">
        <v>620</v>
      </c>
      <c r="H95" t="s">
        <v>621</v>
      </c>
      <c r="I95" t="s">
        <v>184</v>
      </c>
      <c r="T95" s="33" t="s">
        <v>185</v>
      </c>
      <c r="W95" s="33" t="s">
        <v>186</v>
      </c>
      <c r="X95" s="33" t="s">
        <v>187</v>
      </c>
      <c r="Z95" s="8">
        <v>163363.8021267202</v>
      </c>
      <c r="AA95" s="8">
        <v>4546.1699999999983</v>
      </c>
      <c r="AB95">
        <v>0</v>
      </c>
      <c r="AC95" s="34">
        <v>1370614.58</v>
      </c>
      <c r="AD95" s="34">
        <v>0</v>
      </c>
      <c r="AE95" s="34">
        <v>222312</v>
      </c>
      <c r="AF95" s="33">
        <v>0</v>
      </c>
      <c r="AG95" s="34">
        <v>85825</v>
      </c>
      <c r="AH95" s="26">
        <v>72864.429999999993</v>
      </c>
      <c r="AI95" s="34">
        <v>3475.13</v>
      </c>
      <c r="AJ95" s="33">
        <v>3332</v>
      </c>
      <c r="AK95" s="33">
        <v>55814.26</v>
      </c>
      <c r="AL95" s="33">
        <v>30646.36</v>
      </c>
      <c r="AM95" s="33">
        <v>0</v>
      </c>
      <c r="AN95" s="33">
        <v>658</v>
      </c>
      <c r="AO95" s="33">
        <v>14873.96</v>
      </c>
      <c r="AP95" s="33">
        <v>12115.66</v>
      </c>
      <c r="AQ95" s="33">
        <v>0</v>
      </c>
      <c r="AR95" s="33">
        <v>0</v>
      </c>
      <c r="AS95" s="33">
        <v>0</v>
      </c>
      <c r="AT95" s="34">
        <v>936833.38</v>
      </c>
      <c r="AU95">
        <v>23616.81</v>
      </c>
      <c r="AV95" s="34">
        <v>428127.24000000197</v>
      </c>
      <c r="AW95" s="34">
        <v>7869.64</v>
      </c>
      <c r="AX95" s="34">
        <v>81560.570000000007</v>
      </c>
      <c r="AY95" s="34">
        <v>0</v>
      </c>
      <c r="AZ95" s="34">
        <v>62339.329999999944</v>
      </c>
      <c r="BA95" s="34">
        <v>8216.5099999999984</v>
      </c>
      <c r="BB95" s="34">
        <v>2661.5</v>
      </c>
      <c r="BC95">
        <v>1328.25</v>
      </c>
      <c r="BE95" s="34">
        <v>42974.689999999988</v>
      </c>
      <c r="BF95" s="34">
        <v>4913.66</v>
      </c>
      <c r="BG95">
        <v>49812.429999999993</v>
      </c>
      <c r="BH95">
        <v>8337.2999999999993</v>
      </c>
      <c r="BI95">
        <v>29297.15</v>
      </c>
      <c r="BK95">
        <v>9520.7199999999993</v>
      </c>
      <c r="BL95">
        <v>30625.69</v>
      </c>
      <c r="BM95" s="33">
        <v>11269.74</v>
      </c>
      <c r="BT95" s="33">
        <v>0</v>
      </c>
      <c r="BU95" s="33">
        <v>10785.92</v>
      </c>
      <c r="BV95" s="33">
        <v>5313</v>
      </c>
      <c r="BW95" s="33">
        <v>0</v>
      </c>
      <c r="BX95" s="33">
        <v>102021.91</v>
      </c>
      <c r="BY95" s="33">
        <v>0</v>
      </c>
      <c r="BZ95" s="33">
        <v>34212.839999999997</v>
      </c>
      <c r="CA95" s="33">
        <v>19041.86</v>
      </c>
      <c r="CC95" s="33">
        <v>0</v>
      </c>
      <c r="CD95" s="33">
        <v>0</v>
      </c>
      <c r="CE95" s="33">
        <v>0</v>
      </c>
      <c r="CF95" s="33">
        <v>0</v>
      </c>
      <c r="CG95">
        <v>6590.2</v>
      </c>
      <c r="CH95">
        <v>0</v>
      </c>
      <c r="CI95">
        <v>0</v>
      </c>
      <c r="CJ95" s="33">
        <v>1</v>
      </c>
      <c r="CK95">
        <v>0</v>
      </c>
      <c r="CL95">
        <v>4427.6400000000003</v>
      </c>
      <c r="CM95">
        <v>462.6</v>
      </c>
      <c r="CN95">
        <v>5426.8099999999995</v>
      </c>
      <c r="CS95" s="8">
        <v>125215.04212671844</v>
      </c>
      <c r="CU95" s="8">
        <v>819.31999999999971</v>
      </c>
      <c r="CV95">
        <v>0</v>
      </c>
      <c r="CW95">
        <v>0</v>
      </c>
      <c r="CX95">
        <v>0</v>
      </c>
      <c r="DA95">
        <v>0</v>
      </c>
      <c r="DB95">
        <v>0</v>
      </c>
    </row>
    <row r="96" spans="1:106" x14ac:dyDescent="0.25">
      <c r="A96" s="98" t="s">
        <v>622</v>
      </c>
      <c r="B96" t="s">
        <v>623</v>
      </c>
      <c r="C96">
        <v>508</v>
      </c>
      <c r="D96" s="33">
        <v>2016</v>
      </c>
      <c r="E96" t="s">
        <v>623</v>
      </c>
      <c r="F96" t="s">
        <v>624</v>
      </c>
      <c r="G96" t="s">
        <v>625</v>
      </c>
      <c r="H96" t="s">
        <v>626</v>
      </c>
      <c r="I96" t="s">
        <v>184</v>
      </c>
      <c r="T96" s="33" t="s">
        <v>185</v>
      </c>
      <c r="W96" s="33" t="s">
        <v>186</v>
      </c>
      <c r="X96" s="33" t="s">
        <v>187</v>
      </c>
      <c r="Z96" s="8">
        <v>57710.540000000219</v>
      </c>
      <c r="AA96" s="8">
        <v>26159.49</v>
      </c>
      <c r="AB96">
        <v>0</v>
      </c>
      <c r="AC96" s="34">
        <v>852558</v>
      </c>
      <c r="AD96" s="34">
        <v>0</v>
      </c>
      <c r="AE96" s="34">
        <v>43546</v>
      </c>
      <c r="AF96" s="33">
        <v>0</v>
      </c>
      <c r="AG96" s="34">
        <v>56705</v>
      </c>
      <c r="AH96" s="26">
        <v>55456</v>
      </c>
      <c r="AI96" s="34">
        <v>2051.6</v>
      </c>
      <c r="AJ96" s="33">
        <v>0</v>
      </c>
      <c r="AK96" s="33">
        <v>12948.17</v>
      </c>
      <c r="AL96" s="33">
        <v>16323.52</v>
      </c>
      <c r="AM96" s="33">
        <v>11300</v>
      </c>
      <c r="AN96" s="33">
        <v>0</v>
      </c>
      <c r="AO96" s="33">
        <v>9273.41</v>
      </c>
      <c r="AP96" s="33">
        <v>4078.3</v>
      </c>
      <c r="AQ96" s="33">
        <v>0</v>
      </c>
      <c r="AR96" s="33">
        <v>0</v>
      </c>
      <c r="AS96" s="33">
        <v>0</v>
      </c>
      <c r="AT96" s="34">
        <v>595931.49</v>
      </c>
      <c r="AU96">
        <v>2842.77</v>
      </c>
      <c r="AV96" s="34">
        <v>150804.65999999997</v>
      </c>
      <c r="AW96" s="34">
        <v>18576.93</v>
      </c>
      <c r="AX96" s="34">
        <v>46732.54</v>
      </c>
      <c r="AY96" s="34">
        <v>0</v>
      </c>
      <c r="AZ96" s="34">
        <v>25483.85000000002</v>
      </c>
      <c r="BA96" s="34">
        <v>335.61</v>
      </c>
      <c r="BB96" s="34">
        <v>0</v>
      </c>
      <c r="BE96" s="34">
        <v>16521.52</v>
      </c>
      <c r="BF96" s="34">
        <v>3233.3500000000004</v>
      </c>
      <c r="BG96">
        <v>26405.320000000007</v>
      </c>
      <c r="BH96">
        <v>2929.99</v>
      </c>
      <c r="BI96">
        <v>18044.759999999998</v>
      </c>
      <c r="BK96">
        <v>3567.81</v>
      </c>
      <c r="BL96">
        <v>30920.38</v>
      </c>
      <c r="BM96" s="33">
        <v>10454.35</v>
      </c>
      <c r="BT96" s="33">
        <v>0</v>
      </c>
      <c r="BU96" s="33">
        <v>9907.5400000000009</v>
      </c>
      <c r="BV96" s="33">
        <v>3542</v>
      </c>
      <c r="BW96" s="33">
        <v>0</v>
      </c>
      <c r="BX96" s="33">
        <v>62564.26</v>
      </c>
      <c r="BY96" s="33">
        <v>6751.49</v>
      </c>
      <c r="BZ96" s="33">
        <v>9430.94</v>
      </c>
      <c r="CA96" s="33">
        <v>20367.150000000001</v>
      </c>
      <c r="CC96" s="33">
        <v>0</v>
      </c>
      <c r="CD96" s="33">
        <v>1149.6600000000001</v>
      </c>
      <c r="CE96" s="33">
        <v>0</v>
      </c>
      <c r="CF96" s="33">
        <v>0</v>
      </c>
      <c r="CG96">
        <v>6336.9</v>
      </c>
      <c r="CH96">
        <v>0</v>
      </c>
      <c r="CI96">
        <v>0</v>
      </c>
      <c r="CJ96" s="33">
        <v>1</v>
      </c>
      <c r="CK96">
        <v>0</v>
      </c>
      <c r="CL96">
        <v>5544</v>
      </c>
      <c r="CM96">
        <v>0</v>
      </c>
      <c r="CN96">
        <v>5121.8</v>
      </c>
      <c r="CS96" s="8">
        <v>55452.170000000391</v>
      </c>
      <c r="CU96" s="8">
        <v>21830.59</v>
      </c>
      <c r="CV96">
        <v>0</v>
      </c>
      <c r="CW96">
        <v>0</v>
      </c>
      <c r="CX96">
        <v>0</v>
      </c>
      <c r="DA96">
        <v>0</v>
      </c>
      <c r="DB96">
        <v>0</v>
      </c>
    </row>
    <row r="97" spans="1:106" x14ac:dyDescent="0.25">
      <c r="A97" s="98" t="s">
        <v>627</v>
      </c>
      <c r="B97" t="s">
        <v>628</v>
      </c>
      <c r="C97">
        <v>517</v>
      </c>
      <c r="D97" s="33">
        <v>3064</v>
      </c>
      <c r="E97" t="s">
        <v>628</v>
      </c>
      <c r="F97" t="s">
        <v>629</v>
      </c>
      <c r="G97" t="s">
        <v>630</v>
      </c>
      <c r="H97" t="s">
        <v>631</v>
      </c>
      <c r="I97" t="s">
        <v>184</v>
      </c>
      <c r="T97" s="33" t="s">
        <v>185</v>
      </c>
      <c r="W97" s="33" t="s">
        <v>186</v>
      </c>
      <c r="X97" s="33" t="s">
        <v>187</v>
      </c>
      <c r="Z97" s="8">
        <v>183753.29000000012</v>
      </c>
      <c r="AA97" s="8">
        <v>5946.2200000000012</v>
      </c>
      <c r="AB97">
        <v>0</v>
      </c>
      <c r="AC97" s="34">
        <v>738713</v>
      </c>
      <c r="AD97" s="34">
        <v>0</v>
      </c>
      <c r="AE97" s="34">
        <v>15167.33</v>
      </c>
      <c r="AF97" s="33">
        <v>0</v>
      </c>
      <c r="AG97" s="34">
        <v>43002.5</v>
      </c>
      <c r="AH97" s="26">
        <v>54809</v>
      </c>
      <c r="AI97" s="34">
        <v>0</v>
      </c>
      <c r="AJ97" s="33">
        <v>5</v>
      </c>
      <c r="AK97" s="33">
        <v>15290.91</v>
      </c>
      <c r="AL97" s="33">
        <v>15533.9</v>
      </c>
      <c r="AM97" s="33">
        <v>0</v>
      </c>
      <c r="AN97" s="33">
        <v>529</v>
      </c>
      <c r="AO97" s="33">
        <v>3873.44</v>
      </c>
      <c r="AP97" s="33">
        <v>4067.38</v>
      </c>
      <c r="AQ97" s="33">
        <v>0</v>
      </c>
      <c r="AR97" s="33">
        <v>0</v>
      </c>
      <c r="AS97" s="33">
        <v>0</v>
      </c>
      <c r="AT97" s="34">
        <v>451732.33</v>
      </c>
      <c r="AU97">
        <v>0</v>
      </c>
      <c r="AV97" s="34">
        <v>133450.47000000006</v>
      </c>
      <c r="AW97" s="34">
        <v>0</v>
      </c>
      <c r="AX97" s="34">
        <v>33151.019999999997</v>
      </c>
      <c r="AY97" s="34">
        <v>0</v>
      </c>
      <c r="AZ97" s="34">
        <v>5350.7499999999991</v>
      </c>
      <c r="BA97" s="34">
        <v>3854.6300000000006</v>
      </c>
      <c r="BB97" s="34">
        <v>2900.5</v>
      </c>
      <c r="BD97">
        <v>4658.18</v>
      </c>
      <c r="BE97" s="34">
        <v>22827.100000000006</v>
      </c>
      <c r="BF97" s="34">
        <v>3419.91</v>
      </c>
      <c r="BG97">
        <v>21245.279999999999</v>
      </c>
      <c r="BH97">
        <v>2579.4699999999998</v>
      </c>
      <c r="BI97">
        <v>13670.18</v>
      </c>
      <c r="BK97">
        <v>4854.63</v>
      </c>
      <c r="BL97">
        <v>23629.03</v>
      </c>
      <c r="BM97" s="33">
        <v>7493.94</v>
      </c>
      <c r="BT97" s="33">
        <v>0</v>
      </c>
      <c r="BU97" s="33">
        <v>17266.060000000001</v>
      </c>
      <c r="BV97" s="33">
        <v>2829</v>
      </c>
      <c r="BW97" s="33">
        <v>7434.86</v>
      </c>
      <c r="BX97" s="33">
        <v>49955.82</v>
      </c>
      <c r="BY97" s="33">
        <v>3227.32</v>
      </c>
      <c r="BZ97" s="33">
        <v>9240.11</v>
      </c>
      <c r="CA97" s="33">
        <v>23496.720000000001</v>
      </c>
      <c r="CC97" s="33">
        <v>0</v>
      </c>
      <c r="CD97" s="33">
        <v>0</v>
      </c>
      <c r="CE97" s="33">
        <v>0</v>
      </c>
      <c r="CF97" s="33">
        <v>0</v>
      </c>
      <c r="CG97">
        <v>5327.5</v>
      </c>
      <c r="CH97">
        <v>0</v>
      </c>
      <c r="CI97">
        <v>0</v>
      </c>
      <c r="CJ97" s="33">
        <v>1</v>
      </c>
      <c r="CK97">
        <v>0</v>
      </c>
      <c r="CL97">
        <v>1751.82</v>
      </c>
      <c r="CM97">
        <v>0</v>
      </c>
      <c r="CN97">
        <v>7296</v>
      </c>
      <c r="CS97" s="8">
        <v>226477.43999999994</v>
      </c>
      <c r="CU97" s="8">
        <v>2225.9000000000015</v>
      </c>
      <c r="CV97">
        <v>0</v>
      </c>
      <c r="CW97">
        <v>0</v>
      </c>
      <c r="CX97">
        <v>0</v>
      </c>
      <c r="DA97">
        <v>0</v>
      </c>
      <c r="DB97">
        <v>0</v>
      </c>
    </row>
    <row r="98" spans="1:106" x14ac:dyDescent="0.25">
      <c r="A98" s="98" t="s">
        <v>632</v>
      </c>
      <c r="B98" t="s">
        <v>633</v>
      </c>
      <c r="C98">
        <v>552</v>
      </c>
      <c r="D98" s="33">
        <v>4500</v>
      </c>
      <c r="E98" t="s">
        <v>633</v>
      </c>
      <c r="F98" t="s">
        <v>634</v>
      </c>
      <c r="G98" t="s">
        <v>635</v>
      </c>
      <c r="H98" t="s">
        <v>636</v>
      </c>
      <c r="I98" t="s">
        <v>184</v>
      </c>
      <c r="T98" s="33" t="s">
        <v>185</v>
      </c>
      <c r="W98" s="33" t="s">
        <v>186</v>
      </c>
      <c r="X98" s="33" t="s">
        <v>187</v>
      </c>
      <c r="Z98" s="8">
        <v>420956.12331366912</v>
      </c>
      <c r="AA98" s="8">
        <v>24620.770000000011</v>
      </c>
      <c r="AB98">
        <v>0</v>
      </c>
      <c r="AC98" s="34">
        <v>8182101.8600000003</v>
      </c>
      <c r="AD98" s="34">
        <v>0</v>
      </c>
      <c r="AE98" s="34">
        <v>237323</v>
      </c>
      <c r="AF98" s="33">
        <v>0</v>
      </c>
      <c r="AG98" s="34">
        <v>303832</v>
      </c>
      <c r="AH98" s="26">
        <v>105775</v>
      </c>
      <c r="AI98" s="34">
        <v>104181.58</v>
      </c>
      <c r="AJ98" s="33">
        <v>82088.289999999994</v>
      </c>
      <c r="AK98" s="33">
        <v>90188.03</v>
      </c>
      <c r="AL98" s="33">
        <v>377995.18</v>
      </c>
      <c r="AM98" s="33">
        <v>0</v>
      </c>
      <c r="AN98" s="33">
        <v>848.45</v>
      </c>
      <c r="AO98" s="33">
        <v>0</v>
      </c>
      <c r="AP98" s="33">
        <v>80447.19</v>
      </c>
      <c r="AQ98" s="33">
        <v>0</v>
      </c>
      <c r="AR98" s="33">
        <v>0</v>
      </c>
      <c r="AS98" s="33">
        <v>0</v>
      </c>
      <c r="AT98" s="34">
        <v>4897316.58</v>
      </c>
      <c r="AU98">
        <v>117275.26</v>
      </c>
      <c r="AV98" s="34">
        <v>1647383.2300000021</v>
      </c>
      <c r="AW98" s="34">
        <v>411497.55</v>
      </c>
      <c r="AX98" s="34">
        <v>788877.54</v>
      </c>
      <c r="AY98" s="34">
        <v>209355.7</v>
      </c>
      <c r="AZ98" s="34">
        <v>122279.09999999992</v>
      </c>
      <c r="BA98" s="34">
        <v>70486.16</v>
      </c>
      <c r="BB98" s="34">
        <v>13054.69</v>
      </c>
      <c r="BC98">
        <v>6894.25</v>
      </c>
      <c r="BE98" s="34">
        <v>120443.43000000008</v>
      </c>
      <c r="BF98" s="34">
        <v>34260.22</v>
      </c>
      <c r="BG98">
        <v>5667.03</v>
      </c>
      <c r="BH98">
        <v>24922.86</v>
      </c>
      <c r="BI98">
        <v>217756.55</v>
      </c>
      <c r="BJ98">
        <v>0</v>
      </c>
      <c r="BK98">
        <v>45117.65</v>
      </c>
      <c r="BL98">
        <v>267336.11</v>
      </c>
      <c r="BM98" s="33">
        <v>187365.12</v>
      </c>
      <c r="BT98" s="33">
        <v>109811.78</v>
      </c>
      <c r="BU98" s="33">
        <v>38192.67</v>
      </c>
      <c r="BV98" s="33">
        <v>34213.72</v>
      </c>
      <c r="BW98" s="33">
        <v>5659.38</v>
      </c>
      <c r="BX98" s="33">
        <v>235990.7</v>
      </c>
      <c r="BY98" s="33">
        <v>71236.39</v>
      </c>
      <c r="BZ98" s="33">
        <v>101406.55</v>
      </c>
      <c r="CA98" s="33">
        <v>115474</v>
      </c>
      <c r="CC98" s="33">
        <v>0</v>
      </c>
      <c r="CD98" s="33">
        <v>0</v>
      </c>
      <c r="CE98" s="33">
        <v>0</v>
      </c>
      <c r="CF98" s="33">
        <v>0</v>
      </c>
      <c r="CG98">
        <v>24182.5</v>
      </c>
      <c r="CH98">
        <v>0</v>
      </c>
      <c r="CI98">
        <v>0</v>
      </c>
      <c r="CJ98" s="33">
        <v>1</v>
      </c>
      <c r="CK98">
        <v>0</v>
      </c>
      <c r="CL98">
        <v>27610.03</v>
      </c>
      <c r="CM98">
        <v>0</v>
      </c>
      <c r="CN98">
        <v>7256.49</v>
      </c>
      <c r="CS98" s="8">
        <v>86462.483313662931</v>
      </c>
      <c r="CU98" s="8">
        <v>13936.750000000015</v>
      </c>
      <c r="CV98">
        <v>0</v>
      </c>
      <c r="CW98">
        <v>0</v>
      </c>
      <c r="CX98">
        <v>0</v>
      </c>
      <c r="DA98">
        <v>0</v>
      </c>
      <c r="DB98">
        <v>0</v>
      </c>
    </row>
    <row r="99" spans="1:106" x14ac:dyDescent="0.25">
      <c r="A99" s="98" t="s">
        <v>637</v>
      </c>
      <c r="B99" t="s">
        <v>638</v>
      </c>
      <c r="C99">
        <v>560</v>
      </c>
      <c r="D99" s="33">
        <v>4024</v>
      </c>
      <c r="E99" t="s">
        <v>638</v>
      </c>
      <c r="F99" t="s">
        <v>639</v>
      </c>
      <c r="G99" t="s">
        <v>640</v>
      </c>
      <c r="H99" t="s">
        <v>641</v>
      </c>
      <c r="I99" t="s">
        <v>184</v>
      </c>
      <c r="T99" s="33" t="s">
        <v>185</v>
      </c>
      <c r="W99" s="33" t="s">
        <v>186</v>
      </c>
      <c r="X99" s="33" t="s">
        <v>187</v>
      </c>
      <c r="Z99" s="8">
        <v>312441.37328543898</v>
      </c>
      <c r="AA99" s="8">
        <v>27899.110000000022</v>
      </c>
      <c r="AB99">
        <v>0</v>
      </c>
      <c r="AC99" s="34">
        <v>8855881.7200000007</v>
      </c>
      <c r="AD99" s="34">
        <v>715223.00000000023</v>
      </c>
      <c r="AE99" s="34">
        <v>129252.89</v>
      </c>
      <c r="AF99" s="33">
        <v>0</v>
      </c>
      <c r="AG99" s="34">
        <v>282960</v>
      </c>
      <c r="AH99" s="26">
        <v>124891.33</v>
      </c>
      <c r="AI99" s="34">
        <v>119401.03</v>
      </c>
      <c r="AJ99" s="33">
        <v>96471.09</v>
      </c>
      <c r="AK99" s="33">
        <v>181285.97</v>
      </c>
      <c r="AL99" s="33">
        <v>2529.4499999999998</v>
      </c>
      <c r="AM99" s="33">
        <v>0</v>
      </c>
      <c r="AN99" s="33">
        <v>1925</v>
      </c>
      <c r="AO99" s="33">
        <v>298080.13</v>
      </c>
      <c r="AP99" s="33">
        <v>960</v>
      </c>
      <c r="AQ99" s="33">
        <v>0</v>
      </c>
      <c r="AR99" s="33">
        <v>0</v>
      </c>
      <c r="AS99" s="33">
        <v>0</v>
      </c>
      <c r="AT99" s="34">
        <v>6973890.4699999997</v>
      </c>
      <c r="AU99">
        <v>66100.259999999995</v>
      </c>
      <c r="AV99" s="34">
        <v>1543123.320000001</v>
      </c>
      <c r="AW99" s="34">
        <v>178387.49</v>
      </c>
      <c r="AX99" s="34">
        <v>761891.74</v>
      </c>
      <c r="AY99" s="34">
        <v>0</v>
      </c>
      <c r="AZ99" s="34">
        <v>52097.070000000007</v>
      </c>
      <c r="BA99" s="34">
        <v>47813.499999999956</v>
      </c>
      <c r="BB99" s="34">
        <v>15528.76</v>
      </c>
      <c r="BE99" s="34">
        <v>67721.8</v>
      </c>
      <c r="BF99" s="34">
        <v>51616.98000000001</v>
      </c>
      <c r="BG99">
        <v>296846.19000000006</v>
      </c>
      <c r="BH99">
        <v>27115.42</v>
      </c>
      <c r="BI99">
        <v>214733.84</v>
      </c>
      <c r="BK99">
        <v>44212.29</v>
      </c>
      <c r="BL99">
        <v>556513.56999999995</v>
      </c>
      <c r="BM99" s="33">
        <v>54000.92</v>
      </c>
      <c r="BT99" s="33">
        <v>164649.43</v>
      </c>
      <c r="BU99" s="33">
        <v>100655.43</v>
      </c>
      <c r="BV99" s="33">
        <v>36308</v>
      </c>
      <c r="BW99" s="33">
        <v>75208.350000000006</v>
      </c>
      <c r="BX99" s="33">
        <v>75777.289999999994</v>
      </c>
      <c r="BY99" s="33">
        <v>37179.58</v>
      </c>
      <c r="BZ99" s="33">
        <v>120130.96</v>
      </c>
      <c r="CA99" s="33">
        <v>54549.94</v>
      </c>
      <c r="CC99" s="33">
        <v>0</v>
      </c>
      <c r="CD99" s="33">
        <v>13481.59</v>
      </c>
      <c r="CE99" s="33">
        <v>0</v>
      </c>
      <c r="CF99" s="33">
        <v>0</v>
      </c>
      <c r="CG99">
        <v>30263.13</v>
      </c>
      <c r="CH99">
        <v>0</v>
      </c>
      <c r="CI99">
        <v>0</v>
      </c>
      <c r="CJ99" s="33">
        <v>1</v>
      </c>
      <c r="CK99">
        <v>0</v>
      </c>
      <c r="CL99">
        <v>0</v>
      </c>
      <c r="CM99">
        <v>0</v>
      </c>
      <c r="CN99">
        <v>46350.71</v>
      </c>
      <c r="CS99" s="8">
        <v>-508231.20671455935</v>
      </c>
      <c r="CU99" s="8">
        <v>11811.530000000021</v>
      </c>
      <c r="CV99">
        <v>0</v>
      </c>
      <c r="CW99">
        <v>0</v>
      </c>
      <c r="CX99">
        <v>0</v>
      </c>
      <c r="DA99">
        <v>65414.400000000001</v>
      </c>
      <c r="DB99">
        <v>86462.51</v>
      </c>
    </row>
    <row r="100" spans="1:106" x14ac:dyDescent="0.25">
      <c r="A100" s="98" t="s">
        <v>642</v>
      </c>
      <c r="B100" t="s">
        <v>643</v>
      </c>
      <c r="C100">
        <v>579</v>
      </c>
      <c r="D100" s="33">
        <v>7002</v>
      </c>
      <c r="E100" t="s">
        <v>643</v>
      </c>
      <c r="F100" t="s">
        <v>644</v>
      </c>
      <c r="G100" t="s">
        <v>645</v>
      </c>
      <c r="H100" t="s">
        <v>646</v>
      </c>
      <c r="I100" t="s">
        <v>184</v>
      </c>
      <c r="T100" s="33" t="s">
        <v>185</v>
      </c>
      <c r="W100" s="33" t="s">
        <v>186</v>
      </c>
      <c r="X100" s="33" t="s">
        <v>187</v>
      </c>
      <c r="Z100" s="8">
        <v>585787.46000000043</v>
      </c>
      <c r="AA100" s="8">
        <v>14810.279999999999</v>
      </c>
      <c r="AB100">
        <v>0</v>
      </c>
      <c r="AC100" s="34">
        <v>1167611.7</v>
      </c>
      <c r="AD100" s="34">
        <v>0</v>
      </c>
      <c r="AE100" s="34">
        <v>1171964.72</v>
      </c>
      <c r="AF100" s="33">
        <v>0</v>
      </c>
      <c r="AG100" s="34">
        <v>50810</v>
      </c>
      <c r="AH100" s="26">
        <v>13813</v>
      </c>
      <c r="AI100" s="34">
        <v>0</v>
      </c>
      <c r="AJ100" s="33">
        <v>9340</v>
      </c>
      <c r="AK100" s="33">
        <v>56872.79</v>
      </c>
      <c r="AL100" s="33">
        <v>9820.65</v>
      </c>
      <c r="AM100" s="33">
        <v>0</v>
      </c>
      <c r="AN100" s="33">
        <v>2570</v>
      </c>
      <c r="AO100" s="33">
        <v>8957.2999999999993</v>
      </c>
      <c r="AP100" s="33">
        <v>3791.82</v>
      </c>
      <c r="AQ100" s="33">
        <v>0</v>
      </c>
      <c r="AR100" s="33">
        <v>0</v>
      </c>
      <c r="AS100" s="33">
        <v>0</v>
      </c>
      <c r="AT100" s="34">
        <v>900050.26</v>
      </c>
      <c r="AU100">
        <v>0</v>
      </c>
      <c r="AV100" s="34">
        <v>1060305.1900000011</v>
      </c>
      <c r="AW100" s="34">
        <v>35101.64</v>
      </c>
      <c r="AX100" s="34">
        <v>91840.51</v>
      </c>
      <c r="AY100" s="34">
        <v>0</v>
      </c>
      <c r="AZ100" s="34">
        <v>46657.539999999972</v>
      </c>
      <c r="BA100" s="34">
        <v>14537.72</v>
      </c>
      <c r="BB100" s="34">
        <v>14884.96</v>
      </c>
      <c r="BC100">
        <v>494.5</v>
      </c>
      <c r="BE100" s="34">
        <v>37723.909999999996</v>
      </c>
      <c r="BF100" s="34">
        <v>5304.57</v>
      </c>
      <c r="BG100">
        <v>43928.830000000009</v>
      </c>
      <c r="BH100">
        <v>4901.59</v>
      </c>
      <c r="BI100">
        <v>31948.34</v>
      </c>
      <c r="BK100">
        <v>9305.34</v>
      </c>
      <c r="BL100">
        <v>42068.61</v>
      </c>
      <c r="BM100" s="33">
        <v>11174.69</v>
      </c>
      <c r="BT100" s="33">
        <v>380</v>
      </c>
      <c r="BU100" s="33">
        <v>11231</v>
      </c>
      <c r="BV100" s="33">
        <v>1978</v>
      </c>
      <c r="BW100" s="33">
        <v>215.68</v>
      </c>
      <c r="BX100" s="33">
        <v>48723.54</v>
      </c>
      <c r="BY100" s="33">
        <v>0</v>
      </c>
      <c r="BZ100" s="33">
        <v>43586.98</v>
      </c>
      <c r="CA100" s="33">
        <v>36680.76</v>
      </c>
      <c r="CC100" s="33">
        <v>0</v>
      </c>
      <c r="CD100" s="33">
        <v>7249.73</v>
      </c>
      <c r="CE100" s="33">
        <v>0</v>
      </c>
      <c r="CF100" s="33">
        <v>0</v>
      </c>
      <c r="CG100">
        <v>8303.1299999999992</v>
      </c>
      <c r="CH100">
        <v>2000</v>
      </c>
      <c r="CI100">
        <v>0</v>
      </c>
      <c r="CJ100" s="33">
        <v>1</v>
      </c>
      <c r="CK100">
        <v>0</v>
      </c>
      <c r="CL100">
        <v>8952.18</v>
      </c>
      <c r="CM100">
        <v>1615</v>
      </c>
      <c r="CN100">
        <v>3685.5</v>
      </c>
      <c r="CS100" s="8">
        <v>581065.54999999935</v>
      </c>
      <c r="CU100" s="8">
        <v>10860.729999999996</v>
      </c>
      <c r="CV100">
        <v>0</v>
      </c>
      <c r="CW100">
        <v>0</v>
      </c>
      <c r="CX100">
        <v>0</v>
      </c>
      <c r="DA100">
        <v>2449.7399999999998</v>
      </c>
      <c r="DB100">
        <v>2463.67</v>
      </c>
    </row>
    <row r="101" spans="1:106" x14ac:dyDescent="0.25">
      <c r="AD101" s="34"/>
      <c r="AQ101" s="33"/>
      <c r="AR101" s="33"/>
      <c r="AS101" s="33"/>
      <c r="BV101" s="50"/>
    </row>
  </sheetData>
  <autoFilter ref="A4:DB100" xr:uid="{360DDF48-CAF4-4A4D-8909-A85291037DD6}"/>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2B5F6-0126-4803-8ADE-D5E78EEE0C92}">
  <dimension ref="A1:BW106"/>
  <sheetViews>
    <sheetView topLeftCell="F1" workbookViewId="0">
      <selection activeCell="F1" sqref="A1:XFD1048576"/>
    </sheetView>
  </sheetViews>
  <sheetFormatPr defaultColWidth="74.42578125" defaultRowHeight="15" x14ac:dyDescent="0.25"/>
  <cols>
    <col min="1" max="1" width="47.5703125" bestFit="1" customWidth="1"/>
    <col min="2" max="2" width="15.140625" bestFit="1" customWidth="1"/>
    <col min="3" max="3" width="14.42578125" bestFit="1" customWidth="1"/>
    <col min="4" max="4" width="14.28515625" bestFit="1" customWidth="1"/>
    <col min="5" max="5" width="18.85546875" bestFit="1" customWidth="1"/>
    <col min="6" max="6" width="74.140625" bestFit="1" customWidth="1"/>
    <col min="7" max="7" width="7.42578125" bestFit="1" customWidth="1"/>
    <col min="8" max="8" width="7.85546875" bestFit="1" customWidth="1"/>
    <col min="9" max="9" width="8.42578125" bestFit="1" customWidth="1"/>
    <col min="10" max="10" width="7.85546875" bestFit="1" customWidth="1"/>
    <col min="11" max="11" width="8.42578125" bestFit="1" customWidth="1"/>
    <col min="12" max="12" width="10.42578125" bestFit="1" customWidth="1"/>
    <col min="13" max="13" width="9.42578125" bestFit="1" customWidth="1"/>
    <col min="14" max="14" width="10.42578125" bestFit="1" customWidth="1"/>
    <col min="15" max="15" width="9" bestFit="1" customWidth="1"/>
    <col min="16" max="16" width="10.42578125" bestFit="1" customWidth="1"/>
    <col min="17" max="17" width="9.42578125" bestFit="1" customWidth="1"/>
    <col min="18" max="18" width="8.42578125" bestFit="1" customWidth="1"/>
    <col min="19" max="19" width="10.42578125" bestFit="1" customWidth="1"/>
    <col min="20" max="20" width="9.42578125" bestFit="1" customWidth="1"/>
    <col min="21" max="23" width="7.85546875" bestFit="1" customWidth="1"/>
    <col min="24" max="24" width="8.85546875" bestFit="1" customWidth="1"/>
    <col min="25" max="25" width="9" bestFit="1" customWidth="1"/>
    <col min="26" max="26" width="8.85546875" bestFit="1" customWidth="1"/>
    <col min="27" max="43" width="8.5703125" bestFit="1" customWidth="1"/>
    <col min="44" max="44" width="8.85546875" bestFit="1" customWidth="1"/>
    <col min="45" max="45" width="9.7109375" bestFit="1" customWidth="1"/>
    <col min="46" max="48" width="9.85546875" bestFit="1" customWidth="1"/>
    <col min="49" max="49" width="9.7109375" bestFit="1" customWidth="1"/>
    <col min="50" max="50" width="9.5703125" bestFit="1" customWidth="1"/>
    <col min="51" max="51" width="10" bestFit="1" customWidth="1"/>
    <col min="52" max="52" width="8.5703125" bestFit="1" customWidth="1"/>
    <col min="53" max="53" width="8.85546875" bestFit="1" customWidth="1"/>
    <col min="54" max="58" width="8.5703125" bestFit="1" customWidth="1"/>
    <col min="59" max="60" width="9.5703125" bestFit="1" customWidth="1"/>
    <col min="61" max="64" width="8.5703125" bestFit="1" customWidth="1"/>
    <col min="65" max="65" width="11.5703125" bestFit="1" customWidth="1"/>
    <col min="66" max="66" width="10.85546875" bestFit="1" customWidth="1"/>
    <col min="67" max="67" width="11.5703125" bestFit="1" customWidth="1"/>
    <col min="68" max="68" width="15.85546875" bestFit="1" customWidth="1"/>
    <col min="69" max="69" width="11.140625" bestFit="1" customWidth="1"/>
    <col min="70" max="70" width="10.42578125" customWidth="1"/>
    <col min="71" max="72" width="4.85546875" bestFit="1" customWidth="1"/>
    <col min="73" max="73" width="4.42578125" bestFit="1" customWidth="1"/>
    <col min="74" max="74" width="3.28515625" customWidth="1"/>
    <col min="75" max="75" width="30.42578125" customWidth="1"/>
  </cols>
  <sheetData>
    <row r="1" spans="1:75" x14ac:dyDescent="0.25">
      <c r="D1">
        <v>1</v>
      </c>
      <c r="E1">
        <v>2</v>
      </c>
      <c r="F1">
        <v>3</v>
      </c>
      <c r="G1">
        <v>4</v>
      </c>
      <c r="H1">
        <v>5</v>
      </c>
      <c r="I1">
        <v>6</v>
      </c>
      <c r="J1">
        <v>7</v>
      </c>
      <c r="K1">
        <v>8</v>
      </c>
      <c r="L1">
        <v>9</v>
      </c>
      <c r="M1">
        <v>10</v>
      </c>
      <c r="N1">
        <v>11</v>
      </c>
      <c r="O1">
        <v>12</v>
      </c>
      <c r="P1">
        <v>13</v>
      </c>
      <c r="Q1">
        <v>14</v>
      </c>
      <c r="R1">
        <v>15</v>
      </c>
      <c r="S1">
        <v>16</v>
      </c>
      <c r="T1">
        <v>17</v>
      </c>
      <c r="U1">
        <v>18</v>
      </c>
      <c r="V1">
        <v>19</v>
      </c>
      <c r="W1">
        <v>20</v>
      </c>
      <c r="X1">
        <v>21</v>
      </c>
      <c r="Y1">
        <v>22</v>
      </c>
      <c r="Z1">
        <v>23</v>
      </c>
      <c r="AA1">
        <v>24</v>
      </c>
      <c r="AB1">
        <v>25</v>
      </c>
      <c r="AC1">
        <v>26</v>
      </c>
      <c r="AD1">
        <v>27</v>
      </c>
      <c r="AE1">
        <v>28</v>
      </c>
      <c r="AF1">
        <v>29</v>
      </c>
      <c r="AG1">
        <v>30</v>
      </c>
      <c r="AH1">
        <v>31</v>
      </c>
      <c r="AI1">
        <v>32</v>
      </c>
      <c r="AJ1">
        <v>33</v>
      </c>
      <c r="AK1">
        <v>34</v>
      </c>
      <c r="AL1">
        <v>35</v>
      </c>
      <c r="AM1">
        <v>36</v>
      </c>
      <c r="AN1">
        <v>37</v>
      </c>
      <c r="AO1">
        <v>38</v>
      </c>
      <c r="AP1">
        <v>39</v>
      </c>
      <c r="AQ1">
        <v>40</v>
      </c>
      <c r="AR1">
        <v>41</v>
      </c>
      <c r="AS1">
        <v>42</v>
      </c>
      <c r="AT1">
        <v>43</v>
      </c>
      <c r="AU1">
        <v>44</v>
      </c>
      <c r="AV1">
        <v>45</v>
      </c>
      <c r="AW1">
        <v>46</v>
      </c>
      <c r="AX1">
        <v>47</v>
      </c>
      <c r="AY1">
        <v>48</v>
      </c>
      <c r="AZ1">
        <v>49</v>
      </c>
      <c r="BA1">
        <v>50</v>
      </c>
      <c r="BB1">
        <v>51</v>
      </c>
      <c r="BC1">
        <v>52</v>
      </c>
      <c r="BD1">
        <v>53</v>
      </c>
      <c r="BE1">
        <v>54</v>
      </c>
      <c r="BF1">
        <v>55</v>
      </c>
      <c r="BG1">
        <v>56</v>
      </c>
      <c r="BH1">
        <v>57</v>
      </c>
      <c r="BI1">
        <v>58</v>
      </c>
      <c r="BJ1">
        <v>59</v>
      </c>
      <c r="BK1">
        <v>60</v>
      </c>
      <c r="BL1">
        <v>61</v>
      </c>
      <c r="BM1">
        <v>62</v>
      </c>
      <c r="BN1">
        <v>63</v>
      </c>
    </row>
    <row r="2" spans="1:75" x14ac:dyDescent="0.25">
      <c r="G2">
        <v>24</v>
      </c>
      <c r="I2">
        <v>25</v>
      </c>
      <c r="K2">
        <v>26</v>
      </c>
      <c r="L2">
        <v>27</v>
      </c>
      <c r="M2">
        <v>28</v>
      </c>
      <c r="N2">
        <v>29</v>
      </c>
      <c r="P2">
        <v>30</v>
      </c>
      <c r="Q2">
        <v>31</v>
      </c>
      <c r="R2">
        <v>32</v>
      </c>
      <c r="S2">
        <v>33</v>
      </c>
      <c r="T2">
        <v>34</v>
      </c>
      <c r="Z2">
        <v>7</v>
      </c>
      <c r="AG2">
        <v>8</v>
      </c>
      <c r="AH2">
        <v>9</v>
      </c>
      <c r="AK2">
        <v>10</v>
      </c>
      <c r="AL2">
        <v>11</v>
      </c>
      <c r="AM2">
        <v>12</v>
      </c>
      <c r="AN2">
        <v>13</v>
      </c>
      <c r="AO2">
        <v>14</v>
      </c>
      <c r="AQ2">
        <v>15</v>
      </c>
      <c r="AR2">
        <v>16</v>
      </c>
      <c r="AS2">
        <v>17</v>
      </c>
      <c r="BA2">
        <v>18</v>
      </c>
      <c r="BC2">
        <v>19</v>
      </c>
      <c r="BD2">
        <v>20</v>
      </c>
      <c r="BF2">
        <v>21</v>
      </c>
      <c r="BG2">
        <v>22</v>
      </c>
      <c r="BJ2">
        <v>23</v>
      </c>
      <c r="BM2" s="63">
        <v>35</v>
      </c>
      <c r="BN2" s="63">
        <v>36</v>
      </c>
      <c r="BS2">
        <v>4</v>
      </c>
      <c r="BT2">
        <v>5</v>
      </c>
      <c r="BU2">
        <v>6</v>
      </c>
    </row>
    <row r="3" spans="1:75" x14ac:dyDescent="0.25">
      <c r="C3" s="36"/>
      <c r="D3" s="36"/>
      <c r="E3" s="109" t="s">
        <v>77</v>
      </c>
      <c r="F3" s="109"/>
      <c r="G3" s="109" t="s">
        <v>647</v>
      </c>
      <c r="H3" s="109"/>
      <c r="I3" s="109"/>
      <c r="J3" s="109"/>
      <c r="K3" s="109"/>
      <c r="L3" s="109"/>
      <c r="M3" s="109"/>
      <c r="N3" s="109"/>
      <c r="O3" s="109"/>
      <c r="P3" s="109"/>
      <c r="Q3" s="109"/>
      <c r="R3" s="109"/>
      <c r="S3" s="109"/>
      <c r="T3" s="109"/>
      <c r="U3" s="109"/>
      <c r="V3" s="109"/>
      <c r="W3" s="109"/>
      <c r="X3" s="109"/>
      <c r="Y3" s="110"/>
      <c r="Z3" s="109" t="s">
        <v>648</v>
      </c>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c r="BD3" s="111"/>
      <c r="BE3" s="111"/>
      <c r="BF3" s="111"/>
      <c r="BG3" s="111"/>
      <c r="BH3" s="111"/>
      <c r="BI3" s="111"/>
      <c r="BJ3" s="111"/>
      <c r="BK3" s="111"/>
      <c r="BL3" s="111"/>
      <c r="BM3" t="s">
        <v>649</v>
      </c>
      <c r="BN3" t="s">
        <v>115</v>
      </c>
      <c r="BS3">
        <v>4</v>
      </c>
      <c r="BT3">
        <v>5</v>
      </c>
      <c r="BU3">
        <v>6</v>
      </c>
    </row>
    <row r="4" spans="1:75" ht="23.1" customHeight="1" x14ac:dyDescent="0.25">
      <c r="A4" t="s">
        <v>650</v>
      </c>
      <c r="B4" s="1" t="s">
        <v>651</v>
      </c>
      <c r="C4" s="65" t="s">
        <v>651</v>
      </c>
      <c r="D4" s="65" t="s">
        <v>652</v>
      </c>
      <c r="E4" s="64" t="s">
        <v>79</v>
      </c>
      <c r="F4" s="66" t="s">
        <v>80</v>
      </c>
      <c r="G4" s="67" t="s">
        <v>103</v>
      </c>
      <c r="H4" s="64" t="s">
        <v>104</v>
      </c>
      <c r="I4" s="64" t="s">
        <v>105</v>
      </c>
      <c r="J4" s="64" t="s">
        <v>106</v>
      </c>
      <c r="K4" s="64" t="s">
        <v>107</v>
      </c>
      <c r="L4" s="64" t="s">
        <v>108</v>
      </c>
      <c r="M4" s="64" t="s">
        <v>109</v>
      </c>
      <c r="N4" s="64" t="s">
        <v>110</v>
      </c>
      <c r="O4" s="64" t="s">
        <v>111</v>
      </c>
      <c r="P4" s="64" t="s">
        <v>112</v>
      </c>
      <c r="Q4" s="64" t="s">
        <v>113</v>
      </c>
      <c r="R4" s="64" t="s">
        <v>114</v>
      </c>
      <c r="S4" s="64" t="s">
        <v>115</v>
      </c>
      <c r="T4" s="64" t="s">
        <v>116</v>
      </c>
      <c r="U4" s="64" t="s">
        <v>117</v>
      </c>
      <c r="V4" s="64" t="s">
        <v>118</v>
      </c>
      <c r="W4" s="64" t="s">
        <v>119</v>
      </c>
      <c r="X4" s="64" t="s">
        <v>653</v>
      </c>
      <c r="Y4" s="64" t="s">
        <v>654</v>
      </c>
      <c r="Z4" s="64" t="s">
        <v>120</v>
      </c>
      <c r="AA4" s="64" t="s">
        <v>121</v>
      </c>
      <c r="AB4" s="64" t="s">
        <v>122</v>
      </c>
      <c r="AC4" s="64" t="s">
        <v>123</v>
      </c>
      <c r="AD4" s="64" t="s">
        <v>124</v>
      </c>
      <c r="AE4" s="64" t="s">
        <v>125</v>
      </c>
      <c r="AF4" s="64" t="s">
        <v>126</v>
      </c>
      <c r="AG4" s="64" t="s">
        <v>127</v>
      </c>
      <c r="AH4" s="64" t="s">
        <v>128</v>
      </c>
      <c r="AI4" s="64" t="s">
        <v>129</v>
      </c>
      <c r="AJ4" s="64" t="s">
        <v>130</v>
      </c>
      <c r="AK4" s="64" t="s">
        <v>131</v>
      </c>
      <c r="AL4" s="64" t="s">
        <v>132</v>
      </c>
      <c r="AM4" s="64" t="s">
        <v>133</v>
      </c>
      <c r="AN4" s="64" t="s">
        <v>134</v>
      </c>
      <c r="AO4" s="64" t="s">
        <v>135</v>
      </c>
      <c r="AP4" s="64" t="s">
        <v>136</v>
      </c>
      <c r="AQ4" s="64" t="s">
        <v>137</v>
      </c>
      <c r="AR4" s="64" t="s">
        <v>138</v>
      </c>
      <c r="AS4" s="64" t="s">
        <v>139</v>
      </c>
      <c r="AT4" s="64" t="s">
        <v>140</v>
      </c>
      <c r="AU4" s="64" t="s">
        <v>141</v>
      </c>
      <c r="AV4" s="64" t="s">
        <v>142</v>
      </c>
      <c r="AW4" s="64" t="s">
        <v>143</v>
      </c>
      <c r="AX4" s="64" t="s">
        <v>144</v>
      </c>
      <c r="AY4" s="64" t="s">
        <v>145</v>
      </c>
      <c r="AZ4" s="64" t="s">
        <v>146</v>
      </c>
      <c r="BA4" s="64" t="s">
        <v>147</v>
      </c>
      <c r="BB4" s="64" t="s">
        <v>148</v>
      </c>
      <c r="BC4" s="64" t="s">
        <v>149</v>
      </c>
      <c r="BD4" s="64" t="s">
        <v>150</v>
      </c>
      <c r="BE4" s="64" t="s">
        <v>151</v>
      </c>
      <c r="BF4" s="64" t="s">
        <v>152</v>
      </c>
      <c r="BG4" s="64" t="s">
        <v>153</v>
      </c>
      <c r="BH4" s="64" t="s">
        <v>154</v>
      </c>
      <c r="BI4" s="64" t="s">
        <v>155</v>
      </c>
      <c r="BJ4" s="64" t="s">
        <v>156</v>
      </c>
      <c r="BK4" s="64" t="s">
        <v>157</v>
      </c>
      <c r="BL4" s="64" t="s">
        <v>158</v>
      </c>
      <c r="BM4" s="68" t="s">
        <v>655</v>
      </c>
      <c r="BN4" s="68" t="s">
        <v>656</v>
      </c>
      <c r="BO4" s="69" t="s">
        <v>657</v>
      </c>
      <c r="BP4" s="64" t="s">
        <v>658</v>
      </c>
      <c r="BQ4" s="64" t="s">
        <v>659</v>
      </c>
      <c r="BS4" s="70" t="s">
        <v>164</v>
      </c>
      <c r="BT4" s="70" t="s">
        <v>660</v>
      </c>
      <c r="BU4" s="70" t="s">
        <v>160</v>
      </c>
    </row>
    <row r="5" spans="1:75" x14ac:dyDescent="0.25">
      <c r="A5" t="s">
        <v>661</v>
      </c>
      <c r="B5" s="2" t="s">
        <v>179</v>
      </c>
      <c r="C5" s="71" t="s">
        <v>179</v>
      </c>
      <c r="D5" s="69">
        <v>12</v>
      </c>
      <c r="E5" s="69">
        <v>9353114</v>
      </c>
      <c r="F5" s="69" t="s">
        <v>180</v>
      </c>
      <c r="G5" s="72">
        <v>0</v>
      </c>
      <c r="H5" s="72">
        <v>0</v>
      </c>
      <c r="I5" s="72">
        <v>2226</v>
      </c>
      <c r="J5" s="72">
        <v>0</v>
      </c>
      <c r="K5" s="72">
        <v>4550</v>
      </c>
      <c r="L5" s="72">
        <v>0</v>
      </c>
      <c r="M5" s="72">
        <v>0</v>
      </c>
      <c r="N5" s="72">
        <v>2204.15</v>
      </c>
      <c r="O5" s="72">
        <v>0</v>
      </c>
      <c r="P5" s="72">
        <v>1577.82</v>
      </c>
      <c r="Q5" s="72">
        <v>30</v>
      </c>
      <c r="R5" s="72">
        <v>800</v>
      </c>
      <c r="S5" s="72">
        <v>2073.38</v>
      </c>
      <c r="T5" s="72">
        <v>0</v>
      </c>
      <c r="U5" s="72">
        <v>0</v>
      </c>
      <c r="V5" s="72">
        <v>0</v>
      </c>
      <c r="W5" s="72">
        <v>0</v>
      </c>
      <c r="X5" s="72">
        <v>0</v>
      </c>
      <c r="Y5" s="72">
        <v>0</v>
      </c>
      <c r="Z5" s="72">
        <v>38.5</v>
      </c>
      <c r="AA5" s="72">
        <v>0</v>
      </c>
      <c r="AB5" s="72">
        <v>0</v>
      </c>
      <c r="AC5" s="72">
        <v>0</v>
      </c>
      <c r="AD5" s="72">
        <v>0</v>
      </c>
      <c r="AE5" s="72">
        <v>0</v>
      </c>
      <c r="AF5" s="72">
        <v>0</v>
      </c>
      <c r="AG5" s="72">
        <v>0</v>
      </c>
      <c r="AH5" s="72">
        <v>0</v>
      </c>
      <c r="AI5" s="72">
        <v>0</v>
      </c>
      <c r="AJ5" s="72">
        <v>0</v>
      </c>
      <c r="AK5" s="72">
        <v>0</v>
      </c>
      <c r="AL5" s="72">
        <v>39.99</v>
      </c>
      <c r="AM5" s="72">
        <v>0</v>
      </c>
      <c r="AN5" s="72">
        <v>0</v>
      </c>
      <c r="AO5" s="72">
        <v>0</v>
      </c>
      <c r="AP5" s="72">
        <v>0</v>
      </c>
      <c r="AQ5" s="72">
        <v>11.48</v>
      </c>
      <c r="AR5" s="72">
        <v>19.649999999999999</v>
      </c>
      <c r="AS5" s="72">
        <v>5.98</v>
      </c>
      <c r="AT5" s="72">
        <v>0</v>
      </c>
      <c r="AU5" s="72">
        <v>0</v>
      </c>
      <c r="AV5" s="72">
        <v>0</v>
      </c>
      <c r="AW5" s="72">
        <v>0</v>
      </c>
      <c r="AX5" s="72">
        <v>0</v>
      </c>
      <c r="AY5" s="72">
        <v>0</v>
      </c>
      <c r="AZ5" s="72">
        <v>0</v>
      </c>
      <c r="BA5" s="72">
        <v>244.04</v>
      </c>
      <c r="BB5" s="72">
        <v>0</v>
      </c>
      <c r="BC5" s="72">
        <v>12.88</v>
      </c>
      <c r="BD5" s="72">
        <v>0</v>
      </c>
      <c r="BE5" s="72">
        <v>0</v>
      </c>
      <c r="BF5" s="72">
        <v>0</v>
      </c>
      <c r="BG5" s="72">
        <v>0</v>
      </c>
      <c r="BH5" s="72">
        <v>0</v>
      </c>
      <c r="BI5" s="72">
        <v>0</v>
      </c>
      <c r="BJ5" s="72">
        <v>0</v>
      </c>
      <c r="BK5" s="72">
        <v>0</v>
      </c>
      <c r="BL5" s="72">
        <v>0</v>
      </c>
      <c r="BM5" s="72">
        <v>378.55</v>
      </c>
      <c r="BN5" s="72">
        <v>0</v>
      </c>
      <c r="BO5" s="72">
        <v>13461.349999999999</v>
      </c>
      <c r="BP5" s="72">
        <v>751.06999999999994</v>
      </c>
      <c r="BQ5" s="72">
        <v>12710.279999999999</v>
      </c>
      <c r="BS5" s="69">
        <v>0</v>
      </c>
      <c r="BT5" s="69">
        <v>0</v>
      </c>
      <c r="BU5" s="69">
        <v>0</v>
      </c>
      <c r="BW5" t="s">
        <v>179</v>
      </c>
    </row>
    <row r="6" spans="1:75" x14ac:dyDescent="0.25">
      <c r="A6" t="s">
        <v>662</v>
      </c>
      <c r="B6" s="2" t="s">
        <v>188</v>
      </c>
      <c r="C6" s="72" t="s">
        <v>188</v>
      </c>
      <c r="D6" s="69">
        <v>17</v>
      </c>
      <c r="E6" s="69">
        <v>9353125</v>
      </c>
      <c r="F6" s="69" t="s">
        <v>189</v>
      </c>
      <c r="G6" s="72">
        <v>0</v>
      </c>
      <c r="H6" s="72">
        <v>0</v>
      </c>
      <c r="I6" s="72">
        <v>0</v>
      </c>
      <c r="J6" s="72">
        <v>0</v>
      </c>
      <c r="K6" s="72">
        <v>0</v>
      </c>
      <c r="L6" s="72">
        <v>0</v>
      </c>
      <c r="M6" s="72">
        <v>0</v>
      </c>
      <c r="N6" s="72">
        <v>957.5</v>
      </c>
      <c r="O6" s="72">
        <v>0</v>
      </c>
      <c r="P6" s="72">
        <v>2863.77</v>
      </c>
      <c r="Q6" s="72">
        <v>0</v>
      </c>
      <c r="R6" s="72">
        <v>0</v>
      </c>
      <c r="S6" s="72">
        <v>887</v>
      </c>
      <c r="T6" s="72">
        <v>0</v>
      </c>
      <c r="U6" s="72">
        <v>0</v>
      </c>
      <c r="V6" s="72">
        <v>0</v>
      </c>
      <c r="W6" s="72">
        <v>0</v>
      </c>
      <c r="X6" s="72">
        <v>0</v>
      </c>
      <c r="Y6" s="72">
        <v>0</v>
      </c>
      <c r="Z6" s="72">
        <v>0</v>
      </c>
      <c r="AA6" s="72">
        <v>0</v>
      </c>
      <c r="AB6" s="72">
        <v>0</v>
      </c>
      <c r="AC6" s="72">
        <v>0</v>
      </c>
      <c r="AD6" s="72">
        <v>0</v>
      </c>
      <c r="AE6" s="72">
        <v>0</v>
      </c>
      <c r="AF6" s="72">
        <v>0</v>
      </c>
      <c r="AG6" s="72">
        <v>-206.61</v>
      </c>
      <c r="AH6" s="72">
        <v>0</v>
      </c>
      <c r="AI6" s="72">
        <v>0</v>
      </c>
      <c r="AJ6" s="72">
        <v>0</v>
      </c>
      <c r="AK6" s="72">
        <v>0</v>
      </c>
      <c r="AL6" s="72">
        <v>0</v>
      </c>
      <c r="AM6" s="72">
        <v>0</v>
      </c>
      <c r="AN6" s="72">
        <v>0</v>
      </c>
      <c r="AO6" s="72">
        <v>0</v>
      </c>
      <c r="AP6" s="72">
        <v>0</v>
      </c>
      <c r="AQ6" s="72">
        <v>0</v>
      </c>
      <c r="AR6" s="72">
        <v>-368.53999999999996</v>
      </c>
      <c r="AS6" s="72">
        <v>0</v>
      </c>
      <c r="AT6" s="72">
        <v>0</v>
      </c>
      <c r="AU6" s="72">
        <v>0</v>
      </c>
      <c r="AV6" s="72">
        <v>0</v>
      </c>
      <c r="AW6" s="72">
        <v>0</v>
      </c>
      <c r="AX6" s="72">
        <v>0</v>
      </c>
      <c r="AY6" s="72">
        <v>0</v>
      </c>
      <c r="AZ6" s="72">
        <v>0</v>
      </c>
      <c r="BA6" s="72">
        <v>479.24999999999994</v>
      </c>
      <c r="BB6" s="72">
        <v>0</v>
      </c>
      <c r="BC6" s="72">
        <v>0</v>
      </c>
      <c r="BD6" s="72">
        <v>0</v>
      </c>
      <c r="BE6" s="72">
        <v>0</v>
      </c>
      <c r="BF6" s="72">
        <v>0</v>
      </c>
      <c r="BG6" s="72">
        <v>812.5</v>
      </c>
      <c r="BH6" s="72">
        <v>0</v>
      </c>
      <c r="BI6" s="72">
        <v>0</v>
      </c>
      <c r="BJ6" s="72">
        <v>0</v>
      </c>
      <c r="BK6" s="72">
        <v>0</v>
      </c>
      <c r="BL6" s="72">
        <v>0</v>
      </c>
      <c r="BM6" s="72">
        <v>0</v>
      </c>
      <c r="BN6" s="72">
        <v>-2142.4499999999998</v>
      </c>
      <c r="BO6" s="72">
        <v>2565.8200000000006</v>
      </c>
      <c r="BP6" s="72">
        <v>716.59999999999991</v>
      </c>
      <c r="BQ6" s="72">
        <v>1849.2200000000007</v>
      </c>
      <c r="BS6" s="69">
        <v>0</v>
      </c>
      <c r="BT6" s="69">
        <v>0</v>
      </c>
      <c r="BU6" s="69">
        <v>0</v>
      </c>
      <c r="BW6" t="s">
        <v>188</v>
      </c>
    </row>
    <row r="7" spans="1:75" x14ac:dyDescent="0.25">
      <c r="A7" t="s">
        <v>194</v>
      </c>
      <c r="B7" s="2" t="s">
        <v>193</v>
      </c>
      <c r="C7" s="72" t="s">
        <v>193</v>
      </c>
      <c r="D7" s="69">
        <v>19</v>
      </c>
      <c r="E7" s="69">
        <v>9352068</v>
      </c>
      <c r="F7" s="69" t="s">
        <v>194</v>
      </c>
      <c r="G7" s="72">
        <v>0</v>
      </c>
      <c r="H7" s="72">
        <v>0</v>
      </c>
      <c r="I7" s="72">
        <v>1463</v>
      </c>
      <c r="J7" s="72">
        <v>0</v>
      </c>
      <c r="K7" s="72">
        <v>0</v>
      </c>
      <c r="L7" s="72">
        <v>0</v>
      </c>
      <c r="M7" s="72">
        <v>0</v>
      </c>
      <c r="N7" s="72">
        <v>14526.27</v>
      </c>
      <c r="O7" s="72">
        <v>0</v>
      </c>
      <c r="P7" s="72">
        <v>7272.43</v>
      </c>
      <c r="Q7" s="72">
        <v>0</v>
      </c>
      <c r="R7" s="72">
        <v>0</v>
      </c>
      <c r="S7" s="72">
        <v>3899.94</v>
      </c>
      <c r="T7" s="72">
        <v>0</v>
      </c>
      <c r="U7" s="72">
        <v>0</v>
      </c>
      <c r="V7" s="72">
        <v>0</v>
      </c>
      <c r="W7" s="72">
        <v>0</v>
      </c>
      <c r="X7" s="72">
        <v>0</v>
      </c>
      <c r="Y7" s="72">
        <v>0</v>
      </c>
      <c r="Z7" s="72">
        <v>26507</v>
      </c>
      <c r="AA7" s="72">
        <v>0</v>
      </c>
      <c r="AB7" s="72">
        <v>0</v>
      </c>
      <c r="AC7" s="72">
        <v>0</v>
      </c>
      <c r="AD7" s="72">
        <v>0</v>
      </c>
      <c r="AE7" s="72">
        <v>0</v>
      </c>
      <c r="AF7" s="72">
        <v>0</v>
      </c>
      <c r="AG7" s="72">
        <v>0</v>
      </c>
      <c r="AH7" s="72">
        <v>0</v>
      </c>
      <c r="AI7" s="72">
        <v>0</v>
      </c>
      <c r="AJ7" s="72">
        <v>0</v>
      </c>
      <c r="AK7" s="72">
        <v>1661.24</v>
      </c>
      <c r="AL7" s="72">
        <v>0</v>
      </c>
      <c r="AM7" s="72">
        <v>0</v>
      </c>
      <c r="AN7" s="72">
        <v>0</v>
      </c>
      <c r="AO7" s="72">
        <v>-839.11</v>
      </c>
      <c r="AP7" s="72">
        <v>0</v>
      </c>
      <c r="AQ7" s="72">
        <v>353.7</v>
      </c>
      <c r="AR7" s="72">
        <v>3440.42</v>
      </c>
      <c r="AS7" s="72">
        <v>916.89</v>
      </c>
      <c r="AT7" s="72">
        <v>0</v>
      </c>
      <c r="AU7" s="72">
        <v>0</v>
      </c>
      <c r="AV7" s="72">
        <v>0</v>
      </c>
      <c r="AW7" s="72">
        <v>0</v>
      </c>
      <c r="AX7" s="72">
        <v>0</v>
      </c>
      <c r="AY7" s="72">
        <v>0</v>
      </c>
      <c r="AZ7" s="72">
        <v>0</v>
      </c>
      <c r="BA7" s="72">
        <v>528.82000000000005</v>
      </c>
      <c r="BB7" s="72">
        <v>0</v>
      </c>
      <c r="BC7" s="72">
        <v>0</v>
      </c>
      <c r="BD7" s="72">
        <v>0</v>
      </c>
      <c r="BE7" s="72">
        <v>0</v>
      </c>
      <c r="BF7" s="72">
        <v>0</v>
      </c>
      <c r="BG7" s="72">
        <v>0</v>
      </c>
      <c r="BH7" s="72">
        <v>0</v>
      </c>
      <c r="BI7" s="72">
        <v>0</v>
      </c>
      <c r="BJ7" s="72">
        <v>0</v>
      </c>
      <c r="BK7" s="72">
        <v>0</v>
      </c>
      <c r="BL7" s="72">
        <v>0</v>
      </c>
      <c r="BM7" s="72">
        <v>181.91</v>
      </c>
      <c r="BN7" s="72">
        <v>-1710.8</v>
      </c>
      <c r="BO7" s="72">
        <v>25450.84</v>
      </c>
      <c r="BP7" s="72">
        <v>32750.87</v>
      </c>
      <c r="BQ7" s="72">
        <v>-7300.0299999999988</v>
      </c>
      <c r="BS7" s="69">
        <v>0</v>
      </c>
      <c r="BT7" s="69">
        <v>0</v>
      </c>
      <c r="BU7" s="69">
        <v>0</v>
      </c>
      <c r="BW7" t="s">
        <v>193</v>
      </c>
    </row>
    <row r="8" spans="1:75" x14ac:dyDescent="0.25">
      <c r="A8" s="19" t="s">
        <v>663</v>
      </c>
      <c r="B8" s="2" t="s">
        <v>198</v>
      </c>
      <c r="C8" s="72" t="s">
        <v>198</v>
      </c>
      <c r="D8" s="69">
        <v>22</v>
      </c>
      <c r="E8" s="69">
        <v>9353083</v>
      </c>
      <c r="F8" s="69" t="s">
        <v>199</v>
      </c>
      <c r="G8" s="72">
        <v>0</v>
      </c>
      <c r="H8" s="72">
        <v>0</v>
      </c>
      <c r="I8" s="72">
        <v>0</v>
      </c>
      <c r="J8" s="72">
        <v>0</v>
      </c>
      <c r="K8" s="72">
        <v>0</v>
      </c>
      <c r="L8" s="72">
        <v>0</v>
      </c>
      <c r="M8" s="72">
        <v>0</v>
      </c>
      <c r="N8" s="72">
        <v>0</v>
      </c>
      <c r="O8" s="72">
        <v>0</v>
      </c>
      <c r="P8" s="72">
        <v>0</v>
      </c>
      <c r="Q8" s="72">
        <v>0</v>
      </c>
      <c r="R8" s="72">
        <v>0</v>
      </c>
      <c r="S8" s="72">
        <v>0</v>
      </c>
      <c r="T8" s="72">
        <v>0</v>
      </c>
      <c r="U8" s="72">
        <v>0</v>
      </c>
      <c r="V8" s="72">
        <v>0</v>
      </c>
      <c r="W8" s="72">
        <v>0</v>
      </c>
      <c r="X8" s="72">
        <v>0</v>
      </c>
      <c r="Y8" s="72">
        <v>0</v>
      </c>
      <c r="Z8" s="72">
        <v>0</v>
      </c>
      <c r="AA8" s="72">
        <v>0</v>
      </c>
      <c r="AB8" s="72">
        <v>0</v>
      </c>
      <c r="AC8" s="72">
        <v>0</v>
      </c>
      <c r="AD8" s="72">
        <v>0</v>
      </c>
      <c r="AE8" s="72">
        <v>0</v>
      </c>
      <c r="AF8" s="72">
        <v>0</v>
      </c>
      <c r="AG8" s="72">
        <v>0</v>
      </c>
      <c r="AH8" s="72">
        <v>0</v>
      </c>
      <c r="AI8" s="72">
        <v>0</v>
      </c>
      <c r="AJ8" s="72">
        <v>0</v>
      </c>
      <c r="AK8" s="72">
        <v>0</v>
      </c>
      <c r="AL8" s="72">
        <v>0</v>
      </c>
      <c r="AM8" s="72">
        <v>0</v>
      </c>
      <c r="AN8" s="72">
        <v>0</v>
      </c>
      <c r="AO8" s="72">
        <v>0</v>
      </c>
      <c r="AP8" s="72">
        <v>0</v>
      </c>
      <c r="AQ8" s="72">
        <v>0</v>
      </c>
      <c r="AR8" s="72">
        <v>0</v>
      </c>
      <c r="AS8" s="72">
        <v>0</v>
      </c>
      <c r="AT8" s="72">
        <v>0</v>
      </c>
      <c r="AU8" s="72">
        <v>0</v>
      </c>
      <c r="AV8" s="72">
        <v>0</v>
      </c>
      <c r="AW8" s="72">
        <v>0</v>
      </c>
      <c r="AX8" s="72">
        <v>0</v>
      </c>
      <c r="AY8" s="72">
        <v>0</v>
      </c>
      <c r="AZ8" s="72">
        <v>0</v>
      </c>
      <c r="BA8" s="72">
        <v>0</v>
      </c>
      <c r="BB8" s="72">
        <v>0</v>
      </c>
      <c r="BC8" s="72">
        <v>0</v>
      </c>
      <c r="BD8" s="72">
        <v>0</v>
      </c>
      <c r="BE8" s="72">
        <v>0</v>
      </c>
      <c r="BF8" s="72">
        <v>0</v>
      </c>
      <c r="BG8" s="72">
        <v>0</v>
      </c>
      <c r="BH8" s="72">
        <v>0</v>
      </c>
      <c r="BI8" s="72">
        <v>0</v>
      </c>
      <c r="BJ8" s="72">
        <v>0</v>
      </c>
      <c r="BK8" s="72">
        <v>0</v>
      </c>
      <c r="BL8" s="72">
        <v>0</v>
      </c>
      <c r="BM8" s="72">
        <v>0</v>
      </c>
      <c r="BN8" s="72">
        <v>0</v>
      </c>
      <c r="BO8" s="72">
        <v>0</v>
      </c>
      <c r="BP8" s="72">
        <v>0</v>
      </c>
      <c r="BQ8" s="72">
        <v>0</v>
      </c>
      <c r="BS8" s="69">
        <v>0</v>
      </c>
      <c r="BT8" s="69">
        <v>0</v>
      </c>
      <c r="BU8" s="69">
        <v>0</v>
      </c>
      <c r="BW8" t="s">
        <v>198</v>
      </c>
    </row>
    <row r="9" spans="1:75" x14ac:dyDescent="0.25">
      <c r="A9" t="s">
        <v>664</v>
      </c>
      <c r="B9" s="2" t="s">
        <v>203</v>
      </c>
      <c r="C9" s="72" t="s">
        <v>203</v>
      </c>
      <c r="D9" s="69">
        <v>25</v>
      </c>
      <c r="E9" s="69">
        <v>9353329</v>
      </c>
      <c r="F9" s="69" t="s">
        <v>204</v>
      </c>
      <c r="G9" s="72">
        <v>0</v>
      </c>
      <c r="H9" s="72">
        <v>0</v>
      </c>
      <c r="I9" s="72">
        <v>0</v>
      </c>
      <c r="J9" s="72">
        <v>0</v>
      </c>
      <c r="K9" s="72">
        <v>0</v>
      </c>
      <c r="L9" s="72">
        <v>0</v>
      </c>
      <c r="M9" s="72">
        <v>0</v>
      </c>
      <c r="N9" s="72">
        <v>0</v>
      </c>
      <c r="O9" s="72">
        <v>0</v>
      </c>
      <c r="P9" s="72">
        <v>0</v>
      </c>
      <c r="Q9" s="72">
        <v>0</v>
      </c>
      <c r="R9" s="72">
        <v>0</v>
      </c>
      <c r="S9" s="72">
        <v>0</v>
      </c>
      <c r="T9" s="72">
        <v>0</v>
      </c>
      <c r="U9" s="72">
        <v>0</v>
      </c>
      <c r="V9" s="72">
        <v>0</v>
      </c>
      <c r="W9" s="72">
        <v>0</v>
      </c>
      <c r="X9" s="72">
        <v>0</v>
      </c>
      <c r="Y9" s="72">
        <v>0</v>
      </c>
      <c r="Z9" s="72">
        <v>0</v>
      </c>
      <c r="AA9" s="72">
        <v>0</v>
      </c>
      <c r="AB9" s="72">
        <v>0</v>
      </c>
      <c r="AC9" s="72">
        <v>0</v>
      </c>
      <c r="AD9" s="72">
        <v>0</v>
      </c>
      <c r="AE9" s="72">
        <v>0</v>
      </c>
      <c r="AF9" s="72">
        <v>0</v>
      </c>
      <c r="AG9" s="72">
        <v>0</v>
      </c>
      <c r="AH9" s="72">
        <v>0</v>
      </c>
      <c r="AI9" s="72">
        <v>0</v>
      </c>
      <c r="AJ9" s="72">
        <v>0</v>
      </c>
      <c r="AK9" s="72">
        <v>0</v>
      </c>
      <c r="AL9" s="72">
        <v>0</v>
      </c>
      <c r="AM9" s="72">
        <v>0</v>
      </c>
      <c r="AN9" s="72">
        <v>0</v>
      </c>
      <c r="AO9" s="72">
        <v>0</v>
      </c>
      <c r="AP9" s="72">
        <v>0</v>
      </c>
      <c r="AQ9" s="72">
        <v>0</v>
      </c>
      <c r="AR9" s="72">
        <v>0</v>
      </c>
      <c r="AS9" s="72">
        <v>0</v>
      </c>
      <c r="AT9" s="72">
        <v>0</v>
      </c>
      <c r="AU9" s="72">
        <v>0</v>
      </c>
      <c r="AV9" s="72">
        <v>0</v>
      </c>
      <c r="AW9" s="72">
        <v>0</v>
      </c>
      <c r="AX9" s="72">
        <v>0</v>
      </c>
      <c r="AY9" s="72">
        <v>0</v>
      </c>
      <c r="AZ9" s="72">
        <v>0</v>
      </c>
      <c r="BA9" s="72">
        <v>0</v>
      </c>
      <c r="BB9" s="72">
        <v>0</v>
      </c>
      <c r="BC9" s="72">
        <v>0</v>
      </c>
      <c r="BD9" s="72">
        <v>0</v>
      </c>
      <c r="BE9" s="72">
        <v>0</v>
      </c>
      <c r="BF9" s="72">
        <v>0</v>
      </c>
      <c r="BG9" s="72">
        <v>0</v>
      </c>
      <c r="BH9" s="72">
        <v>0</v>
      </c>
      <c r="BI9" s="72">
        <v>0</v>
      </c>
      <c r="BJ9" s="72">
        <v>0</v>
      </c>
      <c r="BK9" s="72">
        <v>0</v>
      </c>
      <c r="BL9" s="72">
        <v>0</v>
      </c>
      <c r="BM9" s="72">
        <v>0</v>
      </c>
      <c r="BN9" s="72">
        <v>0</v>
      </c>
      <c r="BO9" s="72">
        <v>0</v>
      </c>
      <c r="BP9" s="72">
        <v>0</v>
      </c>
      <c r="BQ9" s="72">
        <v>0</v>
      </c>
      <c r="BS9" s="69">
        <v>0</v>
      </c>
      <c r="BT9" s="69">
        <v>0</v>
      </c>
      <c r="BU9" s="69">
        <v>0</v>
      </c>
      <c r="BW9" t="s">
        <v>203</v>
      </c>
    </row>
    <row r="10" spans="1:75" x14ac:dyDescent="0.25">
      <c r="A10" t="s">
        <v>209</v>
      </c>
      <c r="B10" s="2" t="s">
        <v>208</v>
      </c>
      <c r="C10" s="72" t="s">
        <v>208</v>
      </c>
      <c r="D10" s="69">
        <v>29</v>
      </c>
      <c r="E10" s="69">
        <v>9352072</v>
      </c>
      <c r="F10" s="69" t="s">
        <v>209</v>
      </c>
      <c r="G10" s="72">
        <v>0</v>
      </c>
      <c r="H10" s="72">
        <v>0</v>
      </c>
      <c r="I10" s="72">
        <v>0</v>
      </c>
      <c r="J10" s="72">
        <v>0</v>
      </c>
      <c r="K10" s="72">
        <v>0</v>
      </c>
      <c r="L10" s="72">
        <v>0</v>
      </c>
      <c r="M10" s="72">
        <v>0</v>
      </c>
      <c r="N10" s="72">
        <v>0</v>
      </c>
      <c r="O10" s="72">
        <v>0</v>
      </c>
      <c r="P10" s="72">
        <v>0</v>
      </c>
      <c r="Q10" s="72">
        <v>0</v>
      </c>
      <c r="R10" s="72">
        <v>0</v>
      </c>
      <c r="S10" s="72">
        <v>0</v>
      </c>
      <c r="T10" s="72">
        <v>0</v>
      </c>
      <c r="U10" s="72">
        <v>0</v>
      </c>
      <c r="V10" s="72">
        <v>0</v>
      </c>
      <c r="W10" s="72">
        <v>0</v>
      </c>
      <c r="X10" s="72">
        <v>0</v>
      </c>
      <c r="Y10" s="72">
        <v>0</v>
      </c>
      <c r="Z10" s="72">
        <v>0</v>
      </c>
      <c r="AA10" s="72">
        <v>0</v>
      </c>
      <c r="AB10" s="72">
        <v>0</v>
      </c>
      <c r="AC10" s="72">
        <v>0</v>
      </c>
      <c r="AD10" s="72">
        <v>0</v>
      </c>
      <c r="AE10" s="72">
        <v>0</v>
      </c>
      <c r="AF10" s="72">
        <v>0</v>
      </c>
      <c r="AG10" s="72">
        <v>0</v>
      </c>
      <c r="AH10" s="72">
        <v>0</v>
      </c>
      <c r="AI10" s="72">
        <v>0</v>
      </c>
      <c r="AJ10" s="72">
        <v>0</v>
      </c>
      <c r="AK10" s="72">
        <v>0</v>
      </c>
      <c r="AL10" s="72">
        <v>0</v>
      </c>
      <c r="AM10" s="72">
        <v>0</v>
      </c>
      <c r="AN10" s="72">
        <v>0</v>
      </c>
      <c r="AO10" s="72">
        <v>0</v>
      </c>
      <c r="AP10" s="72">
        <v>0</v>
      </c>
      <c r="AQ10" s="72">
        <v>0</v>
      </c>
      <c r="AR10" s="72">
        <v>0</v>
      </c>
      <c r="AS10" s="72">
        <v>0</v>
      </c>
      <c r="AT10" s="72">
        <v>0</v>
      </c>
      <c r="AU10" s="72">
        <v>0</v>
      </c>
      <c r="AV10" s="72">
        <v>0</v>
      </c>
      <c r="AW10" s="72">
        <v>0</v>
      </c>
      <c r="AX10" s="72">
        <v>0</v>
      </c>
      <c r="AY10" s="72">
        <v>0</v>
      </c>
      <c r="AZ10" s="72">
        <v>0</v>
      </c>
      <c r="BA10" s="72">
        <v>0</v>
      </c>
      <c r="BB10" s="72">
        <v>0</v>
      </c>
      <c r="BC10" s="72">
        <v>0</v>
      </c>
      <c r="BD10" s="72">
        <v>0</v>
      </c>
      <c r="BE10" s="72">
        <v>0</v>
      </c>
      <c r="BF10" s="72">
        <v>0</v>
      </c>
      <c r="BG10" s="72">
        <v>0</v>
      </c>
      <c r="BH10" s="72">
        <v>0</v>
      </c>
      <c r="BI10" s="72">
        <v>0</v>
      </c>
      <c r="BJ10" s="72">
        <v>0</v>
      </c>
      <c r="BK10" s="72">
        <v>0</v>
      </c>
      <c r="BL10" s="72">
        <v>0</v>
      </c>
      <c r="BM10" s="72">
        <v>0</v>
      </c>
      <c r="BN10" s="72">
        <v>0</v>
      </c>
      <c r="BO10" s="72">
        <v>0</v>
      </c>
      <c r="BP10" s="72">
        <v>0</v>
      </c>
      <c r="BQ10" s="72">
        <v>0</v>
      </c>
      <c r="BS10" s="69">
        <v>0</v>
      </c>
      <c r="BT10" s="69">
        <v>0</v>
      </c>
      <c r="BU10" s="69">
        <v>0</v>
      </c>
      <c r="BW10" t="s">
        <v>208</v>
      </c>
    </row>
    <row r="11" spans="1:75" x14ac:dyDescent="0.25">
      <c r="A11" t="s">
        <v>665</v>
      </c>
      <c r="B11" s="2" t="s">
        <v>213</v>
      </c>
      <c r="C11" s="72" t="s">
        <v>213</v>
      </c>
      <c r="D11" s="69">
        <v>35</v>
      </c>
      <c r="E11" s="69">
        <v>9353330</v>
      </c>
      <c r="F11" s="69" t="s">
        <v>214</v>
      </c>
      <c r="G11" s="72">
        <v>0</v>
      </c>
      <c r="H11" s="72">
        <v>0</v>
      </c>
      <c r="I11" s="72">
        <v>0</v>
      </c>
      <c r="J11" s="72">
        <v>0</v>
      </c>
      <c r="K11" s="72">
        <v>0</v>
      </c>
      <c r="L11" s="72">
        <v>0</v>
      </c>
      <c r="M11" s="72">
        <v>0</v>
      </c>
      <c r="N11" s="72">
        <v>0</v>
      </c>
      <c r="O11" s="72">
        <v>0</v>
      </c>
      <c r="P11" s="72">
        <v>0</v>
      </c>
      <c r="Q11" s="72">
        <v>0</v>
      </c>
      <c r="R11" s="72">
        <v>0</v>
      </c>
      <c r="S11" s="72">
        <v>22.5</v>
      </c>
      <c r="T11" s="72">
        <v>0</v>
      </c>
      <c r="U11" s="72">
        <v>0</v>
      </c>
      <c r="V11" s="72">
        <v>0</v>
      </c>
      <c r="W11" s="72">
        <v>0</v>
      </c>
      <c r="X11" s="72">
        <v>0</v>
      </c>
      <c r="Y11" s="72">
        <v>0</v>
      </c>
      <c r="Z11" s="72">
        <v>0</v>
      </c>
      <c r="AA11" s="72">
        <v>0</v>
      </c>
      <c r="AB11" s="72">
        <v>0</v>
      </c>
      <c r="AC11" s="72">
        <v>0</v>
      </c>
      <c r="AD11" s="72">
        <v>0</v>
      </c>
      <c r="AE11" s="72">
        <v>0</v>
      </c>
      <c r="AF11" s="72">
        <v>0</v>
      </c>
      <c r="AG11" s="72">
        <v>0</v>
      </c>
      <c r="AH11" s="72">
        <v>0</v>
      </c>
      <c r="AI11" s="72">
        <v>0</v>
      </c>
      <c r="AJ11" s="72">
        <v>0</v>
      </c>
      <c r="AK11" s="72">
        <v>0</v>
      </c>
      <c r="AL11" s="72">
        <v>0</v>
      </c>
      <c r="AM11" s="72">
        <v>0</v>
      </c>
      <c r="AN11" s="72">
        <v>0</v>
      </c>
      <c r="AO11" s="72">
        <v>0</v>
      </c>
      <c r="AP11" s="72">
        <v>0</v>
      </c>
      <c r="AQ11" s="72">
        <v>0</v>
      </c>
      <c r="AR11" s="72">
        <v>0</v>
      </c>
      <c r="AS11" s="72">
        <v>0</v>
      </c>
      <c r="AT11" s="72">
        <v>0</v>
      </c>
      <c r="AU11" s="72">
        <v>0</v>
      </c>
      <c r="AV11" s="72">
        <v>0</v>
      </c>
      <c r="AW11" s="72">
        <v>0</v>
      </c>
      <c r="AX11" s="72">
        <v>0</v>
      </c>
      <c r="AY11" s="72">
        <v>0</v>
      </c>
      <c r="AZ11" s="72">
        <v>0</v>
      </c>
      <c r="BA11" s="72">
        <v>196.79999999999998</v>
      </c>
      <c r="BB11" s="72">
        <v>0</v>
      </c>
      <c r="BC11" s="72">
        <v>0</v>
      </c>
      <c r="BD11" s="72">
        <v>0</v>
      </c>
      <c r="BE11" s="72">
        <v>0</v>
      </c>
      <c r="BF11" s="72">
        <v>0</v>
      </c>
      <c r="BG11" s="72">
        <v>0</v>
      </c>
      <c r="BH11" s="72">
        <v>0</v>
      </c>
      <c r="BI11" s="72">
        <v>0</v>
      </c>
      <c r="BJ11" s="72">
        <v>0</v>
      </c>
      <c r="BK11" s="72">
        <v>0</v>
      </c>
      <c r="BL11" s="72">
        <v>0</v>
      </c>
      <c r="BM11" s="72">
        <v>0</v>
      </c>
      <c r="BN11" s="72">
        <v>0</v>
      </c>
      <c r="BO11" s="72">
        <v>22.5</v>
      </c>
      <c r="BP11" s="72">
        <v>196.79999999999998</v>
      </c>
      <c r="BQ11" s="72">
        <v>-174.29999999999998</v>
      </c>
      <c r="BS11" s="69">
        <v>0</v>
      </c>
      <c r="BT11" s="69">
        <v>0</v>
      </c>
      <c r="BU11" s="69">
        <v>0</v>
      </c>
      <c r="BW11" t="s">
        <v>213</v>
      </c>
    </row>
    <row r="12" spans="1:75" x14ac:dyDescent="0.25">
      <c r="A12" t="s">
        <v>666</v>
      </c>
      <c r="B12" s="2" t="s">
        <v>218</v>
      </c>
      <c r="C12" s="72" t="s">
        <v>218</v>
      </c>
      <c r="D12" s="69">
        <v>50</v>
      </c>
      <c r="E12" s="69">
        <v>9353093</v>
      </c>
      <c r="F12" s="69" t="s">
        <v>219</v>
      </c>
      <c r="G12" s="72">
        <v>0</v>
      </c>
      <c r="H12" s="72">
        <v>0</v>
      </c>
      <c r="I12" s="72">
        <v>0</v>
      </c>
      <c r="J12" s="72">
        <v>0</v>
      </c>
      <c r="K12" s="72">
        <v>0</v>
      </c>
      <c r="L12" s="72">
        <v>0</v>
      </c>
      <c r="M12" s="72">
        <v>0</v>
      </c>
      <c r="N12" s="72">
        <v>0</v>
      </c>
      <c r="O12" s="72">
        <v>0</v>
      </c>
      <c r="P12" s="72">
        <v>0</v>
      </c>
      <c r="Q12" s="72">
        <v>0</v>
      </c>
      <c r="R12" s="72">
        <v>0</v>
      </c>
      <c r="S12" s="72">
        <v>0</v>
      </c>
      <c r="T12" s="72">
        <v>0</v>
      </c>
      <c r="U12" s="72">
        <v>0</v>
      </c>
      <c r="V12" s="72">
        <v>0</v>
      </c>
      <c r="W12" s="72">
        <v>0</v>
      </c>
      <c r="X12" s="72">
        <v>0</v>
      </c>
      <c r="Y12" s="72">
        <v>0</v>
      </c>
      <c r="Z12" s="72">
        <v>0</v>
      </c>
      <c r="AA12" s="72">
        <v>0</v>
      </c>
      <c r="AB12" s="72">
        <v>0</v>
      </c>
      <c r="AC12" s="72">
        <v>0</v>
      </c>
      <c r="AD12" s="72">
        <v>0</v>
      </c>
      <c r="AE12" s="72">
        <v>0</v>
      </c>
      <c r="AF12" s="72">
        <v>0</v>
      </c>
      <c r="AG12" s="72">
        <v>0</v>
      </c>
      <c r="AH12" s="72">
        <v>0</v>
      </c>
      <c r="AI12" s="72">
        <v>0</v>
      </c>
      <c r="AJ12" s="72">
        <v>0</v>
      </c>
      <c r="AK12" s="72">
        <v>0</v>
      </c>
      <c r="AL12" s="72">
        <v>0</v>
      </c>
      <c r="AM12" s="72">
        <v>0</v>
      </c>
      <c r="AN12" s="72">
        <v>0</v>
      </c>
      <c r="AO12" s="72">
        <v>0</v>
      </c>
      <c r="AP12" s="72">
        <v>0</v>
      </c>
      <c r="AQ12" s="72">
        <v>0</v>
      </c>
      <c r="AR12" s="72">
        <v>0</v>
      </c>
      <c r="AS12" s="72">
        <v>0</v>
      </c>
      <c r="AT12" s="72">
        <v>0</v>
      </c>
      <c r="AU12" s="72">
        <v>0</v>
      </c>
      <c r="AV12" s="72">
        <v>0</v>
      </c>
      <c r="AW12" s="72">
        <v>0</v>
      </c>
      <c r="AX12" s="72">
        <v>0</v>
      </c>
      <c r="AY12" s="72">
        <v>0</v>
      </c>
      <c r="AZ12" s="72">
        <v>0</v>
      </c>
      <c r="BA12" s="72">
        <v>0</v>
      </c>
      <c r="BB12" s="72">
        <v>0</v>
      </c>
      <c r="BC12" s="72">
        <v>0</v>
      </c>
      <c r="BD12" s="72">
        <v>0</v>
      </c>
      <c r="BE12" s="72">
        <v>0</v>
      </c>
      <c r="BF12" s="72">
        <v>0</v>
      </c>
      <c r="BG12" s="72">
        <v>0</v>
      </c>
      <c r="BH12" s="72">
        <v>0</v>
      </c>
      <c r="BI12" s="72">
        <v>0</v>
      </c>
      <c r="BJ12" s="72">
        <v>0</v>
      </c>
      <c r="BK12" s="72">
        <v>0</v>
      </c>
      <c r="BL12" s="72">
        <v>0</v>
      </c>
      <c r="BM12" s="72">
        <v>0</v>
      </c>
      <c r="BN12" s="72">
        <v>0</v>
      </c>
      <c r="BO12" s="72">
        <v>0</v>
      </c>
      <c r="BP12" s="72">
        <v>0</v>
      </c>
      <c r="BQ12" s="72">
        <v>0</v>
      </c>
      <c r="BS12" s="69">
        <v>0</v>
      </c>
      <c r="BT12" s="69">
        <v>0</v>
      </c>
      <c r="BU12" s="69">
        <v>0</v>
      </c>
      <c r="BW12" t="s">
        <v>218</v>
      </c>
    </row>
    <row r="13" spans="1:75" x14ac:dyDescent="0.25">
      <c r="A13" t="s">
        <v>224</v>
      </c>
      <c r="B13" s="2" t="s">
        <v>223</v>
      </c>
      <c r="C13" s="72" t="s">
        <v>223</v>
      </c>
      <c r="D13" s="69">
        <v>75</v>
      </c>
      <c r="E13" s="69">
        <v>9352919</v>
      </c>
      <c r="F13" s="69" t="s">
        <v>224</v>
      </c>
      <c r="G13" s="72">
        <v>0</v>
      </c>
      <c r="H13" s="72">
        <v>0</v>
      </c>
      <c r="I13" s="72">
        <v>0</v>
      </c>
      <c r="J13" s="72">
        <v>0</v>
      </c>
      <c r="K13" s="72">
        <v>0</v>
      </c>
      <c r="L13" s="72">
        <v>0</v>
      </c>
      <c r="M13" s="72">
        <v>0</v>
      </c>
      <c r="N13" s="72">
        <v>0</v>
      </c>
      <c r="O13" s="72">
        <v>0</v>
      </c>
      <c r="P13" s="72">
        <v>0</v>
      </c>
      <c r="Q13" s="72">
        <v>0</v>
      </c>
      <c r="R13" s="72">
        <v>0</v>
      </c>
      <c r="S13" s="72">
        <v>0</v>
      </c>
      <c r="T13" s="72">
        <v>0</v>
      </c>
      <c r="U13" s="72">
        <v>0</v>
      </c>
      <c r="V13" s="72">
        <v>0</v>
      </c>
      <c r="W13" s="72">
        <v>0</v>
      </c>
      <c r="X13" s="72">
        <v>0</v>
      </c>
      <c r="Y13" s="72">
        <v>0</v>
      </c>
      <c r="Z13" s="72">
        <v>0</v>
      </c>
      <c r="AA13" s="72">
        <v>0</v>
      </c>
      <c r="AB13" s="72">
        <v>0</v>
      </c>
      <c r="AC13" s="72">
        <v>0</v>
      </c>
      <c r="AD13" s="72">
        <v>0</v>
      </c>
      <c r="AE13" s="72">
        <v>0</v>
      </c>
      <c r="AF13" s="72">
        <v>0</v>
      </c>
      <c r="AG13" s="72">
        <v>0</v>
      </c>
      <c r="AH13" s="72">
        <v>0</v>
      </c>
      <c r="AI13" s="72">
        <v>0</v>
      </c>
      <c r="AJ13" s="72">
        <v>0</v>
      </c>
      <c r="AK13" s="72">
        <v>0</v>
      </c>
      <c r="AL13" s="72">
        <v>0</v>
      </c>
      <c r="AM13" s="72">
        <v>0</v>
      </c>
      <c r="AN13" s="72">
        <v>0</v>
      </c>
      <c r="AO13" s="72">
        <v>0</v>
      </c>
      <c r="AP13" s="72">
        <v>0</v>
      </c>
      <c r="AQ13" s="72">
        <v>0</v>
      </c>
      <c r="AR13" s="72">
        <v>0</v>
      </c>
      <c r="AS13" s="72">
        <v>0</v>
      </c>
      <c r="AT13" s="72">
        <v>0</v>
      </c>
      <c r="AU13" s="72">
        <v>0</v>
      </c>
      <c r="AV13" s="72">
        <v>0</v>
      </c>
      <c r="AW13" s="72">
        <v>0</v>
      </c>
      <c r="AX13" s="72">
        <v>0</v>
      </c>
      <c r="AY13" s="72">
        <v>0</v>
      </c>
      <c r="AZ13" s="72">
        <v>0</v>
      </c>
      <c r="BA13" s="72">
        <v>0</v>
      </c>
      <c r="BB13" s="72">
        <v>0</v>
      </c>
      <c r="BC13" s="72">
        <v>0</v>
      </c>
      <c r="BD13" s="72">
        <v>0</v>
      </c>
      <c r="BE13" s="72">
        <v>0</v>
      </c>
      <c r="BF13" s="72">
        <v>0</v>
      </c>
      <c r="BG13" s="72">
        <v>0</v>
      </c>
      <c r="BH13" s="72">
        <v>0</v>
      </c>
      <c r="BI13" s="72">
        <v>0</v>
      </c>
      <c r="BJ13" s="72">
        <v>0</v>
      </c>
      <c r="BK13" s="72">
        <v>0</v>
      </c>
      <c r="BL13" s="72">
        <v>0</v>
      </c>
      <c r="BM13" s="72">
        <v>0</v>
      </c>
      <c r="BN13" s="72">
        <v>0</v>
      </c>
      <c r="BO13" s="72">
        <v>0</v>
      </c>
      <c r="BP13" s="72">
        <v>0</v>
      </c>
      <c r="BQ13" s="72">
        <v>0</v>
      </c>
      <c r="BS13" s="69">
        <v>0</v>
      </c>
      <c r="BT13" s="69">
        <v>0</v>
      </c>
      <c r="BU13" s="69">
        <v>0</v>
      </c>
      <c r="BW13" t="s">
        <v>223</v>
      </c>
    </row>
    <row r="14" spans="1:75" x14ac:dyDescent="0.25">
      <c r="A14" t="s">
        <v>667</v>
      </c>
      <c r="B14" s="2" t="s">
        <v>228</v>
      </c>
      <c r="C14" s="72" t="s">
        <v>228</v>
      </c>
      <c r="D14" s="69">
        <v>101</v>
      </c>
      <c r="E14" s="69">
        <v>9353327</v>
      </c>
      <c r="F14" s="69" t="s">
        <v>229</v>
      </c>
      <c r="G14" s="72">
        <v>0</v>
      </c>
      <c r="H14" s="72">
        <v>0</v>
      </c>
      <c r="I14" s="72">
        <v>0</v>
      </c>
      <c r="J14" s="72">
        <v>0</v>
      </c>
      <c r="K14" s="72">
        <v>0</v>
      </c>
      <c r="L14" s="72">
        <v>0</v>
      </c>
      <c r="M14" s="72">
        <v>0</v>
      </c>
      <c r="N14" s="72">
        <v>0</v>
      </c>
      <c r="O14" s="72">
        <v>0</v>
      </c>
      <c r="P14" s="72">
        <v>0</v>
      </c>
      <c r="Q14" s="72">
        <v>0</v>
      </c>
      <c r="R14" s="72">
        <v>0</v>
      </c>
      <c r="S14" s="72">
        <v>0</v>
      </c>
      <c r="T14" s="72">
        <v>0</v>
      </c>
      <c r="U14" s="72">
        <v>0</v>
      </c>
      <c r="V14" s="72">
        <v>0</v>
      </c>
      <c r="W14" s="72">
        <v>0</v>
      </c>
      <c r="X14" s="72">
        <v>0</v>
      </c>
      <c r="Y14" s="72">
        <v>0</v>
      </c>
      <c r="Z14" s="72">
        <v>0</v>
      </c>
      <c r="AA14" s="72">
        <v>0</v>
      </c>
      <c r="AB14" s="72">
        <v>0</v>
      </c>
      <c r="AC14" s="72">
        <v>0</v>
      </c>
      <c r="AD14" s="72">
        <v>0</v>
      </c>
      <c r="AE14" s="72">
        <v>0</v>
      </c>
      <c r="AF14" s="72">
        <v>0</v>
      </c>
      <c r="AG14" s="72">
        <v>0</v>
      </c>
      <c r="AH14" s="72">
        <v>0</v>
      </c>
      <c r="AI14" s="72">
        <v>0</v>
      </c>
      <c r="AJ14" s="72">
        <v>0</v>
      </c>
      <c r="AK14" s="72">
        <v>0</v>
      </c>
      <c r="AL14" s="72">
        <v>0</v>
      </c>
      <c r="AM14" s="72">
        <v>0</v>
      </c>
      <c r="AN14" s="72">
        <v>0</v>
      </c>
      <c r="AO14" s="72">
        <v>0</v>
      </c>
      <c r="AP14" s="72">
        <v>0</v>
      </c>
      <c r="AQ14" s="72">
        <v>0</v>
      </c>
      <c r="AR14" s="72">
        <v>0</v>
      </c>
      <c r="AS14" s="72">
        <v>0</v>
      </c>
      <c r="AT14" s="72">
        <v>0</v>
      </c>
      <c r="AU14" s="72">
        <v>0</v>
      </c>
      <c r="AV14" s="72">
        <v>0</v>
      </c>
      <c r="AW14" s="72">
        <v>0</v>
      </c>
      <c r="AX14" s="72">
        <v>0</v>
      </c>
      <c r="AY14" s="72">
        <v>0</v>
      </c>
      <c r="AZ14" s="72">
        <v>0</v>
      </c>
      <c r="BA14" s="72">
        <v>0</v>
      </c>
      <c r="BB14" s="72">
        <v>0</v>
      </c>
      <c r="BC14" s="72">
        <v>0</v>
      </c>
      <c r="BD14" s="72">
        <v>0</v>
      </c>
      <c r="BE14" s="72">
        <v>0</v>
      </c>
      <c r="BF14" s="72">
        <v>0</v>
      </c>
      <c r="BG14" s="72">
        <v>0</v>
      </c>
      <c r="BH14" s="72">
        <v>0</v>
      </c>
      <c r="BI14" s="72">
        <v>0</v>
      </c>
      <c r="BJ14" s="72">
        <v>0</v>
      </c>
      <c r="BK14" s="72">
        <v>0</v>
      </c>
      <c r="BL14" s="72">
        <v>0</v>
      </c>
      <c r="BM14" s="72">
        <v>0</v>
      </c>
      <c r="BN14" s="72">
        <v>0</v>
      </c>
      <c r="BO14" s="72">
        <v>0</v>
      </c>
      <c r="BP14" s="72">
        <v>0</v>
      </c>
      <c r="BQ14" s="72">
        <v>0</v>
      </c>
      <c r="BS14" s="69">
        <v>0</v>
      </c>
      <c r="BT14" s="69">
        <v>0</v>
      </c>
      <c r="BU14" s="69">
        <v>0</v>
      </c>
      <c r="BW14" t="s">
        <v>228</v>
      </c>
    </row>
    <row r="15" spans="1:75" x14ac:dyDescent="0.25">
      <c r="A15" t="s">
        <v>668</v>
      </c>
      <c r="B15" s="2" t="s">
        <v>233</v>
      </c>
      <c r="C15" s="72" t="s">
        <v>233</v>
      </c>
      <c r="D15" s="69">
        <v>113</v>
      </c>
      <c r="E15" s="69">
        <v>9353111</v>
      </c>
      <c r="F15" s="69" t="s">
        <v>234</v>
      </c>
      <c r="G15" s="72">
        <v>0</v>
      </c>
      <c r="H15" s="72">
        <v>0</v>
      </c>
      <c r="I15" s="72">
        <v>0</v>
      </c>
      <c r="J15" s="72">
        <v>0</v>
      </c>
      <c r="K15" s="72">
        <v>0</v>
      </c>
      <c r="L15" s="72">
        <v>0</v>
      </c>
      <c r="M15" s="72">
        <v>0</v>
      </c>
      <c r="N15" s="72">
        <v>46912.480000000003</v>
      </c>
      <c r="O15" s="72">
        <v>0</v>
      </c>
      <c r="P15" s="72">
        <v>3836.94</v>
      </c>
      <c r="Q15" s="72">
        <v>0</v>
      </c>
      <c r="R15" s="72">
        <v>0</v>
      </c>
      <c r="S15" s="72">
        <v>0</v>
      </c>
      <c r="T15" s="72">
        <v>0</v>
      </c>
      <c r="U15" s="72">
        <v>0</v>
      </c>
      <c r="V15" s="72">
        <v>0</v>
      </c>
      <c r="W15" s="72">
        <v>0</v>
      </c>
      <c r="X15" s="72">
        <v>0</v>
      </c>
      <c r="Y15" s="72">
        <v>0</v>
      </c>
      <c r="Z15" s="72">
        <v>0</v>
      </c>
      <c r="AA15" s="72">
        <v>0</v>
      </c>
      <c r="AB15" s="72">
        <v>0</v>
      </c>
      <c r="AC15" s="72">
        <v>0</v>
      </c>
      <c r="AD15" s="72">
        <v>0</v>
      </c>
      <c r="AE15" s="72">
        <v>0</v>
      </c>
      <c r="AF15" s="72">
        <v>0</v>
      </c>
      <c r="AG15" s="72">
        <v>0</v>
      </c>
      <c r="AH15" s="72">
        <v>0</v>
      </c>
      <c r="AI15" s="72">
        <v>0</v>
      </c>
      <c r="AJ15" s="72">
        <v>0</v>
      </c>
      <c r="AK15" s="72">
        <v>-7906</v>
      </c>
      <c r="AL15" s="72">
        <v>0</v>
      </c>
      <c r="AM15" s="72">
        <v>0</v>
      </c>
      <c r="AN15" s="72">
        <v>0</v>
      </c>
      <c r="AO15" s="72">
        <v>0</v>
      </c>
      <c r="AP15" s="72">
        <v>0</v>
      </c>
      <c r="AQ15" s="72">
        <v>0</v>
      </c>
      <c r="AR15" s="72">
        <v>-2268.0100000000002</v>
      </c>
      <c r="AS15" s="72">
        <v>0</v>
      </c>
      <c r="AT15" s="72">
        <v>0</v>
      </c>
      <c r="AU15" s="72">
        <v>0</v>
      </c>
      <c r="AV15" s="72">
        <v>0</v>
      </c>
      <c r="AW15" s="72">
        <v>0</v>
      </c>
      <c r="AX15" s="72">
        <v>0</v>
      </c>
      <c r="AY15" s="72">
        <v>0</v>
      </c>
      <c r="AZ15" s="72">
        <v>0</v>
      </c>
      <c r="BA15" s="72">
        <v>156.8599999999997</v>
      </c>
      <c r="BB15" s="72">
        <v>0</v>
      </c>
      <c r="BC15" s="72">
        <v>0</v>
      </c>
      <c r="BD15" s="72">
        <v>0</v>
      </c>
      <c r="BE15" s="72">
        <v>0</v>
      </c>
      <c r="BF15" s="72">
        <v>0</v>
      </c>
      <c r="BG15" s="72">
        <v>0</v>
      </c>
      <c r="BH15" s="72">
        <v>0</v>
      </c>
      <c r="BI15" s="72">
        <v>0</v>
      </c>
      <c r="BJ15" s="72">
        <v>0</v>
      </c>
      <c r="BK15" s="72">
        <v>0</v>
      </c>
      <c r="BL15" s="72">
        <v>0</v>
      </c>
      <c r="BM15" s="72">
        <v>0</v>
      </c>
      <c r="BN15" s="72">
        <v>0</v>
      </c>
      <c r="BO15" s="72">
        <v>50749.420000000006</v>
      </c>
      <c r="BP15" s="72">
        <v>-10017.15</v>
      </c>
      <c r="BQ15" s="72">
        <v>60766.570000000007</v>
      </c>
      <c r="BS15" s="69">
        <v>0</v>
      </c>
      <c r="BT15" s="69">
        <v>0</v>
      </c>
      <c r="BU15" s="69">
        <v>0</v>
      </c>
      <c r="BW15" t="s">
        <v>233</v>
      </c>
    </row>
    <row r="16" spans="1:75" x14ac:dyDescent="0.25">
      <c r="A16" t="s">
        <v>669</v>
      </c>
      <c r="B16" s="2" t="s">
        <v>238</v>
      </c>
      <c r="C16" s="72" t="s">
        <v>238</v>
      </c>
      <c r="D16" s="69">
        <v>114</v>
      </c>
      <c r="E16" s="69">
        <v>9353113</v>
      </c>
      <c r="F16" s="69" t="s">
        <v>239</v>
      </c>
      <c r="G16" s="72">
        <v>0</v>
      </c>
      <c r="H16" s="72">
        <v>0</v>
      </c>
      <c r="I16" s="72">
        <v>0</v>
      </c>
      <c r="J16" s="72">
        <v>0</v>
      </c>
      <c r="K16" s="72">
        <v>0</v>
      </c>
      <c r="L16" s="72">
        <v>0</v>
      </c>
      <c r="M16" s="72">
        <v>0</v>
      </c>
      <c r="N16" s="72">
        <v>0</v>
      </c>
      <c r="O16" s="72">
        <v>0</v>
      </c>
      <c r="P16" s="72">
        <v>0</v>
      </c>
      <c r="Q16" s="72">
        <v>0</v>
      </c>
      <c r="R16" s="72">
        <v>0</v>
      </c>
      <c r="S16" s="72">
        <v>0</v>
      </c>
      <c r="T16" s="72">
        <v>0</v>
      </c>
      <c r="U16" s="72">
        <v>0</v>
      </c>
      <c r="V16" s="72">
        <v>0</v>
      </c>
      <c r="W16" s="72">
        <v>0</v>
      </c>
      <c r="X16" s="72">
        <v>0</v>
      </c>
      <c r="Y16" s="72">
        <v>0</v>
      </c>
      <c r="Z16" s="72">
        <v>0</v>
      </c>
      <c r="AA16" s="72">
        <v>0</v>
      </c>
      <c r="AB16" s="72">
        <v>0</v>
      </c>
      <c r="AC16" s="72">
        <v>0</v>
      </c>
      <c r="AD16" s="72">
        <v>0</v>
      </c>
      <c r="AE16" s="72">
        <v>0</v>
      </c>
      <c r="AF16" s="72">
        <v>0</v>
      </c>
      <c r="AG16" s="72">
        <v>0</v>
      </c>
      <c r="AH16" s="72">
        <v>0</v>
      </c>
      <c r="AI16" s="72">
        <v>0</v>
      </c>
      <c r="AJ16" s="72">
        <v>0</v>
      </c>
      <c r="AK16" s="72">
        <v>0</v>
      </c>
      <c r="AL16" s="72">
        <v>0</v>
      </c>
      <c r="AM16" s="72">
        <v>0</v>
      </c>
      <c r="AN16" s="72">
        <v>0</v>
      </c>
      <c r="AO16" s="72">
        <v>0</v>
      </c>
      <c r="AP16" s="72">
        <v>0</v>
      </c>
      <c r="AQ16" s="72">
        <v>0</v>
      </c>
      <c r="AR16" s="72">
        <v>0</v>
      </c>
      <c r="AS16" s="72">
        <v>0</v>
      </c>
      <c r="AT16" s="72">
        <v>0</v>
      </c>
      <c r="AU16" s="72">
        <v>0</v>
      </c>
      <c r="AV16" s="72">
        <v>0</v>
      </c>
      <c r="AW16" s="72">
        <v>0</v>
      </c>
      <c r="AX16" s="72">
        <v>0</v>
      </c>
      <c r="AY16" s="72">
        <v>0</v>
      </c>
      <c r="AZ16" s="72">
        <v>0</v>
      </c>
      <c r="BA16" s="72">
        <v>0</v>
      </c>
      <c r="BB16" s="72">
        <v>0</v>
      </c>
      <c r="BC16" s="72">
        <v>0</v>
      </c>
      <c r="BD16" s="72">
        <v>0</v>
      </c>
      <c r="BE16" s="72">
        <v>0</v>
      </c>
      <c r="BF16" s="72">
        <v>0</v>
      </c>
      <c r="BG16" s="72">
        <v>0</v>
      </c>
      <c r="BH16" s="72">
        <v>0</v>
      </c>
      <c r="BI16" s="72">
        <v>0</v>
      </c>
      <c r="BJ16" s="72">
        <v>0</v>
      </c>
      <c r="BK16" s="72">
        <v>0</v>
      </c>
      <c r="BL16" s="72">
        <v>0</v>
      </c>
      <c r="BM16" s="72">
        <v>0</v>
      </c>
      <c r="BN16" s="72">
        <v>0</v>
      </c>
      <c r="BO16" s="72">
        <v>0</v>
      </c>
      <c r="BP16" s="72">
        <v>0</v>
      </c>
      <c r="BQ16" s="72">
        <v>0</v>
      </c>
      <c r="BS16" s="69">
        <v>0</v>
      </c>
      <c r="BT16" s="69">
        <v>0</v>
      </c>
      <c r="BU16" s="69">
        <v>0</v>
      </c>
      <c r="BW16" t="s">
        <v>238</v>
      </c>
    </row>
    <row r="17" spans="1:75" x14ac:dyDescent="0.25">
      <c r="A17" s="73" t="s">
        <v>244</v>
      </c>
      <c r="B17" s="2" t="s">
        <v>243</v>
      </c>
      <c r="C17" s="72" t="s">
        <v>243</v>
      </c>
      <c r="D17" s="69">
        <v>187</v>
      </c>
      <c r="E17" s="69">
        <v>9351113</v>
      </c>
      <c r="F17" s="69" t="s">
        <v>244</v>
      </c>
      <c r="G17" s="72">
        <v>0</v>
      </c>
      <c r="H17" s="72">
        <v>0</v>
      </c>
      <c r="I17" s="72">
        <v>0</v>
      </c>
      <c r="J17" s="72">
        <v>0</v>
      </c>
      <c r="K17" s="72">
        <v>0</v>
      </c>
      <c r="L17" s="72">
        <v>0</v>
      </c>
      <c r="M17" s="72">
        <v>0</v>
      </c>
      <c r="N17" s="72">
        <v>0</v>
      </c>
      <c r="O17" s="72">
        <v>0</v>
      </c>
      <c r="P17" s="72">
        <v>0</v>
      </c>
      <c r="Q17" s="72">
        <v>0</v>
      </c>
      <c r="R17" s="72">
        <v>0</v>
      </c>
      <c r="S17" s="72">
        <v>0</v>
      </c>
      <c r="T17" s="72">
        <v>0</v>
      </c>
      <c r="U17" s="72">
        <v>0</v>
      </c>
      <c r="V17" s="72">
        <v>0</v>
      </c>
      <c r="W17" s="72">
        <v>0</v>
      </c>
      <c r="X17" s="72">
        <v>0</v>
      </c>
      <c r="Y17" s="72">
        <v>0</v>
      </c>
      <c r="Z17" s="72">
        <v>0</v>
      </c>
      <c r="AA17" s="72">
        <v>0</v>
      </c>
      <c r="AB17" s="72">
        <v>0</v>
      </c>
      <c r="AC17" s="72">
        <v>0</v>
      </c>
      <c r="AD17" s="72">
        <v>0</v>
      </c>
      <c r="AE17" s="72">
        <v>0</v>
      </c>
      <c r="AF17" s="72">
        <v>0</v>
      </c>
      <c r="AG17" s="72">
        <v>0</v>
      </c>
      <c r="AH17" s="72">
        <v>0</v>
      </c>
      <c r="AI17" s="72">
        <v>0</v>
      </c>
      <c r="AJ17" s="72">
        <v>0</v>
      </c>
      <c r="AK17" s="72">
        <v>0</v>
      </c>
      <c r="AL17" s="72">
        <v>0</v>
      </c>
      <c r="AM17" s="72">
        <v>0</v>
      </c>
      <c r="AN17" s="72">
        <v>0</v>
      </c>
      <c r="AO17" s="72">
        <v>0</v>
      </c>
      <c r="AP17" s="72">
        <v>0</v>
      </c>
      <c r="AQ17" s="72">
        <v>0</v>
      </c>
      <c r="AR17" s="72">
        <v>0</v>
      </c>
      <c r="AS17" s="72">
        <v>0</v>
      </c>
      <c r="AT17" s="72">
        <v>0</v>
      </c>
      <c r="AU17" s="72">
        <v>0</v>
      </c>
      <c r="AV17" s="72">
        <v>0</v>
      </c>
      <c r="AW17" s="72">
        <v>0</v>
      </c>
      <c r="AX17" s="72">
        <v>0</v>
      </c>
      <c r="AY17" s="72">
        <v>0</v>
      </c>
      <c r="AZ17" s="72">
        <v>0</v>
      </c>
      <c r="BA17" s="72">
        <v>-2.8421709430404007E-14</v>
      </c>
      <c r="BB17" s="72">
        <v>0</v>
      </c>
      <c r="BC17" s="72">
        <v>0</v>
      </c>
      <c r="BD17" s="72">
        <v>0</v>
      </c>
      <c r="BE17" s="72">
        <v>0</v>
      </c>
      <c r="BF17" s="72">
        <v>0</v>
      </c>
      <c r="BG17" s="72">
        <v>0</v>
      </c>
      <c r="BH17" s="72">
        <v>0</v>
      </c>
      <c r="BI17" s="72">
        <v>0</v>
      </c>
      <c r="BJ17" s="72">
        <v>0</v>
      </c>
      <c r="BK17" s="72">
        <v>0</v>
      </c>
      <c r="BL17" s="72">
        <v>0</v>
      </c>
      <c r="BM17" s="72">
        <v>0</v>
      </c>
      <c r="BN17" s="72">
        <v>0</v>
      </c>
      <c r="BO17" s="72">
        <v>0</v>
      </c>
      <c r="BP17" s="72">
        <v>-2.8421709430404007E-14</v>
      </c>
      <c r="BQ17" s="72">
        <v>2.8421709430404007E-14</v>
      </c>
      <c r="BS17" s="69">
        <v>0</v>
      </c>
      <c r="BT17" s="69">
        <v>0</v>
      </c>
      <c r="BU17" s="69">
        <v>0</v>
      </c>
      <c r="BW17" t="s">
        <v>243</v>
      </c>
    </row>
    <row r="18" spans="1:75" x14ac:dyDescent="0.25">
      <c r="A18" s="74" t="s">
        <v>670</v>
      </c>
      <c r="B18" s="2" t="s">
        <v>248</v>
      </c>
      <c r="C18" s="72" t="s">
        <v>248</v>
      </c>
      <c r="D18" s="69">
        <v>202</v>
      </c>
      <c r="E18" s="69">
        <v>9353074</v>
      </c>
      <c r="F18" s="69" t="s">
        <v>249</v>
      </c>
      <c r="G18" s="72">
        <v>0</v>
      </c>
      <c r="H18" s="72">
        <v>0</v>
      </c>
      <c r="I18" s="72">
        <v>0</v>
      </c>
      <c r="J18" s="72">
        <v>0</v>
      </c>
      <c r="K18" s="72">
        <v>0</v>
      </c>
      <c r="L18" s="72">
        <v>0</v>
      </c>
      <c r="M18" s="72">
        <v>0</v>
      </c>
      <c r="N18" s="72">
        <v>3845.63</v>
      </c>
      <c r="O18" s="72">
        <v>0</v>
      </c>
      <c r="P18" s="72">
        <v>1079.3399999999999</v>
      </c>
      <c r="Q18" s="72">
        <v>0</v>
      </c>
      <c r="R18" s="72">
        <v>0</v>
      </c>
      <c r="S18" s="72">
        <v>1131.3</v>
      </c>
      <c r="T18" s="72">
        <v>0</v>
      </c>
      <c r="U18" s="72">
        <v>0</v>
      </c>
      <c r="V18" s="72">
        <v>0</v>
      </c>
      <c r="W18" s="72">
        <v>0</v>
      </c>
      <c r="X18" s="72">
        <v>0</v>
      </c>
      <c r="Y18" s="72">
        <v>0</v>
      </c>
      <c r="Z18" s="72">
        <v>0</v>
      </c>
      <c r="AA18" s="72">
        <v>0</v>
      </c>
      <c r="AB18" s="72">
        <v>0</v>
      </c>
      <c r="AC18" s="72">
        <v>0</v>
      </c>
      <c r="AD18" s="72">
        <v>0</v>
      </c>
      <c r="AE18" s="72">
        <v>0</v>
      </c>
      <c r="AF18" s="72">
        <v>0</v>
      </c>
      <c r="AG18" s="72">
        <v>0</v>
      </c>
      <c r="AH18" s="72">
        <v>0</v>
      </c>
      <c r="AI18" s="72">
        <v>0</v>
      </c>
      <c r="AJ18" s="72">
        <v>0</v>
      </c>
      <c r="AK18" s="72">
        <v>0</v>
      </c>
      <c r="AL18" s="72">
        <v>0</v>
      </c>
      <c r="AM18" s="72">
        <v>0</v>
      </c>
      <c r="AN18" s="72">
        <v>0</v>
      </c>
      <c r="AO18" s="72">
        <v>0</v>
      </c>
      <c r="AP18" s="72">
        <v>0</v>
      </c>
      <c r="AQ18" s="72">
        <v>0</v>
      </c>
      <c r="AR18" s="72">
        <v>673.9</v>
      </c>
      <c r="AS18" s="72">
        <v>0</v>
      </c>
      <c r="AT18" s="72">
        <v>0</v>
      </c>
      <c r="AU18" s="72">
        <v>0</v>
      </c>
      <c r="AV18" s="72">
        <v>0</v>
      </c>
      <c r="AW18" s="72">
        <v>0</v>
      </c>
      <c r="AX18" s="72">
        <v>0</v>
      </c>
      <c r="AY18" s="72">
        <v>0</v>
      </c>
      <c r="AZ18" s="72">
        <v>0</v>
      </c>
      <c r="BA18" s="72">
        <v>187.35</v>
      </c>
      <c r="BB18" s="72">
        <v>0</v>
      </c>
      <c r="BC18" s="72">
        <v>0</v>
      </c>
      <c r="BD18" s="72">
        <v>0</v>
      </c>
      <c r="BE18" s="72">
        <v>0</v>
      </c>
      <c r="BF18" s="72">
        <v>0</v>
      </c>
      <c r="BG18" s="72">
        <v>0</v>
      </c>
      <c r="BH18" s="72">
        <v>0</v>
      </c>
      <c r="BI18" s="72">
        <v>0</v>
      </c>
      <c r="BJ18" s="72">
        <v>0</v>
      </c>
      <c r="BK18" s="72">
        <v>0</v>
      </c>
      <c r="BL18" s="72">
        <v>0</v>
      </c>
      <c r="BM18" s="72">
        <v>0</v>
      </c>
      <c r="BN18" s="72">
        <v>0</v>
      </c>
      <c r="BO18" s="72">
        <v>6056.27</v>
      </c>
      <c r="BP18" s="72">
        <v>861.25</v>
      </c>
      <c r="BQ18" s="72">
        <v>5195.0200000000004</v>
      </c>
      <c r="BS18" s="69">
        <v>0</v>
      </c>
      <c r="BT18" s="69">
        <v>0</v>
      </c>
      <c r="BU18" s="69">
        <v>0</v>
      </c>
      <c r="BW18" t="s">
        <v>248</v>
      </c>
    </row>
    <row r="19" spans="1:75" x14ac:dyDescent="0.25">
      <c r="A19" t="s">
        <v>671</v>
      </c>
      <c r="B19" s="2" t="s">
        <v>253</v>
      </c>
      <c r="C19" s="72" t="s">
        <v>253</v>
      </c>
      <c r="D19" s="69">
        <v>203</v>
      </c>
      <c r="E19" s="69">
        <v>9353117</v>
      </c>
      <c r="F19" s="69" t="s">
        <v>254</v>
      </c>
      <c r="G19" s="72">
        <v>0</v>
      </c>
      <c r="H19" s="72">
        <v>0</v>
      </c>
      <c r="I19" s="72">
        <v>0</v>
      </c>
      <c r="J19" s="72">
        <v>0</v>
      </c>
      <c r="K19" s="72">
        <v>0</v>
      </c>
      <c r="L19" s="72">
        <v>0</v>
      </c>
      <c r="M19" s="72">
        <v>0</v>
      </c>
      <c r="N19" s="72">
        <v>623</v>
      </c>
      <c r="O19" s="72">
        <v>0</v>
      </c>
      <c r="P19" s="72">
        <v>691.6</v>
      </c>
      <c r="Q19" s="72">
        <v>0</v>
      </c>
      <c r="R19" s="72">
        <v>0</v>
      </c>
      <c r="S19" s="72">
        <v>0</v>
      </c>
      <c r="T19" s="72">
        <v>0</v>
      </c>
      <c r="U19" s="72">
        <v>0</v>
      </c>
      <c r="V19" s="72">
        <v>0</v>
      </c>
      <c r="W19" s="72">
        <v>0</v>
      </c>
      <c r="X19" s="72">
        <v>0</v>
      </c>
      <c r="Y19" s="72">
        <v>0</v>
      </c>
      <c r="Z19" s="72">
        <v>0</v>
      </c>
      <c r="AA19" s="72">
        <v>0</v>
      </c>
      <c r="AB19" s="72">
        <v>0</v>
      </c>
      <c r="AC19" s="72">
        <v>0</v>
      </c>
      <c r="AD19" s="72">
        <v>0</v>
      </c>
      <c r="AE19" s="72">
        <v>0</v>
      </c>
      <c r="AF19" s="72">
        <v>0</v>
      </c>
      <c r="AG19" s="72">
        <v>0</v>
      </c>
      <c r="AH19" s="72">
        <v>0</v>
      </c>
      <c r="AI19" s="72">
        <v>0</v>
      </c>
      <c r="AJ19" s="72">
        <v>0</v>
      </c>
      <c r="AK19" s="72">
        <v>0</v>
      </c>
      <c r="AL19" s="72">
        <v>0</v>
      </c>
      <c r="AM19" s="72">
        <v>0</v>
      </c>
      <c r="AN19" s="72">
        <v>0</v>
      </c>
      <c r="AO19" s="72">
        <v>0</v>
      </c>
      <c r="AP19" s="72">
        <v>0</v>
      </c>
      <c r="AQ19" s="72">
        <v>0</v>
      </c>
      <c r="AR19" s="72">
        <v>0</v>
      </c>
      <c r="AS19" s="72">
        <v>0</v>
      </c>
      <c r="AT19" s="72">
        <v>0</v>
      </c>
      <c r="AU19" s="72">
        <v>0</v>
      </c>
      <c r="AV19" s="72">
        <v>0</v>
      </c>
      <c r="AW19" s="72">
        <v>0</v>
      </c>
      <c r="AX19" s="72">
        <v>0</v>
      </c>
      <c r="AY19" s="72">
        <v>0</v>
      </c>
      <c r="AZ19" s="72">
        <v>0</v>
      </c>
      <c r="BA19" s="72">
        <v>40</v>
      </c>
      <c r="BB19" s="72">
        <v>0</v>
      </c>
      <c r="BC19" s="72">
        <v>0</v>
      </c>
      <c r="BD19" s="72">
        <v>0</v>
      </c>
      <c r="BE19" s="72">
        <v>0</v>
      </c>
      <c r="BF19" s="72">
        <v>0</v>
      </c>
      <c r="BG19" s="72">
        <v>26.44</v>
      </c>
      <c r="BH19" s="72">
        <v>0</v>
      </c>
      <c r="BI19" s="72">
        <v>0</v>
      </c>
      <c r="BJ19" s="72">
        <v>0</v>
      </c>
      <c r="BK19" s="72">
        <v>0</v>
      </c>
      <c r="BL19" s="72">
        <v>0</v>
      </c>
      <c r="BM19" s="72">
        <v>0</v>
      </c>
      <c r="BN19" s="72">
        <v>-203</v>
      </c>
      <c r="BO19" s="72">
        <v>1111.5999999999999</v>
      </c>
      <c r="BP19" s="72">
        <v>66.44</v>
      </c>
      <c r="BQ19" s="72">
        <v>1045.1599999999999</v>
      </c>
      <c r="BS19" s="69">
        <v>0</v>
      </c>
      <c r="BT19" s="69">
        <v>0</v>
      </c>
      <c r="BU19" s="69">
        <v>0</v>
      </c>
      <c r="BW19" t="s">
        <v>253</v>
      </c>
    </row>
    <row r="20" spans="1:75" x14ac:dyDescent="0.25">
      <c r="A20" t="s">
        <v>259</v>
      </c>
      <c r="B20" s="2" t="s">
        <v>258</v>
      </c>
      <c r="C20" s="72" t="s">
        <v>258</v>
      </c>
      <c r="D20" s="69">
        <v>205</v>
      </c>
      <c r="E20" s="69">
        <v>9352002</v>
      </c>
      <c r="F20" s="69" t="s">
        <v>259</v>
      </c>
      <c r="G20" s="72">
        <v>0</v>
      </c>
      <c r="H20" s="72">
        <v>0</v>
      </c>
      <c r="I20" s="72">
        <v>0</v>
      </c>
      <c r="J20" s="72">
        <v>0</v>
      </c>
      <c r="K20" s="72">
        <v>0</v>
      </c>
      <c r="L20" s="72">
        <v>0</v>
      </c>
      <c r="M20" s="72">
        <v>0</v>
      </c>
      <c r="N20" s="72">
        <v>0</v>
      </c>
      <c r="O20" s="72">
        <v>0</v>
      </c>
      <c r="P20" s="72">
        <v>0</v>
      </c>
      <c r="Q20" s="72">
        <v>0</v>
      </c>
      <c r="R20" s="72">
        <v>0</v>
      </c>
      <c r="S20" s="72">
        <v>0</v>
      </c>
      <c r="T20" s="72">
        <v>0</v>
      </c>
      <c r="U20" s="72">
        <v>0</v>
      </c>
      <c r="V20" s="72">
        <v>0</v>
      </c>
      <c r="W20" s="72">
        <v>0</v>
      </c>
      <c r="X20" s="72">
        <v>0</v>
      </c>
      <c r="Y20" s="72">
        <v>0</v>
      </c>
      <c r="Z20" s="72">
        <v>0</v>
      </c>
      <c r="AA20" s="72">
        <v>0</v>
      </c>
      <c r="AB20" s="72">
        <v>0</v>
      </c>
      <c r="AC20" s="72">
        <v>0</v>
      </c>
      <c r="AD20" s="72">
        <v>0</v>
      </c>
      <c r="AE20" s="72">
        <v>0</v>
      </c>
      <c r="AF20" s="72">
        <v>0</v>
      </c>
      <c r="AG20" s="72">
        <v>0</v>
      </c>
      <c r="AH20" s="72">
        <v>0</v>
      </c>
      <c r="AI20" s="72">
        <v>0</v>
      </c>
      <c r="AJ20" s="72">
        <v>0</v>
      </c>
      <c r="AK20" s="72">
        <v>0</v>
      </c>
      <c r="AL20" s="72">
        <v>0</v>
      </c>
      <c r="AM20" s="72">
        <v>0</v>
      </c>
      <c r="AN20" s="72">
        <v>0</v>
      </c>
      <c r="AO20" s="72">
        <v>0</v>
      </c>
      <c r="AP20" s="72">
        <v>0</v>
      </c>
      <c r="AQ20" s="72">
        <v>0</v>
      </c>
      <c r="AR20" s="72">
        <v>0</v>
      </c>
      <c r="AS20" s="72">
        <v>0</v>
      </c>
      <c r="AT20" s="72">
        <v>0</v>
      </c>
      <c r="AU20" s="72">
        <v>0</v>
      </c>
      <c r="AV20" s="72">
        <v>0</v>
      </c>
      <c r="AW20" s="72">
        <v>0</v>
      </c>
      <c r="AX20" s="72">
        <v>0</v>
      </c>
      <c r="AY20" s="72">
        <v>0</v>
      </c>
      <c r="AZ20" s="72">
        <v>0</v>
      </c>
      <c r="BA20" s="72">
        <v>0</v>
      </c>
      <c r="BB20" s="72">
        <v>0</v>
      </c>
      <c r="BC20" s="72">
        <v>0</v>
      </c>
      <c r="BD20" s="72">
        <v>0</v>
      </c>
      <c r="BE20" s="72">
        <v>0</v>
      </c>
      <c r="BF20" s="72">
        <v>0</v>
      </c>
      <c r="BG20" s="72">
        <v>0</v>
      </c>
      <c r="BH20" s="72">
        <v>0</v>
      </c>
      <c r="BI20" s="72">
        <v>0</v>
      </c>
      <c r="BJ20" s="72">
        <v>0</v>
      </c>
      <c r="BK20" s="72">
        <v>0</v>
      </c>
      <c r="BL20" s="72">
        <v>0</v>
      </c>
      <c r="BM20" s="72">
        <v>0</v>
      </c>
      <c r="BN20" s="72">
        <v>0</v>
      </c>
      <c r="BO20" s="72">
        <v>0</v>
      </c>
      <c r="BP20" s="72">
        <v>0</v>
      </c>
      <c r="BQ20" s="72">
        <v>0</v>
      </c>
      <c r="BS20" s="69">
        <v>0</v>
      </c>
      <c r="BT20" s="69">
        <v>0</v>
      </c>
      <c r="BU20" s="69">
        <v>0</v>
      </c>
      <c r="BW20" t="s">
        <v>258</v>
      </c>
    </row>
    <row r="21" spans="1:75" x14ac:dyDescent="0.25">
      <c r="A21" t="s">
        <v>672</v>
      </c>
      <c r="B21" s="2" t="s">
        <v>263</v>
      </c>
      <c r="C21" s="72" t="s">
        <v>263</v>
      </c>
      <c r="D21" s="69">
        <v>206</v>
      </c>
      <c r="E21" s="69">
        <v>9353078</v>
      </c>
      <c r="F21" s="69" t="s">
        <v>264</v>
      </c>
      <c r="G21" s="72">
        <v>0</v>
      </c>
      <c r="H21" s="72">
        <v>0</v>
      </c>
      <c r="I21" s="72">
        <v>0</v>
      </c>
      <c r="J21" s="72">
        <v>0</v>
      </c>
      <c r="K21" s="72">
        <v>0</v>
      </c>
      <c r="L21" s="72">
        <v>0</v>
      </c>
      <c r="M21" s="72">
        <v>0</v>
      </c>
      <c r="N21" s="72">
        <v>0</v>
      </c>
      <c r="O21" s="72">
        <v>0</v>
      </c>
      <c r="P21" s="72">
        <v>0</v>
      </c>
      <c r="Q21" s="72">
        <v>0</v>
      </c>
      <c r="R21" s="72">
        <v>0</v>
      </c>
      <c r="S21" s="72">
        <v>0</v>
      </c>
      <c r="T21" s="72">
        <v>0</v>
      </c>
      <c r="U21" s="72">
        <v>0</v>
      </c>
      <c r="V21" s="72">
        <v>0</v>
      </c>
      <c r="W21" s="72">
        <v>0</v>
      </c>
      <c r="X21" s="72">
        <v>0</v>
      </c>
      <c r="Y21" s="72">
        <v>0</v>
      </c>
      <c r="Z21" s="72">
        <v>0</v>
      </c>
      <c r="AA21" s="72">
        <v>0</v>
      </c>
      <c r="AB21" s="72">
        <v>0</v>
      </c>
      <c r="AC21" s="72">
        <v>0</v>
      </c>
      <c r="AD21" s="72">
        <v>0</v>
      </c>
      <c r="AE21" s="72">
        <v>0</v>
      </c>
      <c r="AF21" s="72">
        <v>0</v>
      </c>
      <c r="AG21" s="72">
        <v>0</v>
      </c>
      <c r="AH21" s="72">
        <v>0</v>
      </c>
      <c r="AI21" s="72">
        <v>0</v>
      </c>
      <c r="AJ21" s="72">
        <v>0</v>
      </c>
      <c r="AK21" s="72">
        <v>0</v>
      </c>
      <c r="AL21" s="72">
        <v>0</v>
      </c>
      <c r="AM21" s="72">
        <v>0</v>
      </c>
      <c r="AN21" s="72">
        <v>0</v>
      </c>
      <c r="AO21" s="72">
        <v>0</v>
      </c>
      <c r="AP21" s="72">
        <v>0</v>
      </c>
      <c r="AQ21" s="72">
        <v>0</v>
      </c>
      <c r="AR21" s="72">
        <v>0</v>
      </c>
      <c r="AS21" s="72">
        <v>0</v>
      </c>
      <c r="AT21" s="72">
        <v>0</v>
      </c>
      <c r="AU21" s="72">
        <v>0</v>
      </c>
      <c r="AV21" s="72">
        <v>0</v>
      </c>
      <c r="AW21" s="72">
        <v>0</v>
      </c>
      <c r="AX21" s="72">
        <v>0</v>
      </c>
      <c r="AY21" s="72">
        <v>0</v>
      </c>
      <c r="AZ21" s="72">
        <v>0</v>
      </c>
      <c r="BA21" s="72">
        <v>0</v>
      </c>
      <c r="BB21" s="72">
        <v>0</v>
      </c>
      <c r="BC21" s="72">
        <v>0</v>
      </c>
      <c r="BD21" s="72">
        <v>0</v>
      </c>
      <c r="BE21" s="72">
        <v>0</v>
      </c>
      <c r="BF21" s="72">
        <v>0</v>
      </c>
      <c r="BG21" s="72">
        <v>0</v>
      </c>
      <c r="BH21" s="72">
        <v>0</v>
      </c>
      <c r="BI21" s="72">
        <v>0</v>
      </c>
      <c r="BJ21" s="72">
        <v>0</v>
      </c>
      <c r="BK21" s="72">
        <v>0</v>
      </c>
      <c r="BL21" s="72">
        <v>0</v>
      </c>
      <c r="BM21" s="72">
        <v>0</v>
      </c>
      <c r="BN21" s="72">
        <v>0</v>
      </c>
      <c r="BO21" s="72">
        <v>0</v>
      </c>
      <c r="BP21" s="72">
        <v>0</v>
      </c>
      <c r="BQ21" s="72">
        <v>0</v>
      </c>
      <c r="BS21" s="69">
        <v>0</v>
      </c>
      <c r="BT21" s="69">
        <v>0</v>
      </c>
      <c r="BU21" s="69">
        <v>0</v>
      </c>
      <c r="BW21" t="s">
        <v>263</v>
      </c>
    </row>
    <row r="22" spans="1:75" x14ac:dyDescent="0.25">
      <c r="A22" t="s">
        <v>269</v>
      </c>
      <c r="B22" s="2" t="s">
        <v>268</v>
      </c>
      <c r="C22" s="72" t="s">
        <v>268</v>
      </c>
      <c r="D22" s="69">
        <v>211</v>
      </c>
      <c r="E22" s="69">
        <v>9352066</v>
      </c>
      <c r="F22" s="69" t="s">
        <v>269</v>
      </c>
      <c r="G22" s="72">
        <v>0</v>
      </c>
      <c r="H22" s="72">
        <v>0</v>
      </c>
      <c r="I22" s="72">
        <v>0</v>
      </c>
      <c r="J22" s="72">
        <v>0</v>
      </c>
      <c r="K22" s="72">
        <v>0</v>
      </c>
      <c r="L22" s="72">
        <v>0</v>
      </c>
      <c r="M22" s="72">
        <v>0</v>
      </c>
      <c r="N22" s="72">
        <v>246.08</v>
      </c>
      <c r="O22" s="72">
        <v>0</v>
      </c>
      <c r="P22" s="72">
        <v>0</v>
      </c>
      <c r="Q22" s="72">
        <v>0</v>
      </c>
      <c r="R22" s="72">
        <v>660</v>
      </c>
      <c r="S22" s="72">
        <v>0</v>
      </c>
      <c r="T22" s="72">
        <v>0</v>
      </c>
      <c r="U22" s="72">
        <v>0</v>
      </c>
      <c r="V22" s="72">
        <v>0</v>
      </c>
      <c r="W22" s="72">
        <v>0</v>
      </c>
      <c r="X22" s="72">
        <v>0</v>
      </c>
      <c r="Y22" s="72">
        <v>0</v>
      </c>
      <c r="Z22" s="72">
        <v>0</v>
      </c>
      <c r="AA22" s="72">
        <v>0</v>
      </c>
      <c r="AB22" s="72">
        <v>0</v>
      </c>
      <c r="AC22" s="72">
        <v>0</v>
      </c>
      <c r="AD22" s="72">
        <v>0</v>
      </c>
      <c r="AE22" s="72">
        <v>0</v>
      </c>
      <c r="AF22" s="72">
        <v>0</v>
      </c>
      <c r="AG22" s="72">
        <v>0</v>
      </c>
      <c r="AH22" s="72">
        <v>0</v>
      </c>
      <c r="AI22" s="72">
        <v>0</v>
      </c>
      <c r="AJ22" s="72">
        <v>0</v>
      </c>
      <c r="AK22" s="72">
        <v>0</v>
      </c>
      <c r="AL22" s="72">
        <v>0</v>
      </c>
      <c r="AM22" s="72">
        <v>0</v>
      </c>
      <c r="AN22" s="72">
        <v>0</v>
      </c>
      <c r="AO22" s="72">
        <v>0</v>
      </c>
      <c r="AP22" s="72">
        <v>0</v>
      </c>
      <c r="AQ22" s="72">
        <v>0</v>
      </c>
      <c r="AR22" s="72">
        <v>45.789999999999964</v>
      </c>
      <c r="AS22" s="72">
        <v>0</v>
      </c>
      <c r="AT22" s="72">
        <v>0</v>
      </c>
      <c r="AU22" s="72">
        <v>0</v>
      </c>
      <c r="AV22" s="72">
        <v>0</v>
      </c>
      <c r="AW22" s="72">
        <v>0</v>
      </c>
      <c r="AX22" s="72">
        <v>0</v>
      </c>
      <c r="AY22" s="72">
        <v>0</v>
      </c>
      <c r="AZ22" s="72">
        <v>0</v>
      </c>
      <c r="BA22" s="72">
        <v>0</v>
      </c>
      <c r="BB22" s="72">
        <v>0</v>
      </c>
      <c r="BC22" s="72">
        <v>0</v>
      </c>
      <c r="BD22" s="72">
        <v>0</v>
      </c>
      <c r="BE22" s="72">
        <v>0</v>
      </c>
      <c r="BF22" s="72">
        <v>0</v>
      </c>
      <c r="BG22" s="72">
        <v>0</v>
      </c>
      <c r="BH22" s="72">
        <v>0</v>
      </c>
      <c r="BI22" s="72">
        <v>0</v>
      </c>
      <c r="BJ22" s="72">
        <v>0</v>
      </c>
      <c r="BK22" s="72">
        <v>0</v>
      </c>
      <c r="BL22" s="72">
        <v>0</v>
      </c>
      <c r="BM22" s="72">
        <v>20</v>
      </c>
      <c r="BN22" s="72">
        <v>0</v>
      </c>
      <c r="BO22" s="72">
        <v>906.08</v>
      </c>
      <c r="BP22" s="72">
        <v>65.789999999999964</v>
      </c>
      <c r="BQ22" s="72">
        <v>840.29000000000008</v>
      </c>
      <c r="BS22" s="69">
        <v>0</v>
      </c>
      <c r="BT22" s="69">
        <v>0</v>
      </c>
      <c r="BU22" s="69">
        <v>0</v>
      </c>
      <c r="BW22" t="s">
        <v>268</v>
      </c>
    </row>
    <row r="23" spans="1:75" x14ac:dyDescent="0.25">
      <c r="A23" t="s">
        <v>673</v>
      </c>
      <c r="B23" s="2" t="s">
        <v>273</v>
      </c>
      <c r="C23" s="72" t="s">
        <v>273</v>
      </c>
      <c r="D23" s="69">
        <v>216</v>
      </c>
      <c r="E23" s="69">
        <v>9353112</v>
      </c>
      <c r="F23" s="69" t="s">
        <v>274</v>
      </c>
      <c r="G23" s="72">
        <v>0</v>
      </c>
      <c r="H23" s="72">
        <v>0</v>
      </c>
      <c r="I23" s="72">
        <v>0</v>
      </c>
      <c r="J23" s="72">
        <v>0</v>
      </c>
      <c r="K23" s="72">
        <v>0</v>
      </c>
      <c r="L23" s="72">
        <v>0</v>
      </c>
      <c r="M23" s="72">
        <v>0</v>
      </c>
      <c r="N23" s="72">
        <v>0</v>
      </c>
      <c r="O23" s="72">
        <v>0</v>
      </c>
      <c r="P23" s="72">
        <v>0</v>
      </c>
      <c r="Q23" s="72">
        <v>0</v>
      </c>
      <c r="R23" s="72">
        <v>0</v>
      </c>
      <c r="S23" s="72">
        <v>0</v>
      </c>
      <c r="T23" s="72">
        <v>0</v>
      </c>
      <c r="U23" s="72">
        <v>0</v>
      </c>
      <c r="V23" s="72">
        <v>0</v>
      </c>
      <c r="W23" s="72">
        <v>0</v>
      </c>
      <c r="X23" s="72">
        <v>0</v>
      </c>
      <c r="Y23" s="72">
        <v>0</v>
      </c>
      <c r="Z23" s="72">
        <v>0</v>
      </c>
      <c r="AA23" s="72">
        <v>0</v>
      </c>
      <c r="AB23" s="72">
        <v>0</v>
      </c>
      <c r="AC23" s="72">
        <v>0</v>
      </c>
      <c r="AD23" s="72">
        <v>0</v>
      </c>
      <c r="AE23" s="72">
        <v>0</v>
      </c>
      <c r="AF23" s="72">
        <v>0</v>
      </c>
      <c r="AG23" s="72">
        <v>0</v>
      </c>
      <c r="AH23" s="72">
        <v>0</v>
      </c>
      <c r="AI23" s="72">
        <v>0</v>
      </c>
      <c r="AJ23" s="72">
        <v>0</v>
      </c>
      <c r="AK23" s="72">
        <v>0</v>
      </c>
      <c r="AL23" s="72">
        <v>0</v>
      </c>
      <c r="AM23" s="72">
        <v>0</v>
      </c>
      <c r="AN23" s="72">
        <v>0</v>
      </c>
      <c r="AO23" s="72">
        <v>0</v>
      </c>
      <c r="AP23" s="72">
        <v>0</v>
      </c>
      <c r="AQ23" s="72">
        <v>0</v>
      </c>
      <c r="AR23" s="72">
        <v>0</v>
      </c>
      <c r="AS23" s="72">
        <v>0</v>
      </c>
      <c r="AT23" s="72">
        <v>0</v>
      </c>
      <c r="AU23" s="72">
        <v>0</v>
      </c>
      <c r="AV23" s="72">
        <v>0</v>
      </c>
      <c r="AW23" s="72">
        <v>0</v>
      </c>
      <c r="AX23" s="72">
        <v>0</v>
      </c>
      <c r="AY23" s="72">
        <v>0</v>
      </c>
      <c r="AZ23" s="72">
        <v>0</v>
      </c>
      <c r="BA23" s="72">
        <v>2.2204460492503131E-15</v>
      </c>
      <c r="BB23" s="72">
        <v>0</v>
      </c>
      <c r="BC23" s="72">
        <v>0</v>
      </c>
      <c r="BD23" s="72">
        <v>0</v>
      </c>
      <c r="BE23" s="72">
        <v>0</v>
      </c>
      <c r="BF23" s="72">
        <v>0</v>
      </c>
      <c r="BG23" s="72">
        <v>0</v>
      </c>
      <c r="BH23" s="72">
        <v>0</v>
      </c>
      <c r="BI23" s="72">
        <v>0</v>
      </c>
      <c r="BJ23" s="72">
        <v>0</v>
      </c>
      <c r="BK23" s="72">
        <v>0</v>
      </c>
      <c r="BL23" s="72">
        <v>0</v>
      </c>
      <c r="BM23" s="72">
        <v>0</v>
      </c>
      <c r="BN23" s="72">
        <v>0</v>
      </c>
      <c r="BO23" s="72">
        <v>0</v>
      </c>
      <c r="BP23" s="72">
        <v>2.2204460492503131E-15</v>
      </c>
      <c r="BQ23" s="72">
        <v>-2.2204460492503131E-15</v>
      </c>
      <c r="BS23" s="69">
        <v>0</v>
      </c>
      <c r="BT23" s="69">
        <v>0</v>
      </c>
      <c r="BU23" s="69">
        <v>0</v>
      </c>
      <c r="BW23" t="s">
        <v>273</v>
      </c>
    </row>
    <row r="24" spans="1:75" x14ac:dyDescent="0.25">
      <c r="A24" t="s">
        <v>279</v>
      </c>
      <c r="B24" s="2" t="s">
        <v>278</v>
      </c>
      <c r="C24" s="72" t="s">
        <v>278</v>
      </c>
      <c r="D24" s="69">
        <v>220</v>
      </c>
      <c r="E24" s="69">
        <v>9352071</v>
      </c>
      <c r="F24" s="69" t="s">
        <v>279</v>
      </c>
      <c r="G24" s="72">
        <v>0</v>
      </c>
      <c r="H24" s="72">
        <v>0</v>
      </c>
      <c r="I24" s="72">
        <v>0</v>
      </c>
      <c r="J24" s="72">
        <v>0</v>
      </c>
      <c r="K24" s="72">
        <v>0</v>
      </c>
      <c r="L24" s="72">
        <v>0</v>
      </c>
      <c r="M24" s="72">
        <v>0</v>
      </c>
      <c r="N24" s="72">
        <v>0</v>
      </c>
      <c r="O24" s="72">
        <v>0</v>
      </c>
      <c r="P24" s="72">
        <v>702.8</v>
      </c>
      <c r="Q24" s="72">
        <v>0</v>
      </c>
      <c r="R24" s="72">
        <v>0</v>
      </c>
      <c r="S24" s="72">
        <v>0</v>
      </c>
      <c r="T24" s="72">
        <v>0</v>
      </c>
      <c r="U24" s="72">
        <v>0</v>
      </c>
      <c r="V24" s="72">
        <v>0</v>
      </c>
      <c r="W24" s="72">
        <v>0</v>
      </c>
      <c r="X24" s="72">
        <v>0</v>
      </c>
      <c r="Y24" s="72">
        <v>0</v>
      </c>
      <c r="Z24" s="72">
        <v>0</v>
      </c>
      <c r="AA24" s="72">
        <v>0</v>
      </c>
      <c r="AB24" s="72">
        <v>0</v>
      </c>
      <c r="AC24" s="72">
        <v>0</v>
      </c>
      <c r="AD24" s="72">
        <v>0</v>
      </c>
      <c r="AE24" s="72">
        <v>0</v>
      </c>
      <c r="AF24" s="72">
        <v>0</v>
      </c>
      <c r="AG24" s="72">
        <v>0</v>
      </c>
      <c r="AH24" s="72">
        <v>0</v>
      </c>
      <c r="AI24" s="72">
        <v>0</v>
      </c>
      <c r="AJ24" s="72">
        <v>0</v>
      </c>
      <c r="AK24" s="72">
        <v>0</v>
      </c>
      <c r="AL24" s="72">
        <v>0</v>
      </c>
      <c r="AM24" s="72">
        <v>0</v>
      </c>
      <c r="AN24" s="72">
        <v>0</v>
      </c>
      <c r="AO24" s="72">
        <v>0</v>
      </c>
      <c r="AP24" s="72">
        <v>0</v>
      </c>
      <c r="AQ24" s="72">
        <v>65</v>
      </c>
      <c r="AR24" s="72">
        <v>0</v>
      </c>
      <c r="AS24" s="72">
        <v>0</v>
      </c>
      <c r="AT24" s="72">
        <v>0</v>
      </c>
      <c r="AU24" s="72">
        <v>0</v>
      </c>
      <c r="AV24" s="72">
        <v>0</v>
      </c>
      <c r="AW24" s="72">
        <v>0</v>
      </c>
      <c r="AX24" s="72">
        <v>0</v>
      </c>
      <c r="AY24" s="72">
        <v>0</v>
      </c>
      <c r="AZ24" s="72">
        <v>0</v>
      </c>
      <c r="BA24" s="72">
        <v>77.039999999999992</v>
      </c>
      <c r="BB24" s="72">
        <v>0</v>
      </c>
      <c r="BC24" s="72">
        <v>0</v>
      </c>
      <c r="BD24" s="72">
        <v>0</v>
      </c>
      <c r="BE24" s="72">
        <v>0</v>
      </c>
      <c r="BF24" s="72">
        <v>0</v>
      </c>
      <c r="BG24" s="72">
        <v>0</v>
      </c>
      <c r="BH24" s="72">
        <v>0</v>
      </c>
      <c r="BI24" s="72">
        <v>0</v>
      </c>
      <c r="BJ24" s="72">
        <v>0</v>
      </c>
      <c r="BK24" s="72">
        <v>0</v>
      </c>
      <c r="BL24" s="72">
        <v>0</v>
      </c>
      <c r="BM24" s="72">
        <v>0</v>
      </c>
      <c r="BN24" s="72">
        <v>-206</v>
      </c>
      <c r="BO24" s="72">
        <v>496.79999999999995</v>
      </c>
      <c r="BP24" s="72">
        <v>142.04</v>
      </c>
      <c r="BQ24" s="72">
        <v>354.76</v>
      </c>
      <c r="BS24" s="69">
        <v>0</v>
      </c>
      <c r="BT24" s="69">
        <v>0</v>
      </c>
      <c r="BU24" s="69">
        <v>0</v>
      </c>
      <c r="BW24" t="s">
        <v>278</v>
      </c>
    </row>
    <row r="25" spans="1:75" x14ac:dyDescent="0.25">
      <c r="A25" s="19" t="s">
        <v>674</v>
      </c>
      <c r="B25" s="75" t="s">
        <v>282</v>
      </c>
      <c r="C25" s="72" t="s">
        <v>282</v>
      </c>
      <c r="D25" s="69">
        <v>223</v>
      </c>
      <c r="E25" s="69">
        <v>9353085</v>
      </c>
      <c r="F25" s="69" t="s">
        <v>283</v>
      </c>
      <c r="G25" s="72">
        <v>0</v>
      </c>
      <c r="H25" s="72">
        <v>0</v>
      </c>
      <c r="I25" s="72">
        <v>0</v>
      </c>
      <c r="J25" s="72">
        <v>0</v>
      </c>
      <c r="K25" s="72">
        <v>0</v>
      </c>
      <c r="L25" s="72">
        <v>0</v>
      </c>
      <c r="M25" s="72">
        <v>0</v>
      </c>
      <c r="N25" s="72">
        <v>0</v>
      </c>
      <c r="O25" s="72">
        <v>0</v>
      </c>
      <c r="P25" s="72">
        <v>0</v>
      </c>
      <c r="Q25" s="72">
        <v>0</v>
      </c>
      <c r="R25" s="72">
        <v>0</v>
      </c>
      <c r="S25" s="72">
        <v>0</v>
      </c>
      <c r="T25" s="72">
        <v>0</v>
      </c>
      <c r="U25" s="72">
        <v>0</v>
      </c>
      <c r="V25" s="72">
        <v>0</v>
      </c>
      <c r="W25" s="72">
        <v>0</v>
      </c>
      <c r="X25" s="72">
        <v>0</v>
      </c>
      <c r="Y25" s="72">
        <v>0</v>
      </c>
      <c r="Z25" s="72">
        <v>0</v>
      </c>
      <c r="AA25" s="72">
        <v>0</v>
      </c>
      <c r="AB25" s="72">
        <v>0</v>
      </c>
      <c r="AC25" s="72">
        <v>0</v>
      </c>
      <c r="AD25" s="72">
        <v>0</v>
      </c>
      <c r="AE25" s="72">
        <v>0</v>
      </c>
      <c r="AF25" s="72">
        <v>0</v>
      </c>
      <c r="AG25" s="72">
        <v>0</v>
      </c>
      <c r="AH25" s="72">
        <v>0</v>
      </c>
      <c r="AI25" s="72">
        <v>0</v>
      </c>
      <c r="AJ25" s="72">
        <v>0</v>
      </c>
      <c r="AK25" s="72">
        <v>0</v>
      </c>
      <c r="AL25" s="72">
        <v>0</v>
      </c>
      <c r="AM25" s="72">
        <v>0</v>
      </c>
      <c r="AN25" s="72">
        <v>0</v>
      </c>
      <c r="AO25" s="72">
        <v>0</v>
      </c>
      <c r="AP25" s="72">
        <v>0</v>
      </c>
      <c r="AQ25" s="72">
        <v>0</v>
      </c>
      <c r="AR25" s="72">
        <v>0</v>
      </c>
      <c r="AS25" s="72">
        <v>0</v>
      </c>
      <c r="AT25" s="72">
        <v>0</v>
      </c>
      <c r="AU25" s="72">
        <v>0</v>
      </c>
      <c r="AV25" s="72">
        <v>0</v>
      </c>
      <c r="AW25" s="72">
        <v>0</v>
      </c>
      <c r="AX25" s="72">
        <v>0</v>
      </c>
      <c r="AY25" s="72">
        <v>0</v>
      </c>
      <c r="AZ25" s="72">
        <v>0</v>
      </c>
      <c r="BA25" s="72">
        <v>0</v>
      </c>
      <c r="BB25" s="72">
        <v>0</v>
      </c>
      <c r="BC25" s="72">
        <v>0</v>
      </c>
      <c r="BD25" s="72">
        <v>0</v>
      </c>
      <c r="BE25" s="72">
        <v>0</v>
      </c>
      <c r="BF25" s="72">
        <v>0</v>
      </c>
      <c r="BG25" s="72">
        <v>0</v>
      </c>
      <c r="BH25" s="72">
        <v>0</v>
      </c>
      <c r="BI25" s="72">
        <v>0</v>
      </c>
      <c r="BJ25" s="72">
        <v>0</v>
      </c>
      <c r="BK25" s="72">
        <v>0</v>
      </c>
      <c r="BL25" s="72">
        <v>0</v>
      </c>
      <c r="BM25" s="72">
        <v>0</v>
      </c>
      <c r="BN25" s="72">
        <v>0</v>
      </c>
      <c r="BO25" s="72">
        <v>0</v>
      </c>
      <c r="BP25" s="72">
        <v>0</v>
      </c>
      <c r="BQ25" s="72">
        <v>0</v>
      </c>
      <c r="BS25" s="69">
        <v>0</v>
      </c>
      <c r="BT25" s="69">
        <v>0</v>
      </c>
      <c r="BU25" s="69">
        <v>0</v>
      </c>
      <c r="BW25" t="s">
        <v>282</v>
      </c>
    </row>
    <row r="26" spans="1:75" x14ac:dyDescent="0.25">
      <c r="A26" t="s">
        <v>288</v>
      </c>
      <c r="B26" s="2" t="s">
        <v>287</v>
      </c>
      <c r="C26" s="72" t="s">
        <v>287</v>
      </c>
      <c r="D26" s="69">
        <v>229</v>
      </c>
      <c r="E26" s="69">
        <v>9352131</v>
      </c>
      <c r="F26" s="69" t="s">
        <v>288</v>
      </c>
      <c r="G26" s="72">
        <v>0</v>
      </c>
      <c r="H26" s="72">
        <v>0</v>
      </c>
      <c r="I26" s="72">
        <v>0</v>
      </c>
      <c r="J26" s="72">
        <v>0</v>
      </c>
      <c r="K26" s="72">
        <v>0</v>
      </c>
      <c r="L26" s="72">
        <v>0</v>
      </c>
      <c r="M26" s="72">
        <v>0</v>
      </c>
      <c r="N26" s="72">
        <v>10581.86</v>
      </c>
      <c r="O26" s="72">
        <v>0</v>
      </c>
      <c r="P26" s="72">
        <v>22643.27</v>
      </c>
      <c r="Q26" s="72">
        <v>10620</v>
      </c>
      <c r="R26" s="72">
        <v>0</v>
      </c>
      <c r="S26" s="72">
        <v>14393.4</v>
      </c>
      <c r="T26" s="72">
        <v>382.67</v>
      </c>
      <c r="U26" s="72">
        <v>0</v>
      </c>
      <c r="V26" s="72">
        <v>0</v>
      </c>
      <c r="W26" s="72">
        <v>0</v>
      </c>
      <c r="X26" s="72">
        <v>0</v>
      </c>
      <c r="Y26" s="72">
        <v>0</v>
      </c>
      <c r="Z26" s="72">
        <v>0</v>
      </c>
      <c r="AA26" s="72">
        <v>0</v>
      </c>
      <c r="AB26" s="72">
        <v>0</v>
      </c>
      <c r="AC26" s="72">
        <v>0</v>
      </c>
      <c r="AD26" s="72">
        <v>0</v>
      </c>
      <c r="AE26" s="72">
        <v>0</v>
      </c>
      <c r="AF26" s="72">
        <v>0</v>
      </c>
      <c r="AG26" s="72">
        <v>123.78</v>
      </c>
      <c r="AH26" s="72">
        <v>817.5</v>
      </c>
      <c r="AI26" s="72">
        <v>0</v>
      </c>
      <c r="AJ26" s="72">
        <v>0</v>
      </c>
      <c r="AK26" s="72">
        <v>0</v>
      </c>
      <c r="AL26" s="72">
        <v>0</v>
      </c>
      <c r="AM26" s="72">
        <v>0</v>
      </c>
      <c r="AN26" s="72">
        <v>0</v>
      </c>
      <c r="AO26" s="72">
        <v>0</v>
      </c>
      <c r="AP26" s="72">
        <v>0</v>
      </c>
      <c r="AQ26" s="72">
        <v>0</v>
      </c>
      <c r="AR26" s="72">
        <v>-206.53000000000003</v>
      </c>
      <c r="AS26" s="72">
        <v>108.25</v>
      </c>
      <c r="AT26" s="72">
        <v>0</v>
      </c>
      <c r="AU26" s="72">
        <v>0</v>
      </c>
      <c r="AV26" s="72">
        <v>0</v>
      </c>
      <c r="AW26" s="72">
        <v>0</v>
      </c>
      <c r="AX26" s="72">
        <v>0</v>
      </c>
      <c r="AY26" s="72">
        <v>0</v>
      </c>
      <c r="AZ26" s="72">
        <v>0</v>
      </c>
      <c r="BA26" s="72">
        <v>1403.84</v>
      </c>
      <c r="BB26" s="72">
        <v>0</v>
      </c>
      <c r="BC26" s="72">
        <v>0</v>
      </c>
      <c r="BD26" s="72">
        <v>0</v>
      </c>
      <c r="BE26" s="72">
        <v>0</v>
      </c>
      <c r="BF26" s="72">
        <v>0</v>
      </c>
      <c r="BG26" s="72">
        <v>0</v>
      </c>
      <c r="BH26" s="72">
        <v>0</v>
      </c>
      <c r="BI26" s="72">
        <v>0</v>
      </c>
      <c r="BJ26" s="72">
        <v>0</v>
      </c>
      <c r="BK26" s="72">
        <v>0</v>
      </c>
      <c r="BL26" s="72">
        <v>0</v>
      </c>
      <c r="BM26" s="72">
        <v>682.48</v>
      </c>
      <c r="BN26" s="72">
        <v>-614.76</v>
      </c>
      <c r="BO26" s="72">
        <v>58006.44</v>
      </c>
      <c r="BP26" s="72">
        <v>2929.32</v>
      </c>
      <c r="BQ26" s="72">
        <v>55077.120000000003</v>
      </c>
      <c r="BS26" s="69">
        <v>0</v>
      </c>
      <c r="BT26" s="69">
        <v>0</v>
      </c>
      <c r="BU26" s="69">
        <v>0</v>
      </c>
      <c r="BW26" t="s">
        <v>287</v>
      </c>
    </row>
    <row r="27" spans="1:75" x14ac:dyDescent="0.25">
      <c r="A27" t="s">
        <v>293</v>
      </c>
      <c r="B27" s="2" t="s">
        <v>292</v>
      </c>
      <c r="C27" s="72" t="s">
        <v>292</v>
      </c>
      <c r="D27" s="69">
        <v>230</v>
      </c>
      <c r="E27" s="69">
        <v>9352076</v>
      </c>
      <c r="F27" s="69" t="s">
        <v>293</v>
      </c>
      <c r="G27" s="72">
        <v>0</v>
      </c>
      <c r="H27" s="72">
        <v>0</v>
      </c>
      <c r="I27" s="72">
        <v>0</v>
      </c>
      <c r="J27" s="72">
        <v>0</v>
      </c>
      <c r="K27" s="72">
        <v>0</v>
      </c>
      <c r="L27" s="72">
        <v>0</v>
      </c>
      <c r="M27" s="72">
        <v>2000</v>
      </c>
      <c r="N27" s="72">
        <v>9211.4</v>
      </c>
      <c r="O27" s="72">
        <v>0</v>
      </c>
      <c r="P27" s="72">
        <v>431.7</v>
      </c>
      <c r="Q27" s="72">
        <v>6440</v>
      </c>
      <c r="R27" s="72">
        <v>0</v>
      </c>
      <c r="S27" s="72">
        <v>0</v>
      </c>
      <c r="T27" s="72">
        <v>0</v>
      </c>
      <c r="U27" s="72">
        <v>0</v>
      </c>
      <c r="V27" s="72">
        <v>0</v>
      </c>
      <c r="W27" s="72">
        <v>0</v>
      </c>
      <c r="X27" s="72">
        <v>0</v>
      </c>
      <c r="Y27" s="72">
        <v>0</v>
      </c>
      <c r="Z27" s="72">
        <v>0</v>
      </c>
      <c r="AA27" s="72">
        <v>0</v>
      </c>
      <c r="AB27" s="72">
        <v>0</v>
      </c>
      <c r="AC27" s="72">
        <v>0</v>
      </c>
      <c r="AD27" s="72">
        <v>0</v>
      </c>
      <c r="AE27" s="72">
        <v>0</v>
      </c>
      <c r="AF27" s="72">
        <v>0</v>
      </c>
      <c r="AG27" s="72">
        <v>542.14</v>
      </c>
      <c r="AH27" s="72">
        <v>12.5</v>
      </c>
      <c r="AI27" s="72">
        <v>0</v>
      </c>
      <c r="AJ27" s="72">
        <v>0</v>
      </c>
      <c r="AK27" s="72">
        <v>0</v>
      </c>
      <c r="AL27" s="72">
        <v>0</v>
      </c>
      <c r="AM27" s="72">
        <v>3.15</v>
      </c>
      <c r="AN27" s="72">
        <v>0</v>
      </c>
      <c r="AO27" s="72">
        <v>0</v>
      </c>
      <c r="AP27" s="72">
        <v>0</v>
      </c>
      <c r="AQ27" s="72">
        <v>0</v>
      </c>
      <c r="AR27" s="72">
        <v>381.86</v>
      </c>
      <c r="AS27" s="72">
        <v>0</v>
      </c>
      <c r="AT27" s="72">
        <v>0</v>
      </c>
      <c r="AU27" s="72">
        <v>0</v>
      </c>
      <c r="AV27" s="72">
        <v>0</v>
      </c>
      <c r="AW27" s="72">
        <v>0</v>
      </c>
      <c r="AX27" s="72">
        <v>0</v>
      </c>
      <c r="AY27" s="72">
        <v>0</v>
      </c>
      <c r="AZ27" s="72">
        <v>0</v>
      </c>
      <c r="BA27" s="72">
        <v>814.84999999999991</v>
      </c>
      <c r="BB27" s="72">
        <v>0</v>
      </c>
      <c r="BC27" s="72">
        <v>0</v>
      </c>
      <c r="BD27" s="72">
        <v>0</v>
      </c>
      <c r="BE27" s="72">
        <v>0</v>
      </c>
      <c r="BF27" s="72">
        <v>0</v>
      </c>
      <c r="BG27" s="72">
        <v>0</v>
      </c>
      <c r="BH27" s="72">
        <v>0</v>
      </c>
      <c r="BI27" s="72">
        <v>0</v>
      </c>
      <c r="BJ27" s="72">
        <v>0</v>
      </c>
      <c r="BK27" s="72">
        <v>0</v>
      </c>
      <c r="BL27" s="72">
        <v>0</v>
      </c>
      <c r="BM27" s="72">
        <v>516.21</v>
      </c>
      <c r="BN27" s="72">
        <v>-339.16</v>
      </c>
      <c r="BO27" s="72">
        <v>17743.939999999999</v>
      </c>
      <c r="BP27" s="72">
        <v>2270.71</v>
      </c>
      <c r="BQ27" s="72">
        <v>15473.23</v>
      </c>
      <c r="BS27" s="69">
        <v>0</v>
      </c>
      <c r="BT27" s="69">
        <v>0</v>
      </c>
      <c r="BU27" s="69">
        <v>0</v>
      </c>
      <c r="BW27" t="s">
        <v>292</v>
      </c>
    </row>
    <row r="28" spans="1:75" x14ac:dyDescent="0.25">
      <c r="A28" t="s">
        <v>297</v>
      </c>
      <c r="B28" s="2" t="s">
        <v>296</v>
      </c>
      <c r="C28" s="72" t="s">
        <v>296</v>
      </c>
      <c r="D28" s="69">
        <v>232</v>
      </c>
      <c r="E28" s="69">
        <v>9352134</v>
      </c>
      <c r="F28" s="69" t="s">
        <v>297</v>
      </c>
      <c r="G28" s="72">
        <v>0</v>
      </c>
      <c r="H28" s="72">
        <v>0</v>
      </c>
      <c r="I28" s="72">
        <v>0</v>
      </c>
      <c r="J28" s="72">
        <v>0</v>
      </c>
      <c r="K28" s="72">
        <v>0</v>
      </c>
      <c r="L28" s="72">
        <v>0</v>
      </c>
      <c r="M28" s="72">
        <v>0</v>
      </c>
      <c r="N28" s="72">
        <v>0</v>
      </c>
      <c r="O28" s="72">
        <v>0</v>
      </c>
      <c r="P28" s="72">
        <v>0</v>
      </c>
      <c r="Q28" s="72">
        <v>0</v>
      </c>
      <c r="R28" s="72">
        <v>0</v>
      </c>
      <c r="S28" s="72">
        <v>0</v>
      </c>
      <c r="T28" s="72">
        <v>0</v>
      </c>
      <c r="U28" s="72">
        <v>0</v>
      </c>
      <c r="V28" s="72">
        <v>0</v>
      </c>
      <c r="W28" s="72">
        <v>0</v>
      </c>
      <c r="X28" s="72">
        <v>0</v>
      </c>
      <c r="Y28" s="72">
        <v>0</v>
      </c>
      <c r="Z28" s="72">
        <v>0</v>
      </c>
      <c r="AA28" s="72">
        <v>0</v>
      </c>
      <c r="AB28" s="72">
        <v>0</v>
      </c>
      <c r="AC28" s="72">
        <v>0</v>
      </c>
      <c r="AD28" s="72">
        <v>0</v>
      </c>
      <c r="AE28" s="72">
        <v>0</v>
      </c>
      <c r="AF28" s="72">
        <v>0</v>
      </c>
      <c r="AG28" s="72">
        <v>0</v>
      </c>
      <c r="AH28" s="72">
        <v>0</v>
      </c>
      <c r="AI28" s="72">
        <v>0</v>
      </c>
      <c r="AJ28" s="72">
        <v>0</v>
      </c>
      <c r="AK28" s="72">
        <v>0</v>
      </c>
      <c r="AL28" s="72">
        <v>0</v>
      </c>
      <c r="AM28" s="72">
        <v>0</v>
      </c>
      <c r="AN28" s="72">
        <v>0</v>
      </c>
      <c r="AO28" s="72">
        <v>0</v>
      </c>
      <c r="AP28" s="72">
        <v>0</v>
      </c>
      <c r="AQ28" s="72">
        <v>0</v>
      </c>
      <c r="AR28" s="72">
        <v>0</v>
      </c>
      <c r="AS28" s="72">
        <v>0</v>
      </c>
      <c r="AT28" s="72">
        <v>0</v>
      </c>
      <c r="AU28" s="72">
        <v>0</v>
      </c>
      <c r="AV28" s="72">
        <v>0</v>
      </c>
      <c r="AW28" s="72">
        <v>0</v>
      </c>
      <c r="AX28" s="72">
        <v>0</v>
      </c>
      <c r="AY28" s="72">
        <v>0</v>
      </c>
      <c r="AZ28" s="72">
        <v>0</v>
      </c>
      <c r="BA28" s="72">
        <v>0</v>
      </c>
      <c r="BB28" s="72">
        <v>0</v>
      </c>
      <c r="BC28" s="72">
        <v>0</v>
      </c>
      <c r="BD28" s="72">
        <v>0</v>
      </c>
      <c r="BE28" s="72">
        <v>0</v>
      </c>
      <c r="BF28" s="72">
        <v>0</v>
      </c>
      <c r="BG28" s="72">
        <v>0</v>
      </c>
      <c r="BH28" s="72">
        <v>0</v>
      </c>
      <c r="BI28" s="72">
        <v>0</v>
      </c>
      <c r="BJ28" s="72">
        <v>0</v>
      </c>
      <c r="BK28" s="72">
        <v>0</v>
      </c>
      <c r="BL28" s="72">
        <v>0</v>
      </c>
      <c r="BM28" s="72">
        <v>0</v>
      </c>
      <c r="BN28" s="72">
        <v>0</v>
      </c>
      <c r="BO28" s="72">
        <v>0</v>
      </c>
      <c r="BP28" s="72">
        <v>0</v>
      </c>
      <c r="BQ28" s="72">
        <v>0</v>
      </c>
      <c r="BS28" s="69">
        <v>0</v>
      </c>
      <c r="BT28" s="69">
        <v>0</v>
      </c>
      <c r="BU28" s="69">
        <v>0</v>
      </c>
      <c r="BW28" t="s">
        <v>296</v>
      </c>
    </row>
    <row r="29" spans="1:75" x14ac:dyDescent="0.25">
      <c r="A29" t="s">
        <v>302</v>
      </c>
      <c r="B29" s="2" t="s">
        <v>301</v>
      </c>
      <c r="C29" s="72" t="s">
        <v>301</v>
      </c>
      <c r="D29" s="69">
        <v>237</v>
      </c>
      <c r="E29" s="69">
        <v>9352079</v>
      </c>
      <c r="F29" s="69" t="s">
        <v>302</v>
      </c>
      <c r="G29" s="72">
        <v>0</v>
      </c>
      <c r="H29" s="72">
        <v>0</v>
      </c>
      <c r="I29" s="72">
        <v>0</v>
      </c>
      <c r="J29" s="72">
        <v>0</v>
      </c>
      <c r="K29" s="72">
        <v>0</v>
      </c>
      <c r="L29" s="72">
        <v>0</v>
      </c>
      <c r="M29" s="72">
        <v>0</v>
      </c>
      <c r="N29" s="72">
        <v>0</v>
      </c>
      <c r="O29" s="72">
        <v>0</v>
      </c>
      <c r="P29" s="72">
        <v>0</v>
      </c>
      <c r="Q29" s="72">
        <v>0</v>
      </c>
      <c r="R29" s="72">
        <v>0</v>
      </c>
      <c r="S29" s="72">
        <v>0</v>
      </c>
      <c r="T29" s="72">
        <v>0</v>
      </c>
      <c r="U29" s="72">
        <v>0</v>
      </c>
      <c r="V29" s="72">
        <v>0</v>
      </c>
      <c r="W29" s="72">
        <v>0</v>
      </c>
      <c r="X29" s="72">
        <v>0</v>
      </c>
      <c r="Y29" s="72">
        <v>0</v>
      </c>
      <c r="Z29" s="72">
        <v>0</v>
      </c>
      <c r="AA29" s="72">
        <v>0</v>
      </c>
      <c r="AB29" s="72">
        <v>0</v>
      </c>
      <c r="AC29" s="72">
        <v>0</v>
      </c>
      <c r="AD29" s="72">
        <v>0</v>
      </c>
      <c r="AE29" s="72">
        <v>0</v>
      </c>
      <c r="AF29" s="72">
        <v>0</v>
      </c>
      <c r="AG29" s="72">
        <v>46.46</v>
      </c>
      <c r="AH29" s="72">
        <v>0</v>
      </c>
      <c r="AI29" s="72">
        <v>0</v>
      </c>
      <c r="AJ29" s="72">
        <v>0</v>
      </c>
      <c r="AK29" s="72">
        <v>0</v>
      </c>
      <c r="AL29" s="72">
        <v>0</v>
      </c>
      <c r="AM29" s="72">
        <v>0</v>
      </c>
      <c r="AN29" s="72">
        <v>0</v>
      </c>
      <c r="AO29" s="72">
        <v>0</v>
      </c>
      <c r="AP29" s="72">
        <v>0</v>
      </c>
      <c r="AQ29" s="72">
        <v>0</v>
      </c>
      <c r="AR29" s="72">
        <v>0</v>
      </c>
      <c r="AS29" s="72">
        <v>0</v>
      </c>
      <c r="AT29" s="72">
        <v>0</v>
      </c>
      <c r="AU29" s="72">
        <v>0</v>
      </c>
      <c r="AV29" s="72">
        <v>0</v>
      </c>
      <c r="AW29" s="72">
        <v>0</v>
      </c>
      <c r="AX29" s="72">
        <v>0</v>
      </c>
      <c r="AY29" s="72">
        <v>0</v>
      </c>
      <c r="AZ29" s="72">
        <v>0</v>
      </c>
      <c r="BA29" s="72">
        <v>2.3980817331903381E-14</v>
      </c>
      <c r="BB29" s="72">
        <v>0</v>
      </c>
      <c r="BC29" s="72">
        <v>0</v>
      </c>
      <c r="BD29" s="72">
        <v>0</v>
      </c>
      <c r="BE29" s="72">
        <v>0</v>
      </c>
      <c r="BF29" s="72">
        <v>0</v>
      </c>
      <c r="BG29" s="72">
        <v>0</v>
      </c>
      <c r="BH29" s="72">
        <v>0</v>
      </c>
      <c r="BI29" s="72">
        <v>0</v>
      </c>
      <c r="BJ29" s="72">
        <v>0</v>
      </c>
      <c r="BK29" s="72">
        <v>0</v>
      </c>
      <c r="BL29" s="72">
        <v>0</v>
      </c>
      <c r="BM29" s="72">
        <v>0</v>
      </c>
      <c r="BN29" s="72">
        <v>0</v>
      </c>
      <c r="BO29" s="72">
        <v>0</v>
      </c>
      <c r="BP29" s="72">
        <v>46.460000000000022</v>
      </c>
      <c r="BQ29" s="72">
        <v>-46.460000000000022</v>
      </c>
      <c r="BS29" s="69">
        <v>0</v>
      </c>
      <c r="BT29" s="69">
        <v>0</v>
      </c>
      <c r="BU29" s="69">
        <v>0</v>
      </c>
      <c r="BW29" t="s">
        <v>301</v>
      </c>
    </row>
    <row r="30" spans="1:75" x14ac:dyDescent="0.25">
      <c r="A30" t="s">
        <v>307</v>
      </c>
      <c r="B30" s="2" t="s">
        <v>306</v>
      </c>
      <c r="C30" s="72" t="s">
        <v>306</v>
      </c>
      <c r="D30" s="69">
        <v>238</v>
      </c>
      <c r="E30" s="69">
        <v>9352931</v>
      </c>
      <c r="F30" s="69" t="s">
        <v>307</v>
      </c>
      <c r="G30" s="72">
        <v>0</v>
      </c>
      <c r="H30" s="72">
        <v>0</v>
      </c>
      <c r="I30" s="72">
        <v>0</v>
      </c>
      <c r="J30" s="72">
        <v>0</v>
      </c>
      <c r="K30" s="72">
        <v>0</v>
      </c>
      <c r="L30" s="72">
        <v>0</v>
      </c>
      <c r="M30" s="72">
        <v>0</v>
      </c>
      <c r="N30" s="72">
        <v>0</v>
      </c>
      <c r="O30" s="72">
        <v>0</v>
      </c>
      <c r="P30" s="72">
        <v>0</v>
      </c>
      <c r="Q30" s="72">
        <v>0</v>
      </c>
      <c r="R30" s="72">
        <v>0</v>
      </c>
      <c r="S30" s="72">
        <v>0</v>
      </c>
      <c r="T30" s="72">
        <v>0</v>
      </c>
      <c r="U30" s="72">
        <v>0</v>
      </c>
      <c r="V30" s="72">
        <v>0</v>
      </c>
      <c r="W30" s="72">
        <v>0</v>
      </c>
      <c r="X30" s="72">
        <v>0</v>
      </c>
      <c r="Y30" s="72">
        <v>0</v>
      </c>
      <c r="Z30" s="72">
        <v>0</v>
      </c>
      <c r="AA30" s="72">
        <v>0</v>
      </c>
      <c r="AB30" s="72">
        <v>0</v>
      </c>
      <c r="AC30" s="72">
        <v>0</v>
      </c>
      <c r="AD30" s="72">
        <v>0</v>
      </c>
      <c r="AE30" s="72">
        <v>0</v>
      </c>
      <c r="AF30" s="72">
        <v>0</v>
      </c>
      <c r="AG30" s="72">
        <v>0</v>
      </c>
      <c r="AH30" s="72">
        <v>0</v>
      </c>
      <c r="AI30" s="72">
        <v>0</v>
      </c>
      <c r="AJ30" s="72">
        <v>0</v>
      </c>
      <c r="AK30" s="72">
        <v>0</v>
      </c>
      <c r="AL30" s="72">
        <v>0</v>
      </c>
      <c r="AM30" s="72">
        <v>0</v>
      </c>
      <c r="AN30" s="72">
        <v>0</v>
      </c>
      <c r="AO30" s="72">
        <v>0</v>
      </c>
      <c r="AP30" s="72">
        <v>0</v>
      </c>
      <c r="AQ30" s="72">
        <v>0</v>
      </c>
      <c r="AR30" s="72">
        <v>0</v>
      </c>
      <c r="AS30" s="72">
        <v>0</v>
      </c>
      <c r="AT30" s="72">
        <v>0</v>
      </c>
      <c r="AU30" s="72">
        <v>0</v>
      </c>
      <c r="AV30" s="72">
        <v>0</v>
      </c>
      <c r="AW30" s="72">
        <v>0</v>
      </c>
      <c r="AX30" s="72">
        <v>0</v>
      </c>
      <c r="AY30" s="72">
        <v>0</v>
      </c>
      <c r="AZ30" s="72">
        <v>0</v>
      </c>
      <c r="BA30" s="72">
        <v>0</v>
      </c>
      <c r="BB30" s="72">
        <v>0</v>
      </c>
      <c r="BC30" s="72">
        <v>0</v>
      </c>
      <c r="BD30" s="72">
        <v>0</v>
      </c>
      <c r="BE30" s="72">
        <v>0</v>
      </c>
      <c r="BF30" s="72">
        <v>0</v>
      </c>
      <c r="BG30" s="72">
        <v>0</v>
      </c>
      <c r="BH30" s="72">
        <v>0</v>
      </c>
      <c r="BI30" s="72">
        <v>0</v>
      </c>
      <c r="BJ30" s="72">
        <v>0</v>
      </c>
      <c r="BK30" s="72">
        <v>0</v>
      </c>
      <c r="BL30" s="72">
        <v>0</v>
      </c>
      <c r="BM30" s="72">
        <v>0</v>
      </c>
      <c r="BN30" s="72">
        <v>0</v>
      </c>
      <c r="BO30" s="72">
        <v>0</v>
      </c>
      <c r="BP30" s="72">
        <v>0</v>
      </c>
      <c r="BQ30" s="72">
        <v>0</v>
      </c>
      <c r="BS30" s="69">
        <v>0</v>
      </c>
      <c r="BT30" s="69">
        <v>0</v>
      </c>
      <c r="BU30" s="69">
        <v>0</v>
      </c>
      <c r="BW30" t="s">
        <v>306</v>
      </c>
    </row>
    <row r="31" spans="1:75" x14ac:dyDescent="0.25">
      <c r="A31" t="s">
        <v>312</v>
      </c>
      <c r="B31" s="2" t="s">
        <v>311</v>
      </c>
      <c r="C31" s="72" t="s">
        <v>311</v>
      </c>
      <c r="D31" s="69">
        <v>239</v>
      </c>
      <c r="E31" s="69">
        <v>9352042</v>
      </c>
      <c r="F31" s="69" t="s">
        <v>312</v>
      </c>
      <c r="G31" s="72">
        <v>0</v>
      </c>
      <c r="H31" s="72">
        <v>0</v>
      </c>
      <c r="I31" s="72">
        <v>0</v>
      </c>
      <c r="J31" s="72">
        <v>0</v>
      </c>
      <c r="K31" s="72">
        <v>0</v>
      </c>
      <c r="L31" s="72">
        <v>0</v>
      </c>
      <c r="M31" s="72">
        <v>500</v>
      </c>
      <c r="N31" s="72">
        <v>2157.25</v>
      </c>
      <c r="O31" s="72">
        <v>0</v>
      </c>
      <c r="P31" s="72">
        <v>2160.13</v>
      </c>
      <c r="Q31" s="72">
        <v>0</v>
      </c>
      <c r="R31" s="72">
        <v>0</v>
      </c>
      <c r="S31" s="72">
        <v>1407</v>
      </c>
      <c r="T31" s="72">
        <v>160</v>
      </c>
      <c r="U31" s="72">
        <v>0</v>
      </c>
      <c r="V31" s="72">
        <v>0</v>
      </c>
      <c r="W31" s="72">
        <v>0</v>
      </c>
      <c r="X31" s="72">
        <v>0</v>
      </c>
      <c r="Y31" s="72">
        <v>0</v>
      </c>
      <c r="Z31" s="72">
        <v>0</v>
      </c>
      <c r="AA31" s="72">
        <v>0</v>
      </c>
      <c r="AB31" s="72">
        <v>0</v>
      </c>
      <c r="AC31" s="72">
        <v>0</v>
      </c>
      <c r="AD31" s="72">
        <v>0</v>
      </c>
      <c r="AE31" s="72">
        <v>0</v>
      </c>
      <c r="AF31" s="72">
        <v>0</v>
      </c>
      <c r="AG31" s="72">
        <v>0</v>
      </c>
      <c r="AH31" s="72">
        <v>0</v>
      </c>
      <c r="AI31" s="72">
        <v>0</v>
      </c>
      <c r="AJ31" s="72">
        <v>0</v>
      </c>
      <c r="AK31" s="72">
        <v>0</v>
      </c>
      <c r="AL31" s="72">
        <v>0</v>
      </c>
      <c r="AM31" s="72">
        <v>0</v>
      </c>
      <c r="AN31" s="72">
        <v>0</v>
      </c>
      <c r="AO31" s="72">
        <v>0</v>
      </c>
      <c r="AP31" s="72">
        <v>0</v>
      </c>
      <c r="AQ31" s="72">
        <v>202.68</v>
      </c>
      <c r="AR31" s="72">
        <v>0</v>
      </c>
      <c r="AS31" s="72">
        <v>0</v>
      </c>
      <c r="AT31" s="72">
        <v>0</v>
      </c>
      <c r="AU31" s="72">
        <v>0</v>
      </c>
      <c r="AV31" s="72">
        <v>0</v>
      </c>
      <c r="AW31" s="72">
        <v>0</v>
      </c>
      <c r="AX31" s="72">
        <v>0</v>
      </c>
      <c r="AY31" s="72">
        <v>0</v>
      </c>
      <c r="AZ31" s="72">
        <v>0</v>
      </c>
      <c r="BA31" s="72">
        <v>2.63</v>
      </c>
      <c r="BB31" s="72">
        <v>0</v>
      </c>
      <c r="BC31" s="72">
        <v>0</v>
      </c>
      <c r="BD31" s="72">
        <v>0</v>
      </c>
      <c r="BE31" s="72">
        <v>0</v>
      </c>
      <c r="BF31" s="72">
        <v>0</v>
      </c>
      <c r="BG31" s="72">
        <v>0</v>
      </c>
      <c r="BH31" s="72">
        <v>0</v>
      </c>
      <c r="BI31" s="72">
        <v>0</v>
      </c>
      <c r="BJ31" s="72">
        <v>0</v>
      </c>
      <c r="BK31" s="72">
        <v>0</v>
      </c>
      <c r="BL31" s="72">
        <v>0</v>
      </c>
      <c r="BM31" s="72">
        <v>0</v>
      </c>
      <c r="BN31" s="72">
        <v>0</v>
      </c>
      <c r="BO31" s="72">
        <v>6384.38</v>
      </c>
      <c r="BP31" s="72">
        <v>205.31</v>
      </c>
      <c r="BQ31" s="72">
        <v>6179.07</v>
      </c>
      <c r="BS31" s="69">
        <v>0</v>
      </c>
      <c r="BT31" s="69">
        <v>0</v>
      </c>
      <c r="BU31" s="69">
        <v>0</v>
      </c>
      <c r="BW31" t="s">
        <v>311</v>
      </c>
    </row>
    <row r="32" spans="1:75" x14ac:dyDescent="0.25">
      <c r="A32" t="s">
        <v>317</v>
      </c>
      <c r="B32" s="2" t="s">
        <v>316</v>
      </c>
      <c r="C32" s="72" t="s">
        <v>316</v>
      </c>
      <c r="D32" s="69">
        <v>245</v>
      </c>
      <c r="E32" s="69">
        <v>9352084</v>
      </c>
      <c r="F32" s="69" t="s">
        <v>317</v>
      </c>
      <c r="G32" s="72">
        <v>0</v>
      </c>
      <c r="H32" s="72">
        <v>0</v>
      </c>
      <c r="I32" s="72">
        <v>0</v>
      </c>
      <c r="J32" s="72">
        <v>0</v>
      </c>
      <c r="K32" s="72">
        <v>0</v>
      </c>
      <c r="L32" s="72">
        <v>0</v>
      </c>
      <c r="M32" s="72">
        <v>0</v>
      </c>
      <c r="N32" s="72">
        <v>0</v>
      </c>
      <c r="O32" s="72">
        <v>0</v>
      </c>
      <c r="P32" s="72">
        <v>0</v>
      </c>
      <c r="Q32" s="72">
        <v>0</v>
      </c>
      <c r="R32" s="72">
        <v>0</v>
      </c>
      <c r="S32" s="72">
        <v>0</v>
      </c>
      <c r="T32" s="72">
        <v>0</v>
      </c>
      <c r="U32" s="72">
        <v>0</v>
      </c>
      <c r="V32" s="72">
        <v>0</v>
      </c>
      <c r="W32" s="72">
        <v>0</v>
      </c>
      <c r="X32" s="72">
        <v>0</v>
      </c>
      <c r="Y32" s="72">
        <v>0</v>
      </c>
      <c r="Z32" s="72">
        <v>0</v>
      </c>
      <c r="AA32" s="72">
        <v>0</v>
      </c>
      <c r="AB32" s="72">
        <v>0</v>
      </c>
      <c r="AC32" s="72">
        <v>0</v>
      </c>
      <c r="AD32" s="72">
        <v>0</v>
      </c>
      <c r="AE32" s="72">
        <v>0</v>
      </c>
      <c r="AF32" s="72">
        <v>0</v>
      </c>
      <c r="AG32" s="72">
        <v>0</v>
      </c>
      <c r="AH32" s="72">
        <v>0</v>
      </c>
      <c r="AI32" s="72">
        <v>0</v>
      </c>
      <c r="AJ32" s="72">
        <v>0</v>
      </c>
      <c r="AK32" s="72">
        <v>0</v>
      </c>
      <c r="AL32" s="72">
        <v>0</v>
      </c>
      <c r="AM32" s="72">
        <v>0</v>
      </c>
      <c r="AN32" s="72">
        <v>0</v>
      </c>
      <c r="AO32" s="72">
        <v>0</v>
      </c>
      <c r="AP32" s="72">
        <v>0</v>
      </c>
      <c r="AQ32" s="72">
        <v>0</v>
      </c>
      <c r="AR32" s="72">
        <v>0</v>
      </c>
      <c r="AS32" s="72">
        <v>0</v>
      </c>
      <c r="AT32" s="72">
        <v>0</v>
      </c>
      <c r="AU32" s="72">
        <v>0</v>
      </c>
      <c r="AV32" s="72">
        <v>0</v>
      </c>
      <c r="AW32" s="72">
        <v>0</v>
      </c>
      <c r="AX32" s="72">
        <v>0</v>
      </c>
      <c r="AY32" s="72">
        <v>0</v>
      </c>
      <c r="AZ32" s="72">
        <v>0</v>
      </c>
      <c r="BA32" s="72">
        <v>-5.6621374255882984E-15</v>
      </c>
      <c r="BB32" s="72">
        <v>0</v>
      </c>
      <c r="BC32" s="72">
        <v>0</v>
      </c>
      <c r="BD32" s="72">
        <v>0</v>
      </c>
      <c r="BE32" s="72">
        <v>0</v>
      </c>
      <c r="BF32" s="72">
        <v>0</v>
      </c>
      <c r="BG32" s="72">
        <v>0</v>
      </c>
      <c r="BH32" s="72">
        <v>0</v>
      </c>
      <c r="BI32" s="72">
        <v>0</v>
      </c>
      <c r="BJ32" s="72">
        <v>0</v>
      </c>
      <c r="BK32" s="72">
        <v>0</v>
      </c>
      <c r="BL32" s="72">
        <v>0</v>
      </c>
      <c r="BM32" s="72">
        <v>0</v>
      </c>
      <c r="BN32" s="72">
        <v>0</v>
      </c>
      <c r="BO32" s="72">
        <v>0</v>
      </c>
      <c r="BP32" s="72">
        <v>-5.6621374255882984E-15</v>
      </c>
      <c r="BQ32" s="72">
        <v>5.6621374255882984E-15</v>
      </c>
      <c r="BS32" s="69">
        <v>0</v>
      </c>
      <c r="BT32" s="69">
        <v>0</v>
      </c>
      <c r="BU32" s="69">
        <v>0</v>
      </c>
      <c r="BW32" t="s">
        <v>316</v>
      </c>
    </row>
    <row r="33" spans="1:75" x14ac:dyDescent="0.25">
      <c r="A33" t="s">
        <v>322</v>
      </c>
      <c r="B33" s="2" t="s">
        <v>321</v>
      </c>
      <c r="C33" s="72" t="s">
        <v>321</v>
      </c>
      <c r="D33" s="69">
        <v>246</v>
      </c>
      <c r="E33" s="69">
        <v>9352085</v>
      </c>
      <c r="F33" s="69" t="s">
        <v>322</v>
      </c>
      <c r="G33" s="72">
        <v>0</v>
      </c>
      <c r="H33" s="72">
        <v>0</v>
      </c>
      <c r="I33" s="72">
        <v>0</v>
      </c>
      <c r="J33" s="72">
        <v>0</v>
      </c>
      <c r="K33" s="72">
        <v>0</v>
      </c>
      <c r="L33" s="72">
        <v>0</v>
      </c>
      <c r="M33" s="72">
        <v>0</v>
      </c>
      <c r="N33" s="72">
        <v>0</v>
      </c>
      <c r="O33" s="72">
        <v>0</v>
      </c>
      <c r="P33" s="72">
        <v>0</v>
      </c>
      <c r="Q33" s="72">
        <v>0</v>
      </c>
      <c r="R33" s="72">
        <v>0</v>
      </c>
      <c r="S33" s="72">
        <v>0</v>
      </c>
      <c r="T33" s="72">
        <v>0</v>
      </c>
      <c r="U33" s="72">
        <v>0</v>
      </c>
      <c r="V33" s="72">
        <v>0</v>
      </c>
      <c r="W33" s="72">
        <v>0</v>
      </c>
      <c r="X33" s="72">
        <v>0</v>
      </c>
      <c r="Y33" s="72">
        <v>0</v>
      </c>
      <c r="Z33" s="72">
        <v>0</v>
      </c>
      <c r="AA33" s="72">
        <v>0</v>
      </c>
      <c r="AB33" s="72">
        <v>0</v>
      </c>
      <c r="AC33" s="72">
        <v>0</v>
      </c>
      <c r="AD33" s="72">
        <v>0</v>
      </c>
      <c r="AE33" s="72">
        <v>0</v>
      </c>
      <c r="AF33" s="72">
        <v>0</v>
      </c>
      <c r="AG33" s="72">
        <v>0</v>
      </c>
      <c r="AH33" s="72">
        <v>0</v>
      </c>
      <c r="AI33" s="72">
        <v>0</v>
      </c>
      <c r="AJ33" s="72">
        <v>0</v>
      </c>
      <c r="AK33" s="72">
        <v>0</v>
      </c>
      <c r="AL33" s="72">
        <v>0</v>
      </c>
      <c r="AM33" s="72">
        <v>0</v>
      </c>
      <c r="AN33" s="72">
        <v>0</v>
      </c>
      <c r="AO33" s="72">
        <v>0</v>
      </c>
      <c r="AP33" s="72">
        <v>0</v>
      </c>
      <c r="AQ33" s="72">
        <v>0</v>
      </c>
      <c r="AR33" s="72">
        <v>0</v>
      </c>
      <c r="AS33" s="72">
        <v>0</v>
      </c>
      <c r="AT33" s="72">
        <v>0</v>
      </c>
      <c r="AU33" s="72">
        <v>0</v>
      </c>
      <c r="AV33" s="72">
        <v>0</v>
      </c>
      <c r="AW33" s="72">
        <v>0</v>
      </c>
      <c r="AX33" s="72">
        <v>0</v>
      </c>
      <c r="AY33" s="72">
        <v>0</v>
      </c>
      <c r="AZ33" s="72">
        <v>0</v>
      </c>
      <c r="BA33" s="72">
        <v>0</v>
      </c>
      <c r="BB33" s="72">
        <v>0</v>
      </c>
      <c r="BC33" s="72">
        <v>0</v>
      </c>
      <c r="BD33" s="72">
        <v>0</v>
      </c>
      <c r="BE33" s="72">
        <v>0</v>
      </c>
      <c r="BF33" s="72">
        <v>0</v>
      </c>
      <c r="BG33" s="72">
        <v>0</v>
      </c>
      <c r="BH33" s="72">
        <v>0</v>
      </c>
      <c r="BI33" s="72">
        <v>0</v>
      </c>
      <c r="BJ33" s="72">
        <v>0</v>
      </c>
      <c r="BK33" s="72">
        <v>0</v>
      </c>
      <c r="BL33" s="72">
        <v>0</v>
      </c>
      <c r="BM33" s="72">
        <v>0</v>
      </c>
      <c r="BN33" s="72">
        <v>0</v>
      </c>
      <c r="BO33" s="72">
        <v>0</v>
      </c>
      <c r="BP33" s="72">
        <v>0</v>
      </c>
      <c r="BQ33" s="72">
        <v>0</v>
      </c>
      <c r="BS33" s="69">
        <v>0</v>
      </c>
      <c r="BT33" s="69">
        <v>0</v>
      </c>
      <c r="BU33" s="69">
        <v>0</v>
      </c>
      <c r="BW33" t="s">
        <v>321</v>
      </c>
    </row>
    <row r="34" spans="1:75" x14ac:dyDescent="0.25">
      <c r="A34" s="19" t="s">
        <v>675</v>
      </c>
      <c r="B34" s="2" t="s">
        <v>326</v>
      </c>
      <c r="C34" s="72" t="s">
        <v>326</v>
      </c>
      <c r="D34" s="69">
        <v>258</v>
      </c>
      <c r="E34" s="69">
        <v>9352166</v>
      </c>
      <c r="F34" s="69" t="s">
        <v>327</v>
      </c>
      <c r="G34" s="72">
        <v>0</v>
      </c>
      <c r="H34" s="72">
        <v>0</v>
      </c>
      <c r="I34" s="72">
        <v>0</v>
      </c>
      <c r="J34" s="72">
        <v>0</v>
      </c>
      <c r="K34" s="72">
        <v>0</v>
      </c>
      <c r="L34" s="72">
        <v>0</v>
      </c>
      <c r="M34" s="72">
        <v>0</v>
      </c>
      <c r="N34" s="72">
        <v>0</v>
      </c>
      <c r="O34" s="72">
        <v>0</v>
      </c>
      <c r="P34" s="72">
        <v>0</v>
      </c>
      <c r="Q34" s="72">
        <v>0</v>
      </c>
      <c r="R34" s="72">
        <v>0</v>
      </c>
      <c r="S34" s="72">
        <v>0</v>
      </c>
      <c r="T34" s="72">
        <v>0</v>
      </c>
      <c r="U34" s="72">
        <v>0</v>
      </c>
      <c r="V34" s="72">
        <v>0</v>
      </c>
      <c r="W34" s="72">
        <v>0</v>
      </c>
      <c r="X34" s="72">
        <v>0</v>
      </c>
      <c r="Y34" s="72">
        <v>0</v>
      </c>
      <c r="Z34" s="72">
        <v>0</v>
      </c>
      <c r="AA34" s="72">
        <v>0</v>
      </c>
      <c r="AB34" s="72">
        <v>0</v>
      </c>
      <c r="AC34" s="72">
        <v>0</v>
      </c>
      <c r="AD34" s="72">
        <v>0</v>
      </c>
      <c r="AE34" s="72">
        <v>0</v>
      </c>
      <c r="AF34" s="72">
        <v>0</v>
      </c>
      <c r="AG34" s="72">
        <v>0</v>
      </c>
      <c r="AH34" s="72">
        <v>0</v>
      </c>
      <c r="AI34" s="72">
        <v>0</v>
      </c>
      <c r="AJ34" s="72">
        <v>0</v>
      </c>
      <c r="AK34" s="72">
        <v>0</v>
      </c>
      <c r="AL34" s="72">
        <v>0</v>
      </c>
      <c r="AM34" s="72">
        <v>0</v>
      </c>
      <c r="AN34" s="72">
        <v>0</v>
      </c>
      <c r="AO34" s="72">
        <v>0</v>
      </c>
      <c r="AP34" s="72">
        <v>0</v>
      </c>
      <c r="AQ34" s="72">
        <v>0</v>
      </c>
      <c r="AR34" s="72">
        <v>0</v>
      </c>
      <c r="AS34" s="72">
        <v>0</v>
      </c>
      <c r="AT34" s="72">
        <v>0</v>
      </c>
      <c r="AU34" s="72">
        <v>0</v>
      </c>
      <c r="AV34" s="72">
        <v>0</v>
      </c>
      <c r="AW34" s="72">
        <v>0</v>
      </c>
      <c r="AX34" s="72">
        <v>0</v>
      </c>
      <c r="AY34" s="72">
        <v>0</v>
      </c>
      <c r="AZ34" s="72">
        <v>0</v>
      </c>
      <c r="BA34" s="72">
        <v>0</v>
      </c>
      <c r="BB34" s="72">
        <v>0</v>
      </c>
      <c r="BC34" s="72">
        <v>0</v>
      </c>
      <c r="BD34" s="72">
        <v>0</v>
      </c>
      <c r="BE34" s="72">
        <v>0</v>
      </c>
      <c r="BF34" s="72">
        <v>0</v>
      </c>
      <c r="BG34" s="72">
        <v>0</v>
      </c>
      <c r="BH34" s="72">
        <v>0</v>
      </c>
      <c r="BI34" s="72">
        <v>0</v>
      </c>
      <c r="BJ34" s="72">
        <v>0</v>
      </c>
      <c r="BK34" s="72">
        <v>0</v>
      </c>
      <c r="BL34" s="72">
        <v>0</v>
      </c>
      <c r="BM34" s="72">
        <v>0</v>
      </c>
      <c r="BN34" s="72">
        <v>0</v>
      </c>
      <c r="BO34" s="72">
        <v>0</v>
      </c>
      <c r="BP34" s="72">
        <v>0</v>
      </c>
      <c r="BQ34" s="72">
        <v>0</v>
      </c>
      <c r="BS34" s="69">
        <v>0</v>
      </c>
      <c r="BT34" s="69">
        <v>0</v>
      </c>
      <c r="BU34" s="69">
        <v>0</v>
      </c>
      <c r="BW34" t="s">
        <v>326</v>
      </c>
    </row>
    <row r="35" spans="1:75" x14ac:dyDescent="0.25">
      <c r="A35" t="s">
        <v>676</v>
      </c>
      <c r="B35" s="2" t="s">
        <v>331</v>
      </c>
      <c r="C35" s="72" t="s">
        <v>331</v>
      </c>
      <c r="D35" s="69">
        <v>259</v>
      </c>
      <c r="E35" s="69">
        <v>0</v>
      </c>
      <c r="F35" s="69">
        <v>0</v>
      </c>
      <c r="G35" s="72">
        <v>0</v>
      </c>
      <c r="H35" s="72">
        <v>0</v>
      </c>
      <c r="I35" s="72">
        <v>0</v>
      </c>
      <c r="J35" s="72">
        <v>0</v>
      </c>
      <c r="K35" s="72">
        <v>0</v>
      </c>
      <c r="L35" s="72">
        <v>0</v>
      </c>
      <c r="M35" s="72">
        <v>0</v>
      </c>
      <c r="N35" s="72">
        <v>0</v>
      </c>
      <c r="O35" s="72">
        <v>0</v>
      </c>
      <c r="P35" s="72">
        <v>0</v>
      </c>
      <c r="Q35" s="72">
        <v>0</v>
      </c>
      <c r="R35" s="72">
        <v>0</v>
      </c>
      <c r="S35" s="72">
        <v>0</v>
      </c>
      <c r="T35" s="72">
        <v>0</v>
      </c>
      <c r="U35" s="72">
        <v>0</v>
      </c>
      <c r="V35" s="72">
        <v>0</v>
      </c>
      <c r="W35" s="72">
        <v>0</v>
      </c>
      <c r="X35" s="72">
        <v>0</v>
      </c>
      <c r="Y35" s="72">
        <v>0</v>
      </c>
      <c r="Z35" s="72">
        <v>0</v>
      </c>
      <c r="AA35" s="72">
        <v>0</v>
      </c>
      <c r="AB35" s="72">
        <v>0</v>
      </c>
      <c r="AC35" s="72">
        <v>0</v>
      </c>
      <c r="AD35" s="72">
        <v>0</v>
      </c>
      <c r="AE35" s="72">
        <v>0</v>
      </c>
      <c r="AF35" s="72">
        <v>0</v>
      </c>
      <c r="AG35" s="72">
        <v>0</v>
      </c>
      <c r="AH35" s="72">
        <v>0</v>
      </c>
      <c r="AI35" s="72">
        <v>0</v>
      </c>
      <c r="AJ35" s="72">
        <v>0</v>
      </c>
      <c r="AK35" s="72">
        <v>0</v>
      </c>
      <c r="AL35" s="72">
        <v>0</v>
      </c>
      <c r="AM35" s="72">
        <v>0</v>
      </c>
      <c r="AN35" s="72">
        <v>0</v>
      </c>
      <c r="AO35" s="72">
        <v>0</v>
      </c>
      <c r="AP35" s="72">
        <v>0</v>
      </c>
      <c r="AQ35" s="72">
        <v>0</v>
      </c>
      <c r="AR35" s="72">
        <v>0</v>
      </c>
      <c r="AS35" s="72">
        <v>0</v>
      </c>
      <c r="AT35" s="72">
        <v>0</v>
      </c>
      <c r="AU35" s="72">
        <v>0</v>
      </c>
      <c r="AV35" s="72">
        <v>0</v>
      </c>
      <c r="AW35" s="72">
        <v>0</v>
      </c>
      <c r="AX35" s="72">
        <v>0</v>
      </c>
      <c r="AY35" s="72">
        <v>0</v>
      </c>
      <c r="AZ35" s="72">
        <v>0</v>
      </c>
      <c r="BA35" s="72">
        <v>0</v>
      </c>
      <c r="BB35" s="72">
        <v>0</v>
      </c>
      <c r="BC35" s="72">
        <v>0</v>
      </c>
      <c r="BD35" s="72">
        <v>0</v>
      </c>
      <c r="BE35" s="72">
        <v>0</v>
      </c>
      <c r="BF35" s="72">
        <v>0</v>
      </c>
      <c r="BG35" s="72">
        <v>0</v>
      </c>
      <c r="BH35" s="72">
        <v>0</v>
      </c>
      <c r="BI35" s="72">
        <v>0</v>
      </c>
      <c r="BJ35" s="72">
        <v>0</v>
      </c>
      <c r="BK35" s="72">
        <v>0</v>
      </c>
      <c r="BL35" s="72">
        <v>0</v>
      </c>
      <c r="BM35" s="72">
        <v>0</v>
      </c>
      <c r="BN35" s="72">
        <v>0</v>
      </c>
      <c r="BO35" s="72">
        <v>0</v>
      </c>
      <c r="BP35" s="72">
        <v>0</v>
      </c>
      <c r="BQ35" s="72">
        <v>0</v>
      </c>
      <c r="BS35" s="69">
        <v>0</v>
      </c>
      <c r="BT35" s="69">
        <v>0</v>
      </c>
      <c r="BU35" s="69">
        <v>0</v>
      </c>
      <c r="BW35" t="s">
        <v>331</v>
      </c>
    </row>
    <row r="36" spans="1:75" x14ac:dyDescent="0.25">
      <c r="A36" t="s">
        <v>334</v>
      </c>
      <c r="B36" s="2" t="s">
        <v>333</v>
      </c>
      <c r="C36" s="72" t="s">
        <v>333</v>
      </c>
      <c r="D36" s="69">
        <v>266</v>
      </c>
      <c r="E36" s="69">
        <v>9351001</v>
      </c>
      <c r="F36" s="69" t="s">
        <v>334</v>
      </c>
      <c r="G36" s="72">
        <v>0</v>
      </c>
      <c r="H36" s="72">
        <v>0</v>
      </c>
      <c r="I36" s="72">
        <v>0</v>
      </c>
      <c r="J36" s="72">
        <v>0</v>
      </c>
      <c r="K36" s="72">
        <v>0</v>
      </c>
      <c r="L36" s="72">
        <v>109674.63</v>
      </c>
      <c r="M36" s="72">
        <v>4697.5</v>
      </c>
      <c r="N36" s="72">
        <v>25552.22</v>
      </c>
      <c r="O36" s="72">
        <v>0</v>
      </c>
      <c r="P36" s="72">
        <v>0</v>
      </c>
      <c r="Q36" s="72">
        <v>0</v>
      </c>
      <c r="R36" s="72">
        <v>0</v>
      </c>
      <c r="S36" s="72">
        <v>0</v>
      </c>
      <c r="T36" s="72">
        <v>2698.28</v>
      </c>
      <c r="U36" s="72">
        <v>0</v>
      </c>
      <c r="V36" s="72">
        <v>0</v>
      </c>
      <c r="W36" s="72">
        <v>0</v>
      </c>
      <c r="X36" s="72">
        <v>0</v>
      </c>
      <c r="Y36" s="72">
        <v>0</v>
      </c>
      <c r="Z36" s="72">
        <v>-271.26</v>
      </c>
      <c r="AA36" s="72">
        <v>0</v>
      </c>
      <c r="AB36" s="72">
        <v>0</v>
      </c>
      <c r="AC36" s="72">
        <v>0</v>
      </c>
      <c r="AD36" s="72">
        <v>0</v>
      </c>
      <c r="AE36" s="72">
        <v>0</v>
      </c>
      <c r="AF36" s="72">
        <v>0</v>
      </c>
      <c r="AG36" s="72">
        <v>0</v>
      </c>
      <c r="AH36" s="72">
        <v>0</v>
      </c>
      <c r="AI36" s="72">
        <v>0</v>
      </c>
      <c r="AJ36" s="72">
        <v>0</v>
      </c>
      <c r="AK36" s="72">
        <v>18.329999999999998</v>
      </c>
      <c r="AL36" s="72">
        <v>0</v>
      </c>
      <c r="AM36" s="72">
        <v>0</v>
      </c>
      <c r="AN36" s="72">
        <v>0</v>
      </c>
      <c r="AO36" s="72">
        <v>0</v>
      </c>
      <c r="AP36" s="72">
        <v>0</v>
      </c>
      <c r="AQ36" s="72">
        <v>1024.83</v>
      </c>
      <c r="AR36" s="72">
        <v>881.64</v>
      </c>
      <c r="AS36" s="72">
        <v>0</v>
      </c>
      <c r="AT36" s="72">
        <v>0</v>
      </c>
      <c r="AU36" s="72">
        <v>0</v>
      </c>
      <c r="AV36" s="72">
        <v>0</v>
      </c>
      <c r="AW36" s="72">
        <v>0</v>
      </c>
      <c r="AX36" s="72">
        <v>0</v>
      </c>
      <c r="AY36" s="72">
        <v>0</v>
      </c>
      <c r="AZ36" s="72">
        <v>0</v>
      </c>
      <c r="BA36" s="72">
        <v>117.16</v>
      </c>
      <c r="BB36" s="72">
        <v>0</v>
      </c>
      <c r="BC36" s="72">
        <v>970.07999999999993</v>
      </c>
      <c r="BD36" s="72">
        <v>2013.3</v>
      </c>
      <c r="BE36" s="72">
        <v>0</v>
      </c>
      <c r="BF36" s="72">
        <v>0</v>
      </c>
      <c r="BG36" s="72">
        <v>0</v>
      </c>
      <c r="BH36" s="72">
        <v>0</v>
      </c>
      <c r="BI36" s="72">
        <v>0</v>
      </c>
      <c r="BJ36" s="72">
        <v>0</v>
      </c>
      <c r="BK36" s="72">
        <v>0</v>
      </c>
      <c r="BL36" s="72">
        <v>0</v>
      </c>
      <c r="BM36" s="72">
        <v>0</v>
      </c>
      <c r="BN36" s="72">
        <v>0</v>
      </c>
      <c r="BO36" s="72">
        <v>142622.63</v>
      </c>
      <c r="BP36" s="72">
        <v>4754.08</v>
      </c>
      <c r="BQ36" s="72">
        <v>137868.55000000002</v>
      </c>
      <c r="BS36" s="69">
        <v>0</v>
      </c>
      <c r="BT36" s="69">
        <v>0</v>
      </c>
      <c r="BU36" s="69">
        <v>0</v>
      </c>
      <c r="BW36" t="s">
        <v>333</v>
      </c>
    </row>
    <row r="37" spans="1:75" x14ac:dyDescent="0.25">
      <c r="A37" t="s">
        <v>677</v>
      </c>
      <c r="B37" s="2" t="s">
        <v>338</v>
      </c>
      <c r="C37" s="72" t="s">
        <v>338</v>
      </c>
      <c r="D37" s="69">
        <v>273</v>
      </c>
      <c r="E37" s="69">
        <v>9352162</v>
      </c>
      <c r="F37" s="69" t="s">
        <v>339</v>
      </c>
      <c r="G37" s="72">
        <v>0</v>
      </c>
      <c r="H37" s="72">
        <v>0</v>
      </c>
      <c r="I37" s="72">
        <v>0</v>
      </c>
      <c r="J37" s="72">
        <v>0</v>
      </c>
      <c r="K37" s="72">
        <v>0</v>
      </c>
      <c r="L37" s="72">
        <v>0</v>
      </c>
      <c r="M37" s="72">
        <v>0</v>
      </c>
      <c r="N37" s="72">
        <v>0</v>
      </c>
      <c r="O37" s="72">
        <v>0</v>
      </c>
      <c r="P37" s="72">
        <v>0</v>
      </c>
      <c r="Q37" s="72">
        <v>0</v>
      </c>
      <c r="R37" s="72">
        <v>0</v>
      </c>
      <c r="S37" s="72">
        <v>0</v>
      </c>
      <c r="T37" s="72">
        <v>0</v>
      </c>
      <c r="U37" s="72">
        <v>0</v>
      </c>
      <c r="V37" s="72">
        <v>0</v>
      </c>
      <c r="W37" s="72">
        <v>0</v>
      </c>
      <c r="X37" s="72">
        <v>0</v>
      </c>
      <c r="Y37" s="72">
        <v>0</v>
      </c>
      <c r="Z37" s="72">
        <v>0</v>
      </c>
      <c r="AA37" s="72">
        <v>0</v>
      </c>
      <c r="AB37" s="72">
        <v>0</v>
      </c>
      <c r="AC37" s="72">
        <v>0</v>
      </c>
      <c r="AD37" s="72">
        <v>0</v>
      </c>
      <c r="AE37" s="72">
        <v>0</v>
      </c>
      <c r="AF37" s="72">
        <v>0</v>
      </c>
      <c r="AG37" s="72">
        <v>0</v>
      </c>
      <c r="AH37" s="72">
        <v>0</v>
      </c>
      <c r="AI37" s="72">
        <v>0</v>
      </c>
      <c r="AJ37" s="72">
        <v>0</v>
      </c>
      <c r="AK37" s="72">
        <v>0</v>
      </c>
      <c r="AL37" s="72">
        <v>0</v>
      </c>
      <c r="AM37" s="72">
        <v>0</v>
      </c>
      <c r="AN37" s="72">
        <v>0</v>
      </c>
      <c r="AO37" s="72">
        <v>0</v>
      </c>
      <c r="AP37" s="72">
        <v>0</v>
      </c>
      <c r="AQ37" s="72">
        <v>0</v>
      </c>
      <c r="AR37" s="72">
        <v>0</v>
      </c>
      <c r="AS37" s="72">
        <v>0</v>
      </c>
      <c r="AT37" s="72">
        <v>0</v>
      </c>
      <c r="AU37" s="72">
        <v>0</v>
      </c>
      <c r="AV37" s="72">
        <v>0</v>
      </c>
      <c r="AW37" s="72">
        <v>0</v>
      </c>
      <c r="AX37" s="72">
        <v>0</v>
      </c>
      <c r="AY37" s="72">
        <v>0</v>
      </c>
      <c r="AZ37" s="72">
        <v>0</v>
      </c>
      <c r="BA37" s="72">
        <v>0</v>
      </c>
      <c r="BB37" s="72">
        <v>0</v>
      </c>
      <c r="BC37" s="72">
        <v>0</v>
      </c>
      <c r="BD37" s="72">
        <v>0</v>
      </c>
      <c r="BE37" s="72">
        <v>0</v>
      </c>
      <c r="BF37" s="72">
        <v>0</v>
      </c>
      <c r="BG37" s="72">
        <v>0</v>
      </c>
      <c r="BH37" s="72">
        <v>0</v>
      </c>
      <c r="BI37" s="72">
        <v>0</v>
      </c>
      <c r="BJ37" s="72">
        <v>0</v>
      </c>
      <c r="BK37" s="72">
        <v>0</v>
      </c>
      <c r="BL37" s="72">
        <v>0</v>
      </c>
      <c r="BM37" s="72">
        <v>0</v>
      </c>
      <c r="BN37" s="72">
        <v>0</v>
      </c>
      <c r="BO37" s="72">
        <v>0</v>
      </c>
      <c r="BP37" s="72">
        <v>0</v>
      </c>
      <c r="BQ37" s="72">
        <v>0</v>
      </c>
      <c r="BS37" s="69">
        <v>0</v>
      </c>
      <c r="BT37" s="69">
        <v>0</v>
      </c>
      <c r="BU37" s="69">
        <v>0</v>
      </c>
      <c r="BW37" t="s">
        <v>338</v>
      </c>
    </row>
    <row r="38" spans="1:75" x14ac:dyDescent="0.25">
      <c r="A38" t="s">
        <v>344</v>
      </c>
      <c r="B38" s="2" t="s">
        <v>343</v>
      </c>
      <c r="C38" s="72" t="s">
        <v>343</v>
      </c>
      <c r="D38" s="69">
        <v>275</v>
      </c>
      <c r="E38" s="69">
        <v>9352157</v>
      </c>
      <c r="F38" s="69" t="s">
        <v>344</v>
      </c>
      <c r="G38" s="72">
        <v>0</v>
      </c>
      <c r="H38" s="72">
        <v>0</v>
      </c>
      <c r="I38" s="72">
        <v>0</v>
      </c>
      <c r="J38" s="72">
        <v>0</v>
      </c>
      <c r="K38" s="72">
        <v>0</v>
      </c>
      <c r="L38" s="72">
        <v>0</v>
      </c>
      <c r="M38" s="72">
        <v>0</v>
      </c>
      <c r="N38" s="72">
        <v>0</v>
      </c>
      <c r="O38" s="72">
        <v>0</v>
      </c>
      <c r="P38" s="72">
        <v>0</v>
      </c>
      <c r="Q38" s="72">
        <v>0</v>
      </c>
      <c r="R38" s="72">
        <v>0</v>
      </c>
      <c r="S38" s="72">
        <v>0</v>
      </c>
      <c r="T38" s="72">
        <v>0</v>
      </c>
      <c r="U38" s="72">
        <v>0</v>
      </c>
      <c r="V38" s="72">
        <v>0</v>
      </c>
      <c r="W38" s="72">
        <v>0</v>
      </c>
      <c r="X38" s="72">
        <v>0</v>
      </c>
      <c r="Y38" s="72">
        <v>0</v>
      </c>
      <c r="Z38" s="72">
        <v>0</v>
      </c>
      <c r="AA38" s="72">
        <v>0</v>
      </c>
      <c r="AB38" s="72">
        <v>0</v>
      </c>
      <c r="AC38" s="72">
        <v>0</v>
      </c>
      <c r="AD38" s="72">
        <v>0</v>
      </c>
      <c r="AE38" s="72">
        <v>0</v>
      </c>
      <c r="AF38" s="72">
        <v>0</v>
      </c>
      <c r="AG38" s="72">
        <v>0</v>
      </c>
      <c r="AH38" s="72">
        <v>8.5500000000000007</v>
      </c>
      <c r="AI38" s="72">
        <v>0</v>
      </c>
      <c r="AJ38" s="72">
        <v>0</v>
      </c>
      <c r="AK38" s="72">
        <v>5.25</v>
      </c>
      <c r="AL38" s="72">
        <v>0</v>
      </c>
      <c r="AM38" s="72">
        <v>0</v>
      </c>
      <c r="AN38" s="72">
        <v>0</v>
      </c>
      <c r="AO38" s="72">
        <v>0</v>
      </c>
      <c r="AP38" s="72">
        <v>0</v>
      </c>
      <c r="AQ38" s="72">
        <v>13.5</v>
      </c>
      <c r="AR38" s="72">
        <v>10.83</v>
      </c>
      <c r="AS38" s="72">
        <v>0</v>
      </c>
      <c r="AT38" s="72">
        <v>0</v>
      </c>
      <c r="AU38" s="72">
        <v>0</v>
      </c>
      <c r="AV38" s="72">
        <v>0</v>
      </c>
      <c r="AW38" s="72">
        <v>0</v>
      </c>
      <c r="AX38" s="72">
        <v>0</v>
      </c>
      <c r="AY38" s="72">
        <v>0</v>
      </c>
      <c r="AZ38" s="72">
        <v>0</v>
      </c>
      <c r="BA38" s="72">
        <v>0</v>
      </c>
      <c r="BB38" s="72">
        <v>0</v>
      </c>
      <c r="BC38" s="72">
        <v>9</v>
      </c>
      <c r="BD38" s="72">
        <v>0</v>
      </c>
      <c r="BE38" s="72">
        <v>0</v>
      </c>
      <c r="BF38" s="72">
        <v>0</v>
      </c>
      <c r="BG38" s="72">
        <v>0</v>
      </c>
      <c r="BH38" s="72">
        <v>0</v>
      </c>
      <c r="BI38" s="72">
        <v>0</v>
      </c>
      <c r="BJ38" s="72">
        <v>0</v>
      </c>
      <c r="BK38" s="72">
        <v>0</v>
      </c>
      <c r="BL38" s="72">
        <v>0</v>
      </c>
      <c r="BM38" s="72">
        <v>0</v>
      </c>
      <c r="BN38" s="72">
        <v>0</v>
      </c>
      <c r="BO38" s="72">
        <v>0</v>
      </c>
      <c r="BP38" s="72">
        <v>47.13</v>
      </c>
      <c r="BQ38" s="72">
        <v>-47.13</v>
      </c>
      <c r="BS38" s="69">
        <v>0</v>
      </c>
      <c r="BT38" s="69">
        <v>0</v>
      </c>
      <c r="BU38" s="69">
        <v>0</v>
      </c>
      <c r="BW38" t="s">
        <v>343</v>
      </c>
    </row>
    <row r="39" spans="1:75" x14ac:dyDescent="0.25">
      <c r="A39" t="s">
        <v>678</v>
      </c>
      <c r="B39" s="2" t="s">
        <v>348</v>
      </c>
      <c r="C39" s="72" t="s">
        <v>348</v>
      </c>
      <c r="D39" s="69">
        <v>281</v>
      </c>
      <c r="E39" s="69">
        <v>0</v>
      </c>
      <c r="F39" s="69">
        <v>0</v>
      </c>
      <c r="G39" s="72">
        <v>0</v>
      </c>
      <c r="H39" s="72">
        <v>0</v>
      </c>
      <c r="I39" s="72">
        <v>0</v>
      </c>
      <c r="J39" s="72">
        <v>0</v>
      </c>
      <c r="K39" s="72">
        <v>0</v>
      </c>
      <c r="L39" s="72">
        <v>0</v>
      </c>
      <c r="M39" s="72">
        <v>0</v>
      </c>
      <c r="N39" s="72">
        <v>0</v>
      </c>
      <c r="O39" s="72">
        <v>0</v>
      </c>
      <c r="P39" s="72">
        <v>0</v>
      </c>
      <c r="Q39" s="72">
        <v>0</v>
      </c>
      <c r="R39" s="72">
        <v>0</v>
      </c>
      <c r="S39" s="72">
        <v>0</v>
      </c>
      <c r="T39" s="72">
        <v>0</v>
      </c>
      <c r="U39" s="72">
        <v>0</v>
      </c>
      <c r="V39" s="72">
        <v>0</v>
      </c>
      <c r="W39" s="72">
        <v>0</v>
      </c>
      <c r="X39" s="72">
        <v>0</v>
      </c>
      <c r="Y39" s="72">
        <v>0</v>
      </c>
      <c r="Z39" s="72">
        <v>0</v>
      </c>
      <c r="AA39" s="72">
        <v>0</v>
      </c>
      <c r="AB39" s="72">
        <v>0</v>
      </c>
      <c r="AC39" s="72">
        <v>0</v>
      </c>
      <c r="AD39" s="72">
        <v>0</v>
      </c>
      <c r="AE39" s="72">
        <v>0</v>
      </c>
      <c r="AF39" s="72">
        <v>0</v>
      </c>
      <c r="AG39" s="72">
        <v>0</v>
      </c>
      <c r="AH39" s="72">
        <v>0</v>
      </c>
      <c r="AI39" s="72">
        <v>0</v>
      </c>
      <c r="AJ39" s="72">
        <v>0</v>
      </c>
      <c r="AK39" s="72">
        <v>0</v>
      </c>
      <c r="AL39" s="72">
        <v>0</v>
      </c>
      <c r="AM39" s="72">
        <v>0</v>
      </c>
      <c r="AN39" s="72">
        <v>0</v>
      </c>
      <c r="AO39" s="72">
        <v>0</v>
      </c>
      <c r="AP39" s="72">
        <v>0</v>
      </c>
      <c r="AQ39" s="72">
        <v>0</v>
      </c>
      <c r="AR39" s="72">
        <v>0</v>
      </c>
      <c r="AS39" s="72">
        <v>0</v>
      </c>
      <c r="AT39" s="72">
        <v>0</v>
      </c>
      <c r="AU39" s="72">
        <v>0</v>
      </c>
      <c r="AV39" s="72">
        <v>0</v>
      </c>
      <c r="AW39" s="72">
        <v>0</v>
      </c>
      <c r="AX39" s="72">
        <v>0</v>
      </c>
      <c r="AY39" s="72">
        <v>0</v>
      </c>
      <c r="AZ39" s="72">
        <v>0</v>
      </c>
      <c r="BA39" s="72">
        <v>0</v>
      </c>
      <c r="BB39" s="72">
        <v>0</v>
      </c>
      <c r="BC39" s="72">
        <v>0</v>
      </c>
      <c r="BD39" s="72">
        <v>0</v>
      </c>
      <c r="BE39" s="72">
        <v>0</v>
      </c>
      <c r="BF39" s="72">
        <v>0</v>
      </c>
      <c r="BG39" s="72">
        <v>0</v>
      </c>
      <c r="BH39" s="72">
        <v>0</v>
      </c>
      <c r="BI39" s="72">
        <v>0</v>
      </c>
      <c r="BJ39" s="72">
        <v>0</v>
      </c>
      <c r="BK39" s="72">
        <v>0</v>
      </c>
      <c r="BL39" s="72">
        <v>0</v>
      </c>
      <c r="BM39" s="72">
        <v>0</v>
      </c>
      <c r="BN39" s="72">
        <v>0</v>
      </c>
      <c r="BO39" s="72">
        <v>0</v>
      </c>
      <c r="BP39" s="72">
        <v>0</v>
      </c>
      <c r="BQ39" s="72">
        <v>0</v>
      </c>
      <c r="BS39" s="69">
        <v>0</v>
      </c>
      <c r="BT39" s="69">
        <v>0</v>
      </c>
      <c r="BU39" s="69">
        <v>0</v>
      </c>
      <c r="BW39" t="s">
        <v>348</v>
      </c>
    </row>
    <row r="40" spans="1:75" x14ac:dyDescent="0.25">
      <c r="A40" t="s">
        <v>679</v>
      </c>
      <c r="B40" s="2" t="s">
        <v>349</v>
      </c>
      <c r="C40" s="72" t="s">
        <v>349</v>
      </c>
      <c r="D40" s="69">
        <v>284</v>
      </c>
      <c r="E40" s="69">
        <v>9353337</v>
      </c>
      <c r="F40" s="69" t="s">
        <v>350</v>
      </c>
      <c r="G40" s="72">
        <v>0</v>
      </c>
      <c r="H40" s="72">
        <v>0</v>
      </c>
      <c r="I40" s="72">
        <v>0</v>
      </c>
      <c r="J40" s="72">
        <v>0</v>
      </c>
      <c r="K40" s="72">
        <v>0</v>
      </c>
      <c r="L40" s="72">
        <v>0</v>
      </c>
      <c r="M40" s="72">
        <v>0</v>
      </c>
      <c r="N40" s="72">
        <v>4973.5</v>
      </c>
      <c r="O40" s="72">
        <v>0</v>
      </c>
      <c r="P40" s="72">
        <v>0</v>
      </c>
      <c r="Q40" s="72">
        <v>0</v>
      </c>
      <c r="R40" s="72">
        <v>0</v>
      </c>
      <c r="S40" s="72">
        <v>347.5</v>
      </c>
      <c r="T40" s="72">
        <v>0</v>
      </c>
      <c r="U40" s="72">
        <v>0</v>
      </c>
      <c r="V40" s="72">
        <v>0</v>
      </c>
      <c r="W40" s="72">
        <v>0</v>
      </c>
      <c r="X40" s="72">
        <v>0</v>
      </c>
      <c r="Y40" s="72">
        <v>0</v>
      </c>
      <c r="Z40" s="72">
        <v>0</v>
      </c>
      <c r="AA40" s="72">
        <v>0</v>
      </c>
      <c r="AB40" s="72">
        <v>0</v>
      </c>
      <c r="AC40" s="72">
        <v>0</v>
      </c>
      <c r="AD40" s="72">
        <v>0</v>
      </c>
      <c r="AE40" s="72">
        <v>0</v>
      </c>
      <c r="AF40" s="72">
        <v>0</v>
      </c>
      <c r="AG40" s="72">
        <v>0</v>
      </c>
      <c r="AH40" s="72">
        <v>0</v>
      </c>
      <c r="AI40" s="72">
        <v>0</v>
      </c>
      <c r="AJ40" s="72">
        <v>0</v>
      </c>
      <c r="AK40" s="72">
        <v>0</v>
      </c>
      <c r="AL40" s="72">
        <v>0</v>
      </c>
      <c r="AM40" s="72">
        <v>0</v>
      </c>
      <c r="AN40" s="72">
        <v>0</v>
      </c>
      <c r="AO40" s="72">
        <v>0</v>
      </c>
      <c r="AP40" s="72">
        <v>0</v>
      </c>
      <c r="AQ40" s="72">
        <v>0</v>
      </c>
      <c r="AR40" s="72">
        <v>0</v>
      </c>
      <c r="AS40" s="72">
        <v>0</v>
      </c>
      <c r="AT40" s="72">
        <v>0</v>
      </c>
      <c r="AU40" s="72">
        <v>0</v>
      </c>
      <c r="AV40" s="72">
        <v>0</v>
      </c>
      <c r="AW40" s="72">
        <v>0</v>
      </c>
      <c r="AX40" s="72">
        <v>0</v>
      </c>
      <c r="AY40" s="72">
        <v>0</v>
      </c>
      <c r="AZ40" s="72">
        <v>0</v>
      </c>
      <c r="BA40" s="72">
        <v>313.68999999999988</v>
      </c>
      <c r="BB40" s="72">
        <v>0</v>
      </c>
      <c r="BC40" s="72">
        <v>0</v>
      </c>
      <c r="BD40" s="72">
        <v>5.773159728050814E-15</v>
      </c>
      <c r="BE40" s="72">
        <v>0</v>
      </c>
      <c r="BF40" s="72">
        <v>0</v>
      </c>
      <c r="BG40" s="72">
        <v>0</v>
      </c>
      <c r="BH40" s="72">
        <v>0</v>
      </c>
      <c r="BI40" s="72">
        <v>0</v>
      </c>
      <c r="BJ40" s="72">
        <v>0</v>
      </c>
      <c r="BK40" s="72">
        <v>0</v>
      </c>
      <c r="BL40" s="72">
        <v>0</v>
      </c>
      <c r="BM40" s="72">
        <v>0</v>
      </c>
      <c r="BN40" s="72">
        <v>0</v>
      </c>
      <c r="BO40" s="72">
        <v>5321</v>
      </c>
      <c r="BP40" s="72">
        <v>313.68999999999988</v>
      </c>
      <c r="BQ40" s="72">
        <v>5007.3100000000004</v>
      </c>
      <c r="BS40" s="69">
        <v>0</v>
      </c>
      <c r="BT40" s="69">
        <v>0</v>
      </c>
      <c r="BU40" s="69">
        <v>0</v>
      </c>
      <c r="BW40" t="s">
        <v>349</v>
      </c>
    </row>
    <row r="41" spans="1:75" x14ac:dyDescent="0.25">
      <c r="A41" t="s">
        <v>680</v>
      </c>
      <c r="B41" s="2" t="s">
        <v>354</v>
      </c>
      <c r="C41" s="72" t="s">
        <v>354</v>
      </c>
      <c r="D41" s="69">
        <v>285</v>
      </c>
      <c r="E41" s="69">
        <v>9353338</v>
      </c>
      <c r="F41" s="69" t="s">
        <v>355</v>
      </c>
      <c r="G41" s="72">
        <v>0</v>
      </c>
      <c r="H41" s="72">
        <v>0</v>
      </c>
      <c r="I41" s="72">
        <v>0</v>
      </c>
      <c r="J41" s="72">
        <v>0</v>
      </c>
      <c r="K41" s="72">
        <v>0</v>
      </c>
      <c r="L41" s="72">
        <v>0</v>
      </c>
      <c r="M41" s="72">
        <v>714.14</v>
      </c>
      <c r="N41" s="72">
        <v>26989.91</v>
      </c>
      <c r="O41" s="72">
        <v>0</v>
      </c>
      <c r="P41" s="72">
        <v>23618.94</v>
      </c>
      <c r="Q41" s="72">
        <v>0</v>
      </c>
      <c r="R41" s="72">
        <v>0</v>
      </c>
      <c r="S41" s="72">
        <v>5340.03</v>
      </c>
      <c r="T41" s="72">
        <v>0</v>
      </c>
      <c r="U41" s="72">
        <v>0</v>
      </c>
      <c r="V41" s="72">
        <v>0</v>
      </c>
      <c r="W41" s="72">
        <v>0</v>
      </c>
      <c r="X41" s="72">
        <v>0</v>
      </c>
      <c r="Y41" s="72">
        <v>0</v>
      </c>
      <c r="Z41" s="72">
        <v>495.59</v>
      </c>
      <c r="AA41" s="72">
        <v>0</v>
      </c>
      <c r="AB41" s="72">
        <v>0</v>
      </c>
      <c r="AC41" s="72">
        <v>0</v>
      </c>
      <c r="AD41" s="72">
        <v>0</v>
      </c>
      <c r="AE41" s="72">
        <v>0</v>
      </c>
      <c r="AF41" s="72">
        <v>0</v>
      </c>
      <c r="AG41" s="72">
        <v>549</v>
      </c>
      <c r="AH41" s="72">
        <v>415.12</v>
      </c>
      <c r="AI41" s="72">
        <v>0</v>
      </c>
      <c r="AJ41" s="72">
        <v>0</v>
      </c>
      <c r="AK41" s="72">
        <v>-3516.98</v>
      </c>
      <c r="AL41" s="72">
        <v>0</v>
      </c>
      <c r="AM41" s="72">
        <v>21.98</v>
      </c>
      <c r="AN41" s="72">
        <v>0</v>
      </c>
      <c r="AO41" s="72">
        <v>0</v>
      </c>
      <c r="AP41" s="72">
        <v>0</v>
      </c>
      <c r="AQ41" s="72">
        <v>287.85000000000002</v>
      </c>
      <c r="AR41" s="72">
        <v>979.66999999999985</v>
      </c>
      <c r="AS41" s="72">
        <v>160.87</v>
      </c>
      <c r="AT41" s="72">
        <v>0</v>
      </c>
      <c r="AU41" s="72">
        <v>0</v>
      </c>
      <c r="AV41" s="72">
        <v>0</v>
      </c>
      <c r="AW41" s="72">
        <v>0</v>
      </c>
      <c r="AX41" s="72">
        <v>0</v>
      </c>
      <c r="AY41" s="72">
        <v>0</v>
      </c>
      <c r="AZ41" s="72">
        <v>0</v>
      </c>
      <c r="BA41" s="72">
        <v>4261.08</v>
      </c>
      <c r="BB41" s="72">
        <v>0</v>
      </c>
      <c r="BC41" s="72">
        <v>0</v>
      </c>
      <c r="BD41" s="72">
        <v>1508.17</v>
      </c>
      <c r="BE41" s="72">
        <v>0</v>
      </c>
      <c r="BF41" s="72">
        <v>750</v>
      </c>
      <c r="BG41" s="72">
        <v>129.9</v>
      </c>
      <c r="BH41" s="72">
        <v>0</v>
      </c>
      <c r="BI41" s="72">
        <v>0</v>
      </c>
      <c r="BJ41" s="72">
        <v>0</v>
      </c>
      <c r="BK41" s="72">
        <v>0</v>
      </c>
      <c r="BL41" s="72">
        <v>0</v>
      </c>
      <c r="BM41" s="72">
        <v>0</v>
      </c>
      <c r="BN41" s="72">
        <v>-17994.169999999998</v>
      </c>
      <c r="BO41" s="72">
        <v>38668.85</v>
      </c>
      <c r="BP41" s="72">
        <v>6042.25</v>
      </c>
      <c r="BQ41" s="72">
        <v>32626.6</v>
      </c>
      <c r="BS41" s="69">
        <v>0</v>
      </c>
      <c r="BT41" s="69">
        <v>0</v>
      </c>
      <c r="BU41" s="69">
        <v>0</v>
      </c>
      <c r="BW41" t="s">
        <v>354</v>
      </c>
    </row>
    <row r="42" spans="1:75" x14ac:dyDescent="0.25">
      <c r="A42" t="s">
        <v>681</v>
      </c>
      <c r="B42" s="2" t="s">
        <v>359</v>
      </c>
      <c r="C42" s="72" t="s">
        <v>359</v>
      </c>
      <c r="D42" s="69">
        <v>287</v>
      </c>
      <c r="E42" s="69">
        <v>9353342</v>
      </c>
      <c r="F42" s="69" t="s">
        <v>360</v>
      </c>
      <c r="G42" s="72">
        <v>0</v>
      </c>
      <c r="H42" s="72">
        <v>0</v>
      </c>
      <c r="I42" s="72">
        <v>0</v>
      </c>
      <c r="J42" s="72">
        <v>0</v>
      </c>
      <c r="K42" s="72">
        <v>0</v>
      </c>
      <c r="L42" s="72">
        <v>0</v>
      </c>
      <c r="M42" s="72">
        <v>0</v>
      </c>
      <c r="N42" s="72">
        <v>405</v>
      </c>
      <c r="O42" s="72">
        <v>0</v>
      </c>
      <c r="P42" s="72">
        <v>0</v>
      </c>
      <c r="Q42" s="72">
        <v>0</v>
      </c>
      <c r="R42" s="72">
        <v>0</v>
      </c>
      <c r="S42" s="72">
        <v>0</v>
      </c>
      <c r="T42" s="72">
        <v>1581.68</v>
      </c>
      <c r="U42" s="72">
        <v>0</v>
      </c>
      <c r="V42" s="72">
        <v>0</v>
      </c>
      <c r="W42" s="72">
        <v>0</v>
      </c>
      <c r="X42" s="72">
        <v>0</v>
      </c>
      <c r="Y42" s="72">
        <v>0</v>
      </c>
      <c r="Z42" s="72">
        <v>335.24</v>
      </c>
      <c r="AA42" s="72">
        <v>0</v>
      </c>
      <c r="AB42" s="72">
        <v>0</v>
      </c>
      <c r="AC42" s="72">
        <v>0</v>
      </c>
      <c r="AD42" s="72">
        <v>0</v>
      </c>
      <c r="AE42" s="72">
        <v>0</v>
      </c>
      <c r="AF42" s="72">
        <v>0</v>
      </c>
      <c r="AG42" s="72">
        <v>225.61</v>
      </c>
      <c r="AH42" s="72">
        <v>0</v>
      </c>
      <c r="AI42" s="72">
        <v>0</v>
      </c>
      <c r="AJ42" s="72">
        <v>0</v>
      </c>
      <c r="AK42" s="72">
        <v>0</v>
      </c>
      <c r="AL42" s="72">
        <v>0</v>
      </c>
      <c r="AM42" s="72">
        <v>0</v>
      </c>
      <c r="AN42" s="72">
        <v>0</v>
      </c>
      <c r="AO42" s="72">
        <v>0</v>
      </c>
      <c r="AP42" s="72">
        <v>0</v>
      </c>
      <c r="AQ42" s="72">
        <v>171.21</v>
      </c>
      <c r="AR42" s="72">
        <v>1464.27</v>
      </c>
      <c r="AS42" s="72">
        <v>0</v>
      </c>
      <c r="AT42" s="72">
        <v>0</v>
      </c>
      <c r="AU42" s="72">
        <v>0</v>
      </c>
      <c r="AV42" s="72">
        <v>0</v>
      </c>
      <c r="AW42" s="72">
        <v>0</v>
      </c>
      <c r="AX42" s="72">
        <v>0</v>
      </c>
      <c r="AY42" s="72">
        <v>0</v>
      </c>
      <c r="AZ42" s="72">
        <v>0</v>
      </c>
      <c r="BA42" s="72">
        <v>474.02000000000004</v>
      </c>
      <c r="BB42" s="72">
        <v>0</v>
      </c>
      <c r="BC42" s="72">
        <v>0</v>
      </c>
      <c r="BD42" s="72">
        <v>0</v>
      </c>
      <c r="BE42" s="72">
        <v>0</v>
      </c>
      <c r="BF42" s="72">
        <v>0</v>
      </c>
      <c r="BG42" s="72">
        <v>0</v>
      </c>
      <c r="BH42" s="72">
        <v>0</v>
      </c>
      <c r="BI42" s="72">
        <v>0</v>
      </c>
      <c r="BJ42" s="72">
        <v>0</v>
      </c>
      <c r="BK42" s="72">
        <v>0</v>
      </c>
      <c r="BL42" s="72">
        <v>0</v>
      </c>
      <c r="BM42" s="72">
        <v>0</v>
      </c>
      <c r="BN42" s="72">
        <v>-617.4</v>
      </c>
      <c r="BO42" s="72">
        <v>1369.2800000000002</v>
      </c>
      <c r="BP42" s="72">
        <v>2670.35</v>
      </c>
      <c r="BQ42" s="72">
        <v>-1301.0699999999997</v>
      </c>
      <c r="BS42" s="69">
        <v>0</v>
      </c>
      <c r="BT42" s="69">
        <v>0</v>
      </c>
      <c r="BU42" s="69">
        <v>0</v>
      </c>
      <c r="BW42" t="s">
        <v>359</v>
      </c>
    </row>
    <row r="43" spans="1:75" x14ac:dyDescent="0.25">
      <c r="A43" t="s">
        <v>682</v>
      </c>
      <c r="B43" s="2" t="s">
        <v>364</v>
      </c>
      <c r="C43" s="72" t="s">
        <v>364</v>
      </c>
      <c r="D43" s="69">
        <v>307</v>
      </c>
      <c r="E43" s="69">
        <v>9352929</v>
      </c>
      <c r="F43" s="69" t="s">
        <v>365</v>
      </c>
      <c r="G43" s="72">
        <v>0</v>
      </c>
      <c r="H43" s="72">
        <v>0</v>
      </c>
      <c r="I43" s="72">
        <v>0</v>
      </c>
      <c r="J43" s="72">
        <v>0</v>
      </c>
      <c r="K43" s="72">
        <v>0</v>
      </c>
      <c r="L43" s="72">
        <v>0</v>
      </c>
      <c r="M43" s="72">
        <v>0</v>
      </c>
      <c r="N43" s="72">
        <v>0</v>
      </c>
      <c r="O43" s="72">
        <v>0</v>
      </c>
      <c r="P43" s="72">
        <v>0</v>
      </c>
      <c r="Q43" s="72">
        <v>0</v>
      </c>
      <c r="R43" s="72">
        <v>0</v>
      </c>
      <c r="S43" s="72">
        <v>0</v>
      </c>
      <c r="T43" s="72">
        <v>0</v>
      </c>
      <c r="U43" s="72">
        <v>0</v>
      </c>
      <c r="V43" s="72">
        <v>0</v>
      </c>
      <c r="W43" s="72">
        <v>0</v>
      </c>
      <c r="X43" s="72">
        <v>0</v>
      </c>
      <c r="Y43" s="72">
        <v>0</v>
      </c>
      <c r="Z43" s="72">
        <v>0</v>
      </c>
      <c r="AA43" s="72">
        <v>0</v>
      </c>
      <c r="AB43" s="72">
        <v>0</v>
      </c>
      <c r="AC43" s="72">
        <v>0</v>
      </c>
      <c r="AD43" s="72">
        <v>0</v>
      </c>
      <c r="AE43" s="72">
        <v>0</v>
      </c>
      <c r="AF43" s="72">
        <v>0</v>
      </c>
      <c r="AG43" s="72">
        <v>0</v>
      </c>
      <c r="AH43" s="72">
        <v>0</v>
      </c>
      <c r="AI43" s="72">
        <v>0</v>
      </c>
      <c r="AJ43" s="72">
        <v>0</v>
      </c>
      <c r="AK43" s="72">
        <v>0</v>
      </c>
      <c r="AL43" s="72">
        <v>0</v>
      </c>
      <c r="AM43" s="72">
        <v>0</v>
      </c>
      <c r="AN43" s="72">
        <v>0</v>
      </c>
      <c r="AO43" s="72">
        <v>0</v>
      </c>
      <c r="AP43" s="72">
        <v>0</v>
      </c>
      <c r="AQ43" s="72">
        <v>0</v>
      </c>
      <c r="AR43" s="72">
        <v>0</v>
      </c>
      <c r="AS43" s="72">
        <v>0</v>
      </c>
      <c r="AT43" s="72">
        <v>0</v>
      </c>
      <c r="AU43" s="72">
        <v>0</v>
      </c>
      <c r="AV43" s="72">
        <v>0</v>
      </c>
      <c r="AW43" s="72">
        <v>0</v>
      </c>
      <c r="AX43" s="72">
        <v>0</v>
      </c>
      <c r="AY43" s="72">
        <v>0</v>
      </c>
      <c r="AZ43" s="72">
        <v>0</v>
      </c>
      <c r="BA43" s="72">
        <v>0</v>
      </c>
      <c r="BB43" s="72">
        <v>0</v>
      </c>
      <c r="BC43" s="72">
        <v>0</v>
      </c>
      <c r="BD43" s="72">
        <v>0</v>
      </c>
      <c r="BE43" s="72">
        <v>0</v>
      </c>
      <c r="BF43" s="72">
        <v>0</v>
      </c>
      <c r="BG43" s="72">
        <v>0</v>
      </c>
      <c r="BH43" s="72">
        <v>0</v>
      </c>
      <c r="BI43" s="72">
        <v>0</v>
      </c>
      <c r="BJ43" s="72">
        <v>0</v>
      </c>
      <c r="BK43" s="72">
        <v>0</v>
      </c>
      <c r="BL43" s="72">
        <v>0</v>
      </c>
      <c r="BM43" s="72">
        <v>0</v>
      </c>
      <c r="BN43" s="72">
        <v>0</v>
      </c>
      <c r="BO43" s="72">
        <v>0</v>
      </c>
      <c r="BP43" s="72">
        <v>0</v>
      </c>
      <c r="BQ43" s="72">
        <v>0</v>
      </c>
      <c r="BS43" s="69">
        <v>0</v>
      </c>
      <c r="BT43" s="69">
        <v>0</v>
      </c>
      <c r="BU43" s="69">
        <v>0</v>
      </c>
      <c r="BW43" t="s">
        <v>364</v>
      </c>
    </row>
    <row r="44" spans="1:75" x14ac:dyDescent="0.25">
      <c r="A44" t="s">
        <v>683</v>
      </c>
      <c r="B44" s="2" t="s">
        <v>369</v>
      </c>
      <c r="C44" s="72" t="s">
        <v>369</v>
      </c>
      <c r="D44" s="69">
        <v>309</v>
      </c>
      <c r="E44" s="69">
        <v>9352089</v>
      </c>
      <c r="F44" s="69" t="s">
        <v>370</v>
      </c>
      <c r="G44" s="72">
        <v>0</v>
      </c>
      <c r="H44" s="72">
        <v>0</v>
      </c>
      <c r="I44" s="72">
        <v>0</v>
      </c>
      <c r="J44" s="72">
        <v>0</v>
      </c>
      <c r="K44" s="72">
        <v>0</v>
      </c>
      <c r="L44" s="72">
        <v>0</v>
      </c>
      <c r="M44" s="72">
        <v>0</v>
      </c>
      <c r="N44" s="72">
        <v>0</v>
      </c>
      <c r="O44" s="72">
        <v>0</v>
      </c>
      <c r="P44" s="72">
        <v>31.25</v>
      </c>
      <c r="Q44" s="72">
        <v>0</v>
      </c>
      <c r="R44" s="72">
        <v>0</v>
      </c>
      <c r="S44" s="72">
        <v>0</v>
      </c>
      <c r="T44" s="72">
        <v>0</v>
      </c>
      <c r="U44" s="72">
        <v>0</v>
      </c>
      <c r="V44" s="72">
        <v>0</v>
      </c>
      <c r="W44" s="72">
        <v>0</v>
      </c>
      <c r="X44" s="72">
        <v>0</v>
      </c>
      <c r="Y44" s="72">
        <v>0</v>
      </c>
      <c r="Z44" s="72">
        <v>0</v>
      </c>
      <c r="AA44" s="72">
        <v>0</v>
      </c>
      <c r="AB44" s="72">
        <v>0</v>
      </c>
      <c r="AC44" s="72">
        <v>0</v>
      </c>
      <c r="AD44" s="72">
        <v>0</v>
      </c>
      <c r="AE44" s="72">
        <v>0</v>
      </c>
      <c r="AF44" s="72">
        <v>0</v>
      </c>
      <c r="AG44" s="72">
        <v>0</v>
      </c>
      <c r="AH44" s="72">
        <v>0</v>
      </c>
      <c r="AI44" s="72">
        <v>0</v>
      </c>
      <c r="AJ44" s="72">
        <v>0</v>
      </c>
      <c r="AK44" s="72">
        <v>0</v>
      </c>
      <c r="AL44" s="72">
        <v>0</v>
      </c>
      <c r="AM44" s="72">
        <v>0</v>
      </c>
      <c r="AN44" s="72">
        <v>0</v>
      </c>
      <c r="AO44" s="72">
        <v>0</v>
      </c>
      <c r="AP44" s="72">
        <v>0</v>
      </c>
      <c r="AQ44" s="72">
        <v>605.08000000000015</v>
      </c>
      <c r="AR44" s="72">
        <v>251.18000000000029</v>
      </c>
      <c r="AS44" s="72">
        <v>0</v>
      </c>
      <c r="AT44" s="72">
        <v>0</v>
      </c>
      <c r="AU44" s="72">
        <v>0</v>
      </c>
      <c r="AV44" s="72">
        <v>0</v>
      </c>
      <c r="AW44" s="72">
        <v>0</v>
      </c>
      <c r="AX44" s="72">
        <v>0</v>
      </c>
      <c r="AY44" s="72">
        <v>0</v>
      </c>
      <c r="AZ44" s="72">
        <v>0</v>
      </c>
      <c r="BA44" s="72">
        <v>14.770000000000039</v>
      </c>
      <c r="BB44" s="72">
        <v>0</v>
      </c>
      <c r="BC44" s="72">
        <v>0</v>
      </c>
      <c r="BD44" s="72">
        <v>249.98000000000002</v>
      </c>
      <c r="BE44" s="72">
        <v>0</v>
      </c>
      <c r="BF44" s="72">
        <v>0</v>
      </c>
      <c r="BG44" s="72">
        <v>0</v>
      </c>
      <c r="BH44" s="72">
        <v>0</v>
      </c>
      <c r="BI44" s="72">
        <v>0</v>
      </c>
      <c r="BJ44" s="72">
        <v>0</v>
      </c>
      <c r="BK44" s="72">
        <v>0</v>
      </c>
      <c r="BL44" s="72">
        <v>0</v>
      </c>
      <c r="BM44" s="72">
        <v>15.82</v>
      </c>
      <c r="BN44" s="72">
        <v>0</v>
      </c>
      <c r="BO44" s="72">
        <v>31.25</v>
      </c>
      <c r="BP44" s="72">
        <v>1136.8300000000004</v>
      </c>
      <c r="BQ44" s="72">
        <v>-1105.5800000000004</v>
      </c>
      <c r="BS44" s="69">
        <v>0</v>
      </c>
      <c r="BT44" s="69">
        <v>0</v>
      </c>
      <c r="BU44" s="69">
        <v>0</v>
      </c>
      <c r="BW44" t="s">
        <v>369</v>
      </c>
    </row>
    <row r="45" spans="1:75" x14ac:dyDescent="0.25">
      <c r="A45" t="s">
        <v>375</v>
      </c>
      <c r="B45" s="2" t="s">
        <v>374</v>
      </c>
      <c r="C45" s="72" t="s">
        <v>374</v>
      </c>
      <c r="D45" s="69">
        <v>310</v>
      </c>
      <c r="E45" s="69">
        <v>9352092</v>
      </c>
      <c r="F45" s="69" t="s">
        <v>375</v>
      </c>
      <c r="G45" s="72">
        <v>0</v>
      </c>
      <c r="H45" s="72">
        <v>0</v>
      </c>
      <c r="I45" s="72">
        <v>0</v>
      </c>
      <c r="J45" s="72">
        <v>0</v>
      </c>
      <c r="K45" s="72">
        <v>0</v>
      </c>
      <c r="L45" s="72">
        <v>0</v>
      </c>
      <c r="M45" s="72">
        <v>0</v>
      </c>
      <c r="N45" s="72">
        <v>0</v>
      </c>
      <c r="O45" s="72">
        <v>0</v>
      </c>
      <c r="P45" s="72">
        <v>0</v>
      </c>
      <c r="Q45" s="72">
        <v>0</v>
      </c>
      <c r="R45" s="72">
        <v>0</v>
      </c>
      <c r="S45" s="72">
        <v>0</v>
      </c>
      <c r="T45" s="72">
        <v>0</v>
      </c>
      <c r="U45" s="72">
        <v>0</v>
      </c>
      <c r="V45" s="72">
        <v>0</v>
      </c>
      <c r="W45" s="72">
        <v>0</v>
      </c>
      <c r="X45" s="72">
        <v>0</v>
      </c>
      <c r="Y45" s="72">
        <v>0</v>
      </c>
      <c r="Z45" s="72">
        <v>0</v>
      </c>
      <c r="AA45" s="72">
        <v>0</v>
      </c>
      <c r="AB45" s="72">
        <v>0</v>
      </c>
      <c r="AC45" s="72">
        <v>0</v>
      </c>
      <c r="AD45" s="72">
        <v>0</v>
      </c>
      <c r="AE45" s="72">
        <v>0</v>
      </c>
      <c r="AF45" s="72">
        <v>0</v>
      </c>
      <c r="AG45" s="72">
        <v>0</v>
      </c>
      <c r="AH45" s="72">
        <v>0</v>
      </c>
      <c r="AI45" s="72">
        <v>0</v>
      </c>
      <c r="AJ45" s="72">
        <v>0</v>
      </c>
      <c r="AK45" s="72">
        <v>0</v>
      </c>
      <c r="AL45" s="72">
        <v>0</v>
      </c>
      <c r="AM45" s="72">
        <v>0</v>
      </c>
      <c r="AN45" s="72">
        <v>0</v>
      </c>
      <c r="AO45" s="72">
        <v>0</v>
      </c>
      <c r="AP45" s="72">
        <v>0</v>
      </c>
      <c r="AQ45" s="72">
        <v>0</v>
      </c>
      <c r="AR45" s="72">
        <v>0</v>
      </c>
      <c r="AS45" s="72">
        <v>300</v>
      </c>
      <c r="AT45" s="72">
        <v>0</v>
      </c>
      <c r="AU45" s="72">
        <v>0</v>
      </c>
      <c r="AV45" s="72">
        <v>0</v>
      </c>
      <c r="AW45" s="72">
        <v>0</v>
      </c>
      <c r="AX45" s="72">
        <v>0</v>
      </c>
      <c r="AY45" s="72">
        <v>0</v>
      </c>
      <c r="AZ45" s="72">
        <v>0</v>
      </c>
      <c r="BA45" s="72">
        <v>0</v>
      </c>
      <c r="BB45" s="72">
        <v>0</v>
      </c>
      <c r="BC45" s="72">
        <v>0</v>
      </c>
      <c r="BD45" s="72">
        <v>0</v>
      </c>
      <c r="BE45" s="72">
        <v>0</v>
      </c>
      <c r="BF45" s="72">
        <v>0</v>
      </c>
      <c r="BG45" s="72">
        <v>0</v>
      </c>
      <c r="BH45" s="72">
        <v>0</v>
      </c>
      <c r="BI45" s="72">
        <v>0</v>
      </c>
      <c r="BJ45" s="72">
        <v>0</v>
      </c>
      <c r="BK45" s="72">
        <v>0</v>
      </c>
      <c r="BL45" s="72">
        <v>0</v>
      </c>
      <c r="BM45" s="72">
        <v>0</v>
      </c>
      <c r="BN45" s="72">
        <v>0</v>
      </c>
      <c r="BO45" s="72">
        <v>0</v>
      </c>
      <c r="BP45" s="72">
        <v>300</v>
      </c>
      <c r="BQ45" s="72">
        <v>-300</v>
      </c>
      <c r="BS45" s="69">
        <v>0</v>
      </c>
      <c r="BT45" s="69">
        <v>0</v>
      </c>
      <c r="BU45" s="69">
        <v>0</v>
      </c>
      <c r="BW45" t="s">
        <v>374</v>
      </c>
    </row>
    <row r="46" spans="1:75" x14ac:dyDescent="0.25">
      <c r="A46" t="s">
        <v>380</v>
      </c>
      <c r="B46" s="2" t="s">
        <v>379</v>
      </c>
      <c r="C46" s="72" t="s">
        <v>379</v>
      </c>
      <c r="D46" s="69">
        <v>311</v>
      </c>
      <c r="E46" s="69">
        <v>9352924</v>
      </c>
      <c r="F46" s="69" t="s">
        <v>380</v>
      </c>
      <c r="G46" s="72">
        <v>0</v>
      </c>
      <c r="H46" s="72">
        <v>0</v>
      </c>
      <c r="I46" s="72">
        <v>0</v>
      </c>
      <c r="J46" s="72">
        <v>0</v>
      </c>
      <c r="K46" s="72">
        <v>0</v>
      </c>
      <c r="L46" s="72">
        <v>0</v>
      </c>
      <c r="M46" s="72">
        <v>0</v>
      </c>
      <c r="N46" s="72">
        <v>9557.5</v>
      </c>
      <c r="O46" s="72">
        <v>0</v>
      </c>
      <c r="P46" s="72">
        <v>2713.6</v>
      </c>
      <c r="Q46" s="72">
        <v>0</v>
      </c>
      <c r="R46" s="72">
        <v>0</v>
      </c>
      <c r="S46" s="72">
        <v>4323.5</v>
      </c>
      <c r="T46" s="72">
        <v>82.88</v>
      </c>
      <c r="U46" s="72">
        <v>0</v>
      </c>
      <c r="V46" s="72">
        <v>0</v>
      </c>
      <c r="W46" s="72">
        <v>0</v>
      </c>
      <c r="X46" s="72">
        <v>0</v>
      </c>
      <c r="Y46" s="72">
        <v>0</v>
      </c>
      <c r="Z46" s="72">
        <v>0</v>
      </c>
      <c r="AA46" s="72">
        <v>0</v>
      </c>
      <c r="AB46" s="72">
        <v>0</v>
      </c>
      <c r="AC46" s="72">
        <v>0</v>
      </c>
      <c r="AD46" s="72">
        <v>0</v>
      </c>
      <c r="AE46" s="72">
        <v>0</v>
      </c>
      <c r="AF46" s="72">
        <v>0</v>
      </c>
      <c r="AG46" s="72">
        <v>0</v>
      </c>
      <c r="AH46" s="72">
        <v>0</v>
      </c>
      <c r="AI46" s="72">
        <v>0</v>
      </c>
      <c r="AJ46" s="72">
        <v>0</v>
      </c>
      <c r="AK46" s="72">
        <v>0</v>
      </c>
      <c r="AL46" s="72">
        <v>0</v>
      </c>
      <c r="AM46" s="72">
        <v>0</v>
      </c>
      <c r="AN46" s="72">
        <v>0</v>
      </c>
      <c r="AO46" s="72">
        <v>0</v>
      </c>
      <c r="AP46" s="72">
        <v>0</v>
      </c>
      <c r="AQ46" s="72">
        <v>0</v>
      </c>
      <c r="AR46" s="72">
        <v>0</v>
      </c>
      <c r="AS46" s="72">
        <v>0</v>
      </c>
      <c r="AT46" s="72">
        <v>0</v>
      </c>
      <c r="AU46" s="72">
        <v>0</v>
      </c>
      <c r="AV46" s="72">
        <v>0</v>
      </c>
      <c r="AW46" s="72">
        <v>0</v>
      </c>
      <c r="AX46" s="72">
        <v>0</v>
      </c>
      <c r="AY46" s="72">
        <v>0</v>
      </c>
      <c r="AZ46" s="72">
        <v>0</v>
      </c>
      <c r="BA46" s="72">
        <v>0</v>
      </c>
      <c r="BB46" s="72">
        <v>0</v>
      </c>
      <c r="BC46" s="72">
        <v>0</v>
      </c>
      <c r="BD46" s="72">
        <v>0</v>
      </c>
      <c r="BE46" s="72">
        <v>0</v>
      </c>
      <c r="BF46" s="72">
        <v>0</v>
      </c>
      <c r="BG46" s="72">
        <v>0</v>
      </c>
      <c r="BH46" s="72">
        <v>0</v>
      </c>
      <c r="BI46" s="72">
        <v>0</v>
      </c>
      <c r="BJ46" s="72">
        <v>0</v>
      </c>
      <c r="BK46" s="72">
        <v>0</v>
      </c>
      <c r="BL46" s="72">
        <v>0</v>
      </c>
      <c r="BM46" s="72">
        <v>0</v>
      </c>
      <c r="BN46" s="72">
        <v>-2044</v>
      </c>
      <c r="BO46" s="72">
        <v>14633.48</v>
      </c>
      <c r="BP46" s="72">
        <v>0</v>
      </c>
      <c r="BQ46" s="72">
        <v>14633.48</v>
      </c>
      <c r="BS46" s="69">
        <v>0</v>
      </c>
      <c r="BT46" s="69">
        <v>0</v>
      </c>
      <c r="BU46" s="69">
        <v>0</v>
      </c>
      <c r="BW46" t="s">
        <v>379</v>
      </c>
    </row>
    <row r="47" spans="1:75" x14ac:dyDescent="0.25">
      <c r="A47" t="s">
        <v>385</v>
      </c>
      <c r="B47" s="2" t="s">
        <v>384</v>
      </c>
      <c r="C47" s="72" t="s">
        <v>384</v>
      </c>
      <c r="D47" s="69">
        <v>313</v>
      </c>
      <c r="E47" s="69">
        <v>9352132</v>
      </c>
      <c r="F47" s="69" t="s">
        <v>385</v>
      </c>
      <c r="G47" s="72">
        <v>0</v>
      </c>
      <c r="H47" s="72">
        <v>0</v>
      </c>
      <c r="I47" s="72">
        <v>0</v>
      </c>
      <c r="J47" s="72">
        <v>0</v>
      </c>
      <c r="K47" s="72">
        <v>0</v>
      </c>
      <c r="L47" s="72">
        <v>0</v>
      </c>
      <c r="M47" s="72">
        <v>0</v>
      </c>
      <c r="N47" s="72">
        <v>5037</v>
      </c>
      <c r="O47" s="72">
        <v>0</v>
      </c>
      <c r="P47" s="72">
        <v>80</v>
      </c>
      <c r="Q47" s="72">
        <v>0</v>
      </c>
      <c r="R47" s="72">
        <v>0</v>
      </c>
      <c r="S47" s="72">
        <v>4524.42</v>
      </c>
      <c r="T47" s="72">
        <v>628</v>
      </c>
      <c r="U47" s="72">
        <v>0</v>
      </c>
      <c r="V47" s="72">
        <v>0</v>
      </c>
      <c r="W47" s="72">
        <v>0</v>
      </c>
      <c r="X47" s="72">
        <v>0</v>
      </c>
      <c r="Y47" s="72">
        <v>0</v>
      </c>
      <c r="Z47" s="72">
        <v>15.66</v>
      </c>
      <c r="AA47" s="72">
        <v>0</v>
      </c>
      <c r="AB47" s="72">
        <v>0</v>
      </c>
      <c r="AC47" s="72">
        <v>0</v>
      </c>
      <c r="AD47" s="72">
        <v>0</v>
      </c>
      <c r="AE47" s="72">
        <v>0</v>
      </c>
      <c r="AF47" s="72">
        <v>0</v>
      </c>
      <c r="AG47" s="72">
        <v>0</v>
      </c>
      <c r="AH47" s="72">
        <v>0</v>
      </c>
      <c r="AI47" s="72">
        <v>0</v>
      </c>
      <c r="AJ47" s="72">
        <v>0</v>
      </c>
      <c r="AK47" s="72">
        <v>0</v>
      </c>
      <c r="AL47" s="72">
        <v>0</v>
      </c>
      <c r="AM47" s="72">
        <v>0</v>
      </c>
      <c r="AN47" s="72">
        <v>0</v>
      </c>
      <c r="AO47" s="72">
        <v>0</v>
      </c>
      <c r="AP47" s="72">
        <v>0</v>
      </c>
      <c r="AQ47" s="72">
        <v>134.26999999999998</v>
      </c>
      <c r="AR47" s="72">
        <v>396.85000000000008</v>
      </c>
      <c r="AS47" s="72">
        <v>475.67999999999995</v>
      </c>
      <c r="AT47" s="72">
        <v>0</v>
      </c>
      <c r="AU47" s="72">
        <v>0</v>
      </c>
      <c r="AV47" s="72">
        <v>0</v>
      </c>
      <c r="AW47" s="72">
        <v>0</v>
      </c>
      <c r="AX47" s="72">
        <v>0</v>
      </c>
      <c r="AY47" s="72">
        <v>0</v>
      </c>
      <c r="AZ47" s="72">
        <v>0</v>
      </c>
      <c r="BA47" s="72">
        <v>53.740000000000009</v>
      </c>
      <c r="BB47" s="72">
        <v>0</v>
      </c>
      <c r="BC47" s="72">
        <v>312.68000000000006</v>
      </c>
      <c r="BD47" s="72">
        <v>0</v>
      </c>
      <c r="BE47" s="72">
        <v>0</v>
      </c>
      <c r="BF47" s="72">
        <v>0</v>
      </c>
      <c r="BG47" s="72">
        <v>0</v>
      </c>
      <c r="BH47" s="72">
        <v>0</v>
      </c>
      <c r="BI47" s="72">
        <v>0</v>
      </c>
      <c r="BJ47" s="72">
        <v>0</v>
      </c>
      <c r="BK47" s="72">
        <v>0</v>
      </c>
      <c r="BL47" s="72">
        <v>0</v>
      </c>
      <c r="BM47" s="72">
        <v>321.19</v>
      </c>
      <c r="BN47" s="72">
        <v>0</v>
      </c>
      <c r="BO47" s="72">
        <v>10269.42</v>
      </c>
      <c r="BP47" s="72">
        <v>1710.0700000000002</v>
      </c>
      <c r="BQ47" s="72">
        <v>8559.35</v>
      </c>
      <c r="BS47" s="69">
        <v>0</v>
      </c>
      <c r="BT47" s="69">
        <v>0</v>
      </c>
      <c r="BU47" s="69">
        <v>0</v>
      </c>
      <c r="BW47" t="s">
        <v>384</v>
      </c>
    </row>
    <row r="48" spans="1:75" x14ac:dyDescent="0.25">
      <c r="A48" t="s">
        <v>390</v>
      </c>
      <c r="B48" s="2" t="s">
        <v>389</v>
      </c>
      <c r="C48" s="72" t="s">
        <v>389</v>
      </c>
      <c r="D48" s="69">
        <v>314</v>
      </c>
      <c r="E48" s="69">
        <v>9352095</v>
      </c>
      <c r="F48" s="69" t="s">
        <v>390</v>
      </c>
      <c r="G48" s="72">
        <v>0</v>
      </c>
      <c r="H48" s="72">
        <v>0</v>
      </c>
      <c r="I48" s="72">
        <v>0</v>
      </c>
      <c r="J48" s="72">
        <v>0</v>
      </c>
      <c r="K48" s="72">
        <v>0</v>
      </c>
      <c r="L48" s="72">
        <v>0</v>
      </c>
      <c r="M48" s="72">
        <v>0</v>
      </c>
      <c r="N48" s="72">
        <v>870.5</v>
      </c>
      <c r="O48" s="72">
        <v>0</v>
      </c>
      <c r="P48" s="72">
        <v>0</v>
      </c>
      <c r="Q48" s="72">
        <v>0</v>
      </c>
      <c r="R48" s="72">
        <v>0</v>
      </c>
      <c r="S48" s="72">
        <v>0</v>
      </c>
      <c r="T48" s="72">
        <v>0</v>
      </c>
      <c r="U48" s="72">
        <v>0</v>
      </c>
      <c r="V48" s="72">
        <v>0</v>
      </c>
      <c r="W48" s="72">
        <v>0</v>
      </c>
      <c r="X48" s="72">
        <v>0</v>
      </c>
      <c r="Y48" s="72">
        <v>0</v>
      </c>
      <c r="Z48" s="72">
        <v>0</v>
      </c>
      <c r="AA48" s="72">
        <v>0</v>
      </c>
      <c r="AB48" s="72">
        <v>0</v>
      </c>
      <c r="AC48" s="72">
        <v>0</v>
      </c>
      <c r="AD48" s="72">
        <v>0</v>
      </c>
      <c r="AE48" s="72">
        <v>0</v>
      </c>
      <c r="AF48" s="72">
        <v>0</v>
      </c>
      <c r="AG48" s="72">
        <v>0</v>
      </c>
      <c r="AH48" s="72">
        <v>0</v>
      </c>
      <c r="AI48" s="72">
        <v>0</v>
      </c>
      <c r="AJ48" s="72">
        <v>0</v>
      </c>
      <c r="AK48" s="72">
        <v>0</v>
      </c>
      <c r="AL48" s="72">
        <v>0</v>
      </c>
      <c r="AM48" s="72">
        <v>0</v>
      </c>
      <c r="AN48" s="72">
        <v>0</v>
      </c>
      <c r="AO48" s="72">
        <v>0</v>
      </c>
      <c r="AP48" s="72">
        <v>0</v>
      </c>
      <c r="AQ48" s="72">
        <v>0</v>
      </c>
      <c r="AR48" s="72">
        <v>0</v>
      </c>
      <c r="AS48" s="72">
        <v>0</v>
      </c>
      <c r="AT48" s="72">
        <v>0</v>
      </c>
      <c r="AU48" s="72">
        <v>0</v>
      </c>
      <c r="AV48" s="72">
        <v>0</v>
      </c>
      <c r="AW48" s="72">
        <v>0</v>
      </c>
      <c r="AX48" s="72">
        <v>0</v>
      </c>
      <c r="AY48" s="72">
        <v>0</v>
      </c>
      <c r="AZ48" s="72">
        <v>0</v>
      </c>
      <c r="BA48" s="72">
        <v>900.48</v>
      </c>
      <c r="BB48" s="72">
        <v>0</v>
      </c>
      <c r="BC48" s="72">
        <v>0</v>
      </c>
      <c r="BD48" s="72">
        <v>0</v>
      </c>
      <c r="BE48" s="72">
        <v>0</v>
      </c>
      <c r="BF48" s="72">
        <v>0</v>
      </c>
      <c r="BG48" s="72">
        <v>0</v>
      </c>
      <c r="BH48" s="72">
        <v>0</v>
      </c>
      <c r="BI48" s="72">
        <v>0</v>
      </c>
      <c r="BJ48" s="72">
        <v>0</v>
      </c>
      <c r="BK48" s="72">
        <v>0</v>
      </c>
      <c r="BL48" s="72">
        <v>0</v>
      </c>
      <c r="BM48" s="72">
        <v>0</v>
      </c>
      <c r="BN48" s="72">
        <v>0</v>
      </c>
      <c r="BO48" s="72">
        <v>870.5</v>
      </c>
      <c r="BP48" s="72">
        <v>900.48</v>
      </c>
      <c r="BQ48" s="72">
        <v>-29.980000000000018</v>
      </c>
      <c r="BS48" s="69">
        <v>0</v>
      </c>
      <c r="BT48" s="69">
        <v>0</v>
      </c>
      <c r="BU48" s="69">
        <v>0</v>
      </c>
      <c r="BW48" t="s">
        <v>389</v>
      </c>
    </row>
    <row r="49" spans="1:75" x14ac:dyDescent="0.25">
      <c r="A49" t="s">
        <v>395</v>
      </c>
      <c r="B49" s="2" t="s">
        <v>394</v>
      </c>
      <c r="C49" s="72" t="s">
        <v>394</v>
      </c>
      <c r="D49" s="69">
        <v>318</v>
      </c>
      <c r="E49" s="69">
        <v>9352101</v>
      </c>
      <c r="F49" s="69" t="s">
        <v>395</v>
      </c>
      <c r="G49" s="72">
        <v>0</v>
      </c>
      <c r="H49" s="72">
        <v>0</v>
      </c>
      <c r="I49" s="72">
        <v>0</v>
      </c>
      <c r="J49" s="72">
        <v>0</v>
      </c>
      <c r="K49" s="72">
        <v>0</v>
      </c>
      <c r="L49" s="72">
        <v>0</v>
      </c>
      <c r="M49" s="72">
        <v>0</v>
      </c>
      <c r="N49" s="72">
        <v>0</v>
      </c>
      <c r="O49" s="72">
        <v>0</v>
      </c>
      <c r="P49" s="72">
        <v>0</v>
      </c>
      <c r="Q49" s="72">
        <v>0</v>
      </c>
      <c r="R49" s="72">
        <v>0</v>
      </c>
      <c r="S49" s="72">
        <v>0</v>
      </c>
      <c r="T49" s="72">
        <v>0</v>
      </c>
      <c r="U49" s="72">
        <v>0</v>
      </c>
      <c r="V49" s="72">
        <v>0</v>
      </c>
      <c r="W49" s="72">
        <v>0</v>
      </c>
      <c r="X49" s="72">
        <v>0</v>
      </c>
      <c r="Y49" s="72">
        <v>0</v>
      </c>
      <c r="Z49" s="72">
        <v>0</v>
      </c>
      <c r="AA49" s="72">
        <v>0</v>
      </c>
      <c r="AB49" s="72">
        <v>0</v>
      </c>
      <c r="AC49" s="72">
        <v>0</v>
      </c>
      <c r="AD49" s="72">
        <v>0</v>
      </c>
      <c r="AE49" s="72">
        <v>0</v>
      </c>
      <c r="AF49" s="72">
        <v>0</v>
      </c>
      <c r="AG49" s="72">
        <v>0</v>
      </c>
      <c r="AH49" s="72">
        <v>0</v>
      </c>
      <c r="AI49" s="72">
        <v>0</v>
      </c>
      <c r="AJ49" s="72">
        <v>0</v>
      </c>
      <c r="AK49" s="72">
        <v>0</v>
      </c>
      <c r="AL49" s="72">
        <v>0</v>
      </c>
      <c r="AM49" s="72">
        <v>0</v>
      </c>
      <c r="AN49" s="72">
        <v>0</v>
      </c>
      <c r="AO49" s="72">
        <v>0</v>
      </c>
      <c r="AP49" s="72">
        <v>0</v>
      </c>
      <c r="AQ49" s="72">
        <v>0</v>
      </c>
      <c r="AR49" s="72">
        <v>0</v>
      </c>
      <c r="AS49" s="72">
        <v>0</v>
      </c>
      <c r="AT49" s="72">
        <v>0</v>
      </c>
      <c r="AU49" s="72">
        <v>0</v>
      </c>
      <c r="AV49" s="72">
        <v>0</v>
      </c>
      <c r="AW49" s="72">
        <v>0</v>
      </c>
      <c r="AX49" s="72">
        <v>0</v>
      </c>
      <c r="AY49" s="72">
        <v>0</v>
      </c>
      <c r="AZ49" s="72">
        <v>0</v>
      </c>
      <c r="BA49" s="72">
        <v>0</v>
      </c>
      <c r="BB49" s="72">
        <v>0</v>
      </c>
      <c r="BC49" s="72">
        <v>0</v>
      </c>
      <c r="BD49" s="72">
        <v>0</v>
      </c>
      <c r="BE49" s="72">
        <v>0</v>
      </c>
      <c r="BF49" s="72">
        <v>0</v>
      </c>
      <c r="BG49" s="72">
        <v>0</v>
      </c>
      <c r="BH49" s="72">
        <v>0</v>
      </c>
      <c r="BI49" s="72">
        <v>0</v>
      </c>
      <c r="BJ49" s="72">
        <v>0</v>
      </c>
      <c r="BK49" s="72">
        <v>0</v>
      </c>
      <c r="BL49" s="72">
        <v>0</v>
      </c>
      <c r="BM49" s="72">
        <v>0</v>
      </c>
      <c r="BN49" s="72">
        <v>0</v>
      </c>
      <c r="BO49" s="72">
        <v>0</v>
      </c>
      <c r="BP49" s="72">
        <v>0</v>
      </c>
      <c r="BQ49" s="72">
        <v>0</v>
      </c>
      <c r="BS49" s="69">
        <v>0</v>
      </c>
      <c r="BT49" s="69">
        <v>0</v>
      </c>
      <c r="BU49" s="69">
        <v>0</v>
      </c>
      <c r="BW49" t="s">
        <v>394</v>
      </c>
    </row>
    <row r="50" spans="1:75" x14ac:dyDescent="0.25">
      <c r="A50" t="s">
        <v>401</v>
      </c>
      <c r="B50" s="2" t="s">
        <v>400</v>
      </c>
      <c r="C50" s="72" t="s">
        <v>400</v>
      </c>
      <c r="D50" s="69">
        <v>324</v>
      </c>
      <c r="E50" s="69">
        <v>9352110</v>
      </c>
      <c r="F50" s="69" t="s">
        <v>401</v>
      </c>
      <c r="G50" s="72">
        <v>0</v>
      </c>
      <c r="H50" s="72">
        <v>0</v>
      </c>
      <c r="I50" s="72">
        <v>0</v>
      </c>
      <c r="J50" s="72">
        <v>0</v>
      </c>
      <c r="K50" s="72">
        <v>0</v>
      </c>
      <c r="L50" s="72">
        <v>0</v>
      </c>
      <c r="M50" s="72">
        <v>0</v>
      </c>
      <c r="N50" s="72">
        <v>0</v>
      </c>
      <c r="O50" s="72">
        <v>0</v>
      </c>
      <c r="P50" s="72">
        <v>0</v>
      </c>
      <c r="Q50" s="72">
        <v>0</v>
      </c>
      <c r="R50" s="72">
        <v>0</v>
      </c>
      <c r="S50" s="72">
        <v>0</v>
      </c>
      <c r="T50" s="72">
        <v>0</v>
      </c>
      <c r="U50" s="72">
        <v>0</v>
      </c>
      <c r="V50" s="72">
        <v>0</v>
      </c>
      <c r="W50" s="72">
        <v>0</v>
      </c>
      <c r="X50" s="72">
        <v>0</v>
      </c>
      <c r="Y50" s="72">
        <v>0</v>
      </c>
      <c r="Z50" s="72">
        <v>0</v>
      </c>
      <c r="AA50" s="72">
        <v>0</v>
      </c>
      <c r="AB50" s="72">
        <v>0</v>
      </c>
      <c r="AC50" s="72">
        <v>0</v>
      </c>
      <c r="AD50" s="72">
        <v>0</v>
      </c>
      <c r="AE50" s="72">
        <v>0</v>
      </c>
      <c r="AF50" s="72">
        <v>0</v>
      </c>
      <c r="AG50" s="72">
        <v>0</v>
      </c>
      <c r="AH50" s="72">
        <v>0</v>
      </c>
      <c r="AI50" s="72">
        <v>0</v>
      </c>
      <c r="AJ50" s="72">
        <v>0</v>
      </c>
      <c r="AK50" s="72">
        <v>0</v>
      </c>
      <c r="AL50" s="72">
        <v>0</v>
      </c>
      <c r="AM50" s="72">
        <v>0</v>
      </c>
      <c r="AN50" s="72">
        <v>0</v>
      </c>
      <c r="AO50" s="72">
        <v>0</v>
      </c>
      <c r="AP50" s="72">
        <v>0</v>
      </c>
      <c r="AQ50" s="72">
        <v>0</v>
      </c>
      <c r="AR50" s="72">
        <v>0</v>
      </c>
      <c r="AS50" s="72">
        <v>0</v>
      </c>
      <c r="AT50" s="72">
        <v>0</v>
      </c>
      <c r="AU50" s="72">
        <v>0</v>
      </c>
      <c r="AV50" s="72">
        <v>0</v>
      </c>
      <c r="AW50" s="72">
        <v>0</v>
      </c>
      <c r="AX50" s="72">
        <v>0</v>
      </c>
      <c r="AY50" s="72">
        <v>0</v>
      </c>
      <c r="AZ50" s="72">
        <v>0</v>
      </c>
      <c r="BA50" s="72">
        <v>0</v>
      </c>
      <c r="BB50" s="72">
        <v>0</v>
      </c>
      <c r="BC50" s="72">
        <v>0</v>
      </c>
      <c r="BD50" s="72">
        <v>0</v>
      </c>
      <c r="BE50" s="72">
        <v>0</v>
      </c>
      <c r="BF50" s="72">
        <v>0</v>
      </c>
      <c r="BG50" s="72">
        <v>0</v>
      </c>
      <c r="BH50" s="72">
        <v>0</v>
      </c>
      <c r="BI50" s="72">
        <v>0</v>
      </c>
      <c r="BJ50" s="72">
        <v>0</v>
      </c>
      <c r="BK50" s="72">
        <v>0</v>
      </c>
      <c r="BL50" s="72">
        <v>0</v>
      </c>
      <c r="BM50" s="72">
        <v>0</v>
      </c>
      <c r="BN50" s="72">
        <v>0</v>
      </c>
      <c r="BO50" s="72">
        <v>0</v>
      </c>
      <c r="BP50" s="72">
        <v>0</v>
      </c>
      <c r="BQ50" s="72">
        <v>0</v>
      </c>
      <c r="BS50" s="69">
        <v>0</v>
      </c>
      <c r="BT50" s="69">
        <v>0</v>
      </c>
      <c r="BU50" s="69">
        <v>0</v>
      </c>
      <c r="BW50" t="s">
        <v>400</v>
      </c>
    </row>
    <row r="51" spans="1:75" x14ac:dyDescent="0.25">
      <c r="A51" t="s">
        <v>405</v>
      </c>
      <c r="B51" s="2" t="s">
        <v>404</v>
      </c>
      <c r="C51" s="72" t="s">
        <v>404</v>
      </c>
      <c r="D51" s="69">
        <v>327</v>
      </c>
      <c r="E51" s="69">
        <v>9352918</v>
      </c>
      <c r="F51" s="69" t="s">
        <v>405</v>
      </c>
      <c r="G51" s="72">
        <v>0</v>
      </c>
      <c r="H51" s="72">
        <v>0</v>
      </c>
      <c r="I51" s="72">
        <v>0</v>
      </c>
      <c r="J51" s="72">
        <v>0</v>
      </c>
      <c r="K51" s="72">
        <v>0</v>
      </c>
      <c r="L51" s="72">
        <v>0</v>
      </c>
      <c r="M51" s="72">
        <v>0</v>
      </c>
      <c r="N51" s="72">
        <v>1316.22</v>
      </c>
      <c r="O51" s="72">
        <v>0</v>
      </c>
      <c r="P51" s="72">
        <v>3430.98</v>
      </c>
      <c r="Q51" s="72">
        <v>4000</v>
      </c>
      <c r="R51" s="72">
        <v>0</v>
      </c>
      <c r="S51" s="72">
        <v>3518.2</v>
      </c>
      <c r="T51" s="72">
        <v>172.94</v>
      </c>
      <c r="U51" s="72">
        <v>0</v>
      </c>
      <c r="V51" s="72">
        <v>0</v>
      </c>
      <c r="W51" s="72">
        <v>0</v>
      </c>
      <c r="X51" s="72">
        <v>0</v>
      </c>
      <c r="Y51" s="72">
        <v>0</v>
      </c>
      <c r="Z51" s="72">
        <v>2230</v>
      </c>
      <c r="AA51" s="72">
        <v>0</v>
      </c>
      <c r="AB51" s="72">
        <v>0</v>
      </c>
      <c r="AC51" s="72">
        <v>0</v>
      </c>
      <c r="AD51" s="72">
        <v>0</v>
      </c>
      <c r="AE51" s="72">
        <v>0</v>
      </c>
      <c r="AF51" s="72">
        <v>0</v>
      </c>
      <c r="AG51" s="72">
        <v>0</v>
      </c>
      <c r="AH51" s="72">
        <v>0</v>
      </c>
      <c r="AI51" s="72">
        <v>0</v>
      </c>
      <c r="AJ51" s="72">
        <v>0</v>
      </c>
      <c r="AK51" s="72">
        <v>0</v>
      </c>
      <c r="AL51" s="72">
        <v>0</v>
      </c>
      <c r="AM51" s="72">
        <v>0</v>
      </c>
      <c r="AN51" s="72">
        <v>0</v>
      </c>
      <c r="AO51" s="72">
        <v>0</v>
      </c>
      <c r="AP51" s="72">
        <v>0</v>
      </c>
      <c r="AQ51" s="72">
        <v>0</v>
      </c>
      <c r="AR51" s="72">
        <v>0</v>
      </c>
      <c r="AS51" s="72">
        <v>0</v>
      </c>
      <c r="AT51" s="72">
        <v>0</v>
      </c>
      <c r="AU51" s="72">
        <v>0</v>
      </c>
      <c r="AV51" s="72">
        <v>0</v>
      </c>
      <c r="AW51" s="72">
        <v>0</v>
      </c>
      <c r="AX51" s="72">
        <v>0</v>
      </c>
      <c r="AY51" s="72">
        <v>0</v>
      </c>
      <c r="AZ51" s="72">
        <v>0</v>
      </c>
      <c r="BA51" s="72">
        <v>1420.6399999999999</v>
      </c>
      <c r="BB51" s="72">
        <v>0</v>
      </c>
      <c r="BC51" s="72">
        <v>0</v>
      </c>
      <c r="BD51" s="72">
        <v>0</v>
      </c>
      <c r="BE51" s="72">
        <v>0</v>
      </c>
      <c r="BF51" s="72">
        <v>0</v>
      </c>
      <c r="BG51" s="72">
        <v>0</v>
      </c>
      <c r="BH51" s="72">
        <v>0</v>
      </c>
      <c r="BI51" s="72">
        <v>0</v>
      </c>
      <c r="BJ51" s="72">
        <v>0</v>
      </c>
      <c r="BK51" s="72">
        <v>0</v>
      </c>
      <c r="BL51" s="72">
        <v>0</v>
      </c>
      <c r="BM51" s="72">
        <v>0</v>
      </c>
      <c r="BN51" s="72">
        <v>0</v>
      </c>
      <c r="BO51" s="72">
        <v>12438.340000000002</v>
      </c>
      <c r="BP51" s="72">
        <v>3650.64</v>
      </c>
      <c r="BQ51" s="72">
        <v>8787.7000000000025</v>
      </c>
      <c r="BS51" s="69">
        <v>0</v>
      </c>
      <c r="BT51" s="69">
        <v>0</v>
      </c>
      <c r="BU51" s="69">
        <v>0</v>
      </c>
      <c r="BW51" t="s">
        <v>404</v>
      </c>
    </row>
    <row r="52" spans="1:75" x14ac:dyDescent="0.25">
      <c r="A52" t="s">
        <v>684</v>
      </c>
      <c r="B52" s="2" t="s">
        <v>409</v>
      </c>
      <c r="C52" s="72" t="s">
        <v>409</v>
      </c>
      <c r="D52" s="69">
        <v>331</v>
      </c>
      <c r="E52" s="69">
        <v>9353104</v>
      </c>
      <c r="F52" s="69" t="s">
        <v>410</v>
      </c>
      <c r="G52" s="72">
        <v>0</v>
      </c>
      <c r="H52" s="72">
        <v>0</v>
      </c>
      <c r="I52" s="72">
        <v>0</v>
      </c>
      <c r="J52" s="72">
        <v>0</v>
      </c>
      <c r="K52" s="72">
        <v>0</v>
      </c>
      <c r="L52" s="72">
        <v>0</v>
      </c>
      <c r="M52" s="72">
        <v>0</v>
      </c>
      <c r="N52" s="72">
        <v>0</v>
      </c>
      <c r="O52" s="72">
        <v>0</v>
      </c>
      <c r="P52" s="72">
        <v>0</v>
      </c>
      <c r="Q52" s="72">
        <v>0</v>
      </c>
      <c r="R52" s="72">
        <v>0</v>
      </c>
      <c r="S52" s="72">
        <v>0</v>
      </c>
      <c r="T52" s="72">
        <v>0</v>
      </c>
      <c r="U52" s="72">
        <v>0</v>
      </c>
      <c r="V52" s="72">
        <v>0</v>
      </c>
      <c r="W52" s="72">
        <v>0</v>
      </c>
      <c r="X52" s="72">
        <v>0</v>
      </c>
      <c r="Y52" s="72">
        <v>0</v>
      </c>
      <c r="Z52" s="72">
        <v>0</v>
      </c>
      <c r="AA52" s="72">
        <v>0</v>
      </c>
      <c r="AB52" s="72">
        <v>0</v>
      </c>
      <c r="AC52" s="72">
        <v>0</v>
      </c>
      <c r="AD52" s="72">
        <v>0</v>
      </c>
      <c r="AE52" s="72">
        <v>0</v>
      </c>
      <c r="AF52" s="72">
        <v>0</v>
      </c>
      <c r="AG52" s="72">
        <v>0</v>
      </c>
      <c r="AH52" s="72">
        <v>0</v>
      </c>
      <c r="AI52" s="72">
        <v>0</v>
      </c>
      <c r="AJ52" s="72">
        <v>0</v>
      </c>
      <c r="AK52" s="72">
        <v>0</v>
      </c>
      <c r="AL52" s="72">
        <v>0</v>
      </c>
      <c r="AM52" s="72">
        <v>0</v>
      </c>
      <c r="AN52" s="72">
        <v>0</v>
      </c>
      <c r="AO52" s="72">
        <v>0</v>
      </c>
      <c r="AP52" s="72">
        <v>0</v>
      </c>
      <c r="AQ52" s="72">
        <v>0</v>
      </c>
      <c r="AR52" s="72">
        <v>0</v>
      </c>
      <c r="AS52" s="72">
        <v>0</v>
      </c>
      <c r="AT52" s="72">
        <v>0</v>
      </c>
      <c r="AU52" s="72">
        <v>0</v>
      </c>
      <c r="AV52" s="72">
        <v>0</v>
      </c>
      <c r="AW52" s="72">
        <v>0</v>
      </c>
      <c r="AX52" s="72">
        <v>0</v>
      </c>
      <c r="AY52" s="72">
        <v>0</v>
      </c>
      <c r="AZ52" s="72">
        <v>0</v>
      </c>
      <c r="BA52" s="72">
        <v>0</v>
      </c>
      <c r="BB52" s="72">
        <v>0</v>
      </c>
      <c r="BC52" s="72">
        <v>0</v>
      </c>
      <c r="BD52" s="72">
        <v>0</v>
      </c>
      <c r="BE52" s="72">
        <v>0</v>
      </c>
      <c r="BF52" s="72">
        <v>0</v>
      </c>
      <c r="BG52" s="72">
        <v>0</v>
      </c>
      <c r="BH52" s="72">
        <v>0</v>
      </c>
      <c r="BI52" s="72">
        <v>0</v>
      </c>
      <c r="BJ52" s="72">
        <v>0</v>
      </c>
      <c r="BK52" s="72">
        <v>0</v>
      </c>
      <c r="BL52" s="72">
        <v>0</v>
      </c>
      <c r="BM52" s="72">
        <v>0</v>
      </c>
      <c r="BN52" s="72">
        <v>0</v>
      </c>
      <c r="BO52" s="72">
        <v>0</v>
      </c>
      <c r="BP52" s="72">
        <v>0</v>
      </c>
      <c r="BQ52" s="72">
        <v>0</v>
      </c>
      <c r="BS52" s="69">
        <v>0</v>
      </c>
      <c r="BT52" s="69">
        <v>0</v>
      </c>
      <c r="BU52" s="69">
        <v>0</v>
      </c>
      <c r="BW52" t="s">
        <v>409</v>
      </c>
    </row>
    <row r="53" spans="1:75" x14ac:dyDescent="0.25">
      <c r="A53" t="s">
        <v>415</v>
      </c>
      <c r="B53" s="2" t="s">
        <v>414</v>
      </c>
      <c r="C53" s="72" t="s">
        <v>414</v>
      </c>
      <c r="D53" s="69">
        <v>332</v>
      </c>
      <c r="E53" s="69">
        <v>9352118</v>
      </c>
      <c r="F53" s="69" t="s">
        <v>415</v>
      </c>
      <c r="G53" s="72">
        <v>0</v>
      </c>
      <c r="H53" s="72">
        <v>0</v>
      </c>
      <c r="I53" s="72">
        <v>0</v>
      </c>
      <c r="J53" s="72">
        <v>0</v>
      </c>
      <c r="K53" s="72">
        <v>0</v>
      </c>
      <c r="L53" s="72">
        <v>0</v>
      </c>
      <c r="M53" s="72">
        <v>0</v>
      </c>
      <c r="N53" s="72">
        <v>0</v>
      </c>
      <c r="O53" s="72">
        <v>0</v>
      </c>
      <c r="P53" s="72">
        <v>0</v>
      </c>
      <c r="Q53" s="72">
        <v>0</v>
      </c>
      <c r="R53" s="72">
        <v>0</v>
      </c>
      <c r="S53" s="72">
        <v>0</v>
      </c>
      <c r="T53" s="72">
        <v>0</v>
      </c>
      <c r="U53" s="72">
        <v>0</v>
      </c>
      <c r="V53" s="72">
        <v>0</v>
      </c>
      <c r="W53" s="72">
        <v>0</v>
      </c>
      <c r="X53" s="72">
        <v>0</v>
      </c>
      <c r="Y53" s="72">
        <v>0</v>
      </c>
      <c r="Z53" s="72">
        <v>0</v>
      </c>
      <c r="AA53" s="72">
        <v>0</v>
      </c>
      <c r="AB53" s="72">
        <v>0</v>
      </c>
      <c r="AC53" s="72">
        <v>0</v>
      </c>
      <c r="AD53" s="72">
        <v>0</v>
      </c>
      <c r="AE53" s="72">
        <v>0</v>
      </c>
      <c r="AF53" s="72">
        <v>0</v>
      </c>
      <c r="AG53" s="72">
        <v>0</v>
      </c>
      <c r="AH53" s="72">
        <v>0</v>
      </c>
      <c r="AI53" s="72">
        <v>0</v>
      </c>
      <c r="AJ53" s="72">
        <v>0</v>
      </c>
      <c r="AK53" s="72">
        <v>0</v>
      </c>
      <c r="AL53" s="72">
        <v>0</v>
      </c>
      <c r="AM53" s="72">
        <v>0</v>
      </c>
      <c r="AN53" s="72">
        <v>0</v>
      </c>
      <c r="AO53" s="72">
        <v>0</v>
      </c>
      <c r="AP53" s="72">
        <v>0</v>
      </c>
      <c r="AQ53" s="72">
        <v>0</v>
      </c>
      <c r="AR53" s="72">
        <v>0</v>
      </c>
      <c r="AS53" s="72">
        <v>0</v>
      </c>
      <c r="AT53" s="72">
        <v>0</v>
      </c>
      <c r="AU53" s="72">
        <v>0</v>
      </c>
      <c r="AV53" s="72">
        <v>0</v>
      </c>
      <c r="AW53" s="72">
        <v>0</v>
      </c>
      <c r="AX53" s="72">
        <v>0</v>
      </c>
      <c r="AY53" s="72">
        <v>0</v>
      </c>
      <c r="AZ53" s="72">
        <v>0</v>
      </c>
      <c r="BA53" s="72">
        <v>0</v>
      </c>
      <c r="BB53" s="72">
        <v>0</v>
      </c>
      <c r="BC53" s="72">
        <v>0</v>
      </c>
      <c r="BD53" s="72">
        <v>0</v>
      </c>
      <c r="BE53" s="72">
        <v>0</v>
      </c>
      <c r="BF53" s="72">
        <v>0</v>
      </c>
      <c r="BG53" s="72">
        <v>0</v>
      </c>
      <c r="BH53" s="72">
        <v>0</v>
      </c>
      <c r="BI53" s="72">
        <v>0</v>
      </c>
      <c r="BJ53" s="72">
        <v>0</v>
      </c>
      <c r="BK53" s="72">
        <v>0</v>
      </c>
      <c r="BL53" s="72">
        <v>0</v>
      </c>
      <c r="BM53" s="72">
        <v>0</v>
      </c>
      <c r="BN53" s="72">
        <v>0</v>
      </c>
      <c r="BO53" s="72">
        <v>0</v>
      </c>
      <c r="BP53" s="72">
        <v>0</v>
      </c>
      <c r="BQ53" s="72">
        <v>0</v>
      </c>
      <c r="BS53" s="69">
        <v>0</v>
      </c>
      <c r="BT53" s="69">
        <v>0</v>
      </c>
      <c r="BU53" s="69">
        <v>0</v>
      </c>
      <c r="BW53" t="s">
        <v>414</v>
      </c>
    </row>
    <row r="54" spans="1:75" x14ac:dyDescent="0.25">
      <c r="A54" t="s">
        <v>420</v>
      </c>
      <c r="B54" s="2" t="s">
        <v>419</v>
      </c>
      <c r="C54" s="72" t="s">
        <v>419</v>
      </c>
      <c r="D54" s="69">
        <v>333</v>
      </c>
      <c r="E54" s="69">
        <v>9352117</v>
      </c>
      <c r="F54" s="69" t="s">
        <v>420</v>
      </c>
      <c r="G54" s="72">
        <v>0</v>
      </c>
      <c r="H54" s="72">
        <v>0</v>
      </c>
      <c r="I54" s="72">
        <v>0</v>
      </c>
      <c r="J54" s="72">
        <v>0</v>
      </c>
      <c r="K54" s="72">
        <v>0</v>
      </c>
      <c r="L54" s="72">
        <v>0</v>
      </c>
      <c r="M54" s="72">
        <v>0</v>
      </c>
      <c r="N54" s="72">
        <v>0</v>
      </c>
      <c r="O54" s="72">
        <v>0</v>
      </c>
      <c r="P54" s="72">
        <v>0</v>
      </c>
      <c r="Q54" s="72">
        <v>0</v>
      </c>
      <c r="R54" s="72">
        <v>0</v>
      </c>
      <c r="S54" s="72">
        <v>0</v>
      </c>
      <c r="T54" s="72">
        <v>0</v>
      </c>
      <c r="U54" s="72">
        <v>0</v>
      </c>
      <c r="V54" s="72">
        <v>0</v>
      </c>
      <c r="W54" s="72">
        <v>0</v>
      </c>
      <c r="X54" s="72">
        <v>0</v>
      </c>
      <c r="Y54" s="72">
        <v>0</v>
      </c>
      <c r="Z54" s="72">
        <v>0</v>
      </c>
      <c r="AA54" s="72">
        <v>0</v>
      </c>
      <c r="AB54" s="72">
        <v>0</v>
      </c>
      <c r="AC54" s="72">
        <v>0</v>
      </c>
      <c r="AD54" s="72">
        <v>0</v>
      </c>
      <c r="AE54" s="72">
        <v>0</v>
      </c>
      <c r="AF54" s="72">
        <v>0</v>
      </c>
      <c r="AG54" s="72">
        <v>0</v>
      </c>
      <c r="AH54" s="72">
        <v>0</v>
      </c>
      <c r="AI54" s="72">
        <v>0</v>
      </c>
      <c r="AJ54" s="72">
        <v>0</v>
      </c>
      <c r="AK54" s="72">
        <v>1.5987211554602254E-14</v>
      </c>
      <c r="AL54" s="72">
        <v>0</v>
      </c>
      <c r="AM54" s="72">
        <v>0</v>
      </c>
      <c r="AN54" s="72">
        <v>0</v>
      </c>
      <c r="AO54" s="72">
        <v>0</v>
      </c>
      <c r="AP54" s="72">
        <v>0</v>
      </c>
      <c r="AQ54" s="72">
        <v>0</v>
      </c>
      <c r="AR54" s="72">
        <v>0</v>
      </c>
      <c r="AS54" s="72">
        <v>0</v>
      </c>
      <c r="AT54" s="72">
        <v>0</v>
      </c>
      <c r="AU54" s="72">
        <v>0</v>
      </c>
      <c r="AV54" s="72">
        <v>0</v>
      </c>
      <c r="AW54" s="72">
        <v>0</v>
      </c>
      <c r="AX54" s="72">
        <v>0</v>
      </c>
      <c r="AY54" s="72">
        <v>0</v>
      </c>
      <c r="AZ54" s="72">
        <v>0</v>
      </c>
      <c r="BA54" s="72">
        <v>-1.092459456231154E-13</v>
      </c>
      <c r="BB54" s="72">
        <v>0</v>
      </c>
      <c r="BC54" s="72">
        <v>0</v>
      </c>
      <c r="BD54" s="72">
        <v>0</v>
      </c>
      <c r="BE54" s="72">
        <v>0</v>
      </c>
      <c r="BF54" s="72">
        <v>0</v>
      </c>
      <c r="BG54" s="72">
        <v>0</v>
      </c>
      <c r="BH54" s="72">
        <v>0</v>
      </c>
      <c r="BI54" s="72">
        <v>0</v>
      </c>
      <c r="BJ54" s="72">
        <v>0</v>
      </c>
      <c r="BK54" s="72">
        <v>0</v>
      </c>
      <c r="BL54" s="72">
        <v>0</v>
      </c>
      <c r="BM54" s="72">
        <v>0</v>
      </c>
      <c r="BN54" s="72">
        <v>0</v>
      </c>
      <c r="BO54" s="72">
        <v>0</v>
      </c>
      <c r="BP54" s="72">
        <v>-9.3258734068513149E-14</v>
      </c>
      <c r="BQ54" s="72">
        <v>9.3258734068513149E-14</v>
      </c>
      <c r="BS54" s="69">
        <v>0</v>
      </c>
      <c r="BT54" s="69">
        <v>0</v>
      </c>
      <c r="BU54" s="69">
        <v>0</v>
      </c>
      <c r="BW54" t="s">
        <v>419</v>
      </c>
    </row>
    <row r="55" spans="1:75" x14ac:dyDescent="0.25">
      <c r="A55" t="s">
        <v>425</v>
      </c>
      <c r="B55" s="2" t="s">
        <v>424</v>
      </c>
      <c r="C55" s="72" t="s">
        <v>424</v>
      </c>
      <c r="D55" s="69">
        <v>337</v>
      </c>
      <c r="E55" s="69">
        <v>9352121</v>
      </c>
      <c r="F55" s="69" t="s">
        <v>425</v>
      </c>
      <c r="G55" s="72">
        <v>0</v>
      </c>
      <c r="H55" s="72">
        <v>0</v>
      </c>
      <c r="I55" s="72">
        <v>0</v>
      </c>
      <c r="J55" s="72">
        <v>0</v>
      </c>
      <c r="K55" s="72">
        <v>0</v>
      </c>
      <c r="L55" s="72">
        <v>0</v>
      </c>
      <c r="M55" s="72">
        <v>0</v>
      </c>
      <c r="N55" s="72">
        <v>0</v>
      </c>
      <c r="O55" s="72">
        <v>0</v>
      </c>
      <c r="P55" s="72">
        <v>0</v>
      </c>
      <c r="Q55" s="72">
        <v>0</v>
      </c>
      <c r="R55" s="72">
        <v>0</v>
      </c>
      <c r="S55" s="72">
        <v>0</v>
      </c>
      <c r="T55" s="72">
        <v>0</v>
      </c>
      <c r="U55" s="72">
        <v>0</v>
      </c>
      <c r="V55" s="72">
        <v>0</v>
      </c>
      <c r="W55" s="72">
        <v>0</v>
      </c>
      <c r="X55" s="72">
        <v>0</v>
      </c>
      <c r="Y55" s="72">
        <v>0</v>
      </c>
      <c r="Z55" s="72">
        <v>0</v>
      </c>
      <c r="AA55" s="72">
        <v>0</v>
      </c>
      <c r="AB55" s="72">
        <v>0</v>
      </c>
      <c r="AC55" s="72">
        <v>0</v>
      </c>
      <c r="AD55" s="72">
        <v>0</v>
      </c>
      <c r="AE55" s="72">
        <v>0</v>
      </c>
      <c r="AF55" s="72">
        <v>0</v>
      </c>
      <c r="AG55" s="72">
        <v>0</v>
      </c>
      <c r="AH55" s="72">
        <v>0</v>
      </c>
      <c r="AI55" s="72">
        <v>0</v>
      </c>
      <c r="AJ55" s="72">
        <v>0</v>
      </c>
      <c r="AK55" s="72">
        <v>0</v>
      </c>
      <c r="AL55" s="72">
        <v>0</v>
      </c>
      <c r="AM55" s="72">
        <v>0</v>
      </c>
      <c r="AN55" s="72">
        <v>0</v>
      </c>
      <c r="AO55" s="72">
        <v>0</v>
      </c>
      <c r="AP55" s="72">
        <v>0</v>
      </c>
      <c r="AQ55" s="72">
        <v>0</v>
      </c>
      <c r="AR55" s="72">
        <v>0</v>
      </c>
      <c r="AS55" s="72">
        <v>0</v>
      </c>
      <c r="AT55" s="72">
        <v>0</v>
      </c>
      <c r="AU55" s="72">
        <v>0</v>
      </c>
      <c r="AV55" s="72">
        <v>0</v>
      </c>
      <c r="AW55" s="72">
        <v>0</v>
      </c>
      <c r="AX55" s="72">
        <v>0</v>
      </c>
      <c r="AY55" s="72">
        <v>0</v>
      </c>
      <c r="AZ55" s="72">
        <v>0</v>
      </c>
      <c r="BA55" s="72">
        <v>0</v>
      </c>
      <c r="BB55" s="72">
        <v>0</v>
      </c>
      <c r="BC55" s="72">
        <v>0</v>
      </c>
      <c r="BD55" s="72">
        <v>0</v>
      </c>
      <c r="BE55" s="72">
        <v>0</v>
      </c>
      <c r="BF55" s="72">
        <v>0</v>
      </c>
      <c r="BG55" s="72">
        <v>0</v>
      </c>
      <c r="BH55" s="72">
        <v>0</v>
      </c>
      <c r="BI55" s="72">
        <v>0</v>
      </c>
      <c r="BJ55" s="72">
        <v>0</v>
      </c>
      <c r="BK55" s="72">
        <v>0</v>
      </c>
      <c r="BL55" s="72">
        <v>0</v>
      </c>
      <c r="BM55" s="72">
        <v>0</v>
      </c>
      <c r="BN55" s="72">
        <v>0</v>
      </c>
      <c r="BO55" s="72">
        <v>0</v>
      </c>
      <c r="BP55" s="72">
        <v>0</v>
      </c>
      <c r="BQ55" s="72">
        <v>0</v>
      </c>
      <c r="BS55" s="69">
        <v>0</v>
      </c>
      <c r="BT55" s="69">
        <v>0</v>
      </c>
      <c r="BU55" s="69">
        <v>0</v>
      </c>
      <c r="BW55" t="s">
        <v>424</v>
      </c>
    </row>
    <row r="56" spans="1:75" x14ac:dyDescent="0.25">
      <c r="A56" t="s">
        <v>429</v>
      </c>
      <c r="B56" s="2" t="s">
        <v>428</v>
      </c>
      <c r="C56" s="72" t="s">
        <v>428</v>
      </c>
      <c r="D56" s="69">
        <v>339</v>
      </c>
      <c r="E56" s="69">
        <v>9352124</v>
      </c>
      <c r="F56" s="69" t="s">
        <v>429</v>
      </c>
      <c r="G56" s="72">
        <v>0</v>
      </c>
      <c r="H56" s="72">
        <v>0</v>
      </c>
      <c r="I56" s="72">
        <v>0</v>
      </c>
      <c r="J56" s="72">
        <v>0</v>
      </c>
      <c r="K56" s="72">
        <v>400</v>
      </c>
      <c r="L56" s="72">
        <v>0</v>
      </c>
      <c r="M56" s="72">
        <v>0</v>
      </c>
      <c r="N56" s="72">
        <v>2070.98</v>
      </c>
      <c r="O56" s="72">
        <v>0</v>
      </c>
      <c r="P56" s="72">
        <v>3627.93</v>
      </c>
      <c r="Q56" s="72">
        <v>0</v>
      </c>
      <c r="R56" s="72">
        <v>0</v>
      </c>
      <c r="S56" s="72">
        <v>293.19</v>
      </c>
      <c r="T56" s="72">
        <v>794.8</v>
      </c>
      <c r="U56" s="72">
        <v>0</v>
      </c>
      <c r="V56" s="72">
        <v>0</v>
      </c>
      <c r="W56" s="72">
        <v>0</v>
      </c>
      <c r="X56" s="72">
        <v>0</v>
      </c>
      <c r="Y56" s="72">
        <v>0</v>
      </c>
      <c r="Z56" s="72">
        <v>0</v>
      </c>
      <c r="AA56" s="72">
        <v>0</v>
      </c>
      <c r="AB56" s="72">
        <v>0</v>
      </c>
      <c r="AC56" s="72">
        <v>0</v>
      </c>
      <c r="AD56" s="72">
        <v>0</v>
      </c>
      <c r="AE56" s="72">
        <v>0</v>
      </c>
      <c r="AF56" s="72">
        <v>0</v>
      </c>
      <c r="AG56" s="72">
        <v>0</v>
      </c>
      <c r="AH56" s="72">
        <v>25</v>
      </c>
      <c r="AI56" s="72">
        <v>0</v>
      </c>
      <c r="AJ56" s="72">
        <v>0</v>
      </c>
      <c r="AK56" s="72">
        <v>0</v>
      </c>
      <c r="AL56" s="72">
        <v>0</v>
      </c>
      <c r="AM56" s="72">
        <v>0</v>
      </c>
      <c r="AN56" s="72">
        <v>0</v>
      </c>
      <c r="AO56" s="72">
        <v>0</v>
      </c>
      <c r="AP56" s="72">
        <v>0</v>
      </c>
      <c r="AQ56" s="72">
        <v>317.27</v>
      </c>
      <c r="AR56" s="72">
        <v>54.269999999999754</v>
      </c>
      <c r="AS56" s="72">
        <v>949.84999999999991</v>
      </c>
      <c r="AT56" s="72">
        <v>0</v>
      </c>
      <c r="AU56" s="72">
        <v>0</v>
      </c>
      <c r="AV56" s="72">
        <v>0</v>
      </c>
      <c r="AW56" s="72">
        <v>0</v>
      </c>
      <c r="AX56" s="72">
        <v>0</v>
      </c>
      <c r="AY56" s="72">
        <v>0</v>
      </c>
      <c r="AZ56" s="72">
        <v>0</v>
      </c>
      <c r="BA56" s="72">
        <v>116.07999999999996</v>
      </c>
      <c r="BB56" s="72">
        <v>0</v>
      </c>
      <c r="BC56" s="72">
        <v>0</v>
      </c>
      <c r="BD56" s="72">
        <v>450</v>
      </c>
      <c r="BE56" s="72">
        <v>0</v>
      </c>
      <c r="BF56" s="72">
        <v>0</v>
      </c>
      <c r="BG56" s="72">
        <v>0</v>
      </c>
      <c r="BH56" s="72">
        <v>0</v>
      </c>
      <c r="BI56" s="72">
        <v>0</v>
      </c>
      <c r="BJ56" s="72">
        <v>0</v>
      </c>
      <c r="BK56" s="72">
        <v>0</v>
      </c>
      <c r="BL56" s="72">
        <v>0</v>
      </c>
      <c r="BM56" s="72">
        <v>0</v>
      </c>
      <c r="BN56" s="72">
        <v>0</v>
      </c>
      <c r="BO56" s="72">
        <v>7186.9</v>
      </c>
      <c r="BP56" s="72">
        <v>1912.4699999999996</v>
      </c>
      <c r="BQ56" s="72">
        <v>5274.43</v>
      </c>
      <c r="BS56" s="69">
        <v>0</v>
      </c>
      <c r="BT56" s="69">
        <v>0</v>
      </c>
      <c r="BU56" s="69">
        <v>0</v>
      </c>
      <c r="BW56" t="s">
        <v>428</v>
      </c>
    </row>
    <row r="57" spans="1:75" x14ac:dyDescent="0.25">
      <c r="A57" s="74" t="s">
        <v>433</v>
      </c>
      <c r="B57" s="2" t="s">
        <v>432</v>
      </c>
      <c r="C57" s="72" t="s">
        <v>432</v>
      </c>
      <c r="D57" s="69">
        <v>341</v>
      </c>
      <c r="E57" s="69">
        <v>9352928</v>
      </c>
      <c r="F57" s="69" t="s">
        <v>433</v>
      </c>
      <c r="G57" s="72">
        <v>0</v>
      </c>
      <c r="H57" s="72">
        <v>0</v>
      </c>
      <c r="I57" s="72">
        <v>0</v>
      </c>
      <c r="J57" s="72">
        <v>0</v>
      </c>
      <c r="K57" s="72">
        <v>2000</v>
      </c>
      <c r="L57" s="72">
        <v>0</v>
      </c>
      <c r="M57" s="72">
        <v>0</v>
      </c>
      <c r="N57" s="72">
        <v>0</v>
      </c>
      <c r="O57" s="72">
        <v>0</v>
      </c>
      <c r="P57" s="72">
        <v>0</v>
      </c>
      <c r="Q57" s="72">
        <v>0</v>
      </c>
      <c r="R57" s="72">
        <v>0</v>
      </c>
      <c r="S57" s="72">
        <v>0</v>
      </c>
      <c r="T57" s="72">
        <v>0</v>
      </c>
      <c r="U57" s="72">
        <v>0</v>
      </c>
      <c r="V57" s="72">
        <v>0</v>
      </c>
      <c r="W57" s="72">
        <v>0</v>
      </c>
      <c r="X57" s="72">
        <v>0</v>
      </c>
      <c r="Y57" s="72">
        <v>0</v>
      </c>
      <c r="Z57" s="72">
        <v>0</v>
      </c>
      <c r="AA57" s="72">
        <v>0</v>
      </c>
      <c r="AB57" s="72">
        <v>0</v>
      </c>
      <c r="AC57" s="72">
        <v>0</v>
      </c>
      <c r="AD57" s="72">
        <v>0</v>
      </c>
      <c r="AE57" s="72">
        <v>0</v>
      </c>
      <c r="AF57" s="72">
        <v>0</v>
      </c>
      <c r="AG57" s="72">
        <v>0</v>
      </c>
      <c r="AH57" s="72">
        <v>0</v>
      </c>
      <c r="AI57" s="72">
        <v>0</v>
      </c>
      <c r="AJ57" s="72">
        <v>0</v>
      </c>
      <c r="AK57" s="72">
        <v>0</v>
      </c>
      <c r="AL57" s="72">
        <v>0</v>
      </c>
      <c r="AM57" s="72">
        <v>0</v>
      </c>
      <c r="AN57" s="72">
        <v>0</v>
      </c>
      <c r="AO57" s="72">
        <v>0</v>
      </c>
      <c r="AP57" s="72">
        <v>0</v>
      </c>
      <c r="AQ57" s="72">
        <v>0</v>
      </c>
      <c r="AR57" s="72">
        <v>58.8</v>
      </c>
      <c r="AS57" s="72">
        <v>0</v>
      </c>
      <c r="AT57" s="72">
        <v>0</v>
      </c>
      <c r="AU57" s="72">
        <v>0</v>
      </c>
      <c r="AV57" s="72">
        <v>0</v>
      </c>
      <c r="AW57" s="72">
        <v>0</v>
      </c>
      <c r="AX57" s="72">
        <v>0</v>
      </c>
      <c r="AY57" s="72">
        <v>0</v>
      </c>
      <c r="AZ57" s="72">
        <v>0</v>
      </c>
      <c r="BA57" s="72">
        <v>0</v>
      </c>
      <c r="BB57" s="72">
        <v>0</v>
      </c>
      <c r="BC57" s="72">
        <v>0</v>
      </c>
      <c r="BD57" s="72">
        <v>0</v>
      </c>
      <c r="BE57" s="72">
        <v>0</v>
      </c>
      <c r="BF57" s="72">
        <v>0</v>
      </c>
      <c r="BG57" s="72">
        <v>0</v>
      </c>
      <c r="BH57" s="72">
        <v>0</v>
      </c>
      <c r="BI57" s="72">
        <v>0</v>
      </c>
      <c r="BJ57" s="72">
        <v>0</v>
      </c>
      <c r="BK57" s="72">
        <v>0</v>
      </c>
      <c r="BL57" s="72">
        <v>0</v>
      </c>
      <c r="BM57" s="72">
        <v>0</v>
      </c>
      <c r="BN57" s="72">
        <v>0</v>
      </c>
      <c r="BO57" s="72">
        <v>2000</v>
      </c>
      <c r="BP57" s="72">
        <v>58.8</v>
      </c>
      <c r="BQ57" s="72">
        <v>1941.2</v>
      </c>
      <c r="BS57" s="69">
        <v>0</v>
      </c>
      <c r="BT57" s="69">
        <v>0</v>
      </c>
      <c r="BU57" s="69">
        <v>0</v>
      </c>
      <c r="BW57" t="s">
        <v>432</v>
      </c>
    </row>
    <row r="58" spans="1:75" x14ac:dyDescent="0.25">
      <c r="A58" t="s">
        <v>438</v>
      </c>
      <c r="B58" s="2" t="s">
        <v>437</v>
      </c>
      <c r="C58" s="72" t="s">
        <v>437</v>
      </c>
      <c r="D58" s="69">
        <v>342</v>
      </c>
      <c r="E58" s="69">
        <v>9352125</v>
      </c>
      <c r="F58" s="69" t="s">
        <v>438</v>
      </c>
      <c r="G58" s="72">
        <v>0</v>
      </c>
      <c r="H58" s="72">
        <v>0</v>
      </c>
      <c r="I58" s="72">
        <v>0</v>
      </c>
      <c r="J58" s="72">
        <v>0</v>
      </c>
      <c r="K58" s="72">
        <v>0</v>
      </c>
      <c r="L58" s="72">
        <v>0</v>
      </c>
      <c r="M58" s="72">
        <v>0</v>
      </c>
      <c r="N58" s="72">
        <v>0</v>
      </c>
      <c r="O58" s="72">
        <v>0</v>
      </c>
      <c r="P58" s="72">
        <v>0</v>
      </c>
      <c r="Q58" s="72">
        <v>0</v>
      </c>
      <c r="R58" s="72">
        <v>0</v>
      </c>
      <c r="S58" s="72">
        <v>0</v>
      </c>
      <c r="T58" s="72">
        <v>0</v>
      </c>
      <c r="U58" s="72">
        <v>0</v>
      </c>
      <c r="V58" s="72">
        <v>0</v>
      </c>
      <c r="W58" s="72">
        <v>0</v>
      </c>
      <c r="X58" s="72">
        <v>0</v>
      </c>
      <c r="Y58" s="72">
        <v>0</v>
      </c>
      <c r="Z58" s="72">
        <v>0</v>
      </c>
      <c r="AA58" s="72">
        <v>0</v>
      </c>
      <c r="AB58" s="72">
        <v>0</v>
      </c>
      <c r="AC58" s="72">
        <v>0</v>
      </c>
      <c r="AD58" s="72">
        <v>0</v>
      </c>
      <c r="AE58" s="72">
        <v>0</v>
      </c>
      <c r="AF58" s="72">
        <v>0</v>
      </c>
      <c r="AG58" s="72">
        <v>0</v>
      </c>
      <c r="AH58" s="72">
        <v>0</v>
      </c>
      <c r="AI58" s="72">
        <v>0</v>
      </c>
      <c r="AJ58" s="72">
        <v>0</v>
      </c>
      <c r="AK58" s="72">
        <v>376</v>
      </c>
      <c r="AL58" s="72">
        <v>0</v>
      </c>
      <c r="AM58" s="72">
        <v>0</v>
      </c>
      <c r="AN58" s="72">
        <v>0</v>
      </c>
      <c r="AO58" s="72">
        <v>0</v>
      </c>
      <c r="AP58" s="72">
        <v>0</v>
      </c>
      <c r="AQ58" s="72">
        <v>160.07</v>
      </c>
      <c r="AR58" s="72">
        <v>473.78</v>
      </c>
      <c r="AS58" s="72">
        <v>581.45000000000005</v>
      </c>
      <c r="AT58" s="72">
        <v>0</v>
      </c>
      <c r="AU58" s="72">
        <v>0</v>
      </c>
      <c r="AV58" s="72">
        <v>0</v>
      </c>
      <c r="AW58" s="72">
        <v>0</v>
      </c>
      <c r="AX58" s="72">
        <v>0</v>
      </c>
      <c r="AY58" s="72">
        <v>0</v>
      </c>
      <c r="AZ58" s="72">
        <v>0</v>
      </c>
      <c r="BA58" s="72">
        <v>40.229999999999997</v>
      </c>
      <c r="BB58" s="72">
        <v>0</v>
      </c>
      <c r="BC58" s="72">
        <v>0</v>
      </c>
      <c r="BD58" s="72">
        <v>0</v>
      </c>
      <c r="BE58" s="72">
        <v>0</v>
      </c>
      <c r="BF58" s="72">
        <v>0</v>
      </c>
      <c r="BG58" s="72">
        <v>0</v>
      </c>
      <c r="BH58" s="72">
        <v>0</v>
      </c>
      <c r="BI58" s="72">
        <v>0</v>
      </c>
      <c r="BJ58" s="72">
        <v>0</v>
      </c>
      <c r="BK58" s="72">
        <v>0</v>
      </c>
      <c r="BL58" s="72">
        <v>0</v>
      </c>
      <c r="BM58" s="72">
        <v>0</v>
      </c>
      <c r="BN58" s="72">
        <v>0</v>
      </c>
      <c r="BO58" s="72">
        <v>0</v>
      </c>
      <c r="BP58" s="72">
        <v>1631.53</v>
      </c>
      <c r="BQ58" s="72">
        <v>-1631.53</v>
      </c>
      <c r="BS58" s="69">
        <v>0</v>
      </c>
      <c r="BT58" s="69">
        <v>0</v>
      </c>
      <c r="BU58" s="69">
        <v>0</v>
      </c>
      <c r="BW58" t="s">
        <v>437</v>
      </c>
    </row>
    <row r="59" spans="1:75" x14ac:dyDescent="0.25">
      <c r="A59" t="s">
        <v>443</v>
      </c>
      <c r="B59" s="2" t="s">
        <v>442</v>
      </c>
      <c r="C59" s="72" t="s">
        <v>442</v>
      </c>
      <c r="D59" s="69">
        <v>343</v>
      </c>
      <c r="E59" s="69">
        <v>9352135</v>
      </c>
      <c r="F59" s="69" t="s">
        <v>443</v>
      </c>
      <c r="G59" s="72">
        <v>0</v>
      </c>
      <c r="H59" s="72">
        <v>0</v>
      </c>
      <c r="I59" s="72">
        <v>0</v>
      </c>
      <c r="J59" s="72">
        <v>0</v>
      </c>
      <c r="K59" s="72">
        <v>0</v>
      </c>
      <c r="L59" s="72">
        <v>0</v>
      </c>
      <c r="M59" s="72">
        <v>0</v>
      </c>
      <c r="N59" s="72">
        <v>0</v>
      </c>
      <c r="O59" s="72">
        <v>0</v>
      </c>
      <c r="P59" s="72">
        <v>0</v>
      </c>
      <c r="Q59" s="72">
        <v>0</v>
      </c>
      <c r="R59" s="72">
        <v>0</v>
      </c>
      <c r="S59" s="72">
        <v>0</v>
      </c>
      <c r="T59" s="72">
        <v>0</v>
      </c>
      <c r="U59" s="72">
        <v>0</v>
      </c>
      <c r="V59" s="72">
        <v>0</v>
      </c>
      <c r="W59" s="72">
        <v>0</v>
      </c>
      <c r="X59" s="72">
        <v>0</v>
      </c>
      <c r="Y59" s="72">
        <v>0</v>
      </c>
      <c r="Z59" s="72">
        <v>0</v>
      </c>
      <c r="AA59" s="72">
        <v>0</v>
      </c>
      <c r="AB59" s="72">
        <v>0</v>
      </c>
      <c r="AC59" s="72">
        <v>0</v>
      </c>
      <c r="AD59" s="72">
        <v>0</v>
      </c>
      <c r="AE59" s="72">
        <v>0</v>
      </c>
      <c r="AF59" s="72">
        <v>0</v>
      </c>
      <c r="AG59" s="72">
        <v>0</v>
      </c>
      <c r="AH59" s="72">
        <v>0</v>
      </c>
      <c r="AI59" s="72">
        <v>0</v>
      </c>
      <c r="AJ59" s="72">
        <v>0</v>
      </c>
      <c r="AK59" s="72">
        <v>0</v>
      </c>
      <c r="AL59" s="72">
        <v>0</v>
      </c>
      <c r="AM59" s="72">
        <v>0</v>
      </c>
      <c r="AN59" s="72">
        <v>0</v>
      </c>
      <c r="AO59" s="72">
        <v>0</v>
      </c>
      <c r="AP59" s="72">
        <v>0</v>
      </c>
      <c r="AQ59" s="72">
        <v>0</v>
      </c>
      <c r="AR59" s="72">
        <v>0</v>
      </c>
      <c r="AS59" s="72">
        <v>0</v>
      </c>
      <c r="AT59" s="72">
        <v>0</v>
      </c>
      <c r="AU59" s="72">
        <v>0</v>
      </c>
      <c r="AV59" s="72">
        <v>0</v>
      </c>
      <c r="AW59" s="72">
        <v>0</v>
      </c>
      <c r="AX59" s="72">
        <v>0</v>
      </c>
      <c r="AY59" s="72">
        <v>0</v>
      </c>
      <c r="AZ59" s="72">
        <v>0</v>
      </c>
      <c r="BA59" s="72">
        <v>0</v>
      </c>
      <c r="BB59" s="72">
        <v>0</v>
      </c>
      <c r="BC59" s="72">
        <v>0</v>
      </c>
      <c r="BD59" s="72">
        <v>0</v>
      </c>
      <c r="BE59" s="72">
        <v>0</v>
      </c>
      <c r="BF59" s="72">
        <v>0</v>
      </c>
      <c r="BG59" s="72">
        <v>0</v>
      </c>
      <c r="BH59" s="72">
        <v>0</v>
      </c>
      <c r="BI59" s="72">
        <v>0</v>
      </c>
      <c r="BJ59" s="72">
        <v>0</v>
      </c>
      <c r="BK59" s="72">
        <v>0</v>
      </c>
      <c r="BL59" s="72">
        <v>0</v>
      </c>
      <c r="BM59" s="72">
        <v>0</v>
      </c>
      <c r="BN59" s="72">
        <v>0</v>
      </c>
      <c r="BO59" s="72">
        <v>0</v>
      </c>
      <c r="BP59" s="72">
        <v>0</v>
      </c>
      <c r="BQ59" s="72">
        <v>0</v>
      </c>
      <c r="BS59" s="69">
        <v>0</v>
      </c>
      <c r="BT59" s="69">
        <v>0</v>
      </c>
      <c r="BU59" s="69">
        <v>0</v>
      </c>
      <c r="BW59" t="s">
        <v>442</v>
      </c>
    </row>
    <row r="60" spans="1:75" x14ac:dyDescent="0.25">
      <c r="A60" t="s">
        <v>448</v>
      </c>
      <c r="B60" s="2" t="s">
        <v>447</v>
      </c>
      <c r="C60" s="72" t="s">
        <v>447</v>
      </c>
      <c r="D60" s="69">
        <v>370</v>
      </c>
      <c r="E60" s="69">
        <v>9354090</v>
      </c>
      <c r="F60" s="69" t="s">
        <v>448</v>
      </c>
      <c r="G60" s="72">
        <v>0</v>
      </c>
      <c r="H60" s="72">
        <v>0</v>
      </c>
      <c r="I60" s="72">
        <v>0</v>
      </c>
      <c r="J60" s="72">
        <v>0</v>
      </c>
      <c r="K60" s="72">
        <v>0</v>
      </c>
      <c r="L60" s="72">
        <v>0</v>
      </c>
      <c r="M60" s="72">
        <v>0</v>
      </c>
      <c r="N60" s="72">
        <v>0</v>
      </c>
      <c r="O60" s="72">
        <v>0</v>
      </c>
      <c r="P60" s="72">
        <v>0</v>
      </c>
      <c r="Q60" s="72">
        <v>0</v>
      </c>
      <c r="R60" s="72">
        <v>0</v>
      </c>
      <c r="S60" s="72">
        <v>0</v>
      </c>
      <c r="T60" s="72">
        <v>0</v>
      </c>
      <c r="U60" s="72">
        <v>0</v>
      </c>
      <c r="V60" s="72">
        <v>0</v>
      </c>
      <c r="W60" s="72">
        <v>0</v>
      </c>
      <c r="X60" s="72">
        <v>0</v>
      </c>
      <c r="Y60" s="72">
        <v>0</v>
      </c>
      <c r="Z60" s="72">
        <v>0</v>
      </c>
      <c r="AA60" s="72">
        <v>0</v>
      </c>
      <c r="AB60" s="72">
        <v>0</v>
      </c>
      <c r="AC60" s="72">
        <v>0</v>
      </c>
      <c r="AD60" s="72">
        <v>0</v>
      </c>
      <c r="AE60" s="72">
        <v>0</v>
      </c>
      <c r="AF60" s="72">
        <v>0</v>
      </c>
      <c r="AG60" s="72">
        <v>0</v>
      </c>
      <c r="AH60" s="72">
        <v>0</v>
      </c>
      <c r="AI60" s="72">
        <v>0</v>
      </c>
      <c r="AJ60" s="72">
        <v>0</v>
      </c>
      <c r="AK60" s="72">
        <v>0</v>
      </c>
      <c r="AL60" s="72">
        <v>0</v>
      </c>
      <c r="AM60" s="72">
        <v>0</v>
      </c>
      <c r="AN60" s="72">
        <v>0</v>
      </c>
      <c r="AO60" s="72">
        <v>0</v>
      </c>
      <c r="AP60" s="72">
        <v>0</v>
      </c>
      <c r="AQ60" s="72">
        <v>0</v>
      </c>
      <c r="AR60" s="72">
        <v>0</v>
      </c>
      <c r="AS60" s="72">
        <v>0</v>
      </c>
      <c r="AT60" s="72">
        <v>0</v>
      </c>
      <c r="AU60" s="72">
        <v>0</v>
      </c>
      <c r="AV60" s="72">
        <v>0</v>
      </c>
      <c r="AW60" s="72">
        <v>0</v>
      </c>
      <c r="AX60" s="72">
        <v>0</v>
      </c>
      <c r="AY60" s="72">
        <v>0</v>
      </c>
      <c r="AZ60" s="72">
        <v>0</v>
      </c>
      <c r="BA60" s="72">
        <v>0</v>
      </c>
      <c r="BB60" s="72">
        <v>0</v>
      </c>
      <c r="BC60" s="72">
        <v>0</v>
      </c>
      <c r="BD60" s="72">
        <v>0</v>
      </c>
      <c r="BE60" s="72">
        <v>0</v>
      </c>
      <c r="BF60" s="72">
        <v>0</v>
      </c>
      <c r="BG60" s="72">
        <v>0</v>
      </c>
      <c r="BH60" s="72">
        <v>0</v>
      </c>
      <c r="BI60" s="72">
        <v>0</v>
      </c>
      <c r="BJ60" s="72">
        <v>0</v>
      </c>
      <c r="BK60" s="72">
        <v>0</v>
      </c>
      <c r="BL60" s="72">
        <v>0</v>
      </c>
      <c r="BM60" s="72">
        <v>0</v>
      </c>
      <c r="BN60" s="72">
        <v>0</v>
      </c>
      <c r="BO60" s="72">
        <v>0</v>
      </c>
      <c r="BP60" s="72">
        <v>0</v>
      </c>
      <c r="BQ60" s="72">
        <v>0</v>
      </c>
      <c r="BS60" s="69">
        <v>0</v>
      </c>
      <c r="BT60" s="69">
        <v>0</v>
      </c>
      <c r="BU60" s="69">
        <v>0</v>
      </c>
      <c r="BW60" t="s">
        <v>447</v>
      </c>
    </row>
    <row r="61" spans="1:75" x14ac:dyDescent="0.25">
      <c r="A61" t="s">
        <v>685</v>
      </c>
      <c r="B61" s="2" t="s">
        <v>452</v>
      </c>
      <c r="C61" s="72" t="s">
        <v>452</v>
      </c>
      <c r="D61" s="69">
        <v>400</v>
      </c>
      <c r="E61" s="69">
        <v>9353000</v>
      </c>
      <c r="F61" s="69" t="s">
        <v>453</v>
      </c>
      <c r="G61" s="72">
        <v>0</v>
      </c>
      <c r="H61" s="72">
        <v>0</v>
      </c>
      <c r="I61" s="72">
        <v>0</v>
      </c>
      <c r="J61" s="72">
        <v>0</v>
      </c>
      <c r="K61" s="72">
        <v>0</v>
      </c>
      <c r="L61" s="72">
        <v>0</v>
      </c>
      <c r="M61" s="72">
        <v>0</v>
      </c>
      <c r="N61" s="72">
        <v>0</v>
      </c>
      <c r="O61" s="72">
        <v>0</v>
      </c>
      <c r="P61" s="72">
        <v>0</v>
      </c>
      <c r="Q61" s="72">
        <v>0</v>
      </c>
      <c r="R61" s="72">
        <v>0</v>
      </c>
      <c r="S61" s="72">
        <v>0</v>
      </c>
      <c r="T61" s="72">
        <v>0</v>
      </c>
      <c r="U61" s="72">
        <v>0</v>
      </c>
      <c r="V61" s="72">
        <v>0</v>
      </c>
      <c r="W61" s="72">
        <v>0</v>
      </c>
      <c r="X61" s="72">
        <v>0</v>
      </c>
      <c r="Y61" s="72">
        <v>0</v>
      </c>
      <c r="Z61" s="72">
        <v>0</v>
      </c>
      <c r="AA61" s="72">
        <v>0</v>
      </c>
      <c r="AB61" s="72">
        <v>0</v>
      </c>
      <c r="AC61" s="72">
        <v>0</v>
      </c>
      <c r="AD61" s="72">
        <v>0</v>
      </c>
      <c r="AE61" s="72">
        <v>0</v>
      </c>
      <c r="AF61" s="72">
        <v>0</v>
      </c>
      <c r="AG61" s="72">
        <v>0</v>
      </c>
      <c r="AH61" s="72">
        <v>0</v>
      </c>
      <c r="AI61" s="72">
        <v>0</v>
      </c>
      <c r="AJ61" s="72">
        <v>0</v>
      </c>
      <c r="AK61" s="72">
        <v>0</v>
      </c>
      <c r="AL61" s="72">
        <v>0</v>
      </c>
      <c r="AM61" s="72">
        <v>0</v>
      </c>
      <c r="AN61" s="72">
        <v>0</v>
      </c>
      <c r="AO61" s="72">
        <v>0</v>
      </c>
      <c r="AP61" s="72">
        <v>0</v>
      </c>
      <c r="AQ61" s="72">
        <v>0</v>
      </c>
      <c r="AR61" s="72">
        <v>0</v>
      </c>
      <c r="AS61" s="72">
        <v>0</v>
      </c>
      <c r="AT61" s="72">
        <v>0</v>
      </c>
      <c r="AU61" s="72">
        <v>0</v>
      </c>
      <c r="AV61" s="72">
        <v>0</v>
      </c>
      <c r="AW61" s="72">
        <v>0</v>
      </c>
      <c r="AX61" s="72">
        <v>0</v>
      </c>
      <c r="AY61" s="72">
        <v>0</v>
      </c>
      <c r="AZ61" s="72">
        <v>0</v>
      </c>
      <c r="BA61" s="72">
        <v>0</v>
      </c>
      <c r="BB61" s="72">
        <v>0</v>
      </c>
      <c r="BC61" s="72">
        <v>0</v>
      </c>
      <c r="BD61" s="72">
        <v>0</v>
      </c>
      <c r="BE61" s="72">
        <v>0</v>
      </c>
      <c r="BF61" s="72">
        <v>0</v>
      </c>
      <c r="BG61" s="72">
        <v>0</v>
      </c>
      <c r="BH61" s="72">
        <v>0</v>
      </c>
      <c r="BI61" s="72">
        <v>0</v>
      </c>
      <c r="BJ61" s="72">
        <v>0</v>
      </c>
      <c r="BK61" s="72">
        <v>0</v>
      </c>
      <c r="BL61" s="72">
        <v>0</v>
      </c>
      <c r="BM61" s="72">
        <v>0</v>
      </c>
      <c r="BN61" s="72">
        <v>0</v>
      </c>
      <c r="BO61" s="72">
        <v>0</v>
      </c>
      <c r="BP61" s="72">
        <v>0</v>
      </c>
      <c r="BQ61" s="72">
        <v>0</v>
      </c>
      <c r="BS61" s="69">
        <v>0</v>
      </c>
      <c r="BT61" s="69">
        <v>0</v>
      </c>
      <c r="BU61" s="69">
        <v>0</v>
      </c>
      <c r="BW61" t="s">
        <v>452</v>
      </c>
    </row>
    <row r="62" spans="1:75" x14ac:dyDescent="0.25">
      <c r="A62" t="s">
        <v>686</v>
      </c>
      <c r="B62" s="2" t="s">
        <v>457</v>
      </c>
      <c r="C62" s="72" t="s">
        <v>457</v>
      </c>
      <c r="D62" s="69">
        <v>405</v>
      </c>
      <c r="E62" s="69">
        <v>9353003</v>
      </c>
      <c r="F62" s="69" t="s">
        <v>458</v>
      </c>
      <c r="G62" s="72">
        <v>0</v>
      </c>
      <c r="H62" s="72">
        <v>0</v>
      </c>
      <c r="I62" s="72">
        <v>0</v>
      </c>
      <c r="J62" s="72">
        <v>0</v>
      </c>
      <c r="K62" s="72">
        <v>0</v>
      </c>
      <c r="L62" s="72">
        <v>0</v>
      </c>
      <c r="M62" s="72">
        <v>0</v>
      </c>
      <c r="N62" s="72">
        <v>0</v>
      </c>
      <c r="O62" s="72">
        <v>0</v>
      </c>
      <c r="P62" s="72">
        <v>0</v>
      </c>
      <c r="Q62" s="72">
        <v>0</v>
      </c>
      <c r="R62" s="72">
        <v>73.599999999999994</v>
      </c>
      <c r="S62" s="72">
        <v>0</v>
      </c>
      <c r="T62" s="72">
        <v>0</v>
      </c>
      <c r="U62" s="72">
        <v>0</v>
      </c>
      <c r="V62" s="72">
        <v>0</v>
      </c>
      <c r="W62" s="72">
        <v>0</v>
      </c>
      <c r="X62" s="72">
        <v>0</v>
      </c>
      <c r="Y62" s="72">
        <v>0</v>
      </c>
      <c r="Z62" s="72">
        <v>0</v>
      </c>
      <c r="AA62" s="72">
        <v>0</v>
      </c>
      <c r="AB62" s="72">
        <v>0</v>
      </c>
      <c r="AC62" s="72">
        <v>0</v>
      </c>
      <c r="AD62" s="72">
        <v>0</v>
      </c>
      <c r="AE62" s="72">
        <v>0</v>
      </c>
      <c r="AF62" s="72">
        <v>0</v>
      </c>
      <c r="AG62" s="72">
        <v>0</v>
      </c>
      <c r="AH62" s="72">
        <v>0</v>
      </c>
      <c r="AI62" s="72">
        <v>0</v>
      </c>
      <c r="AJ62" s="72">
        <v>0</v>
      </c>
      <c r="AK62" s="72">
        <v>0</v>
      </c>
      <c r="AL62" s="72">
        <v>0</v>
      </c>
      <c r="AM62" s="72">
        <v>0</v>
      </c>
      <c r="AN62" s="72">
        <v>0</v>
      </c>
      <c r="AO62" s="72">
        <v>0</v>
      </c>
      <c r="AP62" s="72">
        <v>0</v>
      </c>
      <c r="AQ62" s="72">
        <v>0</v>
      </c>
      <c r="AR62" s="72">
        <v>-1.1368683772161603E-13</v>
      </c>
      <c r="AS62" s="72">
        <v>0</v>
      </c>
      <c r="AT62" s="72">
        <v>0</v>
      </c>
      <c r="AU62" s="72">
        <v>0</v>
      </c>
      <c r="AV62" s="72">
        <v>0</v>
      </c>
      <c r="AW62" s="72">
        <v>0</v>
      </c>
      <c r="AX62" s="72">
        <v>0</v>
      </c>
      <c r="AY62" s="72">
        <v>0</v>
      </c>
      <c r="AZ62" s="72">
        <v>0</v>
      </c>
      <c r="BA62" s="72">
        <v>0</v>
      </c>
      <c r="BB62" s="72">
        <v>0</v>
      </c>
      <c r="BC62" s="72">
        <v>0</v>
      </c>
      <c r="BD62" s="72">
        <v>0</v>
      </c>
      <c r="BE62" s="72">
        <v>0</v>
      </c>
      <c r="BF62" s="72">
        <v>0</v>
      </c>
      <c r="BG62" s="72">
        <v>0</v>
      </c>
      <c r="BH62" s="72">
        <v>0</v>
      </c>
      <c r="BI62" s="72">
        <v>0</v>
      </c>
      <c r="BJ62" s="72">
        <v>0</v>
      </c>
      <c r="BK62" s="72">
        <v>0</v>
      </c>
      <c r="BL62" s="72">
        <v>0</v>
      </c>
      <c r="BM62" s="72">
        <v>0</v>
      </c>
      <c r="BN62" s="72">
        <v>0</v>
      </c>
      <c r="BO62" s="72">
        <v>73.599999999999994</v>
      </c>
      <c r="BP62" s="72">
        <v>-1.1368683772161603E-13</v>
      </c>
      <c r="BQ62" s="72">
        <v>73.600000000000108</v>
      </c>
      <c r="BS62" s="69">
        <v>0</v>
      </c>
      <c r="BT62" s="69">
        <v>0</v>
      </c>
      <c r="BU62" s="69">
        <v>0</v>
      </c>
      <c r="BW62" t="s">
        <v>457</v>
      </c>
    </row>
    <row r="63" spans="1:75" x14ac:dyDescent="0.25">
      <c r="A63" t="s">
        <v>687</v>
      </c>
      <c r="B63" s="2" t="s">
        <v>462</v>
      </c>
      <c r="C63" s="72" t="s">
        <v>462</v>
      </c>
      <c r="D63" s="69">
        <v>406</v>
      </c>
      <c r="E63" s="69">
        <v>9353004</v>
      </c>
      <c r="F63" s="69" t="s">
        <v>463</v>
      </c>
      <c r="G63" s="72">
        <v>0</v>
      </c>
      <c r="H63" s="72">
        <v>0</v>
      </c>
      <c r="I63" s="72">
        <v>0</v>
      </c>
      <c r="J63" s="72">
        <v>0</v>
      </c>
      <c r="K63" s="72">
        <v>0</v>
      </c>
      <c r="L63" s="72">
        <v>0</v>
      </c>
      <c r="M63" s="72">
        <v>0</v>
      </c>
      <c r="N63" s="72">
        <v>0</v>
      </c>
      <c r="O63" s="72">
        <v>0</v>
      </c>
      <c r="P63" s="72">
        <v>0</v>
      </c>
      <c r="Q63" s="72">
        <v>0</v>
      </c>
      <c r="R63" s="72">
        <v>0</v>
      </c>
      <c r="S63" s="72">
        <v>0</v>
      </c>
      <c r="T63" s="72">
        <v>0</v>
      </c>
      <c r="U63" s="72">
        <v>0</v>
      </c>
      <c r="V63" s="72">
        <v>0</v>
      </c>
      <c r="W63" s="72">
        <v>0</v>
      </c>
      <c r="X63" s="72">
        <v>0</v>
      </c>
      <c r="Y63" s="72">
        <v>0</v>
      </c>
      <c r="Z63" s="72">
        <v>0</v>
      </c>
      <c r="AA63" s="72">
        <v>0</v>
      </c>
      <c r="AB63" s="72">
        <v>0</v>
      </c>
      <c r="AC63" s="72">
        <v>0</v>
      </c>
      <c r="AD63" s="72">
        <v>0</v>
      </c>
      <c r="AE63" s="72">
        <v>0</v>
      </c>
      <c r="AF63" s="72">
        <v>0</v>
      </c>
      <c r="AG63" s="72">
        <v>0</v>
      </c>
      <c r="AH63" s="72">
        <v>0</v>
      </c>
      <c r="AI63" s="72">
        <v>0</v>
      </c>
      <c r="AJ63" s="72">
        <v>0</v>
      </c>
      <c r="AK63" s="72">
        <v>0</v>
      </c>
      <c r="AL63" s="72">
        <v>0</v>
      </c>
      <c r="AM63" s="72">
        <v>0</v>
      </c>
      <c r="AN63" s="72">
        <v>0</v>
      </c>
      <c r="AO63" s="72">
        <v>0</v>
      </c>
      <c r="AP63" s="72">
        <v>0</v>
      </c>
      <c r="AQ63" s="72">
        <v>0</v>
      </c>
      <c r="AR63" s="72">
        <v>0</v>
      </c>
      <c r="AS63" s="72">
        <v>0</v>
      </c>
      <c r="AT63" s="72">
        <v>0</v>
      </c>
      <c r="AU63" s="72">
        <v>0</v>
      </c>
      <c r="AV63" s="72">
        <v>0</v>
      </c>
      <c r="AW63" s="72">
        <v>0</v>
      </c>
      <c r="AX63" s="72">
        <v>0</v>
      </c>
      <c r="AY63" s="72">
        <v>0</v>
      </c>
      <c r="AZ63" s="72">
        <v>0</v>
      </c>
      <c r="BA63" s="72">
        <v>0</v>
      </c>
      <c r="BB63" s="72">
        <v>0</v>
      </c>
      <c r="BC63" s="72">
        <v>0</v>
      </c>
      <c r="BD63" s="72">
        <v>0</v>
      </c>
      <c r="BE63" s="72">
        <v>0</v>
      </c>
      <c r="BF63" s="72">
        <v>0</v>
      </c>
      <c r="BG63" s="72">
        <v>0</v>
      </c>
      <c r="BH63" s="72">
        <v>0</v>
      </c>
      <c r="BI63" s="72">
        <v>0</v>
      </c>
      <c r="BJ63" s="72">
        <v>0</v>
      </c>
      <c r="BK63" s="72">
        <v>0</v>
      </c>
      <c r="BL63" s="72">
        <v>0</v>
      </c>
      <c r="BM63" s="72">
        <v>0</v>
      </c>
      <c r="BN63" s="72">
        <v>0</v>
      </c>
      <c r="BO63" s="72">
        <v>0</v>
      </c>
      <c r="BP63" s="72">
        <v>0</v>
      </c>
      <c r="BQ63" s="72">
        <v>0</v>
      </c>
      <c r="BS63" s="69">
        <v>0</v>
      </c>
      <c r="BT63" s="69">
        <v>0</v>
      </c>
      <c r="BU63" s="69">
        <v>0</v>
      </c>
      <c r="BW63" t="s">
        <v>462</v>
      </c>
    </row>
    <row r="64" spans="1:75" x14ac:dyDescent="0.25">
      <c r="A64" t="s">
        <v>688</v>
      </c>
      <c r="B64" s="2" t="s">
        <v>467</v>
      </c>
      <c r="C64" s="72" t="s">
        <v>467</v>
      </c>
      <c r="D64" s="69">
        <v>407</v>
      </c>
      <c r="E64" s="69">
        <v>9353005</v>
      </c>
      <c r="F64" s="69" t="s">
        <v>468</v>
      </c>
      <c r="G64" s="72">
        <v>0</v>
      </c>
      <c r="H64" s="72">
        <v>0</v>
      </c>
      <c r="I64" s="72">
        <v>0</v>
      </c>
      <c r="J64" s="72">
        <v>0</v>
      </c>
      <c r="K64" s="72">
        <v>0</v>
      </c>
      <c r="L64" s="72">
        <v>0</v>
      </c>
      <c r="M64" s="72">
        <v>0</v>
      </c>
      <c r="N64" s="72">
        <v>17427.05</v>
      </c>
      <c r="O64" s="72">
        <v>0</v>
      </c>
      <c r="P64" s="72">
        <v>195.86</v>
      </c>
      <c r="Q64" s="72">
        <v>0</v>
      </c>
      <c r="R64" s="72">
        <v>0</v>
      </c>
      <c r="S64" s="72">
        <v>2639.85</v>
      </c>
      <c r="T64" s="72">
        <v>0</v>
      </c>
      <c r="U64" s="72">
        <v>0</v>
      </c>
      <c r="V64" s="72">
        <v>0</v>
      </c>
      <c r="W64" s="72">
        <v>0</v>
      </c>
      <c r="X64" s="72">
        <v>0</v>
      </c>
      <c r="Y64" s="72">
        <v>0</v>
      </c>
      <c r="Z64" s="72">
        <v>0</v>
      </c>
      <c r="AA64" s="72">
        <v>0</v>
      </c>
      <c r="AB64" s="72">
        <v>0</v>
      </c>
      <c r="AC64" s="72">
        <v>0</v>
      </c>
      <c r="AD64" s="72">
        <v>0</v>
      </c>
      <c r="AE64" s="72">
        <v>0</v>
      </c>
      <c r="AF64" s="72">
        <v>0</v>
      </c>
      <c r="AG64" s="72">
        <v>0</v>
      </c>
      <c r="AH64" s="72">
        <v>0</v>
      </c>
      <c r="AI64" s="72">
        <v>0</v>
      </c>
      <c r="AJ64" s="72">
        <v>0</v>
      </c>
      <c r="AK64" s="72">
        <v>128.12</v>
      </c>
      <c r="AL64" s="72">
        <v>925</v>
      </c>
      <c r="AM64" s="72">
        <v>0</v>
      </c>
      <c r="AN64" s="72">
        <v>0</v>
      </c>
      <c r="AO64" s="72">
        <v>0</v>
      </c>
      <c r="AP64" s="72">
        <v>0</v>
      </c>
      <c r="AQ64" s="72">
        <v>0</v>
      </c>
      <c r="AR64" s="72">
        <v>278.88</v>
      </c>
      <c r="AS64" s="72">
        <v>0</v>
      </c>
      <c r="AT64" s="72">
        <v>0</v>
      </c>
      <c r="AU64" s="72">
        <v>0</v>
      </c>
      <c r="AV64" s="72">
        <v>0</v>
      </c>
      <c r="AW64" s="72">
        <v>0</v>
      </c>
      <c r="AX64" s="72">
        <v>0</v>
      </c>
      <c r="AY64" s="72">
        <v>0</v>
      </c>
      <c r="AZ64" s="72">
        <v>0</v>
      </c>
      <c r="BA64" s="72">
        <v>158.66999999999999</v>
      </c>
      <c r="BB64" s="72">
        <v>0</v>
      </c>
      <c r="BC64" s="72">
        <v>353.23</v>
      </c>
      <c r="BD64" s="72">
        <v>0</v>
      </c>
      <c r="BE64" s="72">
        <v>0</v>
      </c>
      <c r="BF64" s="72">
        <v>0</v>
      </c>
      <c r="BG64" s="72">
        <v>0</v>
      </c>
      <c r="BH64" s="72">
        <v>0</v>
      </c>
      <c r="BI64" s="72">
        <v>0</v>
      </c>
      <c r="BJ64" s="72">
        <v>0</v>
      </c>
      <c r="BK64" s="72">
        <v>0</v>
      </c>
      <c r="BL64" s="72">
        <v>0</v>
      </c>
      <c r="BM64" s="72">
        <v>52.71</v>
      </c>
      <c r="BN64" s="72">
        <v>-886</v>
      </c>
      <c r="BO64" s="72">
        <v>19376.759999999998</v>
      </c>
      <c r="BP64" s="72">
        <v>1896.6100000000001</v>
      </c>
      <c r="BQ64" s="72">
        <v>17480.149999999998</v>
      </c>
      <c r="BS64" s="69">
        <v>0</v>
      </c>
      <c r="BT64" s="69">
        <v>0</v>
      </c>
      <c r="BU64" s="69">
        <v>0</v>
      </c>
      <c r="BW64" t="s">
        <v>467</v>
      </c>
    </row>
    <row r="65" spans="1:75" x14ac:dyDescent="0.25">
      <c r="A65" t="s">
        <v>689</v>
      </c>
      <c r="B65" s="2" t="s">
        <v>472</v>
      </c>
      <c r="C65" s="72" t="s">
        <v>472</v>
      </c>
      <c r="D65" s="69">
        <v>409</v>
      </c>
      <c r="E65" s="69">
        <v>9353006</v>
      </c>
      <c r="F65" s="69" t="s">
        <v>473</v>
      </c>
      <c r="G65" s="72">
        <v>0</v>
      </c>
      <c r="H65" s="72">
        <v>0</v>
      </c>
      <c r="I65" s="72">
        <v>0</v>
      </c>
      <c r="J65" s="72">
        <v>0</v>
      </c>
      <c r="K65" s="72">
        <v>0</v>
      </c>
      <c r="L65" s="72">
        <v>0</v>
      </c>
      <c r="M65" s="72">
        <v>0</v>
      </c>
      <c r="N65" s="72">
        <v>0</v>
      </c>
      <c r="O65" s="72">
        <v>0</v>
      </c>
      <c r="P65" s="72">
        <v>0</v>
      </c>
      <c r="Q65" s="72">
        <v>0</v>
      </c>
      <c r="R65" s="72">
        <v>0</v>
      </c>
      <c r="S65" s="72">
        <v>0</v>
      </c>
      <c r="T65" s="72">
        <v>0</v>
      </c>
      <c r="U65" s="72">
        <v>0</v>
      </c>
      <c r="V65" s="72">
        <v>0</v>
      </c>
      <c r="W65" s="72">
        <v>0</v>
      </c>
      <c r="X65" s="72">
        <v>0</v>
      </c>
      <c r="Y65" s="72">
        <v>0</v>
      </c>
      <c r="Z65" s="72">
        <v>0</v>
      </c>
      <c r="AA65" s="72">
        <v>0</v>
      </c>
      <c r="AB65" s="72">
        <v>0</v>
      </c>
      <c r="AC65" s="72">
        <v>0</v>
      </c>
      <c r="AD65" s="72">
        <v>0</v>
      </c>
      <c r="AE65" s="72">
        <v>0</v>
      </c>
      <c r="AF65" s="72">
        <v>0</v>
      </c>
      <c r="AG65" s="72">
        <v>0</v>
      </c>
      <c r="AH65" s="72">
        <v>0</v>
      </c>
      <c r="AI65" s="72">
        <v>0</v>
      </c>
      <c r="AJ65" s="72">
        <v>0</v>
      </c>
      <c r="AK65" s="72">
        <v>0</v>
      </c>
      <c r="AL65" s="72">
        <v>0</v>
      </c>
      <c r="AM65" s="72">
        <v>0</v>
      </c>
      <c r="AN65" s="72">
        <v>0</v>
      </c>
      <c r="AO65" s="72">
        <v>0</v>
      </c>
      <c r="AP65" s="72">
        <v>0</v>
      </c>
      <c r="AQ65" s="72">
        <v>0</v>
      </c>
      <c r="AR65" s="72">
        <v>0</v>
      </c>
      <c r="AS65" s="72">
        <v>0</v>
      </c>
      <c r="AT65" s="72">
        <v>0</v>
      </c>
      <c r="AU65" s="72">
        <v>0</v>
      </c>
      <c r="AV65" s="72">
        <v>0</v>
      </c>
      <c r="AW65" s="72">
        <v>0</v>
      </c>
      <c r="AX65" s="72">
        <v>0</v>
      </c>
      <c r="AY65" s="72">
        <v>0</v>
      </c>
      <c r="AZ65" s="72">
        <v>0</v>
      </c>
      <c r="BA65" s="72">
        <v>0</v>
      </c>
      <c r="BB65" s="72">
        <v>0</v>
      </c>
      <c r="BC65" s="72">
        <v>0</v>
      </c>
      <c r="BD65" s="72">
        <v>0</v>
      </c>
      <c r="BE65" s="72">
        <v>0</v>
      </c>
      <c r="BF65" s="72">
        <v>0</v>
      </c>
      <c r="BG65" s="72">
        <v>0</v>
      </c>
      <c r="BH65" s="72">
        <v>0</v>
      </c>
      <c r="BI65" s="72">
        <v>0</v>
      </c>
      <c r="BJ65" s="72">
        <v>0</v>
      </c>
      <c r="BK65" s="72">
        <v>0</v>
      </c>
      <c r="BL65" s="72">
        <v>0</v>
      </c>
      <c r="BM65" s="72">
        <v>0</v>
      </c>
      <c r="BN65" s="72">
        <v>0</v>
      </c>
      <c r="BO65" s="72">
        <v>0</v>
      </c>
      <c r="BP65" s="72">
        <v>0</v>
      </c>
      <c r="BQ65" s="72">
        <v>0</v>
      </c>
      <c r="BS65" s="69">
        <v>0</v>
      </c>
      <c r="BT65" s="69">
        <v>0</v>
      </c>
      <c r="BU65" s="69">
        <v>0</v>
      </c>
      <c r="BW65" t="s">
        <v>472</v>
      </c>
    </row>
    <row r="66" spans="1:75" x14ac:dyDescent="0.25">
      <c r="A66" t="s">
        <v>690</v>
      </c>
      <c r="B66" s="2" t="s">
        <v>477</v>
      </c>
      <c r="C66" s="72" t="s">
        <v>477</v>
      </c>
      <c r="D66" s="69">
        <v>412</v>
      </c>
      <c r="E66" s="69">
        <v>9353009</v>
      </c>
      <c r="F66" s="69" t="s">
        <v>478</v>
      </c>
      <c r="G66" s="72">
        <v>0</v>
      </c>
      <c r="H66" s="72">
        <v>0</v>
      </c>
      <c r="I66" s="72">
        <v>0</v>
      </c>
      <c r="J66" s="72">
        <v>0</v>
      </c>
      <c r="K66" s="72">
        <v>0</v>
      </c>
      <c r="L66" s="72">
        <v>0</v>
      </c>
      <c r="M66" s="72">
        <v>0</v>
      </c>
      <c r="N66" s="72">
        <v>0</v>
      </c>
      <c r="O66" s="72">
        <v>0</v>
      </c>
      <c r="P66" s="72">
        <v>0</v>
      </c>
      <c r="Q66" s="72">
        <v>0</v>
      </c>
      <c r="R66" s="72">
        <v>0</v>
      </c>
      <c r="S66" s="72">
        <v>0</v>
      </c>
      <c r="T66" s="72">
        <v>0</v>
      </c>
      <c r="U66" s="72">
        <v>0</v>
      </c>
      <c r="V66" s="72">
        <v>0</v>
      </c>
      <c r="W66" s="72">
        <v>0</v>
      </c>
      <c r="X66" s="72">
        <v>0</v>
      </c>
      <c r="Y66" s="72">
        <v>0</v>
      </c>
      <c r="Z66" s="72">
        <v>0</v>
      </c>
      <c r="AA66" s="72">
        <v>0</v>
      </c>
      <c r="AB66" s="72">
        <v>0</v>
      </c>
      <c r="AC66" s="72">
        <v>0</v>
      </c>
      <c r="AD66" s="72">
        <v>0</v>
      </c>
      <c r="AE66" s="72">
        <v>0</v>
      </c>
      <c r="AF66" s="72">
        <v>0</v>
      </c>
      <c r="AG66" s="72">
        <v>0</v>
      </c>
      <c r="AH66" s="72">
        <v>0</v>
      </c>
      <c r="AI66" s="72">
        <v>0</v>
      </c>
      <c r="AJ66" s="72">
        <v>0</v>
      </c>
      <c r="AK66" s="72">
        <v>0</v>
      </c>
      <c r="AL66" s="72">
        <v>0</v>
      </c>
      <c r="AM66" s="72">
        <v>0</v>
      </c>
      <c r="AN66" s="72">
        <v>0</v>
      </c>
      <c r="AO66" s="72">
        <v>0</v>
      </c>
      <c r="AP66" s="72">
        <v>0</v>
      </c>
      <c r="AQ66" s="72">
        <v>0</v>
      </c>
      <c r="AR66" s="72">
        <v>-7.5495165674510645E-13</v>
      </c>
      <c r="AS66" s="72">
        <v>0</v>
      </c>
      <c r="AT66" s="72">
        <v>0</v>
      </c>
      <c r="AU66" s="72">
        <v>0</v>
      </c>
      <c r="AV66" s="72">
        <v>0</v>
      </c>
      <c r="AW66" s="72">
        <v>0</v>
      </c>
      <c r="AX66" s="72">
        <v>0</v>
      </c>
      <c r="AY66" s="72">
        <v>0</v>
      </c>
      <c r="AZ66" s="72">
        <v>0</v>
      </c>
      <c r="BA66" s="72">
        <v>0</v>
      </c>
      <c r="BB66" s="72">
        <v>0</v>
      </c>
      <c r="BC66" s="72">
        <v>0</v>
      </c>
      <c r="BD66" s="72">
        <v>-1.4548362514688051E-12</v>
      </c>
      <c r="BE66" s="72">
        <v>0</v>
      </c>
      <c r="BF66" s="72">
        <v>0</v>
      </c>
      <c r="BG66" s="72">
        <v>0</v>
      </c>
      <c r="BH66" s="72">
        <v>0</v>
      </c>
      <c r="BI66" s="72">
        <v>0</v>
      </c>
      <c r="BJ66" s="72">
        <v>0</v>
      </c>
      <c r="BK66" s="72">
        <v>0</v>
      </c>
      <c r="BL66" s="72">
        <v>0</v>
      </c>
      <c r="BM66" s="72">
        <v>0</v>
      </c>
      <c r="BN66" s="72">
        <v>0</v>
      </c>
      <c r="BO66" s="72">
        <v>0</v>
      </c>
      <c r="BP66" s="72">
        <v>-2.2097879082139116E-12</v>
      </c>
      <c r="BQ66" s="72">
        <v>2.2097879082139116E-12</v>
      </c>
      <c r="BS66" s="69">
        <v>0</v>
      </c>
      <c r="BT66" s="69">
        <v>0</v>
      </c>
      <c r="BU66" s="69">
        <v>0</v>
      </c>
      <c r="BW66" t="s">
        <v>477</v>
      </c>
    </row>
    <row r="67" spans="1:75" x14ac:dyDescent="0.25">
      <c r="A67" t="s">
        <v>483</v>
      </c>
      <c r="B67" s="2" t="s">
        <v>482</v>
      </c>
      <c r="C67" s="72" t="s">
        <v>482</v>
      </c>
      <c r="D67" s="69">
        <v>415</v>
      </c>
      <c r="E67" s="69">
        <v>9352032</v>
      </c>
      <c r="F67" s="69" t="s">
        <v>483</v>
      </c>
      <c r="G67" s="72">
        <v>0</v>
      </c>
      <c r="H67" s="72">
        <v>0</v>
      </c>
      <c r="I67" s="72">
        <v>0</v>
      </c>
      <c r="J67" s="72">
        <v>0</v>
      </c>
      <c r="K67" s="72">
        <v>0</v>
      </c>
      <c r="L67" s="72">
        <v>0</v>
      </c>
      <c r="M67" s="72">
        <v>0</v>
      </c>
      <c r="N67" s="72">
        <v>21836.91</v>
      </c>
      <c r="O67" s="72">
        <v>0</v>
      </c>
      <c r="P67" s="72">
        <v>8712.84</v>
      </c>
      <c r="Q67" s="72">
        <v>144</v>
      </c>
      <c r="R67" s="72">
        <v>0</v>
      </c>
      <c r="S67" s="72">
        <v>2220.6999999999998</v>
      </c>
      <c r="T67" s="72">
        <v>724.66</v>
      </c>
      <c r="U67" s="72">
        <v>0</v>
      </c>
      <c r="V67" s="72">
        <v>0</v>
      </c>
      <c r="W67" s="72">
        <v>0</v>
      </c>
      <c r="X67" s="72">
        <v>0</v>
      </c>
      <c r="Y67" s="72">
        <v>0</v>
      </c>
      <c r="Z67" s="72">
        <v>0</v>
      </c>
      <c r="AA67" s="72">
        <v>0</v>
      </c>
      <c r="AB67" s="72">
        <v>0</v>
      </c>
      <c r="AC67" s="72">
        <v>0</v>
      </c>
      <c r="AD67" s="72">
        <v>0</v>
      </c>
      <c r="AE67" s="72">
        <v>0</v>
      </c>
      <c r="AF67" s="72">
        <v>0</v>
      </c>
      <c r="AG67" s="72">
        <v>0</v>
      </c>
      <c r="AH67" s="72">
        <v>0</v>
      </c>
      <c r="AI67" s="72">
        <v>0</v>
      </c>
      <c r="AJ67" s="72">
        <v>0</v>
      </c>
      <c r="AK67" s="72">
        <v>0</v>
      </c>
      <c r="AL67" s="72">
        <v>0</v>
      </c>
      <c r="AM67" s="72">
        <v>112.82</v>
      </c>
      <c r="AN67" s="72">
        <v>0</v>
      </c>
      <c r="AO67" s="72">
        <v>0</v>
      </c>
      <c r="AP67" s="72">
        <v>0</v>
      </c>
      <c r="AQ67" s="72">
        <v>198.55</v>
      </c>
      <c r="AR67" s="72">
        <v>1414.8600000000001</v>
      </c>
      <c r="AS67" s="72">
        <v>0</v>
      </c>
      <c r="AT67" s="72">
        <v>0</v>
      </c>
      <c r="AU67" s="72">
        <v>0</v>
      </c>
      <c r="AV67" s="72">
        <v>0</v>
      </c>
      <c r="AW67" s="72">
        <v>0</v>
      </c>
      <c r="AX67" s="72">
        <v>0</v>
      </c>
      <c r="AY67" s="72">
        <v>0</v>
      </c>
      <c r="AZ67" s="72">
        <v>0</v>
      </c>
      <c r="BA67" s="72">
        <v>894.87000000000012</v>
      </c>
      <c r="BB67" s="72">
        <v>0</v>
      </c>
      <c r="BC67" s="72">
        <v>111.3</v>
      </c>
      <c r="BD67" s="72">
        <v>0</v>
      </c>
      <c r="BE67" s="72">
        <v>0</v>
      </c>
      <c r="BF67" s="72">
        <v>0</v>
      </c>
      <c r="BG67" s="72">
        <v>0</v>
      </c>
      <c r="BH67" s="72">
        <v>0</v>
      </c>
      <c r="BI67" s="72">
        <v>0</v>
      </c>
      <c r="BJ67" s="72">
        <v>0</v>
      </c>
      <c r="BK67" s="72">
        <v>0</v>
      </c>
      <c r="BL67" s="72">
        <v>0</v>
      </c>
      <c r="BM67" s="72">
        <v>0</v>
      </c>
      <c r="BN67" s="72">
        <v>0</v>
      </c>
      <c r="BO67" s="72">
        <v>33639.11</v>
      </c>
      <c r="BP67" s="72">
        <v>2732.4000000000005</v>
      </c>
      <c r="BQ67" s="72">
        <v>30906.71</v>
      </c>
      <c r="BS67" s="69">
        <v>0</v>
      </c>
      <c r="BT67" s="69">
        <v>0</v>
      </c>
      <c r="BU67" s="69">
        <v>0</v>
      </c>
      <c r="BW67" t="s">
        <v>482</v>
      </c>
    </row>
    <row r="68" spans="1:75" x14ac:dyDescent="0.25">
      <c r="A68" t="s">
        <v>488</v>
      </c>
      <c r="B68" s="2" t="s">
        <v>487</v>
      </c>
      <c r="C68" s="72" t="s">
        <v>487</v>
      </c>
      <c r="D68" s="69">
        <v>418</v>
      </c>
      <c r="E68" s="69">
        <v>9352925</v>
      </c>
      <c r="F68" s="69" t="s">
        <v>488</v>
      </c>
      <c r="G68" s="72">
        <v>0</v>
      </c>
      <c r="H68" s="72">
        <v>0</v>
      </c>
      <c r="I68" s="72">
        <v>0</v>
      </c>
      <c r="J68" s="72">
        <v>0</v>
      </c>
      <c r="K68" s="72">
        <v>0</v>
      </c>
      <c r="L68" s="72">
        <v>0</v>
      </c>
      <c r="M68" s="72">
        <v>5744.72</v>
      </c>
      <c r="N68" s="72">
        <v>9647.16</v>
      </c>
      <c r="O68" s="72">
        <v>0</v>
      </c>
      <c r="P68" s="72">
        <v>2737.39</v>
      </c>
      <c r="Q68" s="72">
        <v>0</v>
      </c>
      <c r="R68" s="72">
        <v>0</v>
      </c>
      <c r="S68" s="72">
        <v>3548</v>
      </c>
      <c r="T68" s="72">
        <v>0</v>
      </c>
      <c r="U68" s="72">
        <v>0</v>
      </c>
      <c r="V68" s="72">
        <v>0</v>
      </c>
      <c r="W68" s="72">
        <v>0</v>
      </c>
      <c r="X68" s="72">
        <v>0</v>
      </c>
      <c r="Y68" s="72">
        <v>0</v>
      </c>
      <c r="Z68" s="72">
        <v>0</v>
      </c>
      <c r="AA68" s="72">
        <v>0</v>
      </c>
      <c r="AB68" s="72">
        <v>0</v>
      </c>
      <c r="AC68" s="72">
        <v>0</v>
      </c>
      <c r="AD68" s="72">
        <v>0</v>
      </c>
      <c r="AE68" s="72">
        <v>0</v>
      </c>
      <c r="AF68" s="72">
        <v>0</v>
      </c>
      <c r="AG68" s="72">
        <v>0</v>
      </c>
      <c r="AH68" s="72">
        <v>0</v>
      </c>
      <c r="AI68" s="72">
        <v>0</v>
      </c>
      <c r="AJ68" s="72">
        <v>0</v>
      </c>
      <c r="AK68" s="72">
        <v>0</v>
      </c>
      <c r="AL68" s="72">
        <v>0</v>
      </c>
      <c r="AM68" s="72">
        <v>36.97</v>
      </c>
      <c r="AN68" s="72">
        <v>0</v>
      </c>
      <c r="AO68" s="72">
        <v>0</v>
      </c>
      <c r="AP68" s="72">
        <v>0</v>
      </c>
      <c r="AQ68" s="72">
        <v>0</v>
      </c>
      <c r="AR68" s="72">
        <v>390.14000000000016</v>
      </c>
      <c r="AS68" s="72">
        <v>90</v>
      </c>
      <c r="AT68" s="72">
        <v>0</v>
      </c>
      <c r="AU68" s="72">
        <v>0</v>
      </c>
      <c r="AV68" s="72">
        <v>0</v>
      </c>
      <c r="AW68" s="72">
        <v>0</v>
      </c>
      <c r="AX68" s="72">
        <v>0</v>
      </c>
      <c r="AY68" s="72">
        <v>0</v>
      </c>
      <c r="AZ68" s="72">
        <v>0</v>
      </c>
      <c r="BA68" s="72">
        <v>153.67999999999998</v>
      </c>
      <c r="BB68" s="72">
        <v>0</v>
      </c>
      <c r="BC68" s="72">
        <v>362.30999999999995</v>
      </c>
      <c r="BD68" s="72">
        <v>0</v>
      </c>
      <c r="BE68" s="72">
        <v>0</v>
      </c>
      <c r="BF68" s="72">
        <v>0</v>
      </c>
      <c r="BG68" s="72">
        <v>0</v>
      </c>
      <c r="BH68" s="72">
        <v>0</v>
      </c>
      <c r="BI68" s="72">
        <v>0</v>
      </c>
      <c r="BJ68" s="72">
        <v>0</v>
      </c>
      <c r="BK68" s="72">
        <v>0</v>
      </c>
      <c r="BL68" s="72">
        <v>0</v>
      </c>
      <c r="BM68" s="72">
        <v>217.33999999999997</v>
      </c>
      <c r="BN68" s="72">
        <v>0</v>
      </c>
      <c r="BO68" s="72">
        <v>21677.27</v>
      </c>
      <c r="BP68" s="72">
        <v>1250.4399999999998</v>
      </c>
      <c r="BQ68" s="72">
        <v>20426.830000000002</v>
      </c>
      <c r="BS68" s="69">
        <v>0</v>
      </c>
      <c r="BT68" s="69">
        <v>0</v>
      </c>
      <c r="BU68" s="69">
        <v>0</v>
      </c>
      <c r="BW68" t="s">
        <v>487</v>
      </c>
    </row>
    <row r="69" spans="1:75" x14ac:dyDescent="0.25">
      <c r="A69" t="s">
        <v>691</v>
      </c>
      <c r="B69" s="2" t="s">
        <v>492</v>
      </c>
      <c r="C69" s="72" t="s">
        <v>492</v>
      </c>
      <c r="D69" s="69">
        <v>420</v>
      </c>
      <c r="E69" s="69">
        <v>9353311</v>
      </c>
      <c r="F69" s="69" t="s">
        <v>493</v>
      </c>
      <c r="G69" s="72">
        <v>0</v>
      </c>
      <c r="H69" s="72">
        <v>0</v>
      </c>
      <c r="I69" s="72">
        <v>0</v>
      </c>
      <c r="J69" s="72">
        <v>0</v>
      </c>
      <c r="K69" s="72">
        <v>0</v>
      </c>
      <c r="L69" s="72">
        <v>0</v>
      </c>
      <c r="M69" s="72">
        <v>0</v>
      </c>
      <c r="N69" s="72">
        <v>2526.86</v>
      </c>
      <c r="O69" s="72">
        <v>0</v>
      </c>
      <c r="P69" s="72">
        <v>2474.65</v>
      </c>
      <c r="Q69" s="72">
        <v>0</v>
      </c>
      <c r="R69" s="72">
        <v>0</v>
      </c>
      <c r="S69" s="72">
        <v>1298.5</v>
      </c>
      <c r="T69" s="72">
        <v>0</v>
      </c>
      <c r="U69" s="72">
        <v>0</v>
      </c>
      <c r="V69" s="72">
        <v>0</v>
      </c>
      <c r="W69" s="72">
        <v>0</v>
      </c>
      <c r="X69" s="72">
        <v>0</v>
      </c>
      <c r="Y69" s="72">
        <v>0</v>
      </c>
      <c r="Z69" s="72">
        <v>0</v>
      </c>
      <c r="AA69" s="72">
        <v>0</v>
      </c>
      <c r="AB69" s="72">
        <v>0</v>
      </c>
      <c r="AC69" s="72">
        <v>0</v>
      </c>
      <c r="AD69" s="72">
        <v>0</v>
      </c>
      <c r="AE69" s="72">
        <v>0</v>
      </c>
      <c r="AF69" s="72">
        <v>0</v>
      </c>
      <c r="AG69" s="72">
        <v>0</v>
      </c>
      <c r="AH69" s="72">
        <v>0</v>
      </c>
      <c r="AI69" s="72">
        <v>0</v>
      </c>
      <c r="AJ69" s="72">
        <v>0</v>
      </c>
      <c r="AK69" s="72">
        <v>0</v>
      </c>
      <c r="AL69" s="72">
        <v>0</v>
      </c>
      <c r="AM69" s="72">
        <v>0</v>
      </c>
      <c r="AN69" s="72">
        <v>0</v>
      </c>
      <c r="AO69" s="72">
        <v>0</v>
      </c>
      <c r="AP69" s="72">
        <v>0</v>
      </c>
      <c r="AQ69" s="72">
        <v>0</v>
      </c>
      <c r="AR69" s="72">
        <v>0</v>
      </c>
      <c r="AS69" s="72">
        <v>0</v>
      </c>
      <c r="AT69" s="72">
        <v>0</v>
      </c>
      <c r="AU69" s="72">
        <v>0</v>
      </c>
      <c r="AV69" s="72">
        <v>0</v>
      </c>
      <c r="AW69" s="72">
        <v>0</v>
      </c>
      <c r="AX69" s="72">
        <v>0</v>
      </c>
      <c r="AY69" s="72">
        <v>0</v>
      </c>
      <c r="AZ69" s="72">
        <v>0</v>
      </c>
      <c r="BA69" s="72">
        <v>77.579999999999785</v>
      </c>
      <c r="BB69" s="72">
        <v>0</v>
      </c>
      <c r="BC69" s="72">
        <v>0</v>
      </c>
      <c r="BD69" s="72">
        <v>0</v>
      </c>
      <c r="BE69" s="72">
        <v>0</v>
      </c>
      <c r="BF69" s="72">
        <v>0</v>
      </c>
      <c r="BG69" s="72">
        <v>0</v>
      </c>
      <c r="BH69" s="72">
        <v>0</v>
      </c>
      <c r="BI69" s="72">
        <v>0</v>
      </c>
      <c r="BJ69" s="72">
        <v>0</v>
      </c>
      <c r="BK69" s="72">
        <v>0</v>
      </c>
      <c r="BL69" s="72">
        <v>0</v>
      </c>
      <c r="BM69" s="72">
        <v>-5</v>
      </c>
      <c r="BN69" s="72">
        <v>-78</v>
      </c>
      <c r="BO69" s="72">
        <v>6222.01</v>
      </c>
      <c r="BP69" s="72">
        <v>72.579999999999785</v>
      </c>
      <c r="BQ69" s="72">
        <v>6149.43</v>
      </c>
      <c r="BS69" s="69">
        <v>0</v>
      </c>
      <c r="BT69" s="69">
        <v>0</v>
      </c>
      <c r="BU69" s="69">
        <v>0</v>
      </c>
      <c r="BW69" t="s">
        <v>492</v>
      </c>
    </row>
    <row r="70" spans="1:75" x14ac:dyDescent="0.25">
      <c r="A70" t="s">
        <v>692</v>
      </c>
      <c r="B70" s="2" t="s">
        <v>497</v>
      </c>
      <c r="C70" s="72" t="s">
        <v>497</v>
      </c>
      <c r="D70" s="69">
        <v>421</v>
      </c>
      <c r="E70" s="69">
        <v>9353308</v>
      </c>
      <c r="F70" s="69" t="s">
        <v>498</v>
      </c>
      <c r="G70" s="72">
        <v>0</v>
      </c>
      <c r="H70" s="72">
        <v>0</v>
      </c>
      <c r="I70" s="72">
        <v>0</v>
      </c>
      <c r="J70" s="72">
        <v>0</v>
      </c>
      <c r="K70" s="72">
        <v>0</v>
      </c>
      <c r="L70" s="72">
        <v>0</v>
      </c>
      <c r="M70" s="72">
        <v>0</v>
      </c>
      <c r="N70" s="72">
        <v>0</v>
      </c>
      <c r="O70" s="72">
        <v>0</v>
      </c>
      <c r="P70" s="72">
        <v>0</v>
      </c>
      <c r="Q70" s="72">
        <v>0</v>
      </c>
      <c r="R70" s="72">
        <v>0</v>
      </c>
      <c r="S70" s="72">
        <v>0</v>
      </c>
      <c r="T70" s="72">
        <v>0</v>
      </c>
      <c r="U70" s="72">
        <v>0</v>
      </c>
      <c r="V70" s="72">
        <v>0</v>
      </c>
      <c r="W70" s="72">
        <v>0</v>
      </c>
      <c r="X70" s="72">
        <v>0</v>
      </c>
      <c r="Y70" s="72">
        <v>0</v>
      </c>
      <c r="Z70" s="72">
        <v>0</v>
      </c>
      <c r="AA70" s="72">
        <v>0</v>
      </c>
      <c r="AB70" s="72">
        <v>0</v>
      </c>
      <c r="AC70" s="72">
        <v>0</v>
      </c>
      <c r="AD70" s="72">
        <v>0</v>
      </c>
      <c r="AE70" s="72">
        <v>0</v>
      </c>
      <c r="AF70" s="72">
        <v>0</v>
      </c>
      <c r="AG70" s="72">
        <v>0</v>
      </c>
      <c r="AH70" s="72">
        <v>0</v>
      </c>
      <c r="AI70" s="72">
        <v>0</v>
      </c>
      <c r="AJ70" s="72">
        <v>0</v>
      </c>
      <c r="AK70" s="72">
        <v>0</v>
      </c>
      <c r="AL70" s="72">
        <v>0</v>
      </c>
      <c r="AM70" s="72">
        <v>0</v>
      </c>
      <c r="AN70" s="72">
        <v>0</v>
      </c>
      <c r="AO70" s="72">
        <v>0</v>
      </c>
      <c r="AP70" s="72">
        <v>0</v>
      </c>
      <c r="AQ70" s="72">
        <v>0</v>
      </c>
      <c r="AR70" s="72">
        <v>0</v>
      </c>
      <c r="AS70" s="72">
        <v>0</v>
      </c>
      <c r="AT70" s="72">
        <v>0</v>
      </c>
      <c r="AU70" s="72">
        <v>0</v>
      </c>
      <c r="AV70" s="72">
        <v>0</v>
      </c>
      <c r="AW70" s="72">
        <v>0</v>
      </c>
      <c r="AX70" s="72">
        <v>0</v>
      </c>
      <c r="AY70" s="72">
        <v>0</v>
      </c>
      <c r="AZ70" s="72">
        <v>0</v>
      </c>
      <c r="BA70" s="72">
        <v>0</v>
      </c>
      <c r="BB70" s="72">
        <v>0</v>
      </c>
      <c r="BC70" s="72">
        <v>0</v>
      </c>
      <c r="BD70" s="72">
        <v>0</v>
      </c>
      <c r="BE70" s="72">
        <v>0</v>
      </c>
      <c r="BF70" s="72">
        <v>0</v>
      </c>
      <c r="BG70" s="72">
        <v>0</v>
      </c>
      <c r="BH70" s="72">
        <v>0</v>
      </c>
      <c r="BI70" s="72">
        <v>0</v>
      </c>
      <c r="BJ70" s="72">
        <v>0</v>
      </c>
      <c r="BK70" s="72">
        <v>0</v>
      </c>
      <c r="BL70" s="72">
        <v>0</v>
      </c>
      <c r="BM70" s="72">
        <v>0</v>
      </c>
      <c r="BN70" s="72">
        <v>0</v>
      </c>
      <c r="BO70" s="72">
        <v>0</v>
      </c>
      <c r="BP70" s="72">
        <v>0</v>
      </c>
      <c r="BQ70" s="72">
        <v>0</v>
      </c>
      <c r="BS70" s="69">
        <v>0</v>
      </c>
      <c r="BT70" s="69">
        <v>0</v>
      </c>
      <c r="BU70" s="69">
        <v>0</v>
      </c>
      <c r="BW70" t="s">
        <v>497</v>
      </c>
    </row>
    <row r="71" spans="1:75" x14ac:dyDescent="0.25">
      <c r="A71" t="s">
        <v>693</v>
      </c>
      <c r="B71" s="2" t="s">
        <v>501</v>
      </c>
      <c r="C71" s="72" t="s">
        <v>501</v>
      </c>
      <c r="D71" s="69">
        <v>422</v>
      </c>
      <c r="E71" s="69">
        <v>0</v>
      </c>
      <c r="F71" s="69">
        <v>0</v>
      </c>
      <c r="G71" s="72">
        <v>0</v>
      </c>
      <c r="H71" s="72">
        <v>0</v>
      </c>
      <c r="I71" s="72">
        <v>0</v>
      </c>
      <c r="J71" s="72">
        <v>0</v>
      </c>
      <c r="K71" s="72">
        <v>0</v>
      </c>
      <c r="L71" s="72">
        <v>0</v>
      </c>
      <c r="M71" s="72">
        <v>0</v>
      </c>
      <c r="N71" s="72">
        <v>0</v>
      </c>
      <c r="O71" s="72">
        <v>0</v>
      </c>
      <c r="P71" s="72">
        <v>0</v>
      </c>
      <c r="Q71" s="72">
        <v>0</v>
      </c>
      <c r="R71" s="72">
        <v>0</v>
      </c>
      <c r="S71" s="72">
        <v>0</v>
      </c>
      <c r="T71" s="72">
        <v>0</v>
      </c>
      <c r="U71" s="72">
        <v>0</v>
      </c>
      <c r="V71" s="72">
        <v>0</v>
      </c>
      <c r="W71" s="72">
        <v>0</v>
      </c>
      <c r="X71" s="72">
        <v>0</v>
      </c>
      <c r="Y71" s="72">
        <v>0</v>
      </c>
      <c r="Z71" s="72">
        <v>0</v>
      </c>
      <c r="AA71" s="72">
        <v>0</v>
      </c>
      <c r="AB71" s="72">
        <v>0</v>
      </c>
      <c r="AC71" s="72">
        <v>0</v>
      </c>
      <c r="AD71" s="72">
        <v>0</v>
      </c>
      <c r="AE71" s="72">
        <v>0</v>
      </c>
      <c r="AF71" s="72">
        <v>0</v>
      </c>
      <c r="AG71" s="72">
        <v>0</v>
      </c>
      <c r="AH71" s="72">
        <v>0</v>
      </c>
      <c r="AI71" s="72">
        <v>0</v>
      </c>
      <c r="AJ71" s="72">
        <v>0</v>
      </c>
      <c r="AK71" s="72">
        <v>0</v>
      </c>
      <c r="AL71" s="72">
        <v>0</v>
      </c>
      <c r="AM71" s="72">
        <v>0</v>
      </c>
      <c r="AN71" s="72">
        <v>0</v>
      </c>
      <c r="AO71" s="72">
        <v>0</v>
      </c>
      <c r="AP71" s="72">
        <v>0</v>
      </c>
      <c r="AQ71" s="72">
        <v>0</v>
      </c>
      <c r="AR71" s="72">
        <v>0</v>
      </c>
      <c r="AS71" s="72">
        <v>0</v>
      </c>
      <c r="AT71" s="72">
        <v>0</v>
      </c>
      <c r="AU71" s="72">
        <v>0</v>
      </c>
      <c r="AV71" s="72">
        <v>0</v>
      </c>
      <c r="AW71" s="72">
        <v>0</v>
      </c>
      <c r="AX71" s="72">
        <v>0</v>
      </c>
      <c r="AY71" s="72">
        <v>0</v>
      </c>
      <c r="AZ71" s="72">
        <v>0</v>
      </c>
      <c r="BA71" s="72">
        <v>0</v>
      </c>
      <c r="BB71" s="72">
        <v>0</v>
      </c>
      <c r="BC71" s="72">
        <v>0</v>
      </c>
      <c r="BD71" s="72">
        <v>0</v>
      </c>
      <c r="BE71" s="72">
        <v>0</v>
      </c>
      <c r="BF71" s="72">
        <v>0</v>
      </c>
      <c r="BG71" s="72">
        <v>0</v>
      </c>
      <c r="BH71" s="72">
        <v>0</v>
      </c>
      <c r="BI71" s="72">
        <v>0</v>
      </c>
      <c r="BJ71" s="72">
        <v>0</v>
      </c>
      <c r="BK71" s="72">
        <v>0</v>
      </c>
      <c r="BL71" s="72">
        <v>0</v>
      </c>
      <c r="BM71" s="72">
        <v>0</v>
      </c>
      <c r="BN71" s="72">
        <v>0</v>
      </c>
      <c r="BO71" s="72">
        <v>0</v>
      </c>
      <c r="BP71" s="72">
        <v>0</v>
      </c>
      <c r="BQ71" s="72">
        <v>0</v>
      </c>
      <c r="BS71" s="69">
        <v>0</v>
      </c>
      <c r="BT71" s="69">
        <v>0</v>
      </c>
      <c r="BU71" s="69">
        <v>0</v>
      </c>
      <c r="BW71" t="s">
        <v>501</v>
      </c>
    </row>
    <row r="72" spans="1:75" x14ac:dyDescent="0.25">
      <c r="A72" t="s">
        <v>694</v>
      </c>
      <c r="B72" s="2" t="s">
        <v>503</v>
      </c>
      <c r="C72" s="72" t="s">
        <v>503</v>
      </c>
      <c r="D72" s="69">
        <v>424</v>
      </c>
      <c r="E72" s="69">
        <v>9352034</v>
      </c>
      <c r="F72" s="69" t="s">
        <v>504</v>
      </c>
      <c r="G72" s="72">
        <v>0</v>
      </c>
      <c r="H72" s="72">
        <v>0</v>
      </c>
      <c r="I72" s="72">
        <v>0</v>
      </c>
      <c r="J72" s="72">
        <v>0</v>
      </c>
      <c r="K72" s="72">
        <v>0</v>
      </c>
      <c r="L72" s="72">
        <v>0</v>
      </c>
      <c r="M72" s="72">
        <v>0</v>
      </c>
      <c r="N72" s="72">
        <v>0</v>
      </c>
      <c r="O72" s="72">
        <v>0</v>
      </c>
      <c r="P72" s="72">
        <v>0</v>
      </c>
      <c r="Q72" s="72">
        <v>0</v>
      </c>
      <c r="R72" s="72">
        <v>0</v>
      </c>
      <c r="S72" s="72">
        <v>0</v>
      </c>
      <c r="T72" s="72">
        <v>0</v>
      </c>
      <c r="U72" s="72">
        <v>0</v>
      </c>
      <c r="V72" s="72">
        <v>0</v>
      </c>
      <c r="W72" s="72">
        <v>0</v>
      </c>
      <c r="X72" s="72">
        <v>0</v>
      </c>
      <c r="Y72" s="72">
        <v>0</v>
      </c>
      <c r="Z72" s="72">
        <v>0</v>
      </c>
      <c r="AA72" s="72">
        <v>0</v>
      </c>
      <c r="AB72" s="72">
        <v>0</v>
      </c>
      <c r="AC72" s="72">
        <v>0</v>
      </c>
      <c r="AD72" s="72">
        <v>0</v>
      </c>
      <c r="AE72" s="72">
        <v>0</v>
      </c>
      <c r="AF72" s="72">
        <v>0</v>
      </c>
      <c r="AG72" s="72">
        <v>0</v>
      </c>
      <c r="AH72" s="72">
        <v>0</v>
      </c>
      <c r="AI72" s="72">
        <v>0</v>
      </c>
      <c r="AJ72" s="72">
        <v>0</v>
      </c>
      <c r="AK72" s="72">
        <v>0</v>
      </c>
      <c r="AL72" s="72">
        <v>0</v>
      </c>
      <c r="AM72" s="72">
        <v>0</v>
      </c>
      <c r="AN72" s="72">
        <v>0</v>
      </c>
      <c r="AO72" s="72">
        <v>0</v>
      </c>
      <c r="AP72" s="72">
        <v>0</v>
      </c>
      <c r="AQ72" s="72">
        <v>0</v>
      </c>
      <c r="AR72" s="72">
        <v>0</v>
      </c>
      <c r="AS72" s="72">
        <v>0</v>
      </c>
      <c r="AT72" s="72">
        <v>0</v>
      </c>
      <c r="AU72" s="72">
        <v>0</v>
      </c>
      <c r="AV72" s="72">
        <v>0</v>
      </c>
      <c r="AW72" s="72">
        <v>0</v>
      </c>
      <c r="AX72" s="72">
        <v>0</v>
      </c>
      <c r="AY72" s="72">
        <v>0</v>
      </c>
      <c r="AZ72" s="72">
        <v>0</v>
      </c>
      <c r="BA72" s="72">
        <v>0</v>
      </c>
      <c r="BB72" s="72">
        <v>0</v>
      </c>
      <c r="BC72" s="72">
        <v>0</v>
      </c>
      <c r="BD72" s="72">
        <v>0</v>
      </c>
      <c r="BE72" s="72">
        <v>0</v>
      </c>
      <c r="BF72" s="72">
        <v>0</v>
      </c>
      <c r="BG72" s="72">
        <v>0</v>
      </c>
      <c r="BH72" s="72">
        <v>0</v>
      </c>
      <c r="BI72" s="72">
        <v>0</v>
      </c>
      <c r="BJ72" s="72">
        <v>0</v>
      </c>
      <c r="BK72" s="72">
        <v>0</v>
      </c>
      <c r="BL72" s="72">
        <v>0</v>
      </c>
      <c r="BM72" s="72">
        <v>0</v>
      </c>
      <c r="BN72" s="72">
        <v>0</v>
      </c>
      <c r="BO72" s="72">
        <v>0</v>
      </c>
      <c r="BP72" s="72">
        <v>0</v>
      </c>
      <c r="BQ72" s="72">
        <v>0</v>
      </c>
      <c r="BS72" s="69">
        <v>0</v>
      </c>
      <c r="BT72" s="69">
        <v>0</v>
      </c>
      <c r="BU72" s="69">
        <v>0</v>
      </c>
      <c r="BW72" t="s">
        <v>503</v>
      </c>
    </row>
    <row r="73" spans="1:75" x14ac:dyDescent="0.25">
      <c r="A73" t="s">
        <v>695</v>
      </c>
      <c r="B73" s="2" t="s">
        <v>508</v>
      </c>
      <c r="C73" s="72" t="s">
        <v>508</v>
      </c>
      <c r="D73" s="69">
        <v>426</v>
      </c>
      <c r="E73" s="69">
        <v>9353010</v>
      </c>
      <c r="F73" s="69" t="s">
        <v>509</v>
      </c>
      <c r="G73" s="72">
        <v>0</v>
      </c>
      <c r="H73" s="72">
        <v>0</v>
      </c>
      <c r="I73" s="72">
        <v>0</v>
      </c>
      <c r="J73" s="72">
        <v>0</v>
      </c>
      <c r="K73" s="72">
        <v>0</v>
      </c>
      <c r="L73" s="72">
        <v>0</v>
      </c>
      <c r="M73" s="72">
        <v>0</v>
      </c>
      <c r="N73" s="72">
        <v>0</v>
      </c>
      <c r="O73" s="72">
        <v>0</v>
      </c>
      <c r="P73" s="72">
        <v>0</v>
      </c>
      <c r="Q73" s="72">
        <v>0</v>
      </c>
      <c r="R73" s="72">
        <v>0</v>
      </c>
      <c r="S73" s="72">
        <v>0</v>
      </c>
      <c r="T73" s="72">
        <v>0</v>
      </c>
      <c r="U73" s="72">
        <v>0</v>
      </c>
      <c r="V73" s="72">
        <v>0</v>
      </c>
      <c r="W73" s="72">
        <v>0</v>
      </c>
      <c r="X73" s="72">
        <v>0</v>
      </c>
      <c r="Y73" s="72">
        <v>0</v>
      </c>
      <c r="Z73" s="72">
        <v>0</v>
      </c>
      <c r="AA73" s="72">
        <v>0</v>
      </c>
      <c r="AB73" s="72">
        <v>0</v>
      </c>
      <c r="AC73" s="72">
        <v>0</v>
      </c>
      <c r="AD73" s="72">
        <v>0</v>
      </c>
      <c r="AE73" s="72">
        <v>0</v>
      </c>
      <c r="AF73" s="72">
        <v>0</v>
      </c>
      <c r="AG73" s="72">
        <v>0</v>
      </c>
      <c r="AH73" s="72">
        <v>0</v>
      </c>
      <c r="AI73" s="72">
        <v>0</v>
      </c>
      <c r="AJ73" s="72">
        <v>0</v>
      </c>
      <c r="AK73" s="72">
        <v>0</v>
      </c>
      <c r="AL73" s="72">
        <v>0</v>
      </c>
      <c r="AM73" s="72">
        <v>0</v>
      </c>
      <c r="AN73" s="72">
        <v>0</v>
      </c>
      <c r="AO73" s="72">
        <v>0</v>
      </c>
      <c r="AP73" s="72">
        <v>0</v>
      </c>
      <c r="AQ73" s="72">
        <v>0</v>
      </c>
      <c r="AR73" s="72">
        <v>0</v>
      </c>
      <c r="AS73" s="72">
        <v>0</v>
      </c>
      <c r="AT73" s="72">
        <v>0</v>
      </c>
      <c r="AU73" s="72">
        <v>0</v>
      </c>
      <c r="AV73" s="72">
        <v>0</v>
      </c>
      <c r="AW73" s="72">
        <v>0</v>
      </c>
      <c r="AX73" s="72">
        <v>0</v>
      </c>
      <c r="AY73" s="72">
        <v>0</v>
      </c>
      <c r="AZ73" s="72">
        <v>0</v>
      </c>
      <c r="BA73" s="72">
        <v>0</v>
      </c>
      <c r="BB73" s="72">
        <v>0</v>
      </c>
      <c r="BC73" s="72">
        <v>0</v>
      </c>
      <c r="BD73" s="72">
        <v>0</v>
      </c>
      <c r="BE73" s="72">
        <v>0</v>
      </c>
      <c r="BF73" s="72">
        <v>0</v>
      </c>
      <c r="BG73" s="72">
        <v>0</v>
      </c>
      <c r="BH73" s="72">
        <v>0</v>
      </c>
      <c r="BI73" s="72">
        <v>0</v>
      </c>
      <c r="BJ73" s="72">
        <v>0</v>
      </c>
      <c r="BK73" s="72">
        <v>0</v>
      </c>
      <c r="BL73" s="72">
        <v>0</v>
      </c>
      <c r="BM73" s="72">
        <v>0</v>
      </c>
      <c r="BN73" s="72">
        <v>0</v>
      </c>
      <c r="BO73" s="72">
        <v>0</v>
      </c>
      <c r="BP73" s="72">
        <v>0</v>
      </c>
      <c r="BQ73" s="72">
        <v>0</v>
      </c>
      <c r="BS73" s="69">
        <v>0</v>
      </c>
      <c r="BT73" s="69">
        <v>0</v>
      </c>
      <c r="BU73" s="69">
        <v>0</v>
      </c>
      <c r="BW73" t="s">
        <v>508</v>
      </c>
    </row>
    <row r="74" spans="1:75" x14ac:dyDescent="0.25">
      <c r="A74" t="s">
        <v>696</v>
      </c>
      <c r="B74" s="2" t="s">
        <v>512</v>
      </c>
      <c r="C74" s="72" t="s">
        <v>512</v>
      </c>
      <c r="D74" s="69">
        <v>432</v>
      </c>
      <c r="E74" s="69">
        <v>9353322</v>
      </c>
      <c r="F74" s="69" t="s">
        <v>513</v>
      </c>
      <c r="G74" s="72">
        <v>0</v>
      </c>
      <c r="H74" s="72">
        <v>0</v>
      </c>
      <c r="I74" s="72">
        <v>0</v>
      </c>
      <c r="J74" s="72">
        <v>0</v>
      </c>
      <c r="K74" s="72">
        <v>0</v>
      </c>
      <c r="L74" s="72">
        <v>0</v>
      </c>
      <c r="M74" s="72">
        <v>0</v>
      </c>
      <c r="N74" s="72">
        <v>396.5</v>
      </c>
      <c r="O74" s="72">
        <v>0</v>
      </c>
      <c r="P74" s="72">
        <v>1171.2</v>
      </c>
      <c r="Q74" s="72">
        <v>1044</v>
      </c>
      <c r="R74" s="72">
        <v>0</v>
      </c>
      <c r="S74" s="72">
        <v>864</v>
      </c>
      <c r="T74" s="72">
        <v>900</v>
      </c>
      <c r="U74" s="72">
        <v>0</v>
      </c>
      <c r="V74" s="72">
        <v>0</v>
      </c>
      <c r="W74" s="72">
        <v>0</v>
      </c>
      <c r="X74" s="72">
        <v>0</v>
      </c>
      <c r="Y74" s="72">
        <v>0</v>
      </c>
      <c r="Z74" s="72">
        <v>0</v>
      </c>
      <c r="AA74" s="72">
        <v>0</v>
      </c>
      <c r="AB74" s="72">
        <v>0</v>
      </c>
      <c r="AC74" s="72">
        <v>0</v>
      </c>
      <c r="AD74" s="72">
        <v>0</v>
      </c>
      <c r="AE74" s="72">
        <v>0</v>
      </c>
      <c r="AF74" s="72">
        <v>0</v>
      </c>
      <c r="AG74" s="72">
        <v>-154.59</v>
      </c>
      <c r="AH74" s="72">
        <v>0</v>
      </c>
      <c r="AI74" s="72">
        <v>0</v>
      </c>
      <c r="AJ74" s="72">
        <v>0</v>
      </c>
      <c r="AK74" s="72">
        <v>220</v>
      </c>
      <c r="AL74" s="72">
        <v>0</v>
      </c>
      <c r="AM74" s="72">
        <v>0</v>
      </c>
      <c r="AN74" s="72">
        <v>0</v>
      </c>
      <c r="AO74" s="72">
        <v>0</v>
      </c>
      <c r="AP74" s="72">
        <v>0</v>
      </c>
      <c r="AQ74" s="72">
        <v>0</v>
      </c>
      <c r="AR74" s="72">
        <v>20.47</v>
      </c>
      <c r="AS74" s="72">
        <v>0</v>
      </c>
      <c r="AT74" s="72">
        <v>0</v>
      </c>
      <c r="AU74" s="72">
        <v>0</v>
      </c>
      <c r="AV74" s="72">
        <v>0</v>
      </c>
      <c r="AW74" s="72">
        <v>0</v>
      </c>
      <c r="AX74" s="72">
        <v>0</v>
      </c>
      <c r="AY74" s="72">
        <v>0</v>
      </c>
      <c r="AZ74" s="72">
        <v>0</v>
      </c>
      <c r="BA74" s="72">
        <v>1.7</v>
      </c>
      <c r="BB74" s="72">
        <v>0</v>
      </c>
      <c r="BC74" s="72">
        <v>0</v>
      </c>
      <c r="BD74" s="72">
        <v>0</v>
      </c>
      <c r="BE74" s="72">
        <v>0</v>
      </c>
      <c r="BF74" s="72">
        <v>0</v>
      </c>
      <c r="BG74" s="72">
        <v>43.3</v>
      </c>
      <c r="BH74" s="72">
        <v>0</v>
      </c>
      <c r="BI74" s="72">
        <v>0</v>
      </c>
      <c r="BJ74" s="72">
        <v>0</v>
      </c>
      <c r="BK74" s="72">
        <v>0</v>
      </c>
      <c r="BL74" s="72">
        <v>0</v>
      </c>
      <c r="BM74" s="72">
        <v>0</v>
      </c>
      <c r="BN74" s="72">
        <v>0</v>
      </c>
      <c r="BO74" s="72">
        <v>4375.7</v>
      </c>
      <c r="BP74" s="72">
        <v>130.88</v>
      </c>
      <c r="BQ74" s="72">
        <v>4244.82</v>
      </c>
      <c r="BS74" s="69">
        <v>0</v>
      </c>
      <c r="BT74" s="69">
        <v>0</v>
      </c>
      <c r="BU74" s="69">
        <v>0</v>
      </c>
      <c r="BW74" t="s">
        <v>512</v>
      </c>
    </row>
    <row r="75" spans="1:75" x14ac:dyDescent="0.25">
      <c r="A75" t="s">
        <v>518</v>
      </c>
      <c r="B75" s="2" t="s">
        <v>517</v>
      </c>
      <c r="C75" s="72" t="s">
        <v>517</v>
      </c>
      <c r="D75" s="69">
        <v>436</v>
      </c>
      <c r="E75" s="69">
        <v>9352007</v>
      </c>
      <c r="F75" s="69" t="s">
        <v>518</v>
      </c>
      <c r="G75" s="72">
        <v>0</v>
      </c>
      <c r="H75" s="72">
        <v>0</v>
      </c>
      <c r="I75" s="72">
        <v>0</v>
      </c>
      <c r="J75" s="72">
        <v>0</v>
      </c>
      <c r="K75" s="72">
        <v>0</v>
      </c>
      <c r="L75" s="72">
        <v>0</v>
      </c>
      <c r="M75" s="72">
        <v>0</v>
      </c>
      <c r="N75" s="72">
        <v>4717.5</v>
      </c>
      <c r="O75" s="72">
        <v>0</v>
      </c>
      <c r="P75" s="72">
        <v>4852.7700000000004</v>
      </c>
      <c r="Q75" s="72">
        <v>0</v>
      </c>
      <c r="R75" s="72">
        <v>0</v>
      </c>
      <c r="S75" s="72">
        <v>7165</v>
      </c>
      <c r="T75" s="72">
        <v>3001.47</v>
      </c>
      <c r="U75" s="72">
        <v>0</v>
      </c>
      <c r="V75" s="72">
        <v>0</v>
      </c>
      <c r="W75" s="72">
        <v>0</v>
      </c>
      <c r="X75" s="72">
        <v>0</v>
      </c>
      <c r="Y75" s="72">
        <v>0</v>
      </c>
      <c r="Z75" s="72">
        <v>0</v>
      </c>
      <c r="AA75" s="72">
        <v>0</v>
      </c>
      <c r="AB75" s="72">
        <v>0</v>
      </c>
      <c r="AC75" s="72">
        <v>0</v>
      </c>
      <c r="AD75" s="72">
        <v>0</v>
      </c>
      <c r="AE75" s="72">
        <v>0</v>
      </c>
      <c r="AF75" s="72">
        <v>0</v>
      </c>
      <c r="AG75" s="72">
        <v>0</v>
      </c>
      <c r="AH75" s="72">
        <v>0</v>
      </c>
      <c r="AI75" s="72">
        <v>0</v>
      </c>
      <c r="AJ75" s="72">
        <v>0</v>
      </c>
      <c r="AK75" s="72">
        <v>0</v>
      </c>
      <c r="AL75" s="72">
        <v>0</v>
      </c>
      <c r="AM75" s="72">
        <v>0</v>
      </c>
      <c r="AN75" s="72">
        <v>0</v>
      </c>
      <c r="AO75" s="72">
        <v>0</v>
      </c>
      <c r="AP75" s="72">
        <v>0</v>
      </c>
      <c r="AQ75" s="72">
        <v>0</v>
      </c>
      <c r="AR75" s="72">
        <v>11.31</v>
      </c>
      <c r="AS75" s="72">
        <v>0</v>
      </c>
      <c r="AT75" s="72">
        <v>0</v>
      </c>
      <c r="AU75" s="72">
        <v>0</v>
      </c>
      <c r="AV75" s="72">
        <v>0</v>
      </c>
      <c r="AW75" s="72">
        <v>0</v>
      </c>
      <c r="AX75" s="72">
        <v>0</v>
      </c>
      <c r="AY75" s="72">
        <v>0</v>
      </c>
      <c r="AZ75" s="72">
        <v>0</v>
      </c>
      <c r="BA75" s="72">
        <v>3.85</v>
      </c>
      <c r="BB75" s="72">
        <v>0</v>
      </c>
      <c r="BC75" s="72">
        <v>0</v>
      </c>
      <c r="BD75" s="72">
        <v>23.34</v>
      </c>
      <c r="BE75" s="72">
        <v>0</v>
      </c>
      <c r="BF75" s="72">
        <v>0</v>
      </c>
      <c r="BG75" s="72">
        <v>0</v>
      </c>
      <c r="BH75" s="72">
        <v>0</v>
      </c>
      <c r="BI75" s="72">
        <v>0</v>
      </c>
      <c r="BJ75" s="72">
        <v>0</v>
      </c>
      <c r="BK75" s="72">
        <v>0</v>
      </c>
      <c r="BL75" s="72">
        <v>0</v>
      </c>
      <c r="BM75" s="72">
        <v>0</v>
      </c>
      <c r="BN75" s="72">
        <v>0</v>
      </c>
      <c r="BO75" s="72">
        <v>19736.740000000002</v>
      </c>
      <c r="BP75" s="72">
        <v>38.5</v>
      </c>
      <c r="BQ75" s="72">
        <v>19698.240000000002</v>
      </c>
      <c r="BS75" s="69">
        <v>0</v>
      </c>
      <c r="BT75" s="69">
        <v>0</v>
      </c>
      <c r="BU75" s="69">
        <v>0</v>
      </c>
      <c r="BW75" t="s">
        <v>517</v>
      </c>
    </row>
    <row r="76" spans="1:75" x14ac:dyDescent="0.25">
      <c r="A76" t="s">
        <v>523</v>
      </c>
      <c r="B76" s="2" t="s">
        <v>522</v>
      </c>
      <c r="C76" s="72" t="s">
        <v>522</v>
      </c>
      <c r="D76" s="69">
        <v>443</v>
      </c>
      <c r="E76" s="69">
        <v>9352009</v>
      </c>
      <c r="F76" s="69" t="s">
        <v>523</v>
      </c>
      <c r="G76" s="72">
        <v>0</v>
      </c>
      <c r="H76" s="72">
        <v>0</v>
      </c>
      <c r="I76" s="72">
        <v>0</v>
      </c>
      <c r="J76" s="72">
        <v>0</v>
      </c>
      <c r="K76" s="72">
        <v>0</v>
      </c>
      <c r="L76" s="72">
        <v>0</v>
      </c>
      <c r="M76" s="72">
        <v>0</v>
      </c>
      <c r="N76" s="72">
        <v>0</v>
      </c>
      <c r="O76" s="72">
        <v>0</v>
      </c>
      <c r="P76" s="72">
        <v>0</v>
      </c>
      <c r="Q76" s="72">
        <v>0</v>
      </c>
      <c r="R76" s="72">
        <v>0</v>
      </c>
      <c r="S76" s="72">
        <v>0</v>
      </c>
      <c r="T76" s="72">
        <v>0</v>
      </c>
      <c r="U76" s="72">
        <v>0</v>
      </c>
      <c r="V76" s="72">
        <v>0</v>
      </c>
      <c r="W76" s="72">
        <v>0</v>
      </c>
      <c r="X76" s="72">
        <v>0</v>
      </c>
      <c r="Y76" s="72">
        <v>0</v>
      </c>
      <c r="Z76" s="72">
        <v>0</v>
      </c>
      <c r="AA76" s="72">
        <v>0</v>
      </c>
      <c r="AB76" s="72">
        <v>0</v>
      </c>
      <c r="AC76" s="72">
        <v>0</v>
      </c>
      <c r="AD76" s="72">
        <v>0</v>
      </c>
      <c r="AE76" s="72">
        <v>0</v>
      </c>
      <c r="AF76" s="72">
        <v>0</v>
      </c>
      <c r="AG76" s="72">
        <v>0</v>
      </c>
      <c r="AH76" s="72">
        <v>0</v>
      </c>
      <c r="AI76" s="72">
        <v>0</v>
      </c>
      <c r="AJ76" s="72">
        <v>0</v>
      </c>
      <c r="AK76" s="72">
        <v>0</v>
      </c>
      <c r="AL76" s="72">
        <v>0</v>
      </c>
      <c r="AM76" s="72">
        <v>0</v>
      </c>
      <c r="AN76" s="72">
        <v>0</v>
      </c>
      <c r="AO76" s="72">
        <v>0</v>
      </c>
      <c r="AP76" s="72">
        <v>0</v>
      </c>
      <c r="AQ76" s="72">
        <v>0</v>
      </c>
      <c r="AR76" s="72">
        <v>0</v>
      </c>
      <c r="AS76" s="72">
        <v>0</v>
      </c>
      <c r="AT76" s="72">
        <v>0</v>
      </c>
      <c r="AU76" s="72">
        <v>0</v>
      </c>
      <c r="AV76" s="72">
        <v>0</v>
      </c>
      <c r="AW76" s="72">
        <v>0</v>
      </c>
      <c r="AX76" s="72">
        <v>0</v>
      </c>
      <c r="AY76" s="72">
        <v>0</v>
      </c>
      <c r="AZ76" s="72">
        <v>0</v>
      </c>
      <c r="BA76" s="72">
        <v>0</v>
      </c>
      <c r="BB76" s="72">
        <v>0</v>
      </c>
      <c r="BC76" s="72">
        <v>0</v>
      </c>
      <c r="BD76" s="72">
        <v>0</v>
      </c>
      <c r="BE76" s="72">
        <v>0</v>
      </c>
      <c r="BF76" s="72">
        <v>0</v>
      </c>
      <c r="BG76" s="72">
        <v>0</v>
      </c>
      <c r="BH76" s="72">
        <v>0</v>
      </c>
      <c r="BI76" s="72">
        <v>0</v>
      </c>
      <c r="BJ76" s="72">
        <v>0</v>
      </c>
      <c r="BK76" s="72">
        <v>0</v>
      </c>
      <c r="BL76" s="72">
        <v>0</v>
      </c>
      <c r="BM76" s="72">
        <v>0</v>
      </c>
      <c r="BN76" s="72">
        <v>0</v>
      </c>
      <c r="BO76" s="72">
        <v>0</v>
      </c>
      <c r="BP76" s="72">
        <v>0</v>
      </c>
      <c r="BQ76" s="72">
        <v>0</v>
      </c>
      <c r="BS76" s="69">
        <v>0</v>
      </c>
      <c r="BT76" s="69">
        <v>0</v>
      </c>
      <c r="BU76" s="69">
        <v>0</v>
      </c>
      <c r="BW76" t="s">
        <v>522</v>
      </c>
    </row>
    <row r="77" spans="1:75" x14ac:dyDescent="0.25">
      <c r="A77" t="s">
        <v>697</v>
      </c>
      <c r="B77" s="2" t="s">
        <v>527</v>
      </c>
      <c r="C77" s="72" t="s">
        <v>527</v>
      </c>
      <c r="D77" s="69">
        <v>444</v>
      </c>
      <c r="E77" s="69">
        <v>9353090</v>
      </c>
      <c r="F77" s="69" t="s">
        <v>528</v>
      </c>
      <c r="G77" s="72">
        <v>0</v>
      </c>
      <c r="H77" s="72">
        <v>0</v>
      </c>
      <c r="I77" s="72">
        <v>0</v>
      </c>
      <c r="J77" s="72">
        <v>0</v>
      </c>
      <c r="K77" s="72">
        <v>0</v>
      </c>
      <c r="L77" s="72">
        <v>0</v>
      </c>
      <c r="M77" s="72">
        <v>0</v>
      </c>
      <c r="N77" s="72">
        <v>0</v>
      </c>
      <c r="O77" s="72">
        <v>0</v>
      </c>
      <c r="P77" s="72">
        <v>0</v>
      </c>
      <c r="Q77" s="72">
        <v>0</v>
      </c>
      <c r="R77" s="72">
        <v>0</v>
      </c>
      <c r="S77" s="72">
        <v>0</v>
      </c>
      <c r="T77" s="72">
        <v>0</v>
      </c>
      <c r="U77" s="72">
        <v>0</v>
      </c>
      <c r="V77" s="72">
        <v>0</v>
      </c>
      <c r="W77" s="72">
        <v>0</v>
      </c>
      <c r="X77" s="72">
        <v>0</v>
      </c>
      <c r="Y77" s="72">
        <v>0</v>
      </c>
      <c r="Z77" s="72">
        <v>0</v>
      </c>
      <c r="AA77" s="72">
        <v>0</v>
      </c>
      <c r="AB77" s="72">
        <v>0</v>
      </c>
      <c r="AC77" s="72">
        <v>0</v>
      </c>
      <c r="AD77" s="72">
        <v>0</v>
      </c>
      <c r="AE77" s="72">
        <v>0</v>
      </c>
      <c r="AF77" s="72">
        <v>0</v>
      </c>
      <c r="AG77" s="72">
        <v>0</v>
      </c>
      <c r="AH77" s="72">
        <v>0</v>
      </c>
      <c r="AI77" s="72">
        <v>0</v>
      </c>
      <c r="AJ77" s="72">
        <v>0</v>
      </c>
      <c r="AK77" s="72">
        <v>0</v>
      </c>
      <c r="AL77" s="72">
        <v>0</v>
      </c>
      <c r="AM77" s="72">
        <v>0</v>
      </c>
      <c r="AN77" s="72">
        <v>0</v>
      </c>
      <c r="AO77" s="72">
        <v>0</v>
      </c>
      <c r="AP77" s="72">
        <v>0</v>
      </c>
      <c r="AQ77" s="72">
        <v>0</v>
      </c>
      <c r="AR77" s="72">
        <v>0</v>
      </c>
      <c r="AS77" s="72">
        <v>0</v>
      </c>
      <c r="AT77" s="72">
        <v>0</v>
      </c>
      <c r="AU77" s="72">
        <v>0</v>
      </c>
      <c r="AV77" s="72">
        <v>0</v>
      </c>
      <c r="AW77" s="72">
        <v>0</v>
      </c>
      <c r="AX77" s="72">
        <v>0</v>
      </c>
      <c r="AY77" s="72">
        <v>0</v>
      </c>
      <c r="AZ77" s="72">
        <v>0</v>
      </c>
      <c r="BA77" s="72">
        <v>0</v>
      </c>
      <c r="BB77" s="72">
        <v>0</v>
      </c>
      <c r="BC77" s="72">
        <v>0</v>
      </c>
      <c r="BD77" s="72">
        <v>0</v>
      </c>
      <c r="BE77" s="72">
        <v>0</v>
      </c>
      <c r="BF77" s="72">
        <v>0</v>
      </c>
      <c r="BG77" s="72">
        <v>0</v>
      </c>
      <c r="BH77" s="72">
        <v>0</v>
      </c>
      <c r="BI77" s="72">
        <v>0</v>
      </c>
      <c r="BJ77" s="72">
        <v>0</v>
      </c>
      <c r="BK77" s="72">
        <v>0</v>
      </c>
      <c r="BL77" s="72">
        <v>0</v>
      </c>
      <c r="BM77" s="72">
        <v>0</v>
      </c>
      <c r="BN77" s="72">
        <v>0</v>
      </c>
      <c r="BO77" s="72">
        <v>0</v>
      </c>
      <c r="BP77" s="72">
        <v>0</v>
      </c>
      <c r="BQ77" s="72">
        <v>0</v>
      </c>
      <c r="BS77" s="69">
        <v>0</v>
      </c>
      <c r="BT77" s="69">
        <v>0</v>
      </c>
      <c r="BU77" s="69">
        <v>0</v>
      </c>
      <c r="BW77" t="s">
        <v>527</v>
      </c>
    </row>
    <row r="78" spans="1:75" x14ac:dyDescent="0.25">
      <c r="A78" t="s">
        <v>698</v>
      </c>
      <c r="B78" s="2" t="s">
        <v>532</v>
      </c>
      <c r="C78" s="72" t="s">
        <v>532</v>
      </c>
      <c r="D78" s="69">
        <v>445</v>
      </c>
      <c r="E78" s="69">
        <v>9353027</v>
      </c>
      <c r="F78" s="69" t="s">
        <v>533</v>
      </c>
      <c r="G78" s="72">
        <v>0</v>
      </c>
      <c r="H78" s="72">
        <v>0</v>
      </c>
      <c r="I78" s="72">
        <v>0</v>
      </c>
      <c r="J78" s="72">
        <v>0</v>
      </c>
      <c r="K78" s="72">
        <v>0</v>
      </c>
      <c r="L78" s="72">
        <v>0</v>
      </c>
      <c r="M78" s="72">
        <v>0</v>
      </c>
      <c r="N78" s="72">
        <v>62.79</v>
      </c>
      <c r="O78" s="72">
        <v>0</v>
      </c>
      <c r="P78" s="72">
        <v>0</v>
      </c>
      <c r="Q78" s="72">
        <v>0</v>
      </c>
      <c r="R78" s="72">
        <v>0</v>
      </c>
      <c r="S78" s="72">
        <v>0</v>
      </c>
      <c r="T78" s="72">
        <v>0</v>
      </c>
      <c r="U78" s="72">
        <v>0</v>
      </c>
      <c r="V78" s="72">
        <v>0</v>
      </c>
      <c r="W78" s="72">
        <v>0</v>
      </c>
      <c r="X78" s="72">
        <v>0</v>
      </c>
      <c r="Y78" s="72">
        <v>0</v>
      </c>
      <c r="Z78" s="72">
        <v>0</v>
      </c>
      <c r="AA78" s="72">
        <v>0</v>
      </c>
      <c r="AB78" s="72">
        <v>0</v>
      </c>
      <c r="AC78" s="72">
        <v>0</v>
      </c>
      <c r="AD78" s="72">
        <v>0</v>
      </c>
      <c r="AE78" s="72">
        <v>0</v>
      </c>
      <c r="AF78" s="72">
        <v>0</v>
      </c>
      <c r="AG78" s="72">
        <v>0</v>
      </c>
      <c r="AH78" s="72">
        <v>0</v>
      </c>
      <c r="AI78" s="72">
        <v>0</v>
      </c>
      <c r="AJ78" s="72">
        <v>0</v>
      </c>
      <c r="AK78" s="72">
        <v>0</v>
      </c>
      <c r="AL78" s="72">
        <v>0</v>
      </c>
      <c r="AM78" s="72">
        <v>0</v>
      </c>
      <c r="AN78" s="72">
        <v>0</v>
      </c>
      <c r="AO78" s="72">
        <v>0</v>
      </c>
      <c r="AP78" s="72">
        <v>0</v>
      </c>
      <c r="AQ78" s="72">
        <v>0</v>
      </c>
      <c r="AR78" s="72">
        <v>167.20999999999998</v>
      </c>
      <c r="AS78" s="72">
        <v>0</v>
      </c>
      <c r="AT78" s="72">
        <v>0</v>
      </c>
      <c r="AU78" s="72">
        <v>0</v>
      </c>
      <c r="AV78" s="72">
        <v>0</v>
      </c>
      <c r="AW78" s="72">
        <v>0</v>
      </c>
      <c r="AX78" s="72">
        <v>0</v>
      </c>
      <c r="AY78" s="72">
        <v>0</v>
      </c>
      <c r="AZ78" s="72">
        <v>0</v>
      </c>
      <c r="BA78" s="72">
        <v>240.78</v>
      </c>
      <c r="BB78" s="72">
        <v>0</v>
      </c>
      <c r="BC78" s="72">
        <v>0</v>
      </c>
      <c r="BD78" s="72">
        <v>124.38</v>
      </c>
      <c r="BE78" s="72">
        <v>0</v>
      </c>
      <c r="BF78" s="72">
        <v>0</v>
      </c>
      <c r="BG78" s="72">
        <v>0</v>
      </c>
      <c r="BH78" s="72">
        <v>0</v>
      </c>
      <c r="BI78" s="72">
        <v>0</v>
      </c>
      <c r="BJ78" s="72">
        <v>0</v>
      </c>
      <c r="BK78" s="72">
        <v>0</v>
      </c>
      <c r="BL78" s="72">
        <v>0</v>
      </c>
      <c r="BM78" s="72">
        <v>0</v>
      </c>
      <c r="BN78" s="72">
        <v>0</v>
      </c>
      <c r="BO78" s="72">
        <v>62.79</v>
      </c>
      <c r="BP78" s="72">
        <v>532.37</v>
      </c>
      <c r="BQ78" s="72">
        <v>-469.58</v>
      </c>
      <c r="BS78" s="69">
        <v>0</v>
      </c>
      <c r="BT78" s="69">
        <v>0</v>
      </c>
      <c r="BU78" s="69">
        <v>0</v>
      </c>
      <c r="BW78" t="s">
        <v>532</v>
      </c>
    </row>
    <row r="79" spans="1:75" x14ac:dyDescent="0.25">
      <c r="A79" s="19" t="s">
        <v>538</v>
      </c>
      <c r="B79" s="2" t="s">
        <v>537</v>
      </c>
      <c r="C79" s="72" t="s">
        <v>537</v>
      </c>
      <c r="D79" s="69">
        <v>451</v>
      </c>
      <c r="E79" s="69">
        <v>9352011</v>
      </c>
      <c r="F79" s="69" t="s">
        <v>538</v>
      </c>
      <c r="G79" s="72">
        <v>0</v>
      </c>
      <c r="H79" s="72">
        <v>0</v>
      </c>
      <c r="I79" s="72">
        <v>0</v>
      </c>
      <c r="J79" s="72">
        <v>0</v>
      </c>
      <c r="K79" s="72">
        <v>0</v>
      </c>
      <c r="L79" s="72">
        <v>0</v>
      </c>
      <c r="M79" s="72">
        <v>0</v>
      </c>
      <c r="N79" s="72">
        <v>0</v>
      </c>
      <c r="O79" s="72">
        <v>0</v>
      </c>
      <c r="P79" s="72">
        <v>0</v>
      </c>
      <c r="Q79" s="72">
        <v>0</v>
      </c>
      <c r="R79" s="72">
        <v>0</v>
      </c>
      <c r="S79" s="72">
        <v>0</v>
      </c>
      <c r="T79" s="72">
        <v>0</v>
      </c>
      <c r="U79" s="72">
        <v>0</v>
      </c>
      <c r="V79" s="72">
        <v>0</v>
      </c>
      <c r="W79" s="72">
        <v>0</v>
      </c>
      <c r="X79" s="72">
        <v>0</v>
      </c>
      <c r="Y79" s="72">
        <v>0</v>
      </c>
      <c r="Z79" s="72">
        <v>0</v>
      </c>
      <c r="AA79" s="72">
        <v>0</v>
      </c>
      <c r="AB79" s="72">
        <v>0</v>
      </c>
      <c r="AC79" s="72">
        <v>0</v>
      </c>
      <c r="AD79" s="72">
        <v>0</v>
      </c>
      <c r="AE79" s="72">
        <v>0</v>
      </c>
      <c r="AF79" s="72">
        <v>0</v>
      </c>
      <c r="AG79" s="72">
        <v>0</v>
      </c>
      <c r="AH79" s="72">
        <v>0</v>
      </c>
      <c r="AI79" s="72">
        <v>0</v>
      </c>
      <c r="AJ79" s="72">
        <v>0</v>
      </c>
      <c r="AK79" s="72">
        <v>0</v>
      </c>
      <c r="AL79" s="72">
        <v>0</v>
      </c>
      <c r="AM79" s="72">
        <v>0</v>
      </c>
      <c r="AN79" s="72">
        <v>0</v>
      </c>
      <c r="AO79" s="72">
        <v>0</v>
      </c>
      <c r="AP79" s="72">
        <v>0</v>
      </c>
      <c r="AQ79" s="72">
        <v>0</v>
      </c>
      <c r="AR79" s="72">
        <v>0</v>
      </c>
      <c r="AS79" s="72">
        <v>0</v>
      </c>
      <c r="AT79" s="72">
        <v>0</v>
      </c>
      <c r="AU79" s="72">
        <v>0</v>
      </c>
      <c r="AV79" s="72">
        <v>0</v>
      </c>
      <c r="AW79" s="72">
        <v>0</v>
      </c>
      <c r="AX79" s="72">
        <v>0</v>
      </c>
      <c r="AY79" s="72">
        <v>0</v>
      </c>
      <c r="AZ79" s="72">
        <v>0</v>
      </c>
      <c r="BA79" s="72">
        <v>-2.7533531010703882E-14</v>
      </c>
      <c r="BB79" s="72">
        <v>0</v>
      </c>
      <c r="BC79" s="72">
        <v>0</v>
      </c>
      <c r="BD79" s="72">
        <v>0</v>
      </c>
      <c r="BE79" s="72">
        <v>0</v>
      </c>
      <c r="BF79" s="72">
        <v>0</v>
      </c>
      <c r="BG79" s="72">
        <v>0</v>
      </c>
      <c r="BH79" s="72">
        <v>0</v>
      </c>
      <c r="BI79" s="72">
        <v>0</v>
      </c>
      <c r="BJ79" s="72">
        <v>0</v>
      </c>
      <c r="BK79" s="72">
        <v>0</v>
      </c>
      <c r="BL79" s="72">
        <v>0</v>
      </c>
      <c r="BM79" s="72">
        <v>0</v>
      </c>
      <c r="BN79" s="72">
        <v>0</v>
      </c>
      <c r="BO79" s="72">
        <v>0</v>
      </c>
      <c r="BP79" s="72">
        <v>-2.7533531010703882E-14</v>
      </c>
      <c r="BQ79" s="72">
        <v>2.7533531010703882E-14</v>
      </c>
      <c r="BS79" s="69">
        <v>0</v>
      </c>
      <c r="BT79" s="69">
        <v>0</v>
      </c>
      <c r="BU79" s="69">
        <v>0</v>
      </c>
      <c r="BW79" t="s">
        <v>537</v>
      </c>
    </row>
    <row r="80" spans="1:75" x14ac:dyDescent="0.25">
      <c r="A80" t="s">
        <v>699</v>
      </c>
      <c r="B80" s="2" t="s">
        <v>542</v>
      </c>
      <c r="C80" s="72" t="s">
        <v>542</v>
      </c>
      <c r="D80" s="69">
        <v>457</v>
      </c>
      <c r="E80" s="69">
        <v>9353036</v>
      </c>
      <c r="F80" s="69" t="s">
        <v>543</v>
      </c>
      <c r="G80" s="72">
        <v>0</v>
      </c>
      <c r="H80" s="72">
        <v>0</v>
      </c>
      <c r="I80" s="72">
        <v>1000.22</v>
      </c>
      <c r="J80" s="72">
        <v>0</v>
      </c>
      <c r="K80" s="72">
        <v>0</v>
      </c>
      <c r="L80" s="72">
        <v>0</v>
      </c>
      <c r="M80" s="72">
        <v>0</v>
      </c>
      <c r="N80" s="72">
        <v>182.5</v>
      </c>
      <c r="O80" s="72">
        <v>0</v>
      </c>
      <c r="P80" s="72">
        <v>0</v>
      </c>
      <c r="Q80" s="72">
        <v>0</v>
      </c>
      <c r="R80" s="72">
        <v>790</v>
      </c>
      <c r="S80" s="72">
        <v>0</v>
      </c>
      <c r="T80" s="72">
        <v>0</v>
      </c>
      <c r="U80" s="72">
        <v>0</v>
      </c>
      <c r="V80" s="72">
        <v>0</v>
      </c>
      <c r="W80" s="72">
        <v>0</v>
      </c>
      <c r="X80" s="72">
        <v>0</v>
      </c>
      <c r="Y80" s="72">
        <v>0</v>
      </c>
      <c r="Z80" s="72">
        <v>0</v>
      </c>
      <c r="AA80" s="72">
        <v>0</v>
      </c>
      <c r="AB80" s="72">
        <v>0</v>
      </c>
      <c r="AC80" s="72">
        <v>0</v>
      </c>
      <c r="AD80" s="72">
        <v>0</v>
      </c>
      <c r="AE80" s="72">
        <v>0</v>
      </c>
      <c r="AF80" s="72">
        <v>0</v>
      </c>
      <c r="AG80" s="72">
        <v>0</v>
      </c>
      <c r="AH80" s="72">
        <v>0</v>
      </c>
      <c r="AI80" s="72">
        <v>0</v>
      </c>
      <c r="AJ80" s="72">
        <v>0</v>
      </c>
      <c r="AK80" s="72">
        <v>0</v>
      </c>
      <c r="AL80" s="72">
        <v>0</v>
      </c>
      <c r="AM80" s="72">
        <v>0</v>
      </c>
      <c r="AN80" s="72">
        <v>0</v>
      </c>
      <c r="AO80" s="72">
        <v>0</v>
      </c>
      <c r="AP80" s="72">
        <v>0</v>
      </c>
      <c r="AQ80" s="72">
        <v>0</v>
      </c>
      <c r="AR80" s="72">
        <v>0</v>
      </c>
      <c r="AS80" s="72">
        <v>0</v>
      </c>
      <c r="AT80" s="72">
        <v>0</v>
      </c>
      <c r="AU80" s="72">
        <v>0</v>
      </c>
      <c r="AV80" s="72">
        <v>0</v>
      </c>
      <c r="AW80" s="72">
        <v>0</v>
      </c>
      <c r="AX80" s="72">
        <v>0</v>
      </c>
      <c r="AY80" s="72">
        <v>0</v>
      </c>
      <c r="AZ80" s="72">
        <v>0</v>
      </c>
      <c r="BA80" s="72">
        <v>2.62</v>
      </c>
      <c r="BB80" s="72">
        <v>0</v>
      </c>
      <c r="BC80" s="72">
        <v>313.54000000000002</v>
      </c>
      <c r="BD80" s="72">
        <v>35.549999999999997</v>
      </c>
      <c r="BE80" s="72">
        <v>0</v>
      </c>
      <c r="BF80" s="72">
        <v>0</v>
      </c>
      <c r="BG80" s="72">
        <v>0</v>
      </c>
      <c r="BH80" s="72">
        <v>0</v>
      </c>
      <c r="BI80" s="72">
        <v>0</v>
      </c>
      <c r="BJ80" s="72">
        <v>0</v>
      </c>
      <c r="BK80" s="72">
        <v>0</v>
      </c>
      <c r="BL80" s="72">
        <v>0</v>
      </c>
      <c r="BM80" s="72">
        <v>0</v>
      </c>
      <c r="BN80" s="72">
        <v>0</v>
      </c>
      <c r="BO80" s="72">
        <v>1972.72</v>
      </c>
      <c r="BP80" s="72">
        <v>351.71000000000004</v>
      </c>
      <c r="BQ80" s="72">
        <v>1621.01</v>
      </c>
      <c r="BS80" s="69">
        <v>0</v>
      </c>
      <c r="BT80" s="69">
        <v>0</v>
      </c>
      <c r="BU80" s="69">
        <v>0</v>
      </c>
      <c r="BW80" t="s">
        <v>542</v>
      </c>
    </row>
    <row r="81" spans="1:75" x14ac:dyDescent="0.25">
      <c r="A81" t="s">
        <v>700</v>
      </c>
      <c r="B81" s="2" t="s">
        <v>547</v>
      </c>
      <c r="C81" s="72" t="s">
        <v>547</v>
      </c>
      <c r="D81" s="69">
        <v>458</v>
      </c>
      <c r="E81" s="69">
        <v>9353037</v>
      </c>
      <c r="F81" s="69" t="s">
        <v>548</v>
      </c>
      <c r="G81" s="72">
        <v>0</v>
      </c>
      <c r="H81" s="72">
        <v>0</v>
      </c>
      <c r="I81" s="72">
        <v>0</v>
      </c>
      <c r="J81" s="72">
        <v>0</v>
      </c>
      <c r="K81" s="72">
        <v>0</v>
      </c>
      <c r="L81" s="72">
        <v>0</v>
      </c>
      <c r="M81" s="72">
        <v>0</v>
      </c>
      <c r="N81" s="72">
        <v>0</v>
      </c>
      <c r="O81" s="72">
        <v>0</v>
      </c>
      <c r="P81" s="72">
        <v>0</v>
      </c>
      <c r="Q81" s="72">
        <v>0</v>
      </c>
      <c r="R81" s="72">
        <v>0</v>
      </c>
      <c r="S81" s="72">
        <v>0</v>
      </c>
      <c r="T81" s="72">
        <v>0</v>
      </c>
      <c r="U81" s="72">
        <v>0</v>
      </c>
      <c r="V81" s="72">
        <v>0</v>
      </c>
      <c r="W81" s="72">
        <v>0</v>
      </c>
      <c r="X81" s="72">
        <v>0</v>
      </c>
      <c r="Y81" s="72">
        <v>0</v>
      </c>
      <c r="Z81" s="72">
        <v>0</v>
      </c>
      <c r="AA81" s="72">
        <v>0</v>
      </c>
      <c r="AB81" s="72">
        <v>0</v>
      </c>
      <c r="AC81" s="72">
        <v>0</v>
      </c>
      <c r="AD81" s="72">
        <v>0</v>
      </c>
      <c r="AE81" s="72">
        <v>0</v>
      </c>
      <c r="AF81" s="72">
        <v>0</v>
      </c>
      <c r="AG81" s="72">
        <v>0</v>
      </c>
      <c r="AH81" s="72">
        <v>0</v>
      </c>
      <c r="AI81" s="72">
        <v>0</v>
      </c>
      <c r="AJ81" s="72">
        <v>0</v>
      </c>
      <c r="AK81" s="72">
        <v>0</v>
      </c>
      <c r="AL81" s="72">
        <v>0</v>
      </c>
      <c r="AM81" s="72">
        <v>0</v>
      </c>
      <c r="AN81" s="72">
        <v>0</v>
      </c>
      <c r="AO81" s="72">
        <v>0</v>
      </c>
      <c r="AP81" s="72">
        <v>0</v>
      </c>
      <c r="AQ81" s="72">
        <v>0</v>
      </c>
      <c r="AR81" s="72">
        <v>0</v>
      </c>
      <c r="AS81" s="72">
        <v>0</v>
      </c>
      <c r="AT81" s="72">
        <v>0</v>
      </c>
      <c r="AU81" s="72">
        <v>0</v>
      </c>
      <c r="AV81" s="72">
        <v>0</v>
      </c>
      <c r="AW81" s="72">
        <v>0</v>
      </c>
      <c r="AX81" s="72">
        <v>0</v>
      </c>
      <c r="AY81" s="72">
        <v>0</v>
      </c>
      <c r="AZ81" s="72">
        <v>0</v>
      </c>
      <c r="BA81" s="72">
        <v>0</v>
      </c>
      <c r="BB81" s="72">
        <v>0</v>
      </c>
      <c r="BC81" s="72">
        <v>0</v>
      </c>
      <c r="BD81" s="72">
        <v>0</v>
      </c>
      <c r="BE81" s="72">
        <v>0</v>
      </c>
      <c r="BF81" s="72">
        <v>0</v>
      </c>
      <c r="BG81" s="72">
        <v>0</v>
      </c>
      <c r="BH81" s="72">
        <v>0</v>
      </c>
      <c r="BI81" s="72">
        <v>0</v>
      </c>
      <c r="BJ81" s="72">
        <v>0</v>
      </c>
      <c r="BK81" s="72">
        <v>0</v>
      </c>
      <c r="BL81" s="72">
        <v>0</v>
      </c>
      <c r="BM81" s="72">
        <v>0</v>
      </c>
      <c r="BN81" s="72">
        <v>0</v>
      </c>
      <c r="BO81" s="72">
        <v>0</v>
      </c>
      <c r="BP81" s="72">
        <v>0</v>
      </c>
      <c r="BQ81" s="72">
        <v>0</v>
      </c>
      <c r="BS81" s="69">
        <v>0</v>
      </c>
      <c r="BT81" s="69">
        <v>0</v>
      </c>
      <c r="BU81" s="69">
        <v>0</v>
      </c>
      <c r="BW81" t="s">
        <v>547</v>
      </c>
    </row>
    <row r="82" spans="1:75" x14ac:dyDescent="0.25">
      <c r="A82" t="s">
        <v>553</v>
      </c>
      <c r="B82" s="2" t="s">
        <v>552</v>
      </c>
      <c r="C82" s="72" t="s">
        <v>552</v>
      </c>
      <c r="D82" s="69">
        <v>460</v>
      </c>
      <c r="E82" s="69">
        <v>9352012</v>
      </c>
      <c r="F82" s="69" t="s">
        <v>553</v>
      </c>
      <c r="G82" s="72">
        <v>0</v>
      </c>
      <c r="H82" s="72">
        <v>0</v>
      </c>
      <c r="I82" s="72">
        <v>0</v>
      </c>
      <c r="J82" s="72">
        <v>0</v>
      </c>
      <c r="K82" s="72">
        <v>0</v>
      </c>
      <c r="L82" s="72">
        <v>0</v>
      </c>
      <c r="M82" s="72">
        <v>0</v>
      </c>
      <c r="N82" s="72">
        <v>0</v>
      </c>
      <c r="O82" s="72">
        <v>0</v>
      </c>
      <c r="P82" s="72">
        <v>0</v>
      </c>
      <c r="Q82" s="72">
        <v>0</v>
      </c>
      <c r="R82" s="72">
        <v>0</v>
      </c>
      <c r="S82" s="72">
        <v>0</v>
      </c>
      <c r="T82" s="72">
        <v>0</v>
      </c>
      <c r="U82" s="72">
        <v>0</v>
      </c>
      <c r="V82" s="72">
        <v>0</v>
      </c>
      <c r="W82" s="72">
        <v>0</v>
      </c>
      <c r="X82" s="72">
        <v>0</v>
      </c>
      <c r="Y82" s="72">
        <v>0</v>
      </c>
      <c r="Z82" s="72">
        <v>38.15</v>
      </c>
      <c r="AA82" s="72">
        <v>0</v>
      </c>
      <c r="AB82" s="72">
        <v>0</v>
      </c>
      <c r="AC82" s="72">
        <v>0</v>
      </c>
      <c r="AD82" s="72">
        <v>0</v>
      </c>
      <c r="AE82" s="72">
        <v>0</v>
      </c>
      <c r="AF82" s="72">
        <v>0</v>
      </c>
      <c r="AG82" s="72">
        <v>0</v>
      </c>
      <c r="AH82" s="72">
        <v>0</v>
      </c>
      <c r="AI82" s="72">
        <v>0</v>
      </c>
      <c r="AJ82" s="72">
        <v>0</v>
      </c>
      <c r="AK82" s="72">
        <v>299.17</v>
      </c>
      <c r="AL82" s="72">
        <v>0</v>
      </c>
      <c r="AM82" s="72">
        <v>0</v>
      </c>
      <c r="AN82" s="72">
        <v>0</v>
      </c>
      <c r="AO82" s="72">
        <v>0</v>
      </c>
      <c r="AP82" s="72">
        <v>0</v>
      </c>
      <c r="AQ82" s="72">
        <v>5.8599999999999994</v>
      </c>
      <c r="AR82" s="72">
        <v>1087.53</v>
      </c>
      <c r="AS82" s="72">
        <v>0</v>
      </c>
      <c r="AT82" s="72">
        <v>0</v>
      </c>
      <c r="AU82" s="72">
        <v>0</v>
      </c>
      <c r="AV82" s="72">
        <v>0</v>
      </c>
      <c r="AW82" s="72">
        <v>0</v>
      </c>
      <c r="AX82" s="72">
        <v>0</v>
      </c>
      <c r="AY82" s="72">
        <v>0</v>
      </c>
      <c r="AZ82" s="72">
        <v>0</v>
      </c>
      <c r="BA82" s="72">
        <v>28.31</v>
      </c>
      <c r="BB82" s="72">
        <v>0</v>
      </c>
      <c r="BC82" s="72">
        <v>0</v>
      </c>
      <c r="BD82" s="72">
        <v>6.87</v>
      </c>
      <c r="BE82" s="72">
        <v>0</v>
      </c>
      <c r="BF82" s="72">
        <v>0</v>
      </c>
      <c r="BG82" s="72">
        <v>0</v>
      </c>
      <c r="BH82" s="72">
        <v>0</v>
      </c>
      <c r="BI82" s="72">
        <v>0</v>
      </c>
      <c r="BJ82" s="72">
        <v>0</v>
      </c>
      <c r="BK82" s="72">
        <v>0</v>
      </c>
      <c r="BL82" s="72">
        <v>0</v>
      </c>
      <c r="BM82" s="72">
        <v>0</v>
      </c>
      <c r="BN82" s="72">
        <v>-172.5</v>
      </c>
      <c r="BO82" s="72">
        <v>-172.5</v>
      </c>
      <c r="BP82" s="72">
        <v>1465.8899999999999</v>
      </c>
      <c r="BQ82" s="72">
        <v>-1638.3899999999999</v>
      </c>
      <c r="BS82" s="69">
        <v>0</v>
      </c>
      <c r="BT82" s="69">
        <v>0</v>
      </c>
      <c r="BU82" s="69">
        <v>0</v>
      </c>
      <c r="BW82" t="s">
        <v>552</v>
      </c>
    </row>
    <row r="83" spans="1:75" x14ac:dyDescent="0.25">
      <c r="A83" t="s">
        <v>558</v>
      </c>
      <c r="B83" s="2" t="s">
        <v>557</v>
      </c>
      <c r="C83" s="72" t="s">
        <v>557</v>
      </c>
      <c r="D83" s="69">
        <v>461</v>
      </c>
      <c r="E83" s="69">
        <v>9352921</v>
      </c>
      <c r="F83" s="69" t="s">
        <v>558</v>
      </c>
      <c r="G83" s="72">
        <v>0</v>
      </c>
      <c r="H83" s="72">
        <v>0</v>
      </c>
      <c r="I83" s="72">
        <v>0</v>
      </c>
      <c r="J83" s="72">
        <v>0</v>
      </c>
      <c r="K83" s="72">
        <v>0</v>
      </c>
      <c r="L83" s="72">
        <v>0</v>
      </c>
      <c r="M83" s="72">
        <v>0</v>
      </c>
      <c r="N83" s="72">
        <v>0</v>
      </c>
      <c r="O83" s="72">
        <v>0</v>
      </c>
      <c r="P83" s="72">
        <v>0</v>
      </c>
      <c r="Q83" s="72">
        <v>0</v>
      </c>
      <c r="R83" s="72">
        <v>0</v>
      </c>
      <c r="S83" s="72">
        <v>0</v>
      </c>
      <c r="T83" s="72">
        <v>0</v>
      </c>
      <c r="U83" s="72">
        <v>0</v>
      </c>
      <c r="V83" s="72">
        <v>0</v>
      </c>
      <c r="W83" s="72">
        <v>0</v>
      </c>
      <c r="X83" s="72">
        <v>0</v>
      </c>
      <c r="Y83" s="72">
        <v>0</v>
      </c>
      <c r="Z83" s="72">
        <v>0</v>
      </c>
      <c r="AA83" s="72">
        <v>0</v>
      </c>
      <c r="AB83" s="72">
        <v>0</v>
      </c>
      <c r="AC83" s="72">
        <v>0</v>
      </c>
      <c r="AD83" s="72">
        <v>0</v>
      </c>
      <c r="AE83" s="72">
        <v>0</v>
      </c>
      <c r="AF83" s="72">
        <v>0</v>
      </c>
      <c r="AG83" s="72">
        <v>0</v>
      </c>
      <c r="AH83" s="72">
        <v>0</v>
      </c>
      <c r="AI83" s="72">
        <v>0</v>
      </c>
      <c r="AJ83" s="72">
        <v>0</v>
      </c>
      <c r="AK83" s="72">
        <v>0</v>
      </c>
      <c r="AL83" s="72">
        <v>0</v>
      </c>
      <c r="AM83" s="72">
        <v>0</v>
      </c>
      <c r="AN83" s="72">
        <v>0</v>
      </c>
      <c r="AO83" s="72">
        <v>0</v>
      </c>
      <c r="AP83" s="72">
        <v>0</v>
      </c>
      <c r="AQ83" s="72">
        <v>0</v>
      </c>
      <c r="AR83" s="72">
        <v>0</v>
      </c>
      <c r="AS83" s="72">
        <v>0</v>
      </c>
      <c r="AT83" s="72">
        <v>0</v>
      </c>
      <c r="AU83" s="72">
        <v>0</v>
      </c>
      <c r="AV83" s="72">
        <v>0</v>
      </c>
      <c r="AW83" s="72">
        <v>0</v>
      </c>
      <c r="AX83" s="72">
        <v>0</v>
      </c>
      <c r="AY83" s="72">
        <v>0</v>
      </c>
      <c r="AZ83" s="72">
        <v>0</v>
      </c>
      <c r="BA83" s="72">
        <v>0</v>
      </c>
      <c r="BB83" s="72">
        <v>0</v>
      </c>
      <c r="BC83" s="72">
        <v>0</v>
      </c>
      <c r="BD83" s="72">
        <v>0</v>
      </c>
      <c r="BE83" s="72">
        <v>0</v>
      </c>
      <c r="BF83" s="72">
        <v>0</v>
      </c>
      <c r="BG83" s="72">
        <v>0</v>
      </c>
      <c r="BH83" s="72">
        <v>0</v>
      </c>
      <c r="BI83" s="72">
        <v>0</v>
      </c>
      <c r="BJ83" s="72">
        <v>0</v>
      </c>
      <c r="BK83" s="72">
        <v>0</v>
      </c>
      <c r="BL83" s="72">
        <v>0</v>
      </c>
      <c r="BM83" s="72">
        <v>0</v>
      </c>
      <c r="BN83" s="72">
        <v>0</v>
      </c>
      <c r="BO83" s="72">
        <v>0</v>
      </c>
      <c r="BP83" s="72">
        <v>0</v>
      </c>
      <c r="BQ83" s="72">
        <v>0</v>
      </c>
      <c r="BS83" s="69">
        <v>0</v>
      </c>
      <c r="BT83" s="69">
        <v>0</v>
      </c>
      <c r="BU83" s="69">
        <v>0</v>
      </c>
      <c r="BW83" t="s">
        <v>557</v>
      </c>
    </row>
    <row r="84" spans="1:75" x14ac:dyDescent="0.25">
      <c r="A84" s="19" t="s">
        <v>563</v>
      </c>
      <c r="B84" s="2" t="s">
        <v>562</v>
      </c>
      <c r="C84" s="72" t="s">
        <v>562</v>
      </c>
      <c r="D84" s="69">
        <v>466</v>
      </c>
      <c r="E84" s="69">
        <v>9352013</v>
      </c>
      <c r="F84" s="69" t="s">
        <v>563</v>
      </c>
      <c r="G84" s="72">
        <v>0</v>
      </c>
      <c r="H84" s="72">
        <v>0</v>
      </c>
      <c r="I84" s="72">
        <v>0</v>
      </c>
      <c r="J84" s="72">
        <v>0</v>
      </c>
      <c r="K84" s="72">
        <v>0</v>
      </c>
      <c r="L84" s="72">
        <v>0</v>
      </c>
      <c r="M84" s="72">
        <v>0</v>
      </c>
      <c r="N84" s="72">
        <v>0</v>
      </c>
      <c r="O84" s="72">
        <v>0</v>
      </c>
      <c r="P84" s="72">
        <v>0</v>
      </c>
      <c r="Q84" s="72">
        <v>0</v>
      </c>
      <c r="R84" s="72">
        <v>0</v>
      </c>
      <c r="S84" s="72">
        <v>0</v>
      </c>
      <c r="T84" s="72">
        <v>0</v>
      </c>
      <c r="U84" s="72">
        <v>0</v>
      </c>
      <c r="V84" s="72">
        <v>0</v>
      </c>
      <c r="W84" s="72">
        <v>0</v>
      </c>
      <c r="X84" s="72">
        <v>0</v>
      </c>
      <c r="Y84" s="72">
        <v>0</v>
      </c>
      <c r="Z84" s="72">
        <v>0</v>
      </c>
      <c r="AA84" s="72">
        <v>0</v>
      </c>
      <c r="AB84" s="72">
        <v>0</v>
      </c>
      <c r="AC84" s="72">
        <v>0</v>
      </c>
      <c r="AD84" s="72">
        <v>0</v>
      </c>
      <c r="AE84" s="72">
        <v>0</v>
      </c>
      <c r="AF84" s="72">
        <v>0</v>
      </c>
      <c r="AG84" s="72">
        <v>0</v>
      </c>
      <c r="AH84" s="72">
        <v>0</v>
      </c>
      <c r="AI84" s="72">
        <v>0</v>
      </c>
      <c r="AJ84" s="72">
        <v>0</v>
      </c>
      <c r="AK84" s="72">
        <v>0</v>
      </c>
      <c r="AL84" s="72">
        <v>0</v>
      </c>
      <c r="AM84" s="72">
        <v>0</v>
      </c>
      <c r="AN84" s="72">
        <v>0</v>
      </c>
      <c r="AO84" s="72">
        <v>0</v>
      </c>
      <c r="AP84" s="72">
        <v>0</v>
      </c>
      <c r="AQ84" s="72">
        <v>0</v>
      </c>
      <c r="AR84" s="72">
        <v>3.694822225952521E-13</v>
      </c>
      <c r="AS84" s="72">
        <v>0</v>
      </c>
      <c r="AT84" s="72">
        <v>0</v>
      </c>
      <c r="AU84" s="72">
        <v>0</v>
      </c>
      <c r="AV84" s="72">
        <v>0</v>
      </c>
      <c r="AW84" s="72">
        <v>0</v>
      </c>
      <c r="AX84" s="72">
        <v>0</v>
      </c>
      <c r="AY84" s="72">
        <v>0</v>
      </c>
      <c r="AZ84" s="72">
        <v>0</v>
      </c>
      <c r="BA84" s="72">
        <v>3.907985046680551E-14</v>
      </c>
      <c r="BB84" s="72">
        <v>0</v>
      </c>
      <c r="BC84" s="72">
        <v>0</v>
      </c>
      <c r="BD84" s="72">
        <v>0</v>
      </c>
      <c r="BE84" s="72">
        <v>0</v>
      </c>
      <c r="BF84" s="72">
        <v>0</v>
      </c>
      <c r="BG84" s="72">
        <v>0</v>
      </c>
      <c r="BH84" s="72">
        <v>0</v>
      </c>
      <c r="BI84" s="72">
        <v>0</v>
      </c>
      <c r="BJ84" s="72">
        <v>0</v>
      </c>
      <c r="BK84" s="72">
        <v>0</v>
      </c>
      <c r="BL84" s="72">
        <v>0</v>
      </c>
      <c r="BM84" s="72">
        <v>0</v>
      </c>
      <c r="BN84" s="72">
        <v>0</v>
      </c>
      <c r="BO84" s="72">
        <v>0</v>
      </c>
      <c r="BP84" s="72">
        <v>4.0856207306205761E-13</v>
      </c>
      <c r="BQ84" s="72">
        <v>-4.0856207306205761E-13</v>
      </c>
      <c r="BS84" s="69">
        <v>0</v>
      </c>
      <c r="BT84" s="69">
        <v>0</v>
      </c>
      <c r="BU84" s="69">
        <v>0</v>
      </c>
      <c r="BW84" t="s">
        <v>562</v>
      </c>
    </row>
    <row r="85" spans="1:75" x14ac:dyDescent="0.25">
      <c r="A85" t="s">
        <v>568</v>
      </c>
      <c r="B85" s="2" t="s">
        <v>567</v>
      </c>
      <c r="C85" s="72" t="s">
        <v>567</v>
      </c>
      <c r="D85" s="69">
        <v>467</v>
      </c>
      <c r="E85" s="69">
        <v>9352015</v>
      </c>
      <c r="F85" s="69" t="s">
        <v>568</v>
      </c>
      <c r="G85" s="72">
        <v>0</v>
      </c>
      <c r="H85" s="72">
        <v>0</v>
      </c>
      <c r="I85" s="72">
        <v>0</v>
      </c>
      <c r="J85" s="72">
        <v>0</v>
      </c>
      <c r="K85" s="72">
        <v>0</v>
      </c>
      <c r="L85" s="72">
        <v>0</v>
      </c>
      <c r="M85" s="72">
        <v>0</v>
      </c>
      <c r="N85" s="72">
        <v>0</v>
      </c>
      <c r="O85" s="72">
        <v>0</v>
      </c>
      <c r="P85" s="72">
        <v>0</v>
      </c>
      <c r="Q85" s="72">
        <v>0</v>
      </c>
      <c r="R85" s="72">
        <v>0</v>
      </c>
      <c r="S85" s="72">
        <v>0</v>
      </c>
      <c r="T85" s="72">
        <v>0</v>
      </c>
      <c r="U85" s="72">
        <v>0</v>
      </c>
      <c r="V85" s="72">
        <v>0</v>
      </c>
      <c r="W85" s="72">
        <v>0</v>
      </c>
      <c r="X85" s="72">
        <v>0</v>
      </c>
      <c r="Y85" s="72">
        <v>0</v>
      </c>
      <c r="Z85" s="72">
        <v>0</v>
      </c>
      <c r="AA85" s="72">
        <v>0</v>
      </c>
      <c r="AB85" s="72">
        <v>0</v>
      </c>
      <c r="AC85" s="72">
        <v>0</v>
      </c>
      <c r="AD85" s="72">
        <v>0</v>
      </c>
      <c r="AE85" s="72">
        <v>0</v>
      </c>
      <c r="AF85" s="72">
        <v>0</v>
      </c>
      <c r="AG85" s="72">
        <v>-50.38</v>
      </c>
      <c r="AH85" s="72">
        <v>55</v>
      </c>
      <c r="AI85" s="72">
        <v>0</v>
      </c>
      <c r="AJ85" s="72">
        <v>0</v>
      </c>
      <c r="AK85" s="72">
        <v>1103</v>
      </c>
      <c r="AL85" s="72">
        <v>0</v>
      </c>
      <c r="AM85" s="72">
        <v>0</v>
      </c>
      <c r="AN85" s="72">
        <v>0</v>
      </c>
      <c r="AO85" s="72">
        <v>0</v>
      </c>
      <c r="AP85" s="72">
        <v>0</v>
      </c>
      <c r="AQ85" s="72">
        <v>0</v>
      </c>
      <c r="AR85" s="72">
        <v>1549.7599999999998</v>
      </c>
      <c r="AS85" s="72">
        <v>651.21</v>
      </c>
      <c r="AT85" s="72">
        <v>0</v>
      </c>
      <c r="AU85" s="72">
        <v>0</v>
      </c>
      <c r="AV85" s="72">
        <v>0</v>
      </c>
      <c r="AW85" s="72">
        <v>0</v>
      </c>
      <c r="AX85" s="72">
        <v>0</v>
      </c>
      <c r="AY85" s="72">
        <v>0</v>
      </c>
      <c r="AZ85" s="72">
        <v>0</v>
      </c>
      <c r="BA85" s="72">
        <v>213.52</v>
      </c>
      <c r="BB85" s="72">
        <v>0</v>
      </c>
      <c r="BC85" s="72">
        <v>0</v>
      </c>
      <c r="BD85" s="72">
        <v>0</v>
      </c>
      <c r="BE85" s="72">
        <v>0</v>
      </c>
      <c r="BF85" s="72">
        <v>0</v>
      </c>
      <c r="BG85" s="72">
        <v>0</v>
      </c>
      <c r="BH85" s="72">
        <v>0</v>
      </c>
      <c r="BI85" s="72">
        <v>0</v>
      </c>
      <c r="BJ85" s="72">
        <v>0</v>
      </c>
      <c r="BK85" s="72">
        <v>0</v>
      </c>
      <c r="BL85" s="72">
        <v>0</v>
      </c>
      <c r="BM85" s="72">
        <v>218</v>
      </c>
      <c r="BN85" s="72">
        <v>0</v>
      </c>
      <c r="BO85" s="72">
        <v>0</v>
      </c>
      <c r="BP85" s="72">
        <v>3740.1099999999997</v>
      </c>
      <c r="BQ85" s="72">
        <v>-3740.1099999999997</v>
      </c>
      <c r="BS85" s="69">
        <v>0</v>
      </c>
      <c r="BT85" s="69">
        <v>0</v>
      </c>
      <c r="BU85" s="69">
        <v>0</v>
      </c>
      <c r="BW85" t="s">
        <v>567</v>
      </c>
    </row>
    <row r="86" spans="1:75" x14ac:dyDescent="0.25">
      <c r="A86" t="s">
        <v>701</v>
      </c>
      <c r="B86" s="2" t="s">
        <v>572</v>
      </c>
      <c r="C86" s="72" t="s">
        <v>572</v>
      </c>
      <c r="D86" s="69">
        <v>468</v>
      </c>
      <c r="E86" s="69">
        <v>9353043</v>
      </c>
      <c r="F86" s="69" t="s">
        <v>573</v>
      </c>
      <c r="G86" s="72">
        <v>0</v>
      </c>
      <c r="H86" s="72">
        <v>0</v>
      </c>
      <c r="I86" s="72">
        <v>0</v>
      </c>
      <c r="J86" s="72">
        <v>0</v>
      </c>
      <c r="K86" s="72">
        <v>0</v>
      </c>
      <c r="L86" s="72">
        <v>0</v>
      </c>
      <c r="M86" s="72">
        <v>0</v>
      </c>
      <c r="N86" s="72">
        <v>18213.03</v>
      </c>
      <c r="O86" s="72">
        <v>0</v>
      </c>
      <c r="P86" s="72">
        <v>4728.24</v>
      </c>
      <c r="Q86" s="72">
        <v>0</v>
      </c>
      <c r="R86" s="72">
        <v>0</v>
      </c>
      <c r="S86" s="72">
        <v>1466.64</v>
      </c>
      <c r="T86" s="72">
        <v>0</v>
      </c>
      <c r="U86" s="72">
        <v>0</v>
      </c>
      <c r="V86" s="72">
        <v>0</v>
      </c>
      <c r="W86" s="72">
        <v>0</v>
      </c>
      <c r="X86" s="72">
        <v>0</v>
      </c>
      <c r="Y86" s="72">
        <v>0</v>
      </c>
      <c r="Z86" s="72">
        <v>0</v>
      </c>
      <c r="AA86" s="72">
        <v>0</v>
      </c>
      <c r="AB86" s="72">
        <v>0</v>
      </c>
      <c r="AC86" s="72">
        <v>0</v>
      </c>
      <c r="AD86" s="72">
        <v>0</v>
      </c>
      <c r="AE86" s="72">
        <v>0</v>
      </c>
      <c r="AF86" s="72">
        <v>0</v>
      </c>
      <c r="AG86" s="72">
        <v>94.27</v>
      </c>
      <c r="AH86" s="72">
        <v>1318</v>
      </c>
      <c r="AI86" s="72">
        <v>0</v>
      </c>
      <c r="AJ86" s="72">
        <v>0</v>
      </c>
      <c r="AK86" s="72">
        <v>1021.25</v>
      </c>
      <c r="AL86" s="72">
        <v>0</v>
      </c>
      <c r="AM86" s="72">
        <v>0</v>
      </c>
      <c r="AN86" s="72">
        <v>0</v>
      </c>
      <c r="AO86" s="72">
        <v>0</v>
      </c>
      <c r="AP86" s="72">
        <v>0</v>
      </c>
      <c r="AQ86" s="72">
        <v>332.42</v>
      </c>
      <c r="AR86" s="72">
        <v>453.8599999999999</v>
      </c>
      <c r="AS86" s="72">
        <v>0</v>
      </c>
      <c r="AT86" s="72">
        <v>0</v>
      </c>
      <c r="AU86" s="72">
        <v>0</v>
      </c>
      <c r="AV86" s="72">
        <v>0</v>
      </c>
      <c r="AW86" s="72">
        <v>0</v>
      </c>
      <c r="AX86" s="72">
        <v>0</v>
      </c>
      <c r="AY86" s="72">
        <v>0</v>
      </c>
      <c r="AZ86" s="72">
        <v>0</v>
      </c>
      <c r="BA86" s="72">
        <v>594.03</v>
      </c>
      <c r="BB86" s="72">
        <v>0</v>
      </c>
      <c r="BC86" s="72">
        <v>1029.31</v>
      </c>
      <c r="BD86" s="72">
        <v>92.16</v>
      </c>
      <c r="BE86" s="72">
        <v>0</v>
      </c>
      <c r="BF86" s="72">
        <v>0</v>
      </c>
      <c r="BG86" s="72">
        <v>0</v>
      </c>
      <c r="BH86" s="72">
        <v>0</v>
      </c>
      <c r="BI86" s="72">
        <v>0</v>
      </c>
      <c r="BJ86" s="72">
        <v>0</v>
      </c>
      <c r="BK86" s="72">
        <v>0</v>
      </c>
      <c r="BL86" s="72">
        <v>0</v>
      </c>
      <c r="BM86" s="72">
        <v>88.08</v>
      </c>
      <c r="BN86" s="72">
        <v>0</v>
      </c>
      <c r="BO86" s="72">
        <v>24407.909999999996</v>
      </c>
      <c r="BP86" s="72">
        <v>5023.3799999999992</v>
      </c>
      <c r="BQ86" s="72">
        <v>19384.53</v>
      </c>
      <c r="BS86" s="69">
        <v>0</v>
      </c>
      <c r="BT86" s="69">
        <v>0</v>
      </c>
      <c r="BU86" s="69">
        <v>0</v>
      </c>
      <c r="BW86" t="s">
        <v>572</v>
      </c>
    </row>
    <row r="87" spans="1:75" x14ac:dyDescent="0.25">
      <c r="A87" s="19" t="s">
        <v>702</v>
      </c>
      <c r="B87" s="2" t="s">
        <v>577</v>
      </c>
      <c r="C87" s="72" t="s">
        <v>577</v>
      </c>
      <c r="D87" s="69">
        <v>478</v>
      </c>
      <c r="E87" s="69">
        <v>9353048</v>
      </c>
      <c r="F87" s="69" t="s">
        <v>578</v>
      </c>
      <c r="G87" s="72">
        <v>0</v>
      </c>
      <c r="H87" s="72">
        <v>0</v>
      </c>
      <c r="I87" s="72">
        <v>0</v>
      </c>
      <c r="J87" s="72">
        <v>0</v>
      </c>
      <c r="K87" s="72">
        <v>0</v>
      </c>
      <c r="L87" s="72">
        <v>0</v>
      </c>
      <c r="M87" s="72">
        <v>0</v>
      </c>
      <c r="N87" s="72">
        <v>2775.87</v>
      </c>
      <c r="O87" s="72">
        <v>0</v>
      </c>
      <c r="P87" s="72">
        <v>22.47</v>
      </c>
      <c r="Q87" s="72">
        <v>0</v>
      </c>
      <c r="R87" s="72">
        <v>0</v>
      </c>
      <c r="S87" s="72">
        <v>0</v>
      </c>
      <c r="T87" s="72">
        <v>605</v>
      </c>
      <c r="U87" s="72">
        <v>0</v>
      </c>
      <c r="V87" s="72">
        <v>0</v>
      </c>
      <c r="W87" s="72">
        <v>0</v>
      </c>
      <c r="X87" s="72">
        <v>0</v>
      </c>
      <c r="Y87" s="72">
        <v>0</v>
      </c>
      <c r="Z87" s="72">
        <v>0</v>
      </c>
      <c r="AA87" s="72">
        <v>0</v>
      </c>
      <c r="AB87" s="72">
        <v>0</v>
      </c>
      <c r="AC87" s="72">
        <v>0</v>
      </c>
      <c r="AD87" s="72">
        <v>0</v>
      </c>
      <c r="AE87" s="72">
        <v>0</v>
      </c>
      <c r="AF87" s="72">
        <v>0</v>
      </c>
      <c r="AG87" s="72">
        <v>0</v>
      </c>
      <c r="AH87" s="72">
        <v>49.5</v>
      </c>
      <c r="AI87" s="72">
        <v>0</v>
      </c>
      <c r="AJ87" s="72">
        <v>0</v>
      </c>
      <c r="AK87" s="72">
        <v>0</v>
      </c>
      <c r="AL87" s="72">
        <v>0</v>
      </c>
      <c r="AM87" s="72">
        <v>0</v>
      </c>
      <c r="AN87" s="72">
        <v>0</v>
      </c>
      <c r="AO87" s="72">
        <v>0</v>
      </c>
      <c r="AP87" s="72">
        <v>0</v>
      </c>
      <c r="AQ87" s="72">
        <v>63.35</v>
      </c>
      <c r="AR87" s="72">
        <v>963</v>
      </c>
      <c r="AS87" s="72">
        <v>94.53</v>
      </c>
      <c r="AT87" s="72">
        <v>0</v>
      </c>
      <c r="AU87" s="72">
        <v>0</v>
      </c>
      <c r="AV87" s="72">
        <v>0</v>
      </c>
      <c r="AW87" s="72">
        <v>0</v>
      </c>
      <c r="AX87" s="72">
        <v>0</v>
      </c>
      <c r="AY87" s="72">
        <v>0</v>
      </c>
      <c r="AZ87" s="72">
        <v>0</v>
      </c>
      <c r="BA87" s="72">
        <v>15.920000000000002</v>
      </c>
      <c r="BB87" s="72">
        <v>0</v>
      </c>
      <c r="BC87" s="72">
        <v>247.46</v>
      </c>
      <c r="BD87" s="72">
        <v>0</v>
      </c>
      <c r="BE87" s="72">
        <v>0</v>
      </c>
      <c r="BF87" s="72">
        <v>0</v>
      </c>
      <c r="BG87" s="72">
        <v>0</v>
      </c>
      <c r="BH87" s="72">
        <v>0</v>
      </c>
      <c r="BI87" s="72">
        <v>0</v>
      </c>
      <c r="BJ87" s="72">
        <v>0</v>
      </c>
      <c r="BK87" s="72">
        <v>0</v>
      </c>
      <c r="BL87" s="72">
        <v>0</v>
      </c>
      <c r="BM87" s="72">
        <v>81</v>
      </c>
      <c r="BN87" s="72">
        <v>156.70000000000002</v>
      </c>
      <c r="BO87" s="72">
        <v>3560.0399999999995</v>
      </c>
      <c r="BP87" s="72">
        <v>1514.76</v>
      </c>
      <c r="BQ87" s="72">
        <v>2045.2799999999995</v>
      </c>
      <c r="BS87" s="69">
        <v>0</v>
      </c>
      <c r="BT87" s="69">
        <v>0</v>
      </c>
      <c r="BU87" s="69">
        <v>0</v>
      </c>
      <c r="BW87" t="s">
        <v>577</v>
      </c>
    </row>
    <row r="88" spans="1:75" x14ac:dyDescent="0.25">
      <c r="A88" t="s">
        <v>583</v>
      </c>
      <c r="B88" s="2" t="s">
        <v>582</v>
      </c>
      <c r="C88" s="72" t="s">
        <v>582</v>
      </c>
      <c r="D88" s="69">
        <v>479</v>
      </c>
      <c r="E88" s="69">
        <v>9352020</v>
      </c>
      <c r="F88" s="69" t="s">
        <v>583</v>
      </c>
      <c r="G88" s="72">
        <v>0</v>
      </c>
      <c r="H88" s="72">
        <v>0</v>
      </c>
      <c r="I88" s="72">
        <v>0</v>
      </c>
      <c r="J88" s="72">
        <v>0</v>
      </c>
      <c r="K88" s="72">
        <v>0</v>
      </c>
      <c r="L88" s="72">
        <v>0</v>
      </c>
      <c r="M88" s="72">
        <v>0</v>
      </c>
      <c r="N88" s="72">
        <v>0</v>
      </c>
      <c r="O88" s="72">
        <v>0</v>
      </c>
      <c r="P88" s="72">
        <v>0</v>
      </c>
      <c r="Q88" s="72">
        <v>0</v>
      </c>
      <c r="R88" s="72">
        <v>0</v>
      </c>
      <c r="S88" s="72">
        <v>0</v>
      </c>
      <c r="T88" s="72">
        <v>0</v>
      </c>
      <c r="U88" s="72">
        <v>0</v>
      </c>
      <c r="V88" s="72">
        <v>0</v>
      </c>
      <c r="W88" s="72">
        <v>0</v>
      </c>
      <c r="X88" s="72">
        <v>0</v>
      </c>
      <c r="Y88" s="72">
        <v>0</v>
      </c>
      <c r="Z88" s="72">
        <v>0</v>
      </c>
      <c r="AA88" s="72">
        <v>0</v>
      </c>
      <c r="AB88" s="72">
        <v>0</v>
      </c>
      <c r="AC88" s="72">
        <v>0</v>
      </c>
      <c r="AD88" s="72">
        <v>0</v>
      </c>
      <c r="AE88" s="72">
        <v>0</v>
      </c>
      <c r="AF88" s="72">
        <v>0</v>
      </c>
      <c r="AG88" s="72">
        <v>0</v>
      </c>
      <c r="AH88" s="72">
        <v>0</v>
      </c>
      <c r="AI88" s="72">
        <v>0</v>
      </c>
      <c r="AJ88" s="72">
        <v>0</v>
      </c>
      <c r="AK88" s="72">
        <v>0</v>
      </c>
      <c r="AL88" s="72">
        <v>0</v>
      </c>
      <c r="AM88" s="72">
        <v>0</v>
      </c>
      <c r="AN88" s="72">
        <v>0</v>
      </c>
      <c r="AO88" s="72">
        <v>0</v>
      </c>
      <c r="AP88" s="72">
        <v>0</v>
      </c>
      <c r="AQ88" s="72">
        <v>0</v>
      </c>
      <c r="AR88" s="72">
        <v>0</v>
      </c>
      <c r="AS88" s="72">
        <v>0</v>
      </c>
      <c r="AT88" s="72">
        <v>0</v>
      </c>
      <c r="AU88" s="72">
        <v>0</v>
      </c>
      <c r="AV88" s="72">
        <v>0</v>
      </c>
      <c r="AW88" s="72">
        <v>0</v>
      </c>
      <c r="AX88" s="72">
        <v>0</v>
      </c>
      <c r="AY88" s="72">
        <v>0</v>
      </c>
      <c r="AZ88" s="72">
        <v>0</v>
      </c>
      <c r="BA88" s="72">
        <v>0</v>
      </c>
      <c r="BB88" s="72">
        <v>0</v>
      </c>
      <c r="BC88" s="72">
        <v>0</v>
      </c>
      <c r="BD88" s="72">
        <v>0</v>
      </c>
      <c r="BE88" s="72">
        <v>0</v>
      </c>
      <c r="BF88" s="72">
        <v>0</v>
      </c>
      <c r="BG88" s="72">
        <v>0</v>
      </c>
      <c r="BH88" s="72">
        <v>0</v>
      </c>
      <c r="BI88" s="72">
        <v>0</v>
      </c>
      <c r="BJ88" s="72">
        <v>0</v>
      </c>
      <c r="BK88" s="72">
        <v>0</v>
      </c>
      <c r="BL88" s="72">
        <v>0</v>
      </c>
      <c r="BM88" s="72">
        <v>0</v>
      </c>
      <c r="BN88" s="72">
        <v>0</v>
      </c>
      <c r="BO88" s="72">
        <v>0</v>
      </c>
      <c r="BP88" s="72">
        <v>0</v>
      </c>
      <c r="BQ88" s="72">
        <v>0</v>
      </c>
      <c r="BS88" s="69">
        <v>0</v>
      </c>
      <c r="BT88" s="69">
        <v>0</v>
      </c>
      <c r="BU88" s="69">
        <v>0</v>
      </c>
      <c r="BW88" t="s">
        <v>582</v>
      </c>
    </row>
    <row r="89" spans="1:75" x14ac:dyDescent="0.25">
      <c r="A89" t="s">
        <v>588</v>
      </c>
      <c r="B89" s="2" t="s">
        <v>587</v>
      </c>
      <c r="C89" s="72" t="s">
        <v>587</v>
      </c>
      <c r="D89" s="69">
        <v>482</v>
      </c>
      <c r="E89" s="69">
        <v>9352021</v>
      </c>
      <c r="F89" s="69" t="s">
        <v>588</v>
      </c>
      <c r="G89" s="72">
        <v>0</v>
      </c>
      <c r="H89" s="72">
        <v>0</v>
      </c>
      <c r="I89" s="72">
        <v>0</v>
      </c>
      <c r="J89" s="72">
        <v>0</v>
      </c>
      <c r="K89" s="72">
        <v>0</v>
      </c>
      <c r="L89" s="72">
        <v>0</v>
      </c>
      <c r="M89" s="72">
        <v>0</v>
      </c>
      <c r="N89" s="72">
        <v>0</v>
      </c>
      <c r="O89" s="72">
        <v>0</v>
      </c>
      <c r="P89" s="72">
        <v>0</v>
      </c>
      <c r="Q89" s="72">
        <v>0</v>
      </c>
      <c r="R89" s="72">
        <v>0</v>
      </c>
      <c r="S89" s="72">
        <v>0</v>
      </c>
      <c r="T89" s="72">
        <v>0</v>
      </c>
      <c r="U89" s="72">
        <v>0</v>
      </c>
      <c r="V89" s="72">
        <v>0</v>
      </c>
      <c r="W89" s="72">
        <v>0</v>
      </c>
      <c r="X89" s="72">
        <v>0</v>
      </c>
      <c r="Y89" s="72">
        <v>0</v>
      </c>
      <c r="Z89" s="72">
        <v>0</v>
      </c>
      <c r="AA89" s="72">
        <v>0</v>
      </c>
      <c r="AB89" s="72">
        <v>0</v>
      </c>
      <c r="AC89" s="72">
        <v>0</v>
      </c>
      <c r="AD89" s="72">
        <v>0</v>
      </c>
      <c r="AE89" s="72">
        <v>0</v>
      </c>
      <c r="AF89" s="72">
        <v>0</v>
      </c>
      <c r="AG89" s="72">
        <v>0</v>
      </c>
      <c r="AH89" s="72">
        <v>0</v>
      </c>
      <c r="AI89" s="72">
        <v>0</v>
      </c>
      <c r="AJ89" s="72">
        <v>0</v>
      </c>
      <c r="AK89" s="72">
        <v>0</v>
      </c>
      <c r="AL89" s="72">
        <v>0</v>
      </c>
      <c r="AM89" s="72">
        <v>0</v>
      </c>
      <c r="AN89" s="72">
        <v>0</v>
      </c>
      <c r="AO89" s="72">
        <v>0</v>
      </c>
      <c r="AP89" s="72">
        <v>0</v>
      </c>
      <c r="AQ89" s="72">
        <v>0</v>
      </c>
      <c r="AR89" s="72">
        <v>0</v>
      </c>
      <c r="AS89" s="72">
        <v>0</v>
      </c>
      <c r="AT89" s="72">
        <v>0</v>
      </c>
      <c r="AU89" s="72">
        <v>0</v>
      </c>
      <c r="AV89" s="72">
        <v>0</v>
      </c>
      <c r="AW89" s="72">
        <v>0</v>
      </c>
      <c r="AX89" s="72">
        <v>0</v>
      </c>
      <c r="AY89" s="72">
        <v>0</v>
      </c>
      <c r="AZ89" s="72">
        <v>0</v>
      </c>
      <c r="BA89" s="72">
        <v>0</v>
      </c>
      <c r="BB89" s="72">
        <v>0</v>
      </c>
      <c r="BC89" s="72">
        <v>0</v>
      </c>
      <c r="BD89" s="72">
        <v>0</v>
      </c>
      <c r="BE89" s="72">
        <v>0</v>
      </c>
      <c r="BF89" s="72">
        <v>0</v>
      </c>
      <c r="BG89" s="72">
        <v>0</v>
      </c>
      <c r="BH89" s="72">
        <v>0</v>
      </c>
      <c r="BI89" s="72">
        <v>0</v>
      </c>
      <c r="BJ89" s="72">
        <v>0</v>
      </c>
      <c r="BK89" s="72">
        <v>0</v>
      </c>
      <c r="BL89" s="72">
        <v>0</v>
      </c>
      <c r="BM89" s="72">
        <v>0</v>
      </c>
      <c r="BN89" s="72">
        <v>0</v>
      </c>
      <c r="BO89" s="72">
        <v>0</v>
      </c>
      <c r="BP89" s="72">
        <v>0</v>
      </c>
      <c r="BQ89" s="72">
        <v>0</v>
      </c>
      <c r="BS89" s="69">
        <v>0</v>
      </c>
      <c r="BT89" s="69">
        <v>0</v>
      </c>
      <c r="BU89" s="69">
        <v>0</v>
      </c>
      <c r="BW89" t="s">
        <v>587</v>
      </c>
    </row>
    <row r="90" spans="1:75" x14ac:dyDescent="0.25">
      <c r="A90" t="s">
        <v>593</v>
      </c>
      <c r="B90" s="2" t="s">
        <v>592</v>
      </c>
      <c r="C90" s="72" t="s">
        <v>592</v>
      </c>
      <c r="D90" s="69">
        <v>486</v>
      </c>
      <c r="E90" s="69">
        <v>9352055</v>
      </c>
      <c r="F90" s="69" t="s">
        <v>593</v>
      </c>
      <c r="G90" s="72">
        <v>0</v>
      </c>
      <c r="H90" s="72">
        <v>0</v>
      </c>
      <c r="I90" s="72">
        <v>0</v>
      </c>
      <c r="J90" s="72">
        <v>0</v>
      </c>
      <c r="K90" s="72">
        <v>0</v>
      </c>
      <c r="L90" s="72">
        <v>0</v>
      </c>
      <c r="M90" s="72">
        <v>0</v>
      </c>
      <c r="N90" s="72">
        <v>0</v>
      </c>
      <c r="O90" s="72">
        <v>0</v>
      </c>
      <c r="P90" s="72">
        <v>0</v>
      </c>
      <c r="Q90" s="72">
        <v>0</v>
      </c>
      <c r="R90" s="72">
        <v>0</v>
      </c>
      <c r="S90" s="72">
        <v>0</v>
      </c>
      <c r="T90" s="72">
        <v>0</v>
      </c>
      <c r="U90" s="72">
        <v>0</v>
      </c>
      <c r="V90" s="72">
        <v>0</v>
      </c>
      <c r="W90" s="72">
        <v>0</v>
      </c>
      <c r="X90" s="72">
        <v>0</v>
      </c>
      <c r="Y90" s="72">
        <v>0</v>
      </c>
      <c r="Z90" s="72">
        <v>0</v>
      </c>
      <c r="AA90" s="72">
        <v>0</v>
      </c>
      <c r="AB90" s="72">
        <v>0</v>
      </c>
      <c r="AC90" s="72">
        <v>0</v>
      </c>
      <c r="AD90" s="72">
        <v>0</v>
      </c>
      <c r="AE90" s="72">
        <v>0</v>
      </c>
      <c r="AF90" s="72">
        <v>0</v>
      </c>
      <c r="AG90" s="72">
        <v>0</v>
      </c>
      <c r="AH90" s="72">
        <v>0</v>
      </c>
      <c r="AI90" s="72">
        <v>0</v>
      </c>
      <c r="AJ90" s="72">
        <v>0</v>
      </c>
      <c r="AK90" s="72">
        <v>0</v>
      </c>
      <c r="AL90" s="72">
        <v>0</v>
      </c>
      <c r="AM90" s="72">
        <v>0</v>
      </c>
      <c r="AN90" s="72">
        <v>0</v>
      </c>
      <c r="AO90" s="72">
        <v>0</v>
      </c>
      <c r="AP90" s="72">
        <v>0</v>
      </c>
      <c r="AQ90" s="72">
        <v>0</v>
      </c>
      <c r="AR90" s="72">
        <v>0</v>
      </c>
      <c r="AS90" s="72">
        <v>0</v>
      </c>
      <c r="AT90" s="72">
        <v>0</v>
      </c>
      <c r="AU90" s="72">
        <v>0</v>
      </c>
      <c r="AV90" s="72">
        <v>0</v>
      </c>
      <c r="AW90" s="72">
        <v>0</v>
      </c>
      <c r="AX90" s="72">
        <v>0</v>
      </c>
      <c r="AY90" s="72">
        <v>0</v>
      </c>
      <c r="AZ90" s="72">
        <v>0</v>
      </c>
      <c r="BA90" s="72">
        <v>0</v>
      </c>
      <c r="BB90" s="72">
        <v>0</v>
      </c>
      <c r="BC90" s="72">
        <v>0</v>
      </c>
      <c r="BD90" s="72">
        <v>0</v>
      </c>
      <c r="BE90" s="72">
        <v>0</v>
      </c>
      <c r="BF90" s="72">
        <v>0</v>
      </c>
      <c r="BG90" s="72">
        <v>0</v>
      </c>
      <c r="BH90" s="72">
        <v>0</v>
      </c>
      <c r="BI90" s="72">
        <v>0</v>
      </c>
      <c r="BJ90" s="72">
        <v>0</v>
      </c>
      <c r="BK90" s="72">
        <v>0</v>
      </c>
      <c r="BL90" s="72">
        <v>0</v>
      </c>
      <c r="BM90" s="72">
        <v>0</v>
      </c>
      <c r="BN90" s="72">
        <v>0</v>
      </c>
      <c r="BO90" s="72">
        <v>0</v>
      </c>
      <c r="BP90" s="72">
        <v>0</v>
      </c>
      <c r="BQ90" s="72">
        <v>0</v>
      </c>
      <c r="BS90" s="69">
        <v>0</v>
      </c>
      <c r="BT90" s="69">
        <v>0</v>
      </c>
      <c r="BU90" s="69">
        <v>0</v>
      </c>
      <c r="BW90" t="s">
        <v>592</v>
      </c>
    </row>
    <row r="91" spans="1:75" x14ac:dyDescent="0.25">
      <c r="A91" t="s">
        <v>703</v>
      </c>
      <c r="B91" s="2" t="s">
        <v>597</v>
      </c>
      <c r="C91" s="72" t="s">
        <v>597</v>
      </c>
      <c r="D91" s="69">
        <v>488</v>
      </c>
      <c r="E91" s="69">
        <v>9353049</v>
      </c>
      <c r="F91" s="69" t="s">
        <v>598</v>
      </c>
      <c r="G91" s="72">
        <v>0</v>
      </c>
      <c r="H91" s="72">
        <v>0</v>
      </c>
      <c r="I91" s="72">
        <v>0</v>
      </c>
      <c r="J91" s="72">
        <v>0</v>
      </c>
      <c r="K91" s="72">
        <v>0</v>
      </c>
      <c r="L91" s="72">
        <v>0</v>
      </c>
      <c r="M91" s="72">
        <v>0</v>
      </c>
      <c r="N91" s="72">
        <v>3570.51</v>
      </c>
      <c r="O91" s="72">
        <v>0</v>
      </c>
      <c r="P91" s="72">
        <v>12023.84</v>
      </c>
      <c r="Q91" s="72">
        <v>1065.5999999999999</v>
      </c>
      <c r="R91" s="72">
        <v>0</v>
      </c>
      <c r="S91" s="72">
        <v>4840.04</v>
      </c>
      <c r="T91" s="72">
        <v>475</v>
      </c>
      <c r="U91" s="72">
        <v>0</v>
      </c>
      <c r="V91" s="72">
        <v>0</v>
      </c>
      <c r="W91" s="72">
        <v>0</v>
      </c>
      <c r="X91" s="72">
        <v>0</v>
      </c>
      <c r="Y91" s="72">
        <v>0</v>
      </c>
      <c r="Z91" s="72">
        <v>0</v>
      </c>
      <c r="AA91" s="72">
        <v>0</v>
      </c>
      <c r="AB91" s="72">
        <v>0</v>
      </c>
      <c r="AC91" s="72">
        <v>0</v>
      </c>
      <c r="AD91" s="72">
        <v>0</v>
      </c>
      <c r="AE91" s="72">
        <v>0</v>
      </c>
      <c r="AF91" s="72">
        <v>0</v>
      </c>
      <c r="AG91" s="72">
        <v>0</v>
      </c>
      <c r="AH91" s="72">
        <v>67.849999999999994</v>
      </c>
      <c r="AI91" s="72">
        <v>0</v>
      </c>
      <c r="AJ91" s="72">
        <v>0</v>
      </c>
      <c r="AK91" s="72">
        <v>125</v>
      </c>
      <c r="AL91" s="72">
        <v>456</v>
      </c>
      <c r="AM91" s="72">
        <v>51.64</v>
      </c>
      <c r="AN91" s="72">
        <v>0</v>
      </c>
      <c r="AO91" s="72">
        <v>0</v>
      </c>
      <c r="AP91" s="72">
        <v>0</v>
      </c>
      <c r="AQ91" s="72">
        <v>47.99</v>
      </c>
      <c r="AR91" s="72">
        <v>1084.7799999999997</v>
      </c>
      <c r="AS91" s="72">
        <v>251.04</v>
      </c>
      <c r="AT91" s="72">
        <v>0</v>
      </c>
      <c r="AU91" s="72">
        <v>0</v>
      </c>
      <c r="AV91" s="72">
        <v>0</v>
      </c>
      <c r="AW91" s="72">
        <v>0</v>
      </c>
      <c r="AX91" s="72">
        <v>0</v>
      </c>
      <c r="AY91" s="72">
        <v>0</v>
      </c>
      <c r="AZ91" s="72">
        <v>0</v>
      </c>
      <c r="BA91" s="72">
        <v>1031.26</v>
      </c>
      <c r="BB91" s="72">
        <v>0</v>
      </c>
      <c r="BC91" s="72">
        <v>0</v>
      </c>
      <c r="BD91" s="72">
        <v>0</v>
      </c>
      <c r="BE91" s="72">
        <v>0</v>
      </c>
      <c r="BF91" s="72">
        <v>1727.5</v>
      </c>
      <c r="BG91" s="72">
        <v>0</v>
      </c>
      <c r="BH91" s="72">
        <v>0</v>
      </c>
      <c r="BI91" s="72">
        <v>0</v>
      </c>
      <c r="BJ91" s="72">
        <v>0</v>
      </c>
      <c r="BK91" s="72">
        <v>0</v>
      </c>
      <c r="BL91" s="72">
        <v>0</v>
      </c>
      <c r="BM91" s="72">
        <v>1125.49</v>
      </c>
      <c r="BN91" s="72">
        <v>-843.96</v>
      </c>
      <c r="BO91" s="72">
        <v>21131.030000000002</v>
      </c>
      <c r="BP91" s="72">
        <v>5968.5499999999993</v>
      </c>
      <c r="BQ91" s="72">
        <v>15162.480000000003</v>
      </c>
      <c r="BS91" s="69">
        <v>0</v>
      </c>
      <c r="BT91" s="69">
        <v>0</v>
      </c>
      <c r="BU91" s="69">
        <v>0</v>
      </c>
      <c r="BW91" t="s">
        <v>597</v>
      </c>
    </row>
    <row r="92" spans="1:75" x14ac:dyDescent="0.25">
      <c r="A92" t="s">
        <v>704</v>
      </c>
      <c r="B92" s="2" t="s">
        <v>602</v>
      </c>
      <c r="C92" s="72" t="s">
        <v>602</v>
      </c>
      <c r="D92" s="69">
        <v>495</v>
      </c>
      <c r="E92" s="69">
        <v>9353056</v>
      </c>
      <c r="F92" s="69" t="s">
        <v>603</v>
      </c>
      <c r="G92" s="72">
        <v>0</v>
      </c>
      <c r="H92" s="72">
        <v>0</v>
      </c>
      <c r="I92" s="72">
        <v>0</v>
      </c>
      <c r="J92" s="72">
        <v>0</v>
      </c>
      <c r="K92" s="72">
        <v>0</v>
      </c>
      <c r="L92" s="72">
        <v>0</v>
      </c>
      <c r="M92" s="72">
        <v>0</v>
      </c>
      <c r="N92" s="72">
        <v>0</v>
      </c>
      <c r="O92" s="72">
        <v>0</v>
      </c>
      <c r="P92" s="72">
        <v>2210.6999999999998</v>
      </c>
      <c r="Q92" s="72">
        <v>4708.2</v>
      </c>
      <c r="R92" s="72">
        <v>0</v>
      </c>
      <c r="S92" s="72">
        <v>140</v>
      </c>
      <c r="T92" s="72">
        <v>289</v>
      </c>
      <c r="U92" s="72">
        <v>0</v>
      </c>
      <c r="V92" s="72">
        <v>0</v>
      </c>
      <c r="W92" s="72">
        <v>0</v>
      </c>
      <c r="X92" s="72">
        <v>0</v>
      </c>
      <c r="Y92" s="72">
        <v>0</v>
      </c>
      <c r="Z92" s="72">
        <v>0</v>
      </c>
      <c r="AA92" s="72">
        <v>0</v>
      </c>
      <c r="AB92" s="72">
        <v>0</v>
      </c>
      <c r="AC92" s="72">
        <v>0</v>
      </c>
      <c r="AD92" s="72">
        <v>0</v>
      </c>
      <c r="AE92" s="72">
        <v>0</v>
      </c>
      <c r="AF92" s="72">
        <v>0</v>
      </c>
      <c r="AG92" s="72">
        <v>-28.67</v>
      </c>
      <c r="AH92" s="72">
        <v>0</v>
      </c>
      <c r="AI92" s="72">
        <v>0</v>
      </c>
      <c r="AJ92" s="72">
        <v>0</v>
      </c>
      <c r="AK92" s="72">
        <v>0</v>
      </c>
      <c r="AL92" s="72">
        <v>0</v>
      </c>
      <c r="AM92" s="72">
        <v>0</v>
      </c>
      <c r="AN92" s="72">
        <v>0</v>
      </c>
      <c r="AO92" s="72">
        <v>0</v>
      </c>
      <c r="AP92" s="72">
        <v>0</v>
      </c>
      <c r="AQ92" s="72">
        <v>179.38000000000002</v>
      </c>
      <c r="AR92" s="72">
        <v>560.62</v>
      </c>
      <c r="AS92" s="72">
        <v>45.98</v>
      </c>
      <c r="AT92" s="72">
        <v>0</v>
      </c>
      <c r="AU92" s="72">
        <v>0</v>
      </c>
      <c r="AV92" s="72">
        <v>0</v>
      </c>
      <c r="AW92" s="72">
        <v>0</v>
      </c>
      <c r="AX92" s="72">
        <v>0</v>
      </c>
      <c r="AY92" s="72">
        <v>0</v>
      </c>
      <c r="AZ92" s="72">
        <v>0</v>
      </c>
      <c r="BA92" s="72">
        <v>-559.59</v>
      </c>
      <c r="BB92" s="72">
        <v>0</v>
      </c>
      <c r="BC92" s="72">
        <v>0</v>
      </c>
      <c r="BD92" s="72">
        <v>0</v>
      </c>
      <c r="BE92" s="72">
        <v>0</v>
      </c>
      <c r="BF92" s="72">
        <v>0</v>
      </c>
      <c r="BG92" s="72">
        <v>0</v>
      </c>
      <c r="BH92" s="72">
        <v>0</v>
      </c>
      <c r="BI92" s="72">
        <v>0</v>
      </c>
      <c r="BJ92" s="72">
        <v>0</v>
      </c>
      <c r="BK92" s="72">
        <v>0</v>
      </c>
      <c r="BL92" s="72">
        <v>0</v>
      </c>
      <c r="BM92" s="72">
        <v>0</v>
      </c>
      <c r="BN92" s="72">
        <v>-20</v>
      </c>
      <c r="BO92" s="72">
        <v>7327.9</v>
      </c>
      <c r="BP92" s="72">
        <v>197.72000000000003</v>
      </c>
      <c r="BQ92" s="72">
        <v>7130.1799999999994</v>
      </c>
      <c r="BS92" s="69">
        <v>0</v>
      </c>
      <c r="BT92" s="69">
        <v>0</v>
      </c>
      <c r="BU92" s="69">
        <v>0</v>
      </c>
      <c r="BW92" t="s">
        <v>602</v>
      </c>
    </row>
    <row r="93" spans="1:75" x14ac:dyDescent="0.25">
      <c r="A93" t="s">
        <v>608</v>
      </c>
      <c r="B93" s="2" t="s">
        <v>607</v>
      </c>
      <c r="C93" s="72" t="s">
        <v>607</v>
      </c>
      <c r="D93" s="69">
        <v>499</v>
      </c>
      <c r="E93" s="69">
        <v>9352026</v>
      </c>
      <c r="F93" s="69" t="s">
        <v>608</v>
      </c>
      <c r="G93" s="72">
        <v>0</v>
      </c>
      <c r="H93" s="72">
        <v>0</v>
      </c>
      <c r="I93" s="72">
        <v>0</v>
      </c>
      <c r="J93" s="72">
        <v>0</v>
      </c>
      <c r="K93" s="72">
        <v>0</v>
      </c>
      <c r="L93" s="72">
        <v>0</v>
      </c>
      <c r="M93" s="72">
        <v>0</v>
      </c>
      <c r="N93" s="72">
        <v>17442.52</v>
      </c>
      <c r="O93" s="72">
        <v>0</v>
      </c>
      <c r="P93" s="72">
        <v>3104.63</v>
      </c>
      <c r="Q93" s="72">
        <v>0</v>
      </c>
      <c r="R93" s="72">
        <v>0</v>
      </c>
      <c r="S93" s="72">
        <v>6184.73</v>
      </c>
      <c r="T93" s="72">
        <v>0</v>
      </c>
      <c r="U93" s="72">
        <v>0</v>
      </c>
      <c r="V93" s="72">
        <v>0</v>
      </c>
      <c r="W93" s="72">
        <v>0</v>
      </c>
      <c r="X93" s="72">
        <v>0</v>
      </c>
      <c r="Y93" s="72">
        <v>0</v>
      </c>
      <c r="Z93" s="72">
        <v>0</v>
      </c>
      <c r="AA93" s="72">
        <v>0</v>
      </c>
      <c r="AB93" s="72">
        <v>0</v>
      </c>
      <c r="AC93" s="72">
        <v>0</v>
      </c>
      <c r="AD93" s="72">
        <v>0</v>
      </c>
      <c r="AE93" s="72">
        <v>0</v>
      </c>
      <c r="AF93" s="72">
        <v>0</v>
      </c>
      <c r="AG93" s="72">
        <v>0</v>
      </c>
      <c r="AH93" s="72">
        <v>0</v>
      </c>
      <c r="AI93" s="72">
        <v>0</v>
      </c>
      <c r="AJ93" s="72">
        <v>0</v>
      </c>
      <c r="AK93" s="72">
        <v>0</v>
      </c>
      <c r="AL93" s="72">
        <v>0</v>
      </c>
      <c r="AM93" s="72">
        <v>0</v>
      </c>
      <c r="AN93" s="72">
        <v>0</v>
      </c>
      <c r="AO93" s="72">
        <v>0</v>
      </c>
      <c r="AP93" s="72">
        <v>0</v>
      </c>
      <c r="AQ93" s="72">
        <v>0</v>
      </c>
      <c r="AR93" s="72">
        <v>129</v>
      </c>
      <c r="AS93" s="72">
        <v>138.62</v>
      </c>
      <c r="AT93" s="72">
        <v>0</v>
      </c>
      <c r="AU93" s="72">
        <v>0</v>
      </c>
      <c r="AV93" s="72">
        <v>0</v>
      </c>
      <c r="AW93" s="72">
        <v>0</v>
      </c>
      <c r="AX93" s="72">
        <v>0</v>
      </c>
      <c r="AY93" s="72">
        <v>0</v>
      </c>
      <c r="AZ93" s="72">
        <v>0</v>
      </c>
      <c r="BA93" s="72">
        <v>175.88</v>
      </c>
      <c r="BB93" s="72">
        <v>0</v>
      </c>
      <c r="BC93" s="72">
        <v>0</v>
      </c>
      <c r="BD93" s="72">
        <v>0</v>
      </c>
      <c r="BE93" s="72">
        <v>0</v>
      </c>
      <c r="BF93" s="72">
        <v>0</v>
      </c>
      <c r="BG93" s="72">
        <v>0</v>
      </c>
      <c r="BH93" s="72">
        <v>0</v>
      </c>
      <c r="BI93" s="72">
        <v>0</v>
      </c>
      <c r="BJ93" s="72">
        <v>0</v>
      </c>
      <c r="BK93" s="72">
        <v>0</v>
      </c>
      <c r="BL93" s="72">
        <v>0</v>
      </c>
      <c r="BM93" s="72">
        <v>849</v>
      </c>
      <c r="BN93" s="72">
        <v>-1000.97</v>
      </c>
      <c r="BO93" s="72">
        <v>25730.91</v>
      </c>
      <c r="BP93" s="72">
        <v>1292.5</v>
      </c>
      <c r="BQ93" s="72">
        <v>24438.41</v>
      </c>
      <c r="BS93" s="69">
        <v>0</v>
      </c>
      <c r="BT93" s="69">
        <v>0</v>
      </c>
      <c r="BU93" s="69">
        <v>0</v>
      </c>
      <c r="BW93" t="s">
        <v>607</v>
      </c>
    </row>
    <row r="94" spans="1:75" x14ac:dyDescent="0.25">
      <c r="A94" t="s">
        <v>613</v>
      </c>
      <c r="B94" s="2" t="s">
        <v>612</v>
      </c>
      <c r="C94" s="72" t="s">
        <v>612</v>
      </c>
      <c r="D94" s="69">
        <v>504</v>
      </c>
      <c r="E94" s="69">
        <v>9352923</v>
      </c>
      <c r="F94" s="69" t="s">
        <v>613</v>
      </c>
      <c r="G94" s="72">
        <v>0</v>
      </c>
      <c r="H94" s="72">
        <v>0</v>
      </c>
      <c r="I94" s="72">
        <v>0</v>
      </c>
      <c r="J94" s="72">
        <v>0</v>
      </c>
      <c r="K94" s="72">
        <v>0</v>
      </c>
      <c r="L94" s="72">
        <v>0</v>
      </c>
      <c r="M94" s="72">
        <v>0</v>
      </c>
      <c r="N94" s="72">
        <v>0</v>
      </c>
      <c r="O94" s="72">
        <v>0</v>
      </c>
      <c r="P94" s="72">
        <v>0</v>
      </c>
      <c r="Q94" s="72">
        <v>0</v>
      </c>
      <c r="R94" s="72">
        <v>0</v>
      </c>
      <c r="S94" s="72">
        <v>0</v>
      </c>
      <c r="T94" s="72">
        <v>0</v>
      </c>
      <c r="U94" s="72">
        <v>0</v>
      </c>
      <c r="V94" s="72">
        <v>0</v>
      </c>
      <c r="W94" s="72">
        <v>0</v>
      </c>
      <c r="X94" s="72">
        <v>0</v>
      </c>
      <c r="Y94" s="72">
        <v>0</v>
      </c>
      <c r="Z94" s="72">
        <v>0</v>
      </c>
      <c r="AA94" s="72">
        <v>0</v>
      </c>
      <c r="AB94" s="72">
        <v>0</v>
      </c>
      <c r="AC94" s="72">
        <v>0</v>
      </c>
      <c r="AD94" s="72">
        <v>0</v>
      </c>
      <c r="AE94" s="72">
        <v>0</v>
      </c>
      <c r="AF94" s="72">
        <v>0</v>
      </c>
      <c r="AG94" s="72">
        <v>0</v>
      </c>
      <c r="AH94" s="72">
        <v>0</v>
      </c>
      <c r="AI94" s="72">
        <v>0</v>
      </c>
      <c r="AJ94" s="72">
        <v>0</v>
      </c>
      <c r="AK94" s="72">
        <v>0</v>
      </c>
      <c r="AL94" s="72">
        <v>0</v>
      </c>
      <c r="AM94" s="72">
        <v>0</v>
      </c>
      <c r="AN94" s="72">
        <v>0</v>
      </c>
      <c r="AO94" s="72">
        <v>0</v>
      </c>
      <c r="AP94" s="72">
        <v>0</v>
      </c>
      <c r="AQ94" s="72">
        <v>0</v>
      </c>
      <c r="AR94" s="72">
        <v>0</v>
      </c>
      <c r="AS94" s="72">
        <v>0</v>
      </c>
      <c r="AT94" s="72">
        <v>0</v>
      </c>
      <c r="AU94" s="72">
        <v>0</v>
      </c>
      <c r="AV94" s="72">
        <v>0</v>
      </c>
      <c r="AW94" s="72">
        <v>0</v>
      </c>
      <c r="AX94" s="72">
        <v>0</v>
      </c>
      <c r="AY94" s="72">
        <v>0</v>
      </c>
      <c r="AZ94" s="72">
        <v>0</v>
      </c>
      <c r="BA94" s="72">
        <v>0</v>
      </c>
      <c r="BB94" s="72">
        <v>0</v>
      </c>
      <c r="BC94" s="72">
        <v>0</v>
      </c>
      <c r="BD94" s="72">
        <v>0</v>
      </c>
      <c r="BE94" s="72">
        <v>0</v>
      </c>
      <c r="BF94" s="72">
        <v>0</v>
      </c>
      <c r="BG94" s="72">
        <v>0</v>
      </c>
      <c r="BH94" s="72">
        <v>0</v>
      </c>
      <c r="BI94" s="72">
        <v>0</v>
      </c>
      <c r="BJ94" s="72">
        <v>0</v>
      </c>
      <c r="BK94" s="72">
        <v>0</v>
      </c>
      <c r="BL94" s="72">
        <v>0</v>
      </c>
      <c r="BM94" s="72">
        <v>0</v>
      </c>
      <c r="BN94" s="72">
        <v>0</v>
      </c>
      <c r="BO94" s="72">
        <v>0</v>
      </c>
      <c r="BP94" s="72">
        <v>0</v>
      </c>
      <c r="BQ94" s="72">
        <v>0</v>
      </c>
      <c r="BS94" s="69">
        <v>0</v>
      </c>
      <c r="BT94" s="69">
        <v>0</v>
      </c>
      <c r="BU94" s="69">
        <v>0</v>
      </c>
      <c r="BW94" t="s">
        <v>612</v>
      </c>
    </row>
    <row r="95" spans="1:75" x14ac:dyDescent="0.25">
      <c r="A95" t="s">
        <v>705</v>
      </c>
      <c r="B95" s="2" t="s">
        <v>617</v>
      </c>
      <c r="C95" s="72" t="s">
        <v>617</v>
      </c>
      <c r="D95" s="69">
        <v>507</v>
      </c>
      <c r="E95" s="69">
        <v>9353124</v>
      </c>
      <c r="F95" s="69" t="s">
        <v>618</v>
      </c>
      <c r="G95" s="72">
        <v>0</v>
      </c>
      <c r="H95" s="72">
        <v>0</v>
      </c>
      <c r="I95" s="72">
        <v>0</v>
      </c>
      <c r="J95" s="72">
        <v>0</v>
      </c>
      <c r="K95" s="72">
        <v>0</v>
      </c>
      <c r="L95" s="72">
        <v>0</v>
      </c>
      <c r="M95" s="72">
        <v>0</v>
      </c>
      <c r="N95" s="72">
        <v>3998.31</v>
      </c>
      <c r="O95" s="72">
        <v>0</v>
      </c>
      <c r="P95" s="72">
        <v>2040.58</v>
      </c>
      <c r="Q95" s="72">
        <v>0</v>
      </c>
      <c r="R95" s="72">
        <v>0</v>
      </c>
      <c r="S95" s="72">
        <v>207.39</v>
      </c>
      <c r="T95" s="72">
        <v>0</v>
      </c>
      <c r="U95" s="72">
        <v>0</v>
      </c>
      <c r="V95" s="72">
        <v>0</v>
      </c>
      <c r="W95" s="72">
        <v>0</v>
      </c>
      <c r="X95" s="72">
        <v>0</v>
      </c>
      <c r="Y95" s="72">
        <v>0</v>
      </c>
      <c r="Z95" s="72">
        <v>0</v>
      </c>
      <c r="AA95" s="72">
        <v>0</v>
      </c>
      <c r="AB95" s="72">
        <v>0</v>
      </c>
      <c r="AC95" s="72">
        <v>0</v>
      </c>
      <c r="AD95" s="72">
        <v>0</v>
      </c>
      <c r="AE95" s="72">
        <v>0</v>
      </c>
      <c r="AF95" s="72">
        <v>0</v>
      </c>
      <c r="AG95" s="72">
        <v>0</v>
      </c>
      <c r="AH95" s="72">
        <v>0</v>
      </c>
      <c r="AI95" s="72">
        <v>0</v>
      </c>
      <c r="AJ95" s="72">
        <v>0</v>
      </c>
      <c r="AK95" s="72">
        <v>0</v>
      </c>
      <c r="AL95" s="72">
        <v>0</v>
      </c>
      <c r="AM95" s="72">
        <v>0</v>
      </c>
      <c r="AN95" s="72">
        <v>0</v>
      </c>
      <c r="AO95" s="72">
        <v>0</v>
      </c>
      <c r="AP95" s="72">
        <v>0</v>
      </c>
      <c r="AQ95" s="72">
        <v>34.5</v>
      </c>
      <c r="AR95" s="72">
        <v>493.56</v>
      </c>
      <c r="AS95" s="72">
        <v>0</v>
      </c>
      <c r="AT95" s="72">
        <v>0</v>
      </c>
      <c r="AU95" s="72">
        <v>0</v>
      </c>
      <c r="AV95" s="72">
        <v>0</v>
      </c>
      <c r="AW95" s="72">
        <v>0</v>
      </c>
      <c r="AX95" s="72">
        <v>0</v>
      </c>
      <c r="AY95" s="72">
        <v>0</v>
      </c>
      <c r="AZ95" s="72">
        <v>0</v>
      </c>
      <c r="BA95" s="72">
        <v>200.98999999999995</v>
      </c>
      <c r="BB95" s="72">
        <v>0</v>
      </c>
      <c r="BC95" s="72">
        <v>0</v>
      </c>
      <c r="BD95" s="72">
        <v>70.84</v>
      </c>
      <c r="BE95" s="72">
        <v>0</v>
      </c>
      <c r="BF95" s="72">
        <v>0</v>
      </c>
      <c r="BG95" s="72">
        <v>0</v>
      </c>
      <c r="BH95" s="72">
        <v>0</v>
      </c>
      <c r="BI95" s="72">
        <v>0</v>
      </c>
      <c r="BJ95" s="72">
        <v>0</v>
      </c>
      <c r="BK95" s="72">
        <v>0</v>
      </c>
      <c r="BL95" s="72">
        <v>0</v>
      </c>
      <c r="BM95" s="72">
        <v>0</v>
      </c>
      <c r="BN95" s="72">
        <v>0</v>
      </c>
      <c r="BO95" s="72">
        <v>6246.28</v>
      </c>
      <c r="BP95" s="72">
        <v>799.89</v>
      </c>
      <c r="BQ95" s="72">
        <v>5446.3899999999994</v>
      </c>
      <c r="BS95" s="69">
        <v>0</v>
      </c>
      <c r="BT95" s="69">
        <v>0</v>
      </c>
      <c r="BU95" s="69">
        <v>0</v>
      </c>
      <c r="BW95" t="s">
        <v>617</v>
      </c>
    </row>
    <row r="96" spans="1:75" x14ac:dyDescent="0.25">
      <c r="A96" t="s">
        <v>706</v>
      </c>
      <c r="B96" s="2" t="s">
        <v>622</v>
      </c>
      <c r="C96" s="72" t="s">
        <v>622</v>
      </c>
      <c r="D96" s="69">
        <v>508</v>
      </c>
      <c r="E96" s="69">
        <v>9352016</v>
      </c>
      <c r="F96" s="69" t="s">
        <v>623</v>
      </c>
      <c r="G96" s="72">
        <v>0</v>
      </c>
      <c r="H96" s="72">
        <v>0</v>
      </c>
      <c r="I96" s="72">
        <v>0</v>
      </c>
      <c r="J96" s="72">
        <v>0</v>
      </c>
      <c r="K96" s="72">
        <v>0</v>
      </c>
      <c r="L96" s="72">
        <v>0</v>
      </c>
      <c r="M96" s="72">
        <v>0</v>
      </c>
      <c r="N96" s="72">
        <v>1944.17</v>
      </c>
      <c r="O96" s="72">
        <v>0</v>
      </c>
      <c r="P96" s="72">
        <v>183.92</v>
      </c>
      <c r="Q96" s="72">
        <v>0</v>
      </c>
      <c r="R96" s="72">
        <v>0</v>
      </c>
      <c r="S96" s="72">
        <v>1396.66</v>
      </c>
      <c r="T96" s="72">
        <v>2698.53</v>
      </c>
      <c r="U96" s="72">
        <v>0</v>
      </c>
      <c r="V96" s="72">
        <v>0</v>
      </c>
      <c r="W96" s="72">
        <v>0</v>
      </c>
      <c r="X96" s="72">
        <v>0</v>
      </c>
      <c r="Y96" s="72">
        <v>0</v>
      </c>
      <c r="Z96" s="72">
        <v>0</v>
      </c>
      <c r="AA96" s="72">
        <v>0</v>
      </c>
      <c r="AB96" s="72">
        <v>0</v>
      </c>
      <c r="AC96" s="72">
        <v>0</v>
      </c>
      <c r="AD96" s="72">
        <v>0</v>
      </c>
      <c r="AE96" s="72">
        <v>0</v>
      </c>
      <c r="AF96" s="72">
        <v>0</v>
      </c>
      <c r="AG96" s="72">
        <v>0</v>
      </c>
      <c r="AH96" s="72">
        <v>45.83</v>
      </c>
      <c r="AI96" s="72">
        <v>0</v>
      </c>
      <c r="AJ96" s="72">
        <v>0</v>
      </c>
      <c r="AK96" s="72">
        <v>95.51</v>
      </c>
      <c r="AL96" s="72">
        <v>0</v>
      </c>
      <c r="AM96" s="72">
        <v>0</v>
      </c>
      <c r="AN96" s="72">
        <v>0</v>
      </c>
      <c r="AO96" s="72">
        <v>0</v>
      </c>
      <c r="AP96" s="72">
        <v>0</v>
      </c>
      <c r="AQ96" s="72">
        <v>419.96</v>
      </c>
      <c r="AR96" s="72">
        <v>915.57</v>
      </c>
      <c r="AS96" s="72">
        <v>135</v>
      </c>
      <c r="AT96" s="72">
        <v>0</v>
      </c>
      <c r="AU96" s="72">
        <v>0</v>
      </c>
      <c r="AV96" s="72">
        <v>0</v>
      </c>
      <c r="AW96" s="72">
        <v>0</v>
      </c>
      <c r="AX96" s="72">
        <v>0</v>
      </c>
      <c r="AY96" s="72">
        <v>0</v>
      </c>
      <c r="AZ96" s="72">
        <v>0</v>
      </c>
      <c r="BA96" s="72">
        <v>248.23</v>
      </c>
      <c r="BB96" s="72">
        <v>0</v>
      </c>
      <c r="BC96" s="72">
        <v>0</v>
      </c>
      <c r="BD96" s="72">
        <v>0</v>
      </c>
      <c r="BE96" s="72">
        <v>0</v>
      </c>
      <c r="BF96" s="72">
        <v>0</v>
      </c>
      <c r="BG96" s="72">
        <v>0</v>
      </c>
      <c r="BH96" s="72">
        <v>0</v>
      </c>
      <c r="BI96" s="72">
        <v>0</v>
      </c>
      <c r="BJ96" s="72">
        <v>0</v>
      </c>
      <c r="BK96" s="72">
        <v>0</v>
      </c>
      <c r="BL96" s="72">
        <v>0</v>
      </c>
      <c r="BM96" s="72">
        <v>0</v>
      </c>
      <c r="BN96" s="72">
        <v>0</v>
      </c>
      <c r="BO96" s="72">
        <v>6223.2800000000007</v>
      </c>
      <c r="BP96" s="72">
        <v>1860.1</v>
      </c>
      <c r="BQ96" s="72">
        <v>4363.18</v>
      </c>
      <c r="BS96" s="69">
        <v>0</v>
      </c>
      <c r="BT96" s="69">
        <v>0</v>
      </c>
      <c r="BU96" s="69">
        <v>0</v>
      </c>
      <c r="BW96" t="s">
        <v>622</v>
      </c>
    </row>
    <row r="97" spans="1:75" x14ac:dyDescent="0.25">
      <c r="A97" t="s">
        <v>707</v>
      </c>
      <c r="B97" s="2" t="s">
        <v>627</v>
      </c>
      <c r="C97" s="72" t="s">
        <v>627</v>
      </c>
      <c r="D97" s="69">
        <v>517</v>
      </c>
      <c r="E97" s="69">
        <v>9353064</v>
      </c>
      <c r="F97" s="69" t="s">
        <v>628</v>
      </c>
      <c r="G97" s="72">
        <v>0</v>
      </c>
      <c r="H97" s="72">
        <v>0</v>
      </c>
      <c r="I97" s="72">
        <v>0</v>
      </c>
      <c r="J97" s="72">
        <v>0</v>
      </c>
      <c r="K97" s="72">
        <v>0</v>
      </c>
      <c r="L97" s="72">
        <v>0</v>
      </c>
      <c r="M97" s="72">
        <v>0</v>
      </c>
      <c r="N97" s="72">
        <v>0</v>
      </c>
      <c r="O97" s="72">
        <v>0</v>
      </c>
      <c r="P97" s="72">
        <v>0</v>
      </c>
      <c r="Q97" s="72">
        <v>0</v>
      </c>
      <c r="R97" s="72">
        <v>0</v>
      </c>
      <c r="S97" s="72">
        <v>0</v>
      </c>
      <c r="T97" s="72">
        <v>0</v>
      </c>
      <c r="U97" s="72">
        <v>0</v>
      </c>
      <c r="V97" s="72">
        <v>0</v>
      </c>
      <c r="W97" s="72">
        <v>0</v>
      </c>
      <c r="X97" s="72">
        <v>0</v>
      </c>
      <c r="Y97" s="72">
        <v>0</v>
      </c>
      <c r="Z97" s="72">
        <v>0</v>
      </c>
      <c r="AA97" s="72">
        <v>0</v>
      </c>
      <c r="AB97" s="72">
        <v>0</v>
      </c>
      <c r="AC97" s="72">
        <v>0</v>
      </c>
      <c r="AD97" s="72">
        <v>0</v>
      </c>
      <c r="AE97" s="72">
        <v>0</v>
      </c>
      <c r="AF97" s="72">
        <v>0</v>
      </c>
      <c r="AG97" s="72">
        <v>0</v>
      </c>
      <c r="AH97" s="72">
        <v>0</v>
      </c>
      <c r="AI97" s="72">
        <v>0</v>
      </c>
      <c r="AJ97" s="72">
        <v>0</v>
      </c>
      <c r="AK97" s="72">
        <v>0</v>
      </c>
      <c r="AL97" s="72">
        <v>0</v>
      </c>
      <c r="AM97" s="72">
        <v>0</v>
      </c>
      <c r="AN97" s="72">
        <v>0</v>
      </c>
      <c r="AO97" s="72">
        <v>0</v>
      </c>
      <c r="AP97" s="72">
        <v>0</v>
      </c>
      <c r="AQ97" s="72">
        <v>0</v>
      </c>
      <c r="AR97" s="72">
        <v>0</v>
      </c>
      <c r="AS97" s="72">
        <v>0</v>
      </c>
      <c r="AT97" s="72">
        <v>0</v>
      </c>
      <c r="AU97" s="72">
        <v>0</v>
      </c>
      <c r="AV97" s="72">
        <v>0</v>
      </c>
      <c r="AW97" s="72">
        <v>0</v>
      </c>
      <c r="AX97" s="72">
        <v>0</v>
      </c>
      <c r="AY97" s="72">
        <v>0</v>
      </c>
      <c r="AZ97" s="72">
        <v>0</v>
      </c>
      <c r="BA97" s="72">
        <v>1.021405182655144E-14</v>
      </c>
      <c r="BB97" s="72">
        <v>0</v>
      </c>
      <c r="BC97" s="72">
        <v>0</v>
      </c>
      <c r="BD97" s="72">
        <v>0</v>
      </c>
      <c r="BE97" s="72">
        <v>0</v>
      </c>
      <c r="BF97" s="72">
        <v>0</v>
      </c>
      <c r="BG97" s="72">
        <v>0</v>
      </c>
      <c r="BH97" s="72">
        <v>0</v>
      </c>
      <c r="BI97" s="72">
        <v>0</v>
      </c>
      <c r="BJ97" s="72">
        <v>0</v>
      </c>
      <c r="BK97" s="72">
        <v>0</v>
      </c>
      <c r="BL97" s="72">
        <v>0</v>
      </c>
      <c r="BM97" s="72">
        <v>0</v>
      </c>
      <c r="BN97" s="72">
        <v>0</v>
      </c>
      <c r="BO97" s="72">
        <v>0</v>
      </c>
      <c r="BP97" s="72">
        <v>1.021405182655144E-14</v>
      </c>
      <c r="BQ97" s="72">
        <v>-1.021405182655144E-14</v>
      </c>
      <c r="BS97" s="69">
        <v>0</v>
      </c>
      <c r="BT97" s="69">
        <v>0</v>
      </c>
      <c r="BU97" s="69">
        <v>0</v>
      </c>
      <c r="BW97" t="s">
        <v>627</v>
      </c>
    </row>
    <row r="98" spans="1:75" x14ac:dyDescent="0.25">
      <c r="A98" t="s">
        <v>708</v>
      </c>
      <c r="B98" s="2" t="s">
        <v>632</v>
      </c>
      <c r="C98" s="72" t="s">
        <v>632</v>
      </c>
      <c r="D98" s="69">
        <v>552</v>
      </c>
      <c r="E98" s="69">
        <v>9354500</v>
      </c>
      <c r="F98" s="69" t="s">
        <v>633</v>
      </c>
      <c r="G98" s="72">
        <v>0</v>
      </c>
      <c r="H98" s="72">
        <v>0</v>
      </c>
      <c r="I98" s="72">
        <v>0</v>
      </c>
      <c r="J98" s="72">
        <v>0</v>
      </c>
      <c r="K98" s="72">
        <v>0</v>
      </c>
      <c r="L98" s="72">
        <v>0</v>
      </c>
      <c r="M98" s="72">
        <v>0</v>
      </c>
      <c r="N98" s="72">
        <v>0</v>
      </c>
      <c r="O98" s="72">
        <v>0</v>
      </c>
      <c r="P98" s="72">
        <v>0</v>
      </c>
      <c r="Q98" s="72">
        <v>0</v>
      </c>
      <c r="R98" s="72">
        <v>0</v>
      </c>
      <c r="S98" s="72">
        <v>0</v>
      </c>
      <c r="T98" s="72">
        <v>0</v>
      </c>
      <c r="U98" s="72">
        <v>0</v>
      </c>
      <c r="V98" s="72">
        <v>0</v>
      </c>
      <c r="W98" s="72">
        <v>0</v>
      </c>
      <c r="X98" s="72">
        <v>0</v>
      </c>
      <c r="Y98" s="72">
        <v>0</v>
      </c>
      <c r="Z98" s="72">
        <v>0</v>
      </c>
      <c r="AA98" s="72">
        <v>0</v>
      </c>
      <c r="AB98" s="72">
        <v>0</v>
      </c>
      <c r="AC98" s="72">
        <v>0</v>
      </c>
      <c r="AD98" s="72">
        <v>0</v>
      </c>
      <c r="AE98" s="72">
        <v>0</v>
      </c>
      <c r="AF98" s="72">
        <v>0</v>
      </c>
      <c r="AG98" s="72">
        <v>0</v>
      </c>
      <c r="AH98" s="72">
        <v>0</v>
      </c>
      <c r="AI98" s="72">
        <v>0</v>
      </c>
      <c r="AJ98" s="72">
        <v>0</v>
      </c>
      <c r="AK98" s="72">
        <v>0</v>
      </c>
      <c r="AL98" s="72">
        <v>0</v>
      </c>
      <c r="AM98" s="72">
        <v>0</v>
      </c>
      <c r="AN98" s="72">
        <v>0</v>
      </c>
      <c r="AO98" s="72">
        <v>0</v>
      </c>
      <c r="AP98" s="72">
        <v>0</v>
      </c>
      <c r="AQ98" s="72">
        <v>0</v>
      </c>
      <c r="AR98" s="72">
        <v>0</v>
      </c>
      <c r="AS98" s="72">
        <v>0</v>
      </c>
      <c r="AT98" s="72">
        <v>0</v>
      </c>
      <c r="AU98" s="72">
        <v>0</v>
      </c>
      <c r="AV98" s="72">
        <v>0</v>
      </c>
      <c r="AW98" s="72">
        <v>0</v>
      </c>
      <c r="AX98" s="72">
        <v>0</v>
      </c>
      <c r="AY98" s="72">
        <v>0</v>
      </c>
      <c r="AZ98" s="72">
        <v>0</v>
      </c>
      <c r="BA98" s="72">
        <v>0</v>
      </c>
      <c r="BB98" s="72">
        <v>0</v>
      </c>
      <c r="BC98" s="72">
        <v>0</v>
      </c>
      <c r="BD98" s="72">
        <v>0</v>
      </c>
      <c r="BE98" s="72">
        <v>0</v>
      </c>
      <c r="BF98" s="72">
        <v>0</v>
      </c>
      <c r="BG98" s="72">
        <v>0</v>
      </c>
      <c r="BH98" s="72">
        <v>0</v>
      </c>
      <c r="BI98" s="72">
        <v>0</v>
      </c>
      <c r="BJ98" s="72">
        <v>0</v>
      </c>
      <c r="BK98" s="72">
        <v>0</v>
      </c>
      <c r="BL98" s="72">
        <v>0</v>
      </c>
      <c r="BM98" s="72">
        <v>0</v>
      </c>
      <c r="BN98" s="72">
        <v>0</v>
      </c>
      <c r="BO98" s="72">
        <v>0</v>
      </c>
      <c r="BP98" s="72">
        <v>0</v>
      </c>
      <c r="BQ98" s="72">
        <v>0</v>
      </c>
      <c r="BS98" s="69">
        <v>0</v>
      </c>
      <c r="BT98" s="69">
        <v>0</v>
      </c>
      <c r="BU98" s="69">
        <v>0</v>
      </c>
      <c r="BW98" t="s">
        <v>632</v>
      </c>
    </row>
    <row r="99" spans="1:75" x14ac:dyDescent="0.25">
      <c r="A99" t="s">
        <v>638</v>
      </c>
      <c r="B99" s="2" t="s">
        <v>637</v>
      </c>
      <c r="C99" s="72" t="s">
        <v>637</v>
      </c>
      <c r="D99" s="69">
        <v>560</v>
      </c>
      <c r="E99" s="69">
        <v>9354024</v>
      </c>
      <c r="F99" s="69" t="s">
        <v>638</v>
      </c>
      <c r="G99" s="72">
        <v>0</v>
      </c>
      <c r="H99" s="72">
        <v>0</v>
      </c>
      <c r="I99" s="72">
        <v>0</v>
      </c>
      <c r="J99" s="72">
        <v>0</v>
      </c>
      <c r="K99" s="72">
        <v>0</v>
      </c>
      <c r="L99" s="72">
        <v>0</v>
      </c>
      <c r="M99" s="72">
        <v>3755</v>
      </c>
      <c r="N99" s="72">
        <v>30171.48</v>
      </c>
      <c r="O99" s="72">
        <v>0</v>
      </c>
      <c r="P99" s="76">
        <v>-6</v>
      </c>
      <c r="Q99" s="72">
        <v>0</v>
      </c>
      <c r="R99" s="72">
        <v>0</v>
      </c>
      <c r="S99" s="72">
        <v>72731.5</v>
      </c>
      <c r="T99" s="72">
        <v>0</v>
      </c>
      <c r="U99" s="72">
        <v>0</v>
      </c>
      <c r="V99" s="72">
        <v>0</v>
      </c>
      <c r="W99" s="72">
        <v>0</v>
      </c>
      <c r="X99" s="72">
        <v>0</v>
      </c>
      <c r="Y99" s="72">
        <v>0</v>
      </c>
      <c r="Z99" s="72">
        <v>240.18</v>
      </c>
      <c r="AA99" s="72">
        <v>0</v>
      </c>
      <c r="AB99" s="72">
        <v>0</v>
      </c>
      <c r="AC99" s="72">
        <v>0</v>
      </c>
      <c r="AD99" s="72">
        <v>0</v>
      </c>
      <c r="AE99" s="72">
        <v>0</v>
      </c>
      <c r="AF99" s="72">
        <v>0</v>
      </c>
      <c r="AG99" s="72">
        <v>202.68</v>
      </c>
      <c r="AH99" s="72">
        <v>85</v>
      </c>
      <c r="AI99" s="72">
        <v>0</v>
      </c>
      <c r="AJ99" s="72">
        <v>0</v>
      </c>
      <c r="AK99" s="72">
        <v>689.02</v>
      </c>
      <c r="AL99" s="72">
        <v>0</v>
      </c>
      <c r="AM99" s="72">
        <v>54.31</v>
      </c>
      <c r="AN99" s="72">
        <v>0</v>
      </c>
      <c r="AO99" s="72">
        <v>0</v>
      </c>
      <c r="AP99" s="72">
        <v>0</v>
      </c>
      <c r="AQ99" s="72">
        <v>0</v>
      </c>
      <c r="AR99" s="72">
        <v>6914.25</v>
      </c>
      <c r="AS99" s="72">
        <v>0</v>
      </c>
      <c r="AT99" s="72">
        <v>0</v>
      </c>
      <c r="AU99" s="72">
        <v>0</v>
      </c>
      <c r="AV99" s="72">
        <v>0</v>
      </c>
      <c r="AW99" s="72">
        <v>0</v>
      </c>
      <c r="AX99" s="72">
        <v>0</v>
      </c>
      <c r="AY99" s="72">
        <v>0</v>
      </c>
      <c r="AZ99" s="72">
        <v>0</v>
      </c>
      <c r="BA99" s="72">
        <v>2980.33</v>
      </c>
      <c r="BB99" s="72">
        <v>0</v>
      </c>
      <c r="BC99" s="72">
        <v>1006.38</v>
      </c>
      <c r="BD99" s="72">
        <v>22.65</v>
      </c>
      <c r="BE99" s="72">
        <v>0</v>
      </c>
      <c r="BF99" s="72">
        <v>111.89</v>
      </c>
      <c r="BG99" s="72">
        <v>47</v>
      </c>
      <c r="BH99" s="72">
        <v>0</v>
      </c>
      <c r="BI99" s="72">
        <v>0</v>
      </c>
      <c r="BJ99" s="72">
        <v>0</v>
      </c>
      <c r="BK99" s="72">
        <v>0</v>
      </c>
      <c r="BL99" s="72">
        <v>0</v>
      </c>
      <c r="BM99" s="72">
        <v>5987.62</v>
      </c>
      <c r="BN99" s="72">
        <v>-24384.26</v>
      </c>
      <c r="BO99" s="72">
        <v>82267.72</v>
      </c>
      <c r="BP99" s="72">
        <v>18341.309999999998</v>
      </c>
      <c r="BQ99" s="72">
        <v>63926.41</v>
      </c>
      <c r="BS99" s="69">
        <v>0</v>
      </c>
      <c r="BT99" s="69">
        <v>0</v>
      </c>
      <c r="BU99" s="69">
        <v>0</v>
      </c>
      <c r="BW99" t="s">
        <v>637</v>
      </c>
    </row>
    <row r="100" spans="1:75" x14ac:dyDescent="0.25">
      <c r="A100" t="s">
        <v>643</v>
      </c>
      <c r="B100" s="2" t="s">
        <v>642</v>
      </c>
      <c r="C100" s="72" t="s">
        <v>642</v>
      </c>
      <c r="D100" s="69">
        <v>579</v>
      </c>
      <c r="E100" s="69">
        <v>9357002</v>
      </c>
      <c r="F100" s="69" t="s">
        <v>643</v>
      </c>
      <c r="G100" s="72">
        <v>0</v>
      </c>
      <c r="H100" s="72">
        <v>0</v>
      </c>
      <c r="I100" s="72">
        <v>0</v>
      </c>
      <c r="J100" s="72">
        <v>0</v>
      </c>
      <c r="K100" s="72">
        <v>0</v>
      </c>
      <c r="L100" s="72">
        <v>0</v>
      </c>
      <c r="M100" s="72">
        <v>0</v>
      </c>
      <c r="N100" s="72">
        <v>834</v>
      </c>
      <c r="O100" s="72">
        <v>0</v>
      </c>
      <c r="P100" s="72">
        <v>615.85</v>
      </c>
      <c r="Q100" s="72">
        <v>0</v>
      </c>
      <c r="R100" s="72">
        <v>0</v>
      </c>
      <c r="S100" s="72">
        <v>163</v>
      </c>
      <c r="T100" s="72">
        <v>95.09</v>
      </c>
      <c r="U100" s="72">
        <v>0</v>
      </c>
      <c r="V100" s="72">
        <v>0</v>
      </c>
      <c r="W100" s="72">
        <v>0</v>
      </c>
      <c r="X100" s="72">
        <v>0</v>
      </c>
      <c r="Y100" s="72">
        <v>0</v>
      </c>
      <c r="Z100" s="72">
        <v>0</v>
      </c>
      <c r="AA100" s="72">
        <v>0</v>
      </c>
      <c r="AB100" s="72">
        <v>0</v>
      </c>
      <c r="AC100" s="72">
        <v>0</v>
      </c>
      <c r="AD100" s="72">
        <v>0</v>
      </c>
      <c r="AE100" s="72">
        <v>0</v>
      </c>
      <c r="AF100" s="72">
        <v>0</v>
      </c>
      <c r="AG100" s="72">
        <v>0</v>
      </c>
      <c r="AH100" s="72">
        <v>0</v>
      </c>
      <c r="AI100" s="72">
        <v>0</v>
      </c>
      <c r="AJ100" s="72">
        <v>0</v>
      </c>
      <c r="AK100" s="72">
        <v>0</v>
      </c>
      <c r="AL100" s="72">
        <v>0</v>
      </c>
      <c r="AM100" s="72">
        <v>0</v>
      </c>
      <c r="AN100" s="72">
        <v>0</v>
      </c>
      <c r="AO100" s="72">
        <v>0</v>
      </c>
      <c r="AP100" s="72">
        <v>0</v>
      </c>
      <c r="AQ100" s="72">
        <v>0</v>
      </c>
      <c r="AR100" s="72">
        <v>256.88</v>
      </c>
      <c r="AS100" s="72">
        <v>0</v>
      </c>
      <c r="AT100" s="72">
        <v>0</v>
      </c>
      <c r="AU100" s="72">
        <v>0</v>
      </c>
      <c r="AV100" s="72">
        <v>0</v>
      </c>
      <c r="AW100" s="72">
        <v>0</v>
      </c>
      <c r="AX100" s="72">
        <v>0</v>
      </c>
      <c r="AY100" s="72">
        <v>0</v>
      </c>
      <c r="AZ100" s="72">
        <v>0</v>
      </c>
      <c r="BA100" s="72">
        <v>118.91000000000001</v>
      </c>
      <c r="BB100" s="72">
        <v>0</v>
      </c>
      <c r="BC100" s="72">
        <v>0</v>
      </c>
      <c r="BD100" s="72">
        <v>0</v>
      </c>
      <c r="BE100" s="72">
        <v>0</v>
      </c>
      <c r="BF100" s="72">
        <v>0</v>
      </c>
      <c r="BG100" s="72">
        <v>0</v>
      </c>
      <c r="BH100" s="72">
        <v>0</v>
      </c>
      <c r="BI100" s="72">
        <v>0</v>
      </c>
      <c r="BJ100" s="72">
        <v>0</v>
      </c>
      <c r="BK100" s="72">
        <v>0</v>
      </c>
      <c r="BL100" s="72">
        <v>0</v>
      </c>
      <c r="BM100" s="72">
        <v>0</v>
      </c>
      <c r="BN100" s="72">
        <v>-34.229999999999997</v>
      </c>
      <c r="BO100" s="72">
        <v>1673.7099999999998</v>
      </c>
      <c r="BP100" s="72">
        <v>375.79</v>
      </c>
      <c r="BQ100" s="72">
        <v>1297.9199999999998</v>
      </c>
      <c r="BS100" s="69">
        <v>0</v>
      </c>
      <c r="BT100" s="69">
        <v>0</v>
      </c>
      <c r="BU100" s="69">
        <v>0</v>
      </c>
      <c r="BW100" t="s">
        <v>642</v>
      </c>
    </row>
    <row r="101" spans="1:75" x14ac:dyDescent="0.25">
      <c r="A101">
        <v>0</v>
      </c>
      <c r="B101" s="2" t="s">
        <v>709</v>
      </c>
      <c r="C101" s="72" t="s">
        <v>709</v>
      </c>
      <c r="D101" s="69">
        <v>996</v>
      </c>
      <c r="E101" s="69" t="e">
        <v>#N/A</v>
      </c>
      <c r="F101" s="69" t="e">
        <v>#N/A</v>
      </c>
      <c r="G101" s="72">
        <v>0</v>
      </c>
      <c r="H101" s="72">
        <v>0</v>
      </c>
      <c r="I101" s="72">
        <v>0</v>
      </c>
      <c r="J101" s="72">
        <v>0</v>
      </c>
      <c r="K101" s="72">
        <v>0</v>
      </c>
      <c r="L101" s="72">
        <v>0</v>
      </c>
      <c r="M101" s="72">
        <v>0</v>
      </c>
      <c r="N101" s="72">
        <v>0</v>
      </c>
      <c r="O101" s="72">
        <v>0</v>
      </c>
      <c r="P101" s="72">
        <v>0</v>
      </c>
      <c r="Q101" s="72">
        <v>0</v>
      </c>
      <c r="R101" s="72">
        <v>0</v>
      </c>
      <c r="S101" s="72">
        <v>0</v>
      </c>
      <c r="T101" s="72">
        <v>0</v>
      </c>
      <c r="U101" s="72">
        <v>0</v>
      </c>
      <c r="V101" s="72">
        <v>0</v>
      </c>
      <c r="W101" s="72">
        <v>0</v>
      </c>
      <c r="X101" s="72">
        <v>0</v>
      </c>
      <c r="Y101" s="72">
        <v>0</v>
      </c>
      <c r="Z101" s="72">
        <v>0</v>
      </c>
      <c r="AA101" s="72">
        <v>0</v>
      </c>
      <c r="AB101" s="72">
        <v>0</v>
      </c>
      <c r="AC101" s="72">
        <v>0</v>
      </c>
      <c r="AD101" s="72">
        <v>0</v>
      </c>
      <c r="AE101" s="72">
        <v>0</v>
      </c>
      <c r="AF101" s="72">
        <v>0</v>
      </c>
      <c r="AG101" s="72">
        <v>0</v>
      </c>
      <c r="AH101" s="72">
        <v>0</v>
      </c>
      <c r="AI101" s="72">
        <v>0</v>
      </c>
      <c r="AJ101" s="72">
        <v>0</v>
      </c>
      <c r="AK101" s="72">
        <v>0</v>
      </c>
      <c r="AL101" s="72">
        <v>0</v>
      </c>
      <c r="AM101" s="72">
        <v>0</v>
      </c>
      <c r="AN101" s="72">
        <v>0</v>
      </c>
      <c r="AO101" s="72">
        <v>0</v>
      </c>
      <c r="AP101" s="72">
        <v>0</v>
      </c>
      <c r="AQ101" s="72">
        <v>0</v>
      </c>
      <c r="AR101" s="72">
        <v>0</v>
      </c>
      <c r="AS101" s="72">
        <v>0</v>
      </c>
      <c r="AT101" s="72">
        <v>0</v>
      </c>
      <c r="AU101" s="72">
        <v>0</v>
      </c>
      <c r="AV101" s="72">
        <v>0</v>
      </c>
      <c r="AW101" s="72">
        <v>0</v>
      </c>
      <c r="AX101" s="72">
        <v>0</v>
      </c>
      <c r="AY101" s="72">
        <v>0</v>
      </c>
      <c r="AZ101" s="72">
        <v>0</v>
      </c>
      <c r="BA101" s="72">
        <v>0</v>
      </c>
      <c r="BB101" s="72">
        <v>0</v>
      </c>
      <c r="BC101" s="72">
        <v>0</v>
      </c>
      <c r="BD101" s="72">
        <v>0</v>
      </c>
      <c r="BE101" s="72">
        <v>0</v>
      </c>
      <c r="BF101" s="72">
        <v>0</v>
      </c>
      <c r="BG101" s="72">
        <v>0</v>
      </c>
      <c r="BH101" s="72">
        <v>0</v>
      </c>
      <c r="BI101" s="72">
        <v>0</v>
      </c>
      <c r="BJ101" s="72">
        <v>0</v>
      </c>
      <c r="BK101" s="72">
        <v>0</v>
      </c>
      <c r="BL101" s="72">
        <v>0</v>
      </c>
      <c r="BM101" s="72">
        <v>0</v>
      </c>
      <c r="BN101" s="72">
        <v>0</v>
      </c>
      <c r="BO101" s="72">
        <v>0</v>
      </c>
      <c r="BP101" s="72">
        <v>0</v>
      </c>
      <c r="BQ101" s="72">
        <v>0</v>
      </c>
      <c r="BS101" s="69">
        <v>0</v>
      </c>
      <c r="BT101" s="69">
        <v>0</v>
      </c>
      <c r="BU101" s="69">
        <v>0</v>
      </c>
      <c r="BW101" t="s">
        <v>709</v>
      </c>
    </row>
    <row r="102" spans="1:75" x14ac:dyDescent="0.25">
      <c r="A102">
        <v>0</v>
      </c>
      <c r="B102" s="2" t="s">
        <v>710</v>
      </c>
      <c r="C102" s="72" t="s">
        <v>710</v>
      </c>
      <c r="D102" s="69">
        <v>999</v>
      </c>
      <c r="E102" s="69" t="e">
        <v>#N/A</v>
      </c>
      <c r="F102" s="69" t="e">
        <v>#N/A</v>
      </c>
      <c r="G102" s="72">
        <v>0</v>
      </c>
      <c r="H102" s="72">
        <v>0</v>
      </c>
      <c r="I102" s="72">
        <v>0</v>
      </c>
      <c r="J102" s="72">
        <v>0</v>
      </c>
      <c r="K102" s="72">
        <v>0</v>
      </c>
      <c r="L102" s="72">
        <v>0</v>
      </c>
      <c r="M102" s="72">
        <v>0</v>
      </c>
      <c r="N102" s="72">
        <v>0</v>
      </c>
      <c r="O102" s="72">
        <v>0</v>
      </c>
      <c r="P102" s="72">
        <v>0</v>
      </c>
      <c r="Q102" s="72">
        <v>0</v>
      </c>
      <c r="R102" s="72">
        <v>0</v>
      </c>
      <c r="S102" s="72">
        <v>0</v>
      </c>
      <c r="T102" s="72">
        <v>0</v>
      </c>
      <c r="U102" s="72">
        <v>0</v>
      </c>
      <c r="V102" s="72">
        <v>0</v>
      </c>
      <c r="W102" s="72">
        <v>0</v>
      </c>
      <c r="X102" s="72">
        <v>0</v>
      </c>
      <c r="Y102" s="72">
        <v>0</v>
      </c>
      <c r="Z102" s="72">
        <v>0</v>
      </c>
      <c r="AA102" s="72">
        <v>0</v>
      </c>
      <c r="AB102" s="72">
        <v>0</v>
      </c>
      <c r="AC102" s="72">
        <v>0</v>
      </c>
      <c r="AD102" s="72">
        <v>0</v>
      </c>
      <c r="AE102" s="72">
        <v>0</v>
      </c>
      <c r="AF102" s="72">
        <v>0</v>
      </c>
      <c r="AG102" s="72">
        <v>0</v>
      </c>
      <c r="AH102" s="72">
        <v>0</v>
      </c>
      <c r="AI102" s="72">
        <v>0</v>
      </c>
      <c r="AJ102" s="72">
        <v>0</v>
      </c>
      <c r="AK102" s="72">
        <v>0</v>
      </c>
      <c r="AL102" s="72">
        <v>0</v>
      </c>
      <c r="AM102" s="72">
        <v>0</v>
      </c>
      <c r="AN102" s="72">
        <v>0</v>
      </c>
      <c r="AO102" s="72">
        <v>0</v>
      </c>
      <c r="AP102" s="72">
        <v>0</v>
      </c>
      <c r="AQ102" s="72">
        <v>0</v>
      </c>
      <c r="AR102" s="72">
        <v>0</v>
      </c>
      <c r="AS102" s="72">
        <v>0</v>
      </c>
      <c r="AT102" s="72">
        <v>0</v>
      </c>
      <c r="AU102" s="72">
        <v>0</v>
      </c>
      <c r="AV102" s="72">
        <v>0</v>
      </c>
      <c r="AW102" s="72">
        <v>0</v>
      </c>
      <c r="AX102" s="72">
        <v>0</v>
      </c>
      <c r="AY102" s="72">
        <v>0</v>
      </c>
      <c r="AZ102" s="72">
        <v>0</v>
      </c>
      <c r="BA102" s="72">
        <v>0</v>
      </c>
      <c r="BB102" s="72">
        <v>0</v>
      </c>
      <c r="BC102" s="72">
        <v>0</v>
      </c>
      <c r="BD102" s="72">
        <v>0</v>
      </c>
      <c r="BE102" s="72">
        <v>0</v>
      </c>
      <c r="BF102" s="72">
        <v>0</v>
      </c>
      <c r="BG102" s="72">
        <v>0</v>
      </c>
      <c r="BH102" s="72">
        <v>0</v>
      </c>
      <c r="BI102" s="72">
        <v>0</v>
      </c>
      <c r="BJ102" s="72">
        <v>0</v>
      </c>
      <c r="BK102" s="72">
        <v>0</v>
      </c>
      <c r="BL102" s="72">
        <v>0</v>
      </c>
      <c r="BM102" s="72">
        <v>0</v>
      </c>
      <c r="BN102" s="72">
        <v>0</v>
      </c>
      <c r="BO102" s="72">
        <v>0</v>
      </c>
      <c r="BP102" s="72">
        <v>0</v>
      </c>
      <c r="BQ102" s="72">
        <v>0</v>
      </c>
      <c r="BS102" s="69">
        <v>0</v>
      </c>
      <c r="BT102" s="69">
        <v>0</v>
      </c>
      <c r="BU102" s="69">
        <v>0</v>
      </c>
      <c r="BW102" t="s">
        <v>710</v>
      </c>
    </row>
    <row r="103" spans="1:75" x14ac:dyDescent="0.25">
      <c r="C103" s="69"/>
      <c r="D103" s="69"/>
      <c r="E103" s="69"/>
      <c r="F103" s="69"/>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c r="AY103" s="72"/>
      <c r="AZ103" s="72"/>
      <c r="BA103" s="72"/>
      <c r="BB103" s="72"/>
      <c r="BC103" s="72"/>
      <c r="BD103" s="72"/>
      <c r="BE103" s="72"/>
      <c r="BF103" s="72"/>
      <c r="BG103" s="72"/>
      <c r="BH103" s="72"/>
      <c r="BI103" s="72"/>
      <c r="BJ103" s="72"/>
      <c r="BK103" s="72"/>
      <c r="BL103" s="72"/>
      <c r="BM103" s="72"/>
      <c r="BN103" s="72"/>
    </row>
    <row r="104" spans="1:75" x14ac:dyDescent="0.25">
      <c r="C104" s="69"/>
      <c r="D104" s="69"/>
      <c r="E104" s="69"/>
      <c r="F104" s="69"/>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c r="BC104" s="72"/>
      <c r="BD104" s="72"/>
      <c r="BE104" s="72"/>
      <c r="BF104" s="72"/>
      <c r="BG104" s="72"/>
      <c r="BH104" s="72"/>
      <c r="BI104" s="72"/>
      <c r="BJ104" s="72"/>
      <c r="BK104" s="72"/>
      <c r="BL104" s="72"/>
      <c r="BM104" s="72"/>
      <c r="BN104" s="72"/>
    </row>
    <row r="106" spans="1:75" x14ac:dyDescent="0.25">
      <c r="G106" s="72">
        <v>0</v>
      </c>
      <c r="H106" s="72">
        <v>0</v>
      </c>
      <c r="I106" s="72">
        <v>4689.22</v>
      </c>
      <c r="J106" s="72">
        <v>0</v>
      </c>
      <c r="K106" s="72">
        <v>6950</v>
      </c>
      <c r="L106" s="72">
        <v>109674.63</v>
      </c>
      <c r="M106" s="72">
        <v>17411.36</v>
      </c>
      <c r="N106" s="72">
        <v>303785.61</v>
      </c>
      <c r="O106" s="72">
        <v>0</v>
      </c>
      <c r="P106" s="72">
        <v>121831.43999999999</v>
      </c>
      <c r="Q106" s="72">
        <v>28051.8</v>
      </c>
      <c r="R106" s="72">
        <v>2323.6</v>
      </c>
      <c r="S106" s="72">
        <v>147027.37</v>
      </c>
      <c r="T106" s="72">
        <v>15290</v>
      </c>
      <c r="U106" s="72">
        <v>0</v>
      </c>
      <c r="V106" s="72">
        <v>0</v>
      </c>
      <c r="W106" s="72">
        <v>0</v>
      </c>
      <c r="X106" s="72">
        <v>0</v>
      </c>
      <c r="Y106" s="72">
        <v>0</v>
      </c>
      <c r="Z106" s="72">
        <v>29629.060000000005</v>
      </c>
      <c r="AA106" s="72">
        <v>0</v>
      </c>
      <c r="AB106" s="72">
        <v>0</v>
      </c>
      <c r="AC106" s="72">
        <v>0</v>
      </c>
      <c r="AD106" s="72">
        <v>0</v>
      </c>
      <c r="AE106" s="72">
        <v>0</v>
      </c>
      <c r="AF106" s="72">
        <v>0</v>
      </c>
      <c r="AG106" s="72">
        <v>1343.69</v>
      </c>
      <c r="AH106" s="72">
        <v>2899.85</v>
      </c>
      <c r="AI106" s="72">
        <v>0</v>
      </c>
      <c r="AJ106" s="72">
        <v>0</v>
      </c>
      <c r="AK106" s="72">
        <v>-5681.0899999999983</v>
      </c>
      <c r="AL106" s="72">
        <v>1420.99</v>
      </c>
      <c r="AM106" s="72">
        <v>280.87</v>
      </c>
      <c r="AN106" s="72">
        <v>0</v>
      </c>
      <c r="AO106" s="72">
        <v>-839.11</v>
      </c>
      <c r="AP106" s="72">
        <v>0</v>
      </c>
      <c r="AQ106" s="72">
        <v>4628.95</v>
      </c>
      <c r="AR106" s="72">
        <v>22981.51</v>
      </c>
      <c r="AS106" s="72">
        <v>4905.3499999999985</v>
      </c>
      <c r="AT106" s="72">
        <v>0</v>
      </c>
      <c r="AU106" s="72">
        <v>0</v>
      </c>
      <c r="AV106" s="72">
        <v>0</v>
      </c>
      <c r="AW106" s="72">
        <v>0</v>
      </c>
      <c r="AX106" s="72">
        <v>0</v>
      </c>
      <c r="AY106" s="72">
        <v>0</v>
      </c>
      <c r="AZ106" s="72">
        <v>0</v>
      </c>
      <c r="BA106" s="72">
        <v>18424.91</v>
      </c>
      <c r="BB106" s="72">
        <v>0</v>
      </c>
      <c r="BC106" s="72">
        <v>4728.1699999999992</v>
      </c>
      <c r="BD106" s="72">
        <v>4597.2399999999989</v>
      </c>
      <c r="BE106" s="72">
        <v>0</v>
      </c>
      <c r="BF106" s="72">
        <v>2589.39</v>
      </c>
      <c r="BG106" s="72">
        <v>1059.1399999999999</v>
      </c>
      <c r="BH106" s="72">
        <v>0</v>
      </c>
      <c r="BI106" s="72">
        <v>0</v>
      </c>
      <c r="BJ106" s="72">
        <v>0</v>
      </c>
      <c r="BK106" s="72">
        <v>0</v>
      </c>
      <c r="BL106" s="72">
        <v>0</v>
      </c>
      <c r="BM106" s="72">
        <v>10730.4</v>
      </c>
      <c r="BN106" s="72">
        <v>-53134.96</v>
      </c>
    </row>
  </sheetData>
  <mergeCells count="3">
    <mergeCell ref="E3:F3"/>
    <mergeCell ref="G3:Y3"/>
    <mergeCell ref="Z3:B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86DDE-8E7C-45CA-B1F9-7625BF9762B8}">
  <dimension ref="A1:CZ100"/>
  <sheetViews>
    <sheetView topLeftCell="CN1" zoomScale="70" zoomScaleNormal="70" workbookViewId="0">
      <selection activeCell="CN1" sqref="A1:XFD1048576"/>
    </sheetView>
  </sheetViews>
  <sheetFormatPr defaultRowHeight="15" x14ac:dyDescent="0.25"/>
  <cols>
    <col min="1" max="1" width="6.42578125" bestFit="1" customWidth="1"/>
    <col min="2" max="2" width="84.5703125" bestFit="1" customWidth="1"/>
    <col min="3" max="3" width="10.28515625"/>
    <col min="4" max="4" width="22" style="33" bestFit="1" customWidth="1"/>
    <col min="5" max="5" width="84.5703125" bestFit="1" customWidth="1"/>
    <col min="6" max="6" width="75.140625" hidden="1" customWidth="1"/>
    <col min="7" max="7" width="16.5703125" hidden="1" customWidth="1"/>
    <col min="8" max="8" width="17.85546875" hidden="1" customWidth="1"/>
    <col min="9" max="9" width="14.140625" hidden="1" customWidth="1"/>
    <col min="10" max="19" width="13.140625" hidden="1" customWidth="1"/>
    <col min="20" max="20" width="12.5703125" hidden="1" customWidth="1"/>
    <col min="21" max="21" width="18.28515625" hidden="1" customWidth="1"/>
    <col min="22" max="22" width="12.28515625" hidden="1" customWidth="1"/>
    <col min="23" max="23" width="12.5703125" hidden="1" customWidth="1"/>
    <col min="24" max="24" width="10.28515625" hidden="1" customWidth="1"/>
    <col min="25" max="25" width="10.140625" hidden="1" customWidth="1"/>
    <col min="26" max="26" width="26.42578125" style="8" bestFit="1" customWidth="1"/>
    <col min="27" max="27" width="13.140625" style="8" bestFit="1" customWidth="1"/>
    <col min="28" max="28" width="9.42578125" bestFit="1" customWidth="1"/>
    <col min="29" max="29" width="22.28515625" bestFit="1" customWidth="1"/>
    <col min="30" max="31" width="20.140625" bestFit="1" customWidth="1"/>
    <col min="32" max="32" width="9" bestFit="1" customWidth="1"/>
    <col min="33" max="33" width="19.140625" bestFit="1" customWidth="1"/>
    <col min="34" max="34" width="19.5703125" bestFit="1" customWidth="1"/>
    <col min="35" max="35" width="17.85546875" bestFit="1" customWidth="1"/>
    <col min="36" max="36" width="17" bestFit="1" customWidth="1"/>
    <col min="37" max="37" width="40.85546875" customWidth="1"/>
    <col min="38" max="38" width="49" bestFit="1" customWidth="1"/>
    <col min="39" max="39" width="28" bestFit="1" customWidth="1"/>
    <col min="40" max="40" width="53.85546875" bestFit="1" customWidth="1"/>
    <col min="41" max="41" width="49" bestFit="1" customWidth="1"/>
    <col min="42" max="42" width="17.85546875" bestFit="1" customWidth="1"/>
    <col min="43" max="45" width="9" bestFit="1" customWidth="1"/>
    <col min="46" max="47" width="56.42578125" customWidth="1"/>
    <col min="48" max="48" width="21.140625" bestFit="1" customWidth="1"/>
    <col min="49" max="51" width="46.28515625" customWidth="1"/>
    <col min="52" max="58" width="53" customWidth="1"/>
    <col min="59" max="59" width="18.5703125" bestFit="1" customWidth="1"/>
    <col min="60" max="60" width="18.85546875" bestFit="1" customWidth="1"/>
    <col min="61" max="61" width="23.5703125" bestFit="1" customWidth="1"/>
    <col min="62" max="62" width="11.5703125" bestFit="1" customWidth="1"/>
    <col min="63" max="63" width="50.85546875" customWidth="1"/>
    <col min="64" max="64" width="20.140625" bestFit="1" customWidth="1"/>
    <col min="65" max="66" width="55.7109375" customWidth="1"/>
    <col min="67" max="68" width="9.28515625" bestFit="1" customWidth="1"/>
    <col min="71" max="71" width="37" bestFit="1" customWidth="1"/>
    <col min="72" max="72" width="50.28515625" bestFit="1" customWidth="1"/>
    <col min="73" max="73" width="19.5703125" bestFit="1" customWidth="1"/>
    <col min="74" max="74" width="50" customWidth="1"/>
    <col min="75" max="75" width="19.140625" bestFit="1" customWidth="1"/>
    <col min="76" max="76" width="20.140625" bestFit="1" customWidth="1"/>
    <col min="77" max="77" width="24" bestFit="1" customWidth="1"/>
    <col min="78" max="78" width="19.140625" bestFit="1" customWidth="1"/>
    <col min="79" max="80" width="42.5703125" customWidth="1"/>
    <col min="81" max="81" width="10" bestFit="1" customWidth="1"/>
    <col min="82" max="83" width="40.28515625" customWidth="1"/>
    <col min="84" max="84" width="37.85546875" bestFit="1" customWidth="1"/>
    <col min="85" max="85" width="61.140625" bestFit="1" customWidth="1"/>
    <col min="86" max="86" width="18.28515625" bestFit="1" customWidth="1"/>
    <col min="87" max="87" width="52.28515625" bestFit="1" customWidth="1"/>
    <col min="88" max="88" width="9.28515625" bestFit="1" customWidth="1"/>
    <col min="89" max="89" width="21.7109375" bestFit="1" customWidth="1"/>
    <col min="90" max="90" width="25.85546875" bestFit="1" customWidth="1"/>
    <col min="91" max="91" width="19.85546875" bestFit="1" customWidth="1"/>
    <col min="92" max="92" width="32.85546875" bestFit="1" customWidth="1"/>
    <col min="93" max="93" width="18.28515625" bestFit="1" customWidth="1"/>
    <col min="94" max="94" width="45.85546875" bestFit="1" customWidth="1"/>
    <col min="95" max="95" width="46.140625" bestFit="1" customWidth="1"/>
    <col min="96" max="96" width="29" bestFit="1" customWidth="1"/>
    <col min="97" max="97" width="68.7109375" bestFit="1" customWidth="1"/>
    <col min="98" max="98" width="22.42578125" bestFit="1" customWidth="1"/>
    <col min="99" max="99" width="15.7109375" bestFit="1" customWidth="1"/>
    <col min="100" max="100" width="22.28515625" bestFit="1" customWidth="1"/>
    <col min="101" max="101" width="25.140625" bestFit="1" customWidth="1"/>
    <col min="102" max="102" width="20.42578125" bestFit="1" customWidth="1"/>
    <col min="103" max="103" width="24.42578125" customWidth="1"/>
  </cols>
  <sheetData>
    <row r="1" spans="1:104" ht="295.5" customHeight="1" x14ac:dyDescent="0.25">
      <c r="Z1" s="62" t="s">
        <v>1</v>
      </c>
      <c r="AC1" s="45" t="s">
        <v>2</v>
      </c>
      <c r="AD1" s="46" t="s">
        <v>3</v>
      </c>
      <c r="AE1" s="45" t="s">
        <v>4</v>
      </c>
      <c r="AF1" s="46" t="s">
        <v>5</v>
      </c>
      <c r="AG1" s="45" t="s">
        <v>6</v>
      </c>
      <c r="AH1" s="45" t="s">
        <v>7</v>
      </c>
      <c r="AI1" s="45" t="s">
        <v>8</v>
      </c>
      <c r="AJ1" s="39" t="s">
        <v>9</v>
      </c>
      <c r="AK1" s="46" t="s">
        <v>10</v>
      </c>
      <c r="AL1" s="46" t="s">
        <v>11</v>
      </c>
      <c r="AM1" s="46" t="s">
        <v>12</v>
      </c>
      <c r="AN1" s="46" t="s">
        <v>13</v>
      </c>
      <c r="AO1" s="46" t="s">
        <v>14</v>
      </c>
      <c r="AP1" s="46" t="s">
        <v>15</v>
      </c>
      <c r="AT1" s="45" t="s">
        <v>16</v>
      </c>
      <c r="AU1" s="44" t="s">
        <v>17</v>
      </c>
      <c r="AV1" s="45" t="s">
        <v>18</v>
      </c>
      <c r="AW1" s="45" t="s">
        <v>19</v>
      </c>
      <c r="AX1" s="45" t="s">
        <v>20</v>
      </c>
      <c r="AY1" s="45" t="s">
        <v>21</v>
      </c>
      <c r="AZ1" s="45" t="s">
        <v>22</v>
      </c>
      <c r="BA1" s="43" t="s">
        <v>23</v>
      </c>
      <c r="BB1" s="43" t="s">
        <v>24</v>
      </c>
      <c r="BC1" s="41" t="s">
        <v>25</v>
      </c>
      <c r="BD1" s="41" t="s">
        <v>26</v>
      </c>
      <c r="BE1" s="43" t="s">
        <v>27</v>
      </c>
      <c r="BF1" s="45" t="s">
        <v>28</v>
      </c>
      <c r="BG1" s="44" t="s">
        <v>29</v>
      </c>
      <c r="BH1" s="44" t="s">
        <v>30</v>
      </c>
      <c r="BI1" s="44" t="s">
        <v>31</v>
      </c>
      <c r="BJ1" s="44" t="s">
        <v>32</v>
      </c>
      <c r="BK1" s="44" t="s">
        <v>33</v>
      </c>
      <c r="BL1" s="44" t="s">
        <v>34</v>
      </c>
      <c r="BM1" s="46" t="s">
        <v>35</v>
      </c>
      <c r="BN1" s="44" t="s">
        <v>36</v>
      </c>
      <c r="BO1" s="44" t="s">
        <v>37</v>
      </c>
      <c r="BP1" s="44" t="s">
        <v>38</v>
      </c>
      <c r="BQ1" s="44" t="s">
        <v>39</v>
      </c>
      <c r="BR1" s="44" t="s">
        <v>40</v>
      </c>
      <c r="BS1" s="44" t="s">
        <v>41</v>
      </c>
      <c r="BT1" s="46" t="s">
        <v>42</v>
      </c>
      <c r="BU1" s="46" t="s">
        <v>43</v>
      </c>
      <c r="BV1" s="46" t="s">
        <v>44</v>
      </c>
      <c r="BW1" s="46" t="s">
        <v>45</v>
      </c>
      <c r="BX1" s="46" t="s">
        <v>46</v>
      </c>
      <c r="BY1" s="46" t="s">
        <v>47</v>
      </c>
      <c r="BZ1" s="46" t="s">
        <v>48</v>
      </c>
      <c r="CA1" s="46" t="s">
        <v>49</v>
      </c>
      <c r="CB1" s="46" t="s">
        <v>50</v>
      </c>
      <c r="CC1" s="46" t="s">
        <v>51</v>
      </c>
      <c r="CD1" s="46" t="s">
        <v>52</v>
      </c>
      <c r="CE1" s="46" t="s">
        <v>53</v>
      </c>
      <c r="CF1" s="46" t="s">
        <v>54</v>
      </c>
      <c r="CG1" s="44" t="s">
        <v>55</v>
      </c>
      <c r="CH1" s="44" t="s">
        <v>56</v>
      </c>
      <c r="CI1" s="44" t="s">
        <v>57</v>
      </c>
      <c r="CJ1" s="33"/>
      <c r="CK1" s="44" t="s">
        <v>58</v>
      </c>
      <c r="CL1" s="44" t="s">
        <v>59</v>
      </c>
      <c r="CM1" s="44" t="s">
        <v>60</v>
      </c>
      <c r="CN1" s="44" t="s">
        <v>61</v>
      </c>
      <c r="CO1" s="44" t="s">
        <v>62</v>
      </c>
      <c r="CP1" s="44" t="s">
        <v>63</v>
      </c>
      <c r="CQ1" s="44" t="s">
        <v>64</v>
      </c>
      <c r="CR1" s="44" t="s">
        <v>65</v>
      </c>
      <c r="CS1" s="41" t="s">
        <v>66</v>
      </c>
      <c r="CT1" s="41" t="s">
        <v>67</v>
      </c>
      <c r="CU1" s="41" t="s">
        <v>68</v>
      </c>
      <c r="CV1" s="41" t="s">
        <v>69</v>
      </c>
      <c r="CW1" s="41" t="s">
        <v>70</v>
      </c>
      <c r="CX1" s="41" t="s">
        <v>71</v>
      </c>
    </row>
    <row r="2" spans="1:104" ht="47.25" x14ac:dyDescent="0.25">
      <c r="AC2" s="34"/>
      <c r="AD2" s="33"/>
      <c r="AE2" s="34"/>
      <c r="AF2" s="33"/>
      <c r="AG2" s="34"/>
      <c r="AH2" s="26"/>
      <c r="AI2" s="34"/>
      <c r="AJ2" s="34"/>
      <c r="AK2" s="34"/>
      <c r="AL2" s="33"/>
      <c r="AM2" s="33"/>
      <c r="AN2" s="33"/>
      <c r="AO2" s="33"/>
      <c r="AP2" s="33"/>
      <c r="AT2" s="45" t="s">
        <v>711</v>
      </c>
      <c r="AV2" s="34"/>
      <c r="AW2" s="34"/>
      <c r="AX2" s="34"/>
      <c r="AY2" s="34"/>
      <c r="AZ2" s="34"/>
      <c r="BA2" s="34"/>
      <c r="BB2" s="34"/>
      <c r="BE2" s="34"/>
      <c r="BF2" s="34"/>
      <c r="BM2" s="47" t="s">
        <v>712</v>
      </c>
      <c r="BT2" s="33"/>
      <c r="BU2" s="33"/>
      <c r="BV2" s="33"/>
      <c r="BW2" s="33"/>
      <c r="BX2" s="33"/>
      <c r="BY2" s="33"/>
      <c r="BZ2" s="33"/>
      <c r="CA2" s="33"/>
      <c r="CB2" s="47" t="s">
        <v>74</v>
      </c>
      <c r="CC2" s="33"/>
      <c r="CD2" s="33"/>
      <c r="CE2" s="33"/>
      <c r="CF2" s="33"/>
      <c r="CG2" s="3" t="s">
        <v>72</v>
      </c>
      <c r="CJ2" s="3" t="s">
        <v>73</v>
      </c>
      <c r="CN2" s="47" t="s">
        <v>74</v>
      </c>
      <c r="CS2" s="33" t="s">
        <v>713</v>
      </c>
      <c r="CT2" s="3" t="s">
        <v>714</v>
      </c>
      <c r="CU2" s="33" t="s">
        <v>713</v>
      </c>
      <c r="CY2" s="3" t="s">
        <v>76</v>
      </c>
    </row>
    <row r="3" spans="1:104" ht="15.75" x14ac:dyDescent="0.25">
      <c r="D3" s="3" t="s">
        <v>77</v>
      </c>
      <c r="E3" s="3"/>
      <c r="F3" s="3"/>
      <c r="G3" s="3"/>
      <c r="H3" s="3"/>
      <c r="I3" s="3"/>
      <c r="J3" s="3"/>
      <c r="K3" s="3"/>
      <c r="L3" s="3"/>
      <c r="M3" s="3"/>
      <c r="N3" s="3"/>
      <c r="O3" s="3"/>
      <c r="P3" s="3"/>
      <c r="Q3" s="3"/>
      <c r="R3" s="3"/>
      <c r="S3" s="3"/>
      <c r="T3" s="3"/>
      <c r="U3" s="3"/>
      <c r="V3" s="3"/>
      <c r="W3" s="3"/>
      <c r="X3" s="3"/>
      <c r="Y3" s="3"/>
      <c r="Z3" s="7" t="s">
        <v>78</v>
      </c>
      <c r="AA3" s="7"/>
      <c r="AB3" s="3"/>
      <c r="AC3" s="7">
        <v>116659548.59000005</v>
      </c>
      <c r="AD3" s="7">
        <v>3225566</v>
      </c>
      <c r="AE3" s="7">
        <v>9364803.9799999986</v>
      </c>
      <c r="AF3" s="7">
        <v>0</v>
      </c>
      <c r="AG3" s="7">
        <v>5313514.0600000005</v>
      </c>
      <c r="AH3" s="7">
        <v>6215659.5500000007</v>
      </c>
      <c r="AI3" s="7">
        <v>559504.75</v>
      </c>
      <c r="AJ3" s="7">
        <v>108377.93</v>
      </c>
      <c r="AK3" s="7">
        <v>4223748.8600000003</v>
      </c>
      <c r="AL3" s="7">
        <v>2279830.0999999996</v>
      </c>
      <c r="AM3" s="7">
        <v>127232.42</v>
      </c>
      <c r="AN3" s="7">
        <v>160666.37000000002</v>
      </c>
      <c r="AO3" s="7">
        <v>1416632.86</v>
      </c>
      <c r="AP3" s="7">
        <v>580085.22</v>
      </c>
      <c r="AQ3" s="7">
        <v>0</v>
      </c>
      <c r="AR3" s="7">
        <v>0</v>
      </c>
      <c r="AS3" s="7">
        <v>0</v>
      </c>
      <c r="AT3" s="7">
        <v>76845257.87000002</v>
      </c>
      <c r="AU3" s="7">
        <v>885156.22999999986</v>
      </c>
      <c r="AV3" s="7">
        <v>29271226.440000016</v>
      </c>
      <c r="AW3" s="7">
        <v>3011080.94</v>
      </c>
      <c r="AX3" s="7">
        <v>8284987.120000002</v>
      </c>
      <c r="AY3" s="7">
        <v>1011731.27</v>
      </c>
      <c r="AZ3" s="7">
        <v>3440756.2500000014</v>
      </c>
      <c r="BA3" s="7">
        <v>737869.41999999993</v>
      </c>
      <c r="BB3" s="7">
        <v>362675.7</v>
      </c>
      <c r="BC3" s="7">
        <v>240365.53000000003</v>
      </c>
      <c r="BD3" s="7">
        <v>165548.36000000002</v>
      </c>
      <c r="BE3" s="7">
        <v>1779184.9100000001</v>
      </c>
      <c r="BF3" s="7">
        <v>645411.41999999981</v>
      </c>
      <c r="BG3" s="7">
        <v>1801547.15</v>
      </c>
      <c r="BH3" s="7">
        <v>432277.42999999982</v>
      </c>
      <c r="BI3" s="7">
        <v>2351097.0599999987</v>
      </c>
      <c r="BJ3" s="7">
        <v>0</v>
      </c>
      <c r="BK3" s="7">
        <v>995459.37999999977</v>
      </c>
      <c r="BL3" s="7">
        <v>4345257.8599999994</v>
      </c>
      <c r="BM3" s="7">
        <v>1293846.0699999998</v>
      </c>
      <c r="BN3" s="7">
        <v>0</v>
      </c>
      <c r="BO3" s="7">
        <v>0</v>
      </c>
      <c r="BP3" s="7">
        <v>0</v>
      </c>
      <c r="BQ3" s="7">
        <v>0</v>
      </c>
      <c r="BR3" s="7">
        <v>0</v>
      </c>
      <c r="BS3" s="7">
        <v>0</v>
      </c>
      <c r="BT3" s="7">
        <v>478311.47000000003</v>
      </c>
      <c r="BU3" s="7">
        <v>1372802.5300000003</v>
      </c>
      <c r="BV3" s="7">
        <v>503369.62000000011</v>
      </c>
      <c r="BW3" s="7">
        <v>2137418.4599999995</v>
      </c>
      <c r="BX3" s="7">
        <v>5579322.8899999987</v>
      </c>
      <c r="BY3" s="7">
        <v>1162692.9800000002</v>
      </c>
      <c r="BZ3" s="7">
        <v>2194155.5000000005</v>
      </c>
      <c r="CA3" s="7">
        <v>2375036.15</v>
      </c>
      <c r="CB3" s="7">
        <v>0</v>
      </c>
      <c r="CC3" s="7">
        <v>0</v>
      </c>
      <c r="CD3" s="7">
        <v>762785.02999999991</v>
      </c>
      <c r="CE3" s="7">
        <v>0</v>
      </c>
      <c r="CF3" s="7">
        <v>0</v>
      </c>
      <c r="CG3" s="7">
        <v>456504.48000000004</v>
      </c>
      <c r="CH3" s="7">
        <v>1955</v>
      </c>
      <c r="CI3" s="7">
        <v>0</v>
      </c>
      <c r="CJ3" s="7"/>
      <c r="CK3" s="7">
        <v>0</v>
      </c>
      <c r="CL3" s="7">
        <v>466563.32</v>
      </c>
      <c r="CM3" s="7">
        <v>67873.210000000021</v>
      </c>
      <c r="CN3" s="7">
        <v>330915.71000000002</v>
      </c>
      <c r="CO3" s="7">
        <v>0</v>
      </c>
      <c r="CP3" s="7">
        <v>0</v>
      </c>
      <c r="CQ3" s="7">
        <v>0</v>
      </c>
      <c r="CR3" s="7">
        <v>0</v>
      </c>
      <c r="CS3" s="7">
        <v>11022465.913301531</v>
      </c>
      <c r="CT3" s="7">
        <v>0</v>
      </c>
      <c r="CU3" s="7">
        <v>982800.13000000012</v>
      </c>
      <c r="CV3" s="7">
        <v>0</v>
      </c>
      <c r="CW3" s="7">
        <v>0</v>
      </c>
      <c r="CX3" s="7">
        <v>0</v>
      </c>
    </row>
    <row r="4" spans="1:104" ht="63" x14ac:dyDescent="0.25">
      <c r="D4" s="77" t="s">
        <v>79</v>
      </c>
      <c r="E4" s="78" t="s">
        <v>80</v>
      </c>
      <c r="F4" s="78" t="s">
        <v>81</v>
      </c>
      <c r="G4" s="79" t="s">
        <v>82</v>
      </c>
      <c r="H4" s="77" t="s">
        <v>83</v>
      </c>
      <c r="I4" s="77" t="s">
        <v>84</v>
      </c>
      <c r="J4" s="77" t="s">
        <v>85</v>
      </c>
      <c r="K4" s="77" t="s">
        <v>86</v>
      </c>
      <c r="L4" s="77" t="s">
        <v>87</v>
      </c>
      <c r="M4" s="77" t="s">
        <v>88</v>
      </c>
      <c r="N4" s="77" t="s">
        <v>89</v>
      </c>
      <c r="O4" s="77" t="s">
        <v>90</v>
      </c>
      <c r="P4" s="77" t="s">
        <v>91</v>
      </c>
      <c r="Q4" s="77" t="s">
        <v>92</v>
      </c>
      <c r="R4" s="80" t="s">
        <v>93</v>
      </c>
      <c r="S4" s="80" t="s">
        <v>94</v>
      </c>
      <c r="T4" s="80" t="s">
        <v>95</v>
      </c>
      <c r="U4" s="80" t="s">
        <v>96</v>
      </c>
      <c r="V4" s="80" t="s">
        <v>97</v>
      </c>
      <c r="W4" s="80" t="s">
        <v>98</v>
      </c>
      <c r="X4" s="80" t="s">
        <v>99</v>
      </c>
      <c r="Y4" s="80"/>
      <c r="Z4" s="81" t="s">
        <v>100</v>
      </c>
      <c r="AA4" s="81" t="s">
        <v>101</v>
      </c>
      <c r="AB4" s="80" t="s">
        <v>102</v>
      </c>
      <c r="AC4" s="81" t="s">
        <v>103</v>
      </c>
      <c r="AD4" s="80" t="s">
        <v>104</v>
      </c>
      <c r="AE4" s="81" t="s">
        <v>105</v>
      </c>
      <c r="AF4" s="80" t="s">
        <v>106</v>
      </c>
      <c r="AG4" s="81" t="s">
        <v>107</v>
      </c>
      <c r="AH4" s="81" t="s">
        <v>108</v>
      </c>
      <c r="AI4" s="81" t="s">
        <v>109</v>
      </c>
      <c r="AJ4" s="80" t="s">
        <v>110</v>
      </c>
      <c r="AK4" s="80" t="s">
        <v>111</v>
      </c>
      <c r="AL4" s="80" t="s">
        <v>112</v>
      </c>
      <c r="AM4" s="80" t="s">
        <v>113</v>
      </c>
      <c r="AN4" s="80" t="s">
        <v>114</v>
      </c>
      <c r="AO4" s="80" t="s">
        <v>115</v>
      </c>
      <c r="AP4" s="80" t="s">
        <v>116</v>
      </c>
      <c r="AQ4" s="80" t="s">
        <v>117</v>
      </c>
      <c r="AR4" s="80" t="s">
        <v>118</v>
      </c>
      <c r="AS4" s="80" t="s">
        <v>119</v>
      </c>
      <c r="AT4" s="82" t="s">
        <v>120</v>
      </c>
      <c r="AU4" s="77" t="s">
        <v>121</v>
      </c>
      <c r="AV4" s="82" t="s">
        <v>122</v>
      </c>
      <c r="AW4" s="82" t="s">
        <v>123</v>
      </c>
      <c r="AX4" s="82" t="s">
        <v>124</v>
      </c>
      <c r="AY4" s="82" t="s">
        <v>125</v>
      </c>
      <c r="AZ4" s="82" t="s">
        <v>126</v>
      </c>
      <c r="BA4" s="82" t="s">
        <v>127</v>
      </c>
      <c r="BB4" s="82" t="s">
        <v>128</v>
      </c>
      <c r="BC4" s="77" t="s">
        <v>129</v>
      </c>
      <c r="BD4" s="77" t="s">
        <v>130</v>
      </c>
      <c r="BE4" s="82" t="s">
        <v>131</v>
      </c>
      <c r="BF4" s="82" t="s">
        <v>132</v>
      </c>
      <c r="BG4" s="77" t="s">
        <v>133</v>
      </c>
      <c r="BH4" s="77" t="s">
        <v>134</v>
      </c>
      <c r="BI4" s="77" t="s">
        <v>135</v>
      </c>
      <c r="BJ4" s="80" t="s">
        <v>136</v>
      </c>
      <c r="BK4" s="80" t="s">
        <v>137</v>
      </c>
      <c r="BL4" s="80" t="s">
        <v>138</v>
      </c>
      <c r="BM4" s="83" t="s">
        <v>139</v>
      </c>
      <c r="BN4" s="83" t="s">
        <v>140</v>
      </c>
      <c r="BO4" s="83" t="s">
        <v>141</v>
      </c>
      <c r="BP4" s="83" t="s">
        <v>142</v>
      </c>
      <c r="BQ4" s="83" t="s">
        <v>143</v>
      </c>
      <c r="BR4" s="83" t="s">
        <v>144</v>
      </c>
      <c r="BS4" s="83" t="s">
        <v>145</v>
      </c>
      <c r="BT4" s="80" t="s">
        <v>146</v>
      </c>
      <c r="BU4" s="80" t="s">
        <v>147</v>
      </c>
      <c r="BV4" s="80" t="s">
        <v>148</v>
      </c>
      <c r="BW4" s="80" t="s">
        <v>149</v>
      </c>
      <c r="BX4" s="80" t="s">
        <v>150</v>
      </c>
      <c r="BY4" s="80" t="s">
        <v>151</v>
      </c>
      <c r="BZ4" s="80" t="s">
        <v>152</v>
      </c>
      <c r="CA4" s="83" t="s">
        <v>153</v>
      </c>
      <c r="CB4" s="83" t="s">
        <v>154</v>
      </c>
      <c r="CC4" s="80" t="s">
        <v>155</v>
      </c>
      <c r="CD4" s="80" t="s">
        <v>156</v>
      </c>
      <c r="CE4" s="80" t="s">
        <v>157</v>
      </c>
      <c r="CF4" s="80" t="s">
        <v>158</v>
      </c>
      <c r="CG4" s="80" t="s">
        <v>159</v>
      </c>
      <c r="CH4" s="80" t="s">
        <v>160</v>
      </c>
      <c r="CI4" s="80" t="s">
        <v>161</v>
      </c>
      <c r="CJ4" s="80" t="s">
        <v>162</v>
      </c>
      <c r="CK4" s="80" t="s">
        <v>163</v>
      </c>
      <c r="CL4" s="80" t="s">
        <v>164</v>
      </c>
      <c r="CM4" s="80" t="s">
        <v>165</v>
      </c>
      <c r="CN4" s="83" t="s">
        <v>166</v>
      </c>
      <c r="CO4" s="83" t="s">
        <v>167</v>
      </c>
      <c r="CP4" s="83" t="s">
        <v>168</v>
      </c>
      <c r="CQ4" s="83" t="s">
        <v>169</v>
      </c>
      <c r="CR4" s="83" t="s">
        <v>170</v>
      </c>
      <c r="CS4" s="80" t="s">
        <v>171</v>
      </c>
      <c r="CT4" s="80" t="s">
        <v>172</v>
      </c>
      <c r="CU4" s="80" t="s">
        <v>173</v>
      </c>
      <c r="CV4" s="80" t="s">
        <v>174</v>
      </c>
      <c r="CW4" s="80" t="s">
        <v>175</v>
      </c>
      <c r="CX4" s="80" t="s">
        <v>176</v>
      </c>
      <c r="CY4" s="80"/>
    </row>
    <row r="5" spans="1:104" x14ac:dyDescent="0.25">
      <c r="A5" s="104" t="s">
        <v>179</v>
      </c>
      <c r="B5" s="69" t="s">
        <v>180</v>
      </c>
      <c r="C5" s="69"/>
      <c r="D5" s="84">
        <v>3114</v>
      </c>
      <c r="E5" s="69" t="s">
        <v>180</v>
      </c>
      <c r="F5" s="69" t="s">
        <v>181</v>
      </c>
      <c r="G5" s="69"/>
      <c r="H5" s="69"/>
      <c r="I5" s="69"/>
      <c r="J5" s="69"/>
      <c r="K5" s="69"/>
      <c r="L5" s="69"/>
      <c r="M5" s="69"/>
      <c r="N5" s="69"/>
      <c r="O5" s="69"/>
      <c r="P5" s="69"/>
      <c r="Q5" s="69"/>
      <c r="R5" s="69"/>
      <c r="S5" s="69"/>
      <c r="T5" s="69"/>
      <c r="U5" s="69"/>
      <c r="V5" s="69"/>
      <c r="W5" s="69"/>
      <c r="X5" s="69"/>
      <c r="Y5" s="69"/>
      <c r="Z5" s="87">
        <v>116787.90999999896</v>
      </c>
      <c r="AA5" s="87">
        <v>7086.8899999999994</v>
      </c>
      <c r="AB5" s="87">
        <v>0</v>
      </c>
      <c r="AC5" s="87">
        <v>915422</v>
      </c>
      <c r="AD5" s="87">
        <v>0</v>
      </c>
      <c r="AE5" s="87">
        <v>51035</v>
      </c>
      <c r="AF5" s="87">
        <v>0</v>
      </c>
      <c r="AG5" s="87">
        <v>39466</v>
      </c>
      <c r="AH5" s="87">
        <v>65599</v>
      </c>
      <c r="AI5" s="87">
        <v>1876</v>
      </c>
      <c r="AJ5" s="87">
        <v>-2204.15</v>
      </c>
      <c r="AK5" s="87">
        <v>29250.98</v>
      </c>
      <c r="AL5" s="87">
        <v>15244.779999999999</v>
      </c>
      <c r="AM5" s="87">
        <v>690</v>
      </c>
      <c r="AN5" s="87">
        <v>-1600</v>
      </c>
      <c r="AO5" s="87">
        <v>10856.619999999999</v>
      </c>
      <c r="AP5" s="87">
        <v>4805.46</v>
      </c>
      <c r="AQ5" s="87">
        <v>0</v>
      </c>
      <c r="AR5" s="87">
        <v>0</v>
      </c>
      <c r="AS5" s="87">
        <v>0</v>
      </c>
      <c r="AT5" s="87">
        <v>628350.94999999995</v>
      </c>
      <c r="AU5" s="87">
        <v>13962.96</v>
      </c>
      <c r="AV5" s="87">
        <v>141869.01999999996</v>
      </c>
      <c r="AW5" s="87">
        <v>35507.300000000003</v>
      </c>
      <c r="AX5" s="87">
        <v>83525.86</v>
      </c>
      <c r="AY5" s="87">
        <v>0</v>
      </c>
      <c r="AZ5" s="87">
        <v>3362.7500000000005</v>
      </c>
      <c r="BA5" s="87">
        <v>3910.7800000000011</v>
      </c>
      <c r="BB5" s="87">
        <v>2713.5</v>
      </c>
      <c r="BC5" s="87">
        <v>0</v>
      </c>
      <c r="BD5" s="87">
        <v>0</v>
      </c>
      <c r="BE5" s="87">
        <v>6114.8300000000008</v>
      </c>
      <c r="BF5" s="87">
        <v>6662.34</v>
      </c>
      <c r="BG5" s="87">
        <v>1899.3500000000001</v>
      </c>
      <c r="BH5" s="87">
        <v>2463.2199999999998</v>
      </c>
      <c r="BI5" s="87">
        <v>19679.29</v>
      </c>
      <c r="BJ5" s="87">
        <v>0</v>
      </c>
      <c r="BK5" s="87">
        <v>3760.33</v>
      </c>
      <c r="BL5" s="87">
        <v>38934.339999999997</v>
      </c>
      <c r="BM5" s="87">
        <v>9015.59</v>
      </c>
      <c r="BN5" s="87">
        <v>0</v>
      </c>
      <c r="BO5" s="87">
        <v>0</v>
      </c>
      <c r="BP5" s="87">
        <v>0</v>
      </c>
      <c r="BQ5" s="87">
        <v>0</v>
      </c>
      <c r="BR5" s="87">
        <v>0</v>
      </c>
      <c r="BS5" s="87">
        <v>0</v>
      </c>
      <c r="BT5" s="87">
        <v>0</v>
      </c>
      <c r="BU5" s="87">
        <v>8642.619999999999</v>
      </c>
      <c r="BV5" s="87">
        <v>4094</v>
      </c>
      <c r="BW5" s="87">
        <v>6797.72</v>
      </c>
      <c r="BX5" s="87">
        <v>52611.05</v>
      </c>
      <c r="BY5" s="87">
        <v>38749.760000000002</v>
      </c>
      <c r="BZ5" s="87">
        <v>26723.08</v>
      </c>
      <c r="CA5" s="87">
        <v>20394.82</v>
      </c>
      <c r="CB5" s="87">
        <v>0</v>
      </c>
      <c r="CC5" s="87">
        <v>0</v>
      </c>
      <c r="CD5" s="87">
        <v>2880.25</v>
      </c>
      <c r="CE5" s="87">
        <v>0</v>
      </c>
      <c r="CF5" s="87">
        <v>0</v>
      </c>
      <c r="CG5" s="87">
        <v>6013.75</v>
      </c>
      <c r="CH5" s="87">
        <v>0</v>
      </c>
      <c r="CI5" s="87">
        <v>0</v>
      </c>
      <c r="CJ5" s="87">
        <v>1</v>
      </c>
      <c r="CK5" s="87">
        <v>0</v>
      </c>
      <c r="CL5" s="87">
        <v>0</v>
      </c>
      <c r="CM5" s="87">
        <v>0</v>
      </c>
      <c r="CN5" s="87">
        <v>0</v>
      </c>
      <c r="CO5" s="87">
        <v>0</v>
      </c>
      <c r="CP5" s="87">
        <v>0</v>
      </c>
      <c r="CQ5" s="87">
        <v>0</v>
      </c>
      <c r="CR5" s="87">
        <v>0</v>
      </c>
      <c r="CS5" s="89">
        <v>84603.889999999199</v>
      </c>
      <c r="CT5" s="89"/>
      <c r="CU5" s="89">
        <v>13100.64</v>
      </c>
      <c r="CV5" s="87"/>
      <c r="CW5" s="87"/>
      <c r="CX5" s="87"/>
      <c r="CY5" s="69"/>
      <c r="CZ5" s="8"/>
    </row>
    <row r="6" spans="1:104" x14ac:dyDescent="0.25">
      <c r="A6" s="104" t="s">
        <v>188</v>
      </c>
      <c r="B6" s="69" t="s">
        <v>189</v>
      </c>
      <c r="C6" s="69"/>
      <c r="D6" s="84">
        <v>3125</v>
      </c>
      <c r="E6" s="69" t="s">
        <v>189</v>
      </c>
      <c r="F6" s="69" t="s">
        <v>190</v>
      </c>
      <c r="G6" s="69"/>
      <c r="H6" s="69"/>
      <c r="I6" s="69"/>
      <c r="J6" s="69"/>
      <c r="K6" s="69"/>
      <c r="L6" s="69"/>
      <c r="M6" s="69"/>
      <c r="N6" s="69"/>
      <c r="O6" s="69"/>
      <c r="P6" s="69"/>
      <c r="Q6" s="69"/>
      <c r="R6" s="69"/>
      <c r="S6" s="69"/>
      <c r="T6" s="69"/>
      <c r="U6" s="69"/>
      <c r="V6" s="69"/>
      <c r="W6" s="69"/>
      <c r="X6" s="69"/>
      <c r="Y6" s="69"/>
      <c r="Z6" s="87">
        <v>149851.25999999995</v>
      </c>
      <c r="AA6" s="87">
        <v>53370.949999999924</v>
      </c>
      <c r="AB6" s="87">
        <v>0</v>
      </c>
      <c r="AC6" s="87">
        <v>934443</v>
      </c>
      <c r="AD6" s="87">
        <v>0</v>
      </c>
      <c r="AE6" s="87">
        <v>22935</v>
      </c>
      <c r="AF6" s="87">
        <v>0</v>
      </c>
      <c r="AG6" s="87">
        <v>49295</v>
      </c>
      <c r="AH6" s="87">
        <v>62224</v>
      </c>
      <c r="AI6" s="87">
        <v>0</v>
      </c>
      <c r="AJ6" s="87">
        <v>-957.5</v>
      </c>
      <c r="AK6" s="87">
        <v>10644.76</v>
      </c>
      <c r="AL6" s="87">
        <v>7276.8799999999992</v>
      </c>
      <c r="AM6" s="87">
        <v>3000</v>
      </c>
      <c r="AN6" s="87">
        <v>0</v>
      </c>
      <c r="AO6" s="87">
        <v>14176.05</v>
      </c>
      <c r="AP6" s="87">
        <v>1144.25</v>
      </c>
      <c r="AQ6" s="87">
        <v>0</v>
      </c>
      <c r="AR6" s="87">
        <v>0</v>
      </c>
      <c r="AS6" s="87">
        <v>0</v>
      </c>
      <c r="AT6" s="87">
        <v>587902.28</v>
      </c>
      <c r="AU6" s="87">
        <v>22153.55</v>
      </c>
      <c r="AV6" s="87">
        <v>194210.79999999976</v>
      </c>
      <c r="AW6" s="87">
        <v>13358.14</v>
      </c>
      <c r="AX6" s="87">
        <v>57231.18</v>
      </c>
      <c r="AY6" s="87">
        <v>0</v>
      </c>
      <c r="AZ6" s="87">
        <v>23173.650000000012</v>
      </c>
      <c r="BA6" s="87">
        <v>5136.4799999999996</v>
      </c>
      <c r="BB6" s="87">
        <v>1767</v>
      </c>
      <c r="BC6" s="87">
        <v>0</v>
      </c>
      <c r="BD6" s="87">
        <v>4955.8</v>
      </c>
      <c r="BE6" s="87">
        <v>18964.03</v>
      </c>
      <c r="BF6" s="87">
        <v>6630.91</v>
      </c>
      <c r="BG6" s="87">
        <v>24866.93</v>
      </c>
      <c r="BH6" s="87">
        <v>8559.49</v>
      </c>
      <c r="BI6" s="87">
        <v>27701.87</v>
      </c>
      <c r="BJ6" s="87">
        <v>0</v>
      </c>
      <c r="BK6" s="87">
        <v>7523.85</v>
      </c>
      <c r="BL6" s="87">
        <v>46493.450000000004</v>
      </c>
      <c r="BM6" s="87">
        <v>13596.08</v>
      </c>
      <c r="BN6" s="87">
        <v>0</v>
      </c>
      <c r="BO6" s="87">
        <v>0</v>
      </c>
      <c r="BP6" s="87">
        <v>0</v>
      </c>
      <c r="BQ6" s="87">
        <v>0</v>
      </c>
      <c r="BR6" s="87">
        <v>0</v>
      </c>
      <c r="BS6" s="87">
        <v>0</v>
      </c>
      <c r="BT6" s="87">
        <v>0</v>
      </c>
      <c r="BU6" s="87">
        <v>8621.15</v>
      </c>
      <c r="BV6" s="87">
        <v>4163</v>
      </c>
      <c r="BW6" s="87">
        <v>0</v>
      </c>
      <c r="BX6" s="87">
        <v>40123.74</v>
      </c>
      <c r="BY6" s="87">
        <v>23526.400000000001</v>
      </c>
      <c r="BZ6" s="87">
        <v>15842.94</v>
      </c>
      <c r="CA6" s="87">
        <v>22212.87</v>
      </c>
      <c r="CB6" s="87">
        <v>0</v>
      </c>
      <c r="CC6" s="87">
        <v>0</v>
      </c>
      <c r="CD6" s="87">
        <v>0</v>
      </c>
      <c r="CE6" s="87">
        <v>0</v>
      </c>
      <c r="CF6" s="87">
        <v>0</v>
      </c>
      <c r="CG6" s="87">
        <v>5991.25</v>
      </c>
      <c r="CH6" s="87">
        <v>0</v>
      </c>
      <c r="CI6" s="87">
        <v>0</v>
      </c>
      <c r="CJ6" s="87">
        <v>1</v>
      </c>
      <c r="CK6" s="87">
        <v>0</v>
      </c>
      <c r="CL6" s="87">
        <v>15399</v>
      </c>
      <c r="CM6" s="87">
        <v>2352.5300000000002</v>
      </c>
      <c r="CN6" s="87">
        <v>8372</v>
      </c>
      <c r="CO6" s="87">
        <v>0</v>
      </c>
      <c r="CP6" s="87">
        <v>0</v>
      </c>
      <c r="CQ6" s="87">
        <v>0</v>
      </c>
      <c r="CR6" s="87">
        <v>0</v>
      </c>
      <c r="CS6" s="87">
        <v>75317.10999999987</v>
      </c>
      <c r="CT6" s="87"/>
      <c r="CU6" s="87">
        <v>33238.669999999925</v>
      </c>
      <c r="CV6" s="87"/>
      <c r="CW6" s="87"/>
      <c r="CX6" s="87"/>
      <c r="CY6" s="69"/>
    </row>
    <row r="7" spans="1:104" x14ac:dyDescent="0.25">
      <c r="A7" s="105" t="s">
        <v>193</v>
      </c>
      <c r="B7" s="69" t="s">
        <v>194</v>
      </c>
      <c r="C7" s="69"/>
      <c r="D7" s="84">
        <v>2068</v>
      </c>
      <c r="E7" s="69" t="s">
        <v>194</v>
      </c>
      <c r="F7" s="69" t="s">
        <v>195</v>
      </c>
      <c r="G7" s="69"/>
      <c r="H7" s="69"/>
      <c r="I7" s="69"/>
      <c r="J7" s="69"/>
      <c r="K7" s="69"/>
      <c r="L7" s="69"/>
      <c r="M7" s="69"/>
      <c r="N7" s="69"/>
      <c r="O7" s="69"/>
      <c r="P7" s="69"/>
      <c r="Q7" s="69"/>
      <c r="R7" s="69"/>
      <c r="S7" s="69"/>
      <c r="T7" s="69"/>
      <c r="U7" s="69"/>
      <c r="V7" s="69"/>
      <c r="W7" s="69"/>
      <c r="X7" s="69"/>
      <c r="Y7" s="69"/>
      <c r="Z7" s="87">
        <v>145140.88000000032</v>
      </c>
      <c r="AA7" s="87">
        <v>28364.760000000006</v>
      </c>
      <c r="AB7" s="87">
        <v>0</v>
      </c>
      <c r="AC7" s="87">
        <v>1489781.76</v>
      </c>
      <c r="AD7" s="87">
        <v>0</v>
      </c>
      <c r="AE7" s="87">
        <v>96430.33</v>
      </c>
      <c r="AF7" s="87">
        <v>0</v>
      </c>
      <c r="AG7" s="87">
        <v>80872.5</v>
      </c>
      <c r="AH7" s="87">
        <v>95978.03</v>
      </c>
      <c r="AI7" s="87">
        <v>0</v>
      </c>
      <c r="AJ7" s="87">
        <v>-14526.27</v>
      </c>
      <c r="AK7" s="87">
        <v>99262.27</v>
      </c>
      <c r="AL7" s="87">
        <v>17278.419999999998</v>
      </c>
      <c r="AM7" s="87">
        <v>0</v>
      </c>
      <c r="AN7" s="87">
        <v>0</v>
      </c>
      <c r="AO7" s="87">
        <v>7651.14</v>
      </c>
      <c r="AP7" s="87">
        <v>2088.09</v>
      </c>
      <c r="AQ7" s="87">
        <v>0</v>
      </c>
      <c r="AR7" s="87">
        <v>0</v>
      </c>
      <c r="AS7" s="87">
        <v>0</v>
      </c>
      <c r="AT7" s="87">
        <v>836035.43</v>
      </c>
      <c r="AU7" s="87">
        <v>2040</v>
      </c>
      <c r="AV7" s="87">
        <v>351228.17000000045</v>
      </c>
      <c r="AW7" s="87">
        <v>85649.8</v>
      </c>
      <c r="AX7" s="87">
        <v>75637.05</v>
      </c>
      <c r="AY7" s="87">
        <v>0</v>
      </c>
      <c r="AZ7" s="87">
        <v>47470.449999999968</v>
      </c>
      <c r="BA7" s="87">
        <v>9272.2900000000027</v>
      </c>
      <c r="BB7" s="87">
        <v>4055.71</v>
      </c>
      <c r="BC7" s="87">
        <v>0</v>
      </c>
      <c r="BD7" s="87">
        <v>0</v>
      </c>
      <c r="BE7" s="87">
        <v>7489.5600000000013</v>
      </c>
      <c r="BF7" s="87">
        <v>1782.4</v>
      </c>
      <c r="BG7" s="87">
        <v>0</v>
      </c>
      <c r="BH7" s="87">
        <v>5344.95</v>
      </c>
      <c r="BI7" s="87">
        <v>19808.760000000002</v>
      </c>
      <c r="BJ7" s="87">
        <v>0</v>
      </c>
      <c r="BK7" s="87">
        <v>24949.85</v>
      </c>
      <c r="BL7" s="87">
        <v>38307.97</v>
      </c>
      <c r="BM7" s="87">
        <v>12840.11</v>
      </c>
      <c r="BN7" s="87">
        <v>0</v>
      </c>
      <c r="BO7" s="87">
        <v>0</v>
      </c>
      <c r="BP7" s="87">
        <v>0</v>
      </c>
      <c r="BQ7" s="87">
        <v>0</v>
      </c>
      <c r="BR7" s="87">
        <v>0</v>
      </c>
      <c r="BS7" s="87">
        <v>0</v>
      </c>
      <c r="BT7" s="87">
        <v>0</v>
      </c>
      <c r="BU7" s="87">
        <v>5668.35</v>
      </c>
      <c r="BV7" s="87">
        <v>6434.24</v>
      </c>
      <c r="BW7" s="87">
        <v>268179.86</v>
      </c>
      <c r="BX7" s="87">
        <v>64078.34</v>
      </c>
      <c r="BY7" s="87">
        <v>139476</v>
      </c>
      <c r="BZ7" s="87">
        <v>0</v>
      </c>
      <c r="CA7" s="87">
        <v>20540.21</v>
      </c>
      <c r="CB7" s="87">
        <v>0</v>
      </c>
      <c r="CC7" s="87">
        <v>0</v>
      </c>
      <c r="CD7" s="87">
        <v>0</v>
      </c>
      <c r="CE7" s="87">
        <v>0</v>
      </c>
      <c r="CF7" s="87">
        <v>0</v>
      </c>
      <c r="CG7" s="87">
        <v>8443.75</v>
      </c>
      <c r="CH7" s="87">
        <v>0</v>
      </c>
      <c r="CI7" s="87">
        <v>0</v>
      </c>
      <c r="CJ7" s="87">
        <v>1</v>
      </c>
      <c r="CK7" s="87">
        <v>0</v>
      </c>
      <c r="CL7" s="87">
        <v>18535.28</v>
      </c>
      <c r="CM7" s="87">
        <v>16283.23</v>
      </c>
      <c r="CN7" s="87">
        <v>1990</v>
      </c>
      <c r="CO7" s="87">
        <v>0</v>
      </c>
      <c r="CP7" s="87">
        <v>0</v>
      </c>
      <c r="CQ7" s="87">
        <v>0</v>
      </c>
      <c r="CR7" s="87">
        <v>0</v>
      </c>
      <c r="CS7" s="87">
        <v>-6332.350000000326</v>
      </c>
      <c r="CT7" s="87"/>
      <c r="CU7" s="87">
        <v>0</v>
      </c>
      <c r="CV7" s="87"/>
      <c r="CW7" s="87"/>
      <c r="CX7" s="87"/>
      <c r="CY7" s="69"/>
    </row>
    <row r="8" spans="1:104" x14ac:dyDescent="0.25">
      <c r="A8" s="104" t="s">
        <v>198</v>
      </c>
      <c r="B8" s="69" t="s">
        <v>199</v>
      </c>
      <c r="C8" s="69"/>
      <c r="D8" s="84">
        <v>3083</v>
      </c>
      <c r="E8" s="69" t="s">
        <v>199</v>
      </c>
      <c r="F8" s="69" t="s">
        <v>200</v>
      </c>
      <c r="G8" s="69"/>
      <c r="H8" s="69"/>
      <c r="I8" s="69"/>
      <c r="J8" s="69"/>
      <c r="K8" s="69"/>
      <c r="L8" s="69"/>
      <c r="M8" s="69"/>
      <c r="N8" s="69"/>
      <c r="O8" s="69"/>
      <c r="P8" s="69"/>
      <c r="Q8" s="69"/>
      <c r="R8" s="69"/>
      <c r="S8" s="69"/>
      <c r="T8" s="69"/>
      <c r="U8" s="69"/>
      <c r="V8" s="69"/>
      <c r="W8" s="69"/>
      <c r="X8" s="69"/>
      <c r="Y8" s="69"/>
      <c r="Z8" s="87">
        <v>229400.37000000026</v>
      </c>
      <c r="AA8" s="87">
        <v>47.77</v>
      </c>
      <c r="AB8" s="87">
        <v>0</v>
      </c>
      <c r="AC8" s="87">
        <v>726935.04000000004</v>
      </c>
      <c r="AD8" s="87">
        <v>0</v>
      </c>
      <c r="AE8" s="87">
        <v>114102</v>
      </c>
      <c r="AF8" s="87">
        <v>0</v>
      </c>
      <c r="AG8" s="87">
        <v>41620</v>
      </c>
      <c r="AH8" s="87">
        <v>47231.03</v>
      </c>
      <c r="AI8" s="87">
        <v>6405.64</v>
      </c>
      <c r="AJ8" s="87">
        <v>0</v>
      </c>
      <c r="AK8" s="87">
        <v>19483.009999999998</v>
      </c>
      <c r="AL8" s="87">
        <v>6240.68</v>
      </c>
      <c r="AM8" s="87">
        <v>0</v>
      </c>
      <c r="AN8" s="87">
        <v>0</v>
      </c>
      <c r="AO8" s="87">
        <v>3245.35</v>
      </c>
      <c r="AP8" s="87">
        <v>0</v>
      </c>
      <c r="AQ8" s="87">
        <v>0</v>
      </c>
      <c r="AR8" s="87">
        <v>0</v>
      </c>
      <c r="AS8" s="87">
        <v>0</v>
      </c>
      <c r="AT8" s="87">
        <v>386663.64</v>
      </c>
      <c r="AU8" s="87">
        <v>2447.34</v>
      </c>
      <c r="AV8" s="87">
        <v>287188.74000000005</v>
      </c>
      <c r="AW8" s="87">
        <v>0</v>
      </c>
      <c r="AX8" s="87">
        <v>85347.8</v>
      </c>
      <c r="AY8" s="87">
        <v>0</v>
      </c>
      <c r="AZ8" s="87">
        <v>32508.930000000051</v>
      </c>
      <c r="BA8" s="87">
        <v>2149.2800000000002</v>
      </c>
      <c r="BB8" s="87">
        <v>8106.59</v>
      </c>
      <c r="BC8" s="87">
        <v>592.25</v>
      </c>
      <c r="BD8" s="87">
        <v>0</v>
      </c>
      <c r="BE8" s="87">
        <v>9245.1199999999972</v>
      </c>
      <c r="BF8" s="87">
        <v>0</v>
      </c>
      <c r="BG8" s="87">
        <v>29132.439999999991</v>
      </c>
      <c r="BH8" s="87">
        <v>2215.29</v>
      </c>
      <c r="BI8" s="87">
        <v>8892.2999999999993</v>
      </c>
      <c r="BJ8" s="87">
        <v>0</v>
      </c>
      <c r="BK8" s="87">
        <v>3404.05</v>
      </c>
      <c r="BL8" s="87">
        <v>28230.14</v>
      </c>
      <c r="BM8" s="87">
        <v>1968.79</v>
      </c>
      <c r="BN8" s="87">
        <v>0</v>
      </c>
      <c r="BO8" s="87">
        <v>0</v>
      </c>
      <c r="BP8" s="87">
        <v>0</v>
      </c>
      <c r="BQ8" s="87">
        <v>0</v>
      </c>
      <c r="BR8" s="87">
        <v>0</v>
      </c>
      <c r="BS8" s="87">
        <v>0</v>
      </c>
      <c r="BT8" s="87">
        <v>0</v>
      </c>
      <c r="BU8" s="87">
        <v>5350.22</v>
      </c>
      <c r="BV8" s="87">
        <v>2369</v>
      </c>
      <c r="BW8" s="87">
        <v>470</v>
      </c>
      <c r="BX8" s="87">
        <v>42288.79</v>
      </c>
      <c r="BY8" s="87">
        <v>2720</v>
      </c>
      <c r="BZ8" s="87">
        <v>5875.46</v>
      </c>
      <c r="CA8" s="87">
        <v>17194.900000000001</v>
      </c>
      <c r="CB8" s="87">
        <v>0</v>
      </c>
      <c r="CC8" s="87">
        <v>0</v>
      </c>
      <c r="CD8" s="87">
        <v>11421.29</v>
      </c>
      <c r="CE8" s="87">
        <v>0</v>
      </c>
      <c r="CF8" s="87">
        <v>0</v>
      </c>
      <c r="CG8" s="87">
        <v>0</v>
      </c>
      <c r="CH8" s="87">
        <v>0</v>
      </c>
      <c r="CI8" s="87">
        <v>0</v>
      </c>
      <c r="CJ8" s="87">
        <v>1</v>
      </c>
      <c r="CK8" s="87">
        <v>0</v>
      </c>
      <c r="CL8" s="87">
        <v>0</v>
      </c>
      <c r="CM8" s="87">
        <v>0</v>
      </c>
      <c r="CN8" s="87">
        <v>0</v>
      </c>
      <c r="CO8" s="87">
        <v>0</v>
      </c>
      <c r="CP8" s="87">
        <v>0</v>
      </c>
      <c r="CQ8" s="87">
        <v>0</v>
      </c>
      <c r="CR8" s="87">
        <v>0</v>
      </c>
      <c r="CS8" s="87">
        <v>218880.76</v>
      </c>
      <c r="CT8" s="87"/>
      <c r="CU8" s="87">
        <v>47.77</v>
      </c>
      <c r="CV8" s="87"/>
      <c r="CW8" s="87"/>
      <c r="CX8" s="87"/>
      <c r="CY8" s="69"/>
    </row>
    <row r="9" spans="1:104" x14ac:dyDescent="0.25">
      <c r="A9" s="104" t="s">
        <v>203</v>
      </c>
      <c r="B9" s="69" t="s">
        <v>204</v>
      </c>
      <c r="C9" s="69"/>
      <c r="D9" s="84">
        <v>3329</v>
      </c>
      <c r="E9" s="69" t="s">
        <v>204</v>
      </c>
      <c r="F9" s="69" t="s">
        <v>205</v>
      </c>
      <c r="G9" s="69"/>
      <c r="H9" s="69"/>
      <c r="I9" s="69"/>
      <c r="J9" s="69"/>
      <c r="K9" s="69"/>
      <c r="L9" s="69"/>
      <c r="M9" s="69"/>
      <c r="N9" s="69"/>
      <c r="O9" s="69"/>
      <c r="P9" s="69"/>
      <c r="Q9" s="69"/>
      <c r="R9" s="69"/>
      <c r="S9" s="69"/>
      <c r="T9" s="69"/>
      <c r="U9" s="69"/>
      <c r="V9" s="69"/>
      <c r="W9" s="69"/>
      <c r="X9" s="69"/>
      <c r="Y9" s="69"/>
      <c r="Z9" s="87">
        <v>-40109.520000000251</v>
      </c>
      <c r="AA9" s="87">
        <v>24920.959999999999</v>
      </c>
      <c r="AB9" s="87">
        <v>0</v>
      </c>
      <c r="AC9" s="87">
        <v>868674.11</v>
      </c>
      <c r="AD9" s="87">
        <v>0</v>
      </c>
      <c r="AE9" s="87">
        <v>53079</v>
      </c>
      <c r="AF9" s="87">
        <v>0</v>
      </c>
      <c r="AG9" s="87">
        <v>38525</v>
      </c>
      <c r="AH9" s="87">
        <v>64977.63</v>
      </c>
      <c r="AI9" s="87">
        <v>20978.5</v>
      </c>
      <c r="AJ9" s="87">
        <v>846.75</v>
      </c>
      <c r="AK9" s="87">
        <v>34414.269999999997</v>
      </c>
      <c r="AL9" s="87">
        <v>28872.5</v>
      </c>
      <c r="AM9" s="87">
        <v>0</v>
      </c>
      <c r="AN9" s="87">
        <v>0</v>
      </c>
      <c r="AO9" s="87">
        <v>10187.89</v>
      </c>
      <c r="AP9" s="87">
        <v>9429.91</v>
      </c>
      <c r="AQ9" s="87">
        <v>0</v>
      </c>
      <c r="AR9" s="87">
        <v>0</v>
      </c>
      <c r="AS9" s="87">
        <v>0</v>
      </c>
      <c r="AT9" s="87">
        <v>559255.35</v>
      </c>
      <c r="AU9" s="87">
        <v>2769.18</v>
      </c>
      <c r="AV9" s="87">
        <v>177834.92000000027</v>
      </c>
      <c r="AW9" s="87">
        <v>7348.84</v>
      </c>
      <c r="AX9" s="87">
        <v>62826.95</v>
      </c>
      <c r="AY9" s="87">
        <v>0</v>
      </c>
      <c r="AZ9" s="87">
        <v>0</v>
      </c>
      <c r="BA9" s="87">
        <v>1423.92</v>
      </c>
      <c r="BB9" s="87">
        <v>2659.6499999999996</v>
      </c>
      <c r="BC9" s="87">
        <v>989</v>
      </c>
      <c r="BD9" s="87">
        <v>0</v>
      </c>
      <c r="BE9" s="87">
        <v>16510.309999999998</v>
      </c>
      <c r="BF9" s="87">
        <v>7670.68</v>
      </c>
      <c r="BG9" s="87">
        <v>30057.429999999993</v>
      </c>
      <c r="BH9" s="87">
        <v>4482.05</v>
      </c>
      <c r="BI9" s="87">
        <v>29656.7</v>
      </c>
      <c r="BJ9" s="87">
        <v>0</v>
      </c>
      <c r="BK9" s="87">
        <v>10160.25</v>
      </c>
      <c r="BL9" s="87">
        <v>25065.45</v>
      </c>
      <c r="BM9" s="87">
        <v>10654.12</v>
      </c>
      <c r="BN9" s="87">
        <v>0</v>
      </c>
      <c r="BO9" s="87">
        <v>0</v>
      </c>
      <c r="BP9" s="87">
        <v>0</v>
      </c>
      <c r="BQ9" s="87">
        <v>0</v>
      </c>
      <c r="BR9" s="87">
        <v>0</v>
      </c>
      <c r="BS9" s="87">
        <v>0</v>
      </c>
      <c r="BT9" s="87">
        <v>0</v>
      </c>
      <c r="BU9" s="87">
        <v>16375.07</v>
      </c>
      <c r="BV9" s="87">
        <v>3956</v>
      </c>
      <c r="BW9" s="87">
        <v>0</v>
      </c>
      <c r="BX9" s="87">
        <v>72316.850000000006</v>
      </c>
      <c r="BY9" s="87">
        <v>1902.65</v>
      </c>
      <c r="BZ9" s="87">
        <v>21660.03</v>
      </c>
      <c r="CA9" s="87">
        <v>13836.77</v>
      </c>
      <c r="CB9" s="87">
        <v>0</v>
      </c>
      <c r="CC9" s="87">
        <v>0</v>
      </c>
      <c r="CD9" s="87">
        <v>16440.63</v>
      </c>
      <c r="CE9" s="87">
        <v>0</v>
      </c>
      <c r="CF9" s="87">
        <v>0</v>
      </c>
      <c r="CG9" s="87">
        <v>0</v>
      </c>
      <c r="CH9" s="87">
        <v>0</v>
      </c>
      <c r="CI9" s="87">
        <v>0</v>
      </c>
      <c r="CJ9" s="87">
        <v>1</v>
      </c>
      <c r="CK9" s="87">
        <v>0</v>
      </c>
      <c r="CL9" s="87">
        <v>0</v>
      </c>
      <c r="CM9" s="87">
        <v>0</v>
      </c>
      <c r="CN9" s="87">
        <v>0</v>
      </c>
      <c r="CO9" s="87">
        <v>0</v>
      </c>
      <c r="CP9" s="87">
        <v>0</v>
      </c>
      <c r="CQ9" s="87">
        <v>0</v>
      </c>
      <c r="CR9" s="87">
        <v>0</v>
      </c>
      <c r="CS9" s="87">
        <v>-5976.7600000007078</v>
      </c>
      <c r="CT9" s="87"/>
      <c r="CU9" s="87">
        <v>24920.959999999999</v>
      </c>
      <c r="CV9" s="87"/>
      <c r="CW9" s="87"/>
      <c r="CX9" s="87"/>
      <c r="CY9" s="69"/>
    </row>
    <row r="10" spans="1:104" x14ac:dyDescent="0.25">
      <c r="A10" s="104" t="s">
        <v>208</v>
      </c>
      <c r="B10" s="69" t="s">
        <v>209</v>
      </c>
      <c r="C10" s="69"/>
      <c r="D10" s="84">
        <v>2072</v>
      </c>
      <c r="E10" s="69" t="s">
        <v>209</v>
      </c>
      <c r="F10" s="69" t="s">
        <v>210</v>
      </c>
      <c r="G10" s="69"/>
      <c r="H10" s="69"/>
      <c r="I10" s="69"/>
      <c r="J10" s="69"/>
      <c r="K10" s="69"/>
      <c r="L10" s="69"/>
      <c r="M10" s="69"/>
      <c r="N10" s="69"/>
      <c r="O10" s="69"/>
      <c r="P10" s="69"/>
      <c r="Q10" s="69"/>
      <c r="R10" s="69"/>
      <c r="S10" s="69"/>
      <c r="T10" s="69"/>
      <c r="U10" s="69"/>
      <c r="V10" s="69"/>
      <c r="W10" s="69"/>
      <c r="X10" s="69"/>
      <c r="Y10" s="69"/>
      <c r="Z10" s="87">
        <v>69213.019999999975</v>
      </c>
      <c r="AA10" s="87">
        <v>3413.3900000000003</v>
      </c>
      <c r="AB10" s="87">
        <v>0</v>
      </c>
      <c r="AC10" s="87">
        <v>547079</v>
      </c>
      <c r="AD10" s="87">
        <v>0</v>
      </c>
      <c r="AE10" s="87">
        <v>52437</v>
      </c>
      <c r="AF10" s="87">
        <v>0</v>
      </c>
      <c r="AG10" s="87">
        <v>17264.25</v>
      </c>
      <c r="AH10" s="87">
        <v>35166.050000000003</v>
      </c>
      <c r="AI10" s="87">
        <v>0</v>
      </c>
      <c r="AJ10" s="87">
        <v>525</v>
      </c>
      <c r="AK10" s="87">
        <v>8895.91</v>
      </c>
      <c r="AL10" s="87">
        <v>11631.97</v>
      </c>
      <c r="AM10" s="87">
        <v>0</v>
      </c>
      <c r="AN10" s="87">
        <v>0</v>
      </c>
      <c r="AO10" s="87">
        <v>4580.82</v>
      </c>
      <c r="AP10" s="87">
        <v>27724.02</v>
      </c>
      <c r="AQ10" s="87">
        <v>0</v>
      </c>
      <c r="AR10" s="87">
        <v>0</v>
      </c>
      <c r="AS10" s="87">
        <v>0</v>
      </c>
      <c r="AT10" s="87">
        <v>268718.75</v>
      </c>
      <c r="AU10" s="87">
        <v>0</v>
      </c>
      <c r="AV10" s="87">
        <v>171648.7499999993</v>
      </c>
      <c r="AW10" s="87">
        <v>12542.85</v>
      </c>
      <c r="AX10" s="87">
        <v>27129.33</v>
      </c>
      <c r="AY10" s="87">
        <v>0</v>
      </c>
      <c r="AZ10" s="87">
        <v>7216.5799999999972</v>
      </c>
      <c r="BA10" s="87">
        <v>2893.1400000000003</v>
      </c>
      <c r="BB10" s="87">
        <v>2587.4</v>
      </c>
      <c r="BC10" s="87">
        <v>1103.1600000000001</v>
      </c>
      <c r="BD10" s="87">
        <v>1103.1600000000001</v>
      </c>
      <c r="BE10" s="87">
        <v>23001.08</v>
      </c>
      <c r="BF10" s="87">
        <v>12314.199999999999</v>
      </c>
      <c r="BG10" s="87">
        <v>394.61</v>
      </c>
      <c r="BH10" s="87">
        <v>1965.68</v>
      </c>
      <c r="BI10" s="87">
        <v>10989.28</v>
      </c>
      <c r="BJ10" s="87">
        <v>0</v>
      </c>
      <c r="BK10" s="87">
        <v>7493.62</v>
      </c>
      <c r="BL10" s="87">
        <v>31969.49</v>
      </c>
      <c r="BM10" s="87">
        <v>15967.95</v>
      </c>
      <c r="BN10" s="87">
        <v>0</v>
      </c>
      <c r="BO10" s="87">
        <v>0</v>
      </c>
      <c r="BP10" s="87">
        <v>0</v>
      </c>
      <c r="BQ10" s="87">
        <v>0</v>
      </c>
      <c r="BR10" s="87">
        <v>0</v>
      </c>
      <c r="BS10" s="87">
        <v>0</v>
      </c>
      <c r="BT10" s="87">
        <v>109.99</v>
      </c>
      <c r="BU10" s="87">
        <v>11906.51</v>
      </c>
      <c r="BV10" s="87">
        <v>1794</v>
      </c>
      <c r="BW10" s="87">
        <v>1519.19</v>
      </c>
      <c r="BX10" s="87">
        <v>47303.43</v>
      </c>
      <c r="BY10" s="87">
        <v>0</v>
      </c>
      <c r="BZ10" s="87">
        <v>11438.71</v>
      </c>
      <c r="CA10" s="87">
        <v>45536.79</v>
      </c>
      <c r="CB10" s="87">
        <v>0</v>
      </c>
      <c r="CC10" s="87">
        <v>0</v>
      </c>
      <c r="CD10" s="87">
        <v>21415.19</v>
      </c>
      <c r="CE10" s="87">
        <v>0</v>
      </c>
      <c r="CF10" s="87">
        <v>0</v>
      </c>
      <c r="CG10" s="87">
        <v>4787.5</v>
      </c>
      <c r="CH10" s="87">
        <v>0</v>
      </c>
      <c r="CI10" s="87">
        <v>0</v>
      </c>
      <c r="CJ10" s="87">
        <v>1</v>
      </c>
      <c r="CK10" s="87">
        <v>0</v>
      </c>
      <c r="CL10" s="87">
        <v>0</v>
      </c>
      <c r="CM10" s="87">
        <v>0</v>
      </c>
      <c r="CN10" s="87">
        <v>0</v>
      </c>
      <c r="CO10" s="87">
        <v>0</v>
      </c>
      <c r="CP10" s="87">
        <v>0</v>
      </c>
      <c r="CQ10" s="87">
        <v>0</v>
      </c>
      <c r="CR10" s="87">
        <v>0</v>
      </c>
      <c r="CS10" s="87">
        <v>34454.200000000768</v>
      </c>
      <c r="CT10" s="87"/>
      <c r="CU10" s="87">
        <v>8200.89</v>
      </c>
      <c r="CV10" s="87"/>
      <c r="CW10" s="87"/>
      <c r="CX10" s="87"/>
      <c r="CY10" s="69"/>
    </row>
    <row r="11" spans="1:104" x14ac:dyDescent="0.25">
      <c r="A11" s="104" t="s">
        <v>213</v>
      </c>
      <c r="B11" s="69" t="s">
        <v>214</v>
      </c>
      <c r="C11" s="69"/>
      <c r="D11" s="84">
        <v>3330</v>
      </c>
      <c r="E11" s="69" t="s">
        <v>214</v>
      </c>
      <c r="F11" s="69" t="s">
        <v>215</v>
      </c>
      <c r="G11" s="69"/>
      <c r="H11" s="69"/>
      <c r="I11" s="69"/>
      <c r="J11" s="69"/>
      <c r="K11" s="69"/>
      <c r="L11" s="69"/>
      <c r="M11" s="69"/>
      <c r="N11" s="69"/>
      <c r="O11" s="69"/>
      <c r="P11" s="69"/>
      <c r="Q11" s="69"/>
      <c r="R11" s="69"/>
      <c r="S11" s="69"/>
      <c r="T11" s="69"/>
      <c r="U11" s="69"/>
      <c r="V11" s="69"/>
      <c r="W11" s="69"/>
      <c r="X11" s="69"/>
      <c r="Y11" s="69"/>
      <c r="Z11" s="87">
        <v>424938.54000000015</v>
      </c>
      <c r="AA11" s="87">
        <v>25444.729999999996</v>
      </c>
      <c r="AB11" s="87">
        <v>0</v>
      </c>
      <c r="AC11" s="87">
        <v>1674700.14</v>
      </c>
      <c r="AD11" s="87">
        <v>0</v>
      </c>
      <c r="AE11" s="87">
        <v>51882.33</v>
      </c>
      <c r="AF11" s="87">
        <v>0</v>
      </c>
      <c r="AG11" s="87">
        <v>90185</v>
      </c>
      <c r="AH11" s="87">
        <v>100443.23</v>
      </c>
      <c r="AI11" s="87">
        <v>4032.24</v>
      </c>
      <c r="AJ11" s="87">
        <v>1349</v>
      </c>
      <c r="AK11" s="87">
        <v>26068.959999999999</v>
      </c>
      <c r="AL11" s="87">
        <v>42679.3</v>
      </c>
      <c r="AM11" s="87">
        <v>0</v>
      </c>
      <c r="AN11" s="87">
        <v>11205.5</v>
      </c>
      <c r="AO11" s="87">
        <v>20543.7</v>
      </c>
      <c r="AP11" s="87">
        <v>47322.58</v>
      </c>
      <c r="AQ11" s="87">
        <v>0</v>
      </c>
      <c r="AR11" s="87">
        <v>0</v>
      </c>
      <c r="AS11" s="87">
        <v>0</v>
      </c>
      <c r="AT11" s="87">
        <v>1010077.86</v>
      </c>
      <c r="AU11" s="87">
        <v>8802.43</v>
      </c>
      <c r="AV11" s="87">
        <v>418989.5699999996</v>
      </c>
      <c r="AW11" s="87">
        <v>0</v>
      </c>
      <c r="AX11" s="87">
        <v>160534.64000000001</v>
      </c>
      <c r="AY11" s="87">
        <v>0</v>
      </c>
      <c r="AZ11" s="87">
        <v>28259.179999999993</v>
      </c>
      <c r="BA11" s="87">
        <v>1914.74</v>
      </c>
      <c r="BB11" s="87">
        <v>3051.52</v>
      </c>
      <c r="BC11" s="87">
        <v>7210.86</v>
      </c>
      <c r="BD11" s="87">
        <v>0</v>
      </c>
      <c r="BE11" s="87">
        <v>28402.93</v>
      </c>
      <c r="BF11" s="87">
        <v>8221.98</v>
      </c>
      <c r="BG11" s="87">
        <v>59987.640000000007</v>
      </c>
      <c r="BH11" s="87">
        <v>4932.91</v>
      </c>
      <c r="BI11" s="87">
        <v>22210.25</v>
      </c>
      <c r="BJ11" s="87">
        <v>0</v>
      </c>
      <c r="BK11" s="87">
        <v>13886.81</v>
      </c>
      <c r="BL11" s="87">
        <v>48961.04</v>
      </c>
      <c r="BM11" s="87">
        <v>15518.81</v>
      </c>
      <c r="BN11" s="87">
        <v>0</v>
      </c>
      <c r="BO11" s="87">
        <v>0</v>
      </c>
      <c r="BP11" s="87">
        <v>0</v>
      </c>
      <c r="BQ11" s="87">
        <v>0</v>
      </c>
      <c r="BR11" s="87">
        <v>0</v>
      </c>
      <c r="BS11" s="87">
        <v>0</v>
      </c>
      <c r="BT11" s="87">
        <v>0</v>
      </c>
      <c r="BU11" s="87">
        <v>53886.009999999995</v>
      </c>
      <c r="BV11" s="87">
        <v>7820</v>
      </c>
      <c r="BW11" s="87">
        <v>14649</v>
      </c>
      <c r="BX11" s="87">
        <v>105473.93</v>
      </c>
      <c r="BY11" s="87">
        <v>0</v>
      </c>
      <c r="BZ11" s="87">
        <v>45960.34</v>
      </c>
      <c r="CA11" s="87">
        <v>29203.09</v>
      </c>
      <c r="CB11" s="87">
        <v>0</v>
      </c>
      <c r="CC11" s="87">
        <v>0</v>
      </c>
      <c r="CD11" s="87">
        <v>139744.46</v>
      </c>
      <c r="CE11" s="87">
        <v>0</v>
      </c>
      <c r="CF11" s="87">
        <v>0</v>
      </c>
      <c r="CG11" s="87">
        <v>0</v>
      </c>
      <c r="CH11" s="87">
        <v>0</v>
      </c>
      <c r="CI11" s="87">
        <v>0</v>
      </c>
      <c r="CJ11" s="87">
        <v>1</v>
      </c>
      <c r="CK11" s="87">
        <v>0</v>
      </c>
      <c r="CL11" s="87">
        <v>0</v>
      </c>
      <c r="CM11" s="87">
        <v>0</v>
      </c>
      <c r="CN11" s="87">
        <v>0</v>
      </c>
      <c r="CO11" s="87">
        <v>0</v>
      </c>
      <c r="CP11" s="87">
        <v>0</v>
      </c>
      <c r="CQ11" s="87">
        <v>0</v>
      </c>
      <c r="CR11" s="87">
        <v>0</v>
      </c>
      <c r="CS11" s="87">
        <v>257650.52000000048</v>
      </c>
      <c r="CT11" s="87"/>
      <c r="CU11" s="87">
        <v>25444.729999999996</v>
      </c>
      <c r="CV11" s="87"/>
      <c r="CW11" s="87"/>
      <c r="CX11" s="87"/>
      <c r="CY11" s="69"/>
    </row>
    <row r="12" spans="1:104" x14ac:dyDescent="0.25">
      <c r="A12" s="104" t="s">
        <v>218</v>
      </c>
      <c r="B12" s="69" t="s">
        <v>219</v>
      </c>
      <c r="C12" s="69"/>
      <c r="D12" s="84">
        <v>3093</v>
      </c>
      <c r="E12" s="69" t="s">
        <v>219</v>
      </c>
      <c r="F12" s="69" t="s">
        <v>220</v>
      </c>
      <c r="G12" s="69"/>
      <c r="H12" s="69"/>
      <c r="I12" s="69"/>
      <c r="J12" s="69"/>
      <c r="K12" s="69"/>
      <c r="L12" s="69"/>
      <c r="M12" s="69"/>
      <c r="N12" s="69"/>
      <c r="O12" s="69"/>
      <c r="P12" s="69"/>
      <c r="Q12" s="69"/>
      <c r="R12" s="69"/>
      <c r="S12" s="69"/>
      <c r="T12" s="69"/>
      <c r="U12" s="69"/>
      <c r="V12" s="69"/>
      <c r="W12" s="69"/>
      <c r="X12" s="69"/>
      <c r="Y12" s="69"/>
      <c r="Z12" s="87">
        <v>73082.799999999115</v>
      </c>
      <c r="AA12" s="87">
        <v>13161.62</v>
      </c>
      <c r="AB12" s="87">
        <v>0</v>
      </c>
      <c r="AC12" s="87">
        <v>882227.93</v>
      </c>
      <c r="AD12" s="87">
        <v>0</v>
      </c>
      <c r="AE12" s="87">
        <v>91611</v>
      </c>
      <c r="AF12" s="87">
        <v>0</v>
      </c>
      <c r="AG12" s="87">
        <v>41452</v>
      </c>
      <c r="AH12" s="87">
        <v>59316</v>
      </c>
      <c r="AI12" s="87">
        <v>312.5</v>
      </c>
      <c r="AJ12" s="87">
        <v>0</v>
      </c>
      <c r="AK12" s="87">
        <v>46316.68</v>
      </c>
      <c r="AL12" s="87">
        <v>14620.92</v>
      </c>
      <c r="AM12" s="87">
        <v>4230</v>
      </c>
      <c r="AN12" s="87">
        <v>0</v>
      </c>
      <c r="AO12" s="87">
        <v>2241.96</v>
      </c>
      <c r="AP12" s="87">
        <v>11048.75</v>
      </c>
      <c r="AQ12" s="87">
        <v>0</v>
      </c>
      <c r="AR12" s="87">
        <v>0</v>
      </c>
      <c r="AS12" s="87">
        <v>0</v>
      </c>
      <c r="AT12" s="87">
        <v>556255.1</v>
      </c>
      <c r="AU12" s="87">
        <v>0</v>
      </c>
      <c r="AV12" s="87">
        <v>274471.72999999986</v>
      </c>
      <c r="AW12" s="87">
        <v>0</v>
      </c>
      <c r="AX12" s="87">
        <v>67601.95</v>
      </c>
      <c r="AY12" s="87">
        <v>0</v>
      </c>
      <c r="AZ12" s="87">
        <v>12015.830000000009</v>
      </c>
      <c r="BA12" s="87">
        <v>6682.29</v>
      </c>
      <c r="BB12" s="87">
        <v>8473.49</v>
      </c>
      <c r="BC12" s="87">
        <v>3966.84</v>
      </c>
      <c r="BD12" s="87">
        <v>0</v>
      </c>
      <c r="BE12" s="87">
        <v>8022.06</v>
      </c>
      <c r="BF12" s="87">
        <v>5326.23</v>
      </c>
      <c r="BG12" s="87">
        <v>24483.54</v>
      </c>
      <c r="BH12" s="87">
        <v>4071.79</v>
      </c>
      <c r="BI12" s="87">
        <v>23765.82</v>
      </c>
      <c r="BJ12" s="87">
        <v>0</v>
      </c>
      <c r="BK12" s="87">
        <v>6630.1</v>
      </c>
      <c r="BL12" s="87">
        <v>35687.480000000003</v>
      </c>
      <c r="BM12" s="87">
        <v>7498.71</v>
      </c>
      <c r="BN12" s="87">
        <v>0</v>
      </c>
      <c r="BO12" s="87">
        <v>0</v>
      </c>
      <c r="BP12" s="87">
        <v>0</v>
      </c>
      <c r="BQ12" s="87">
        <v>0</v>
      </c>
      <c r="BR12" s="87">
        <v>0</v>
      </c>
      <c r="BS12" s="87">
        <v>0</v>
      </c>
      <c r="BT12" s="87">
        <v>0</v>
      </c>
      <c r="BU12" s="87">
        <v>13465.3</v>
      </c>
      <c r="BV12" s="87">
        <v>3726</v>
      </c>
      <c r="BW12" s="87">
        <v>357.75</v>
      </c>
      <c r="BX12" s="87">
        <v>61681.67</v>
      </c>
      <c r="BY12" s="87">
        <v>10498.48</v>
      </c>
      <c r="BZ12" s="87">
        <v>10988.87</v>
      </c>
      <c r="CA12" s="87">
        <v>18861.509999999998</v>
      </c>
      <c r="CB12" s="87">
        <v>0</v>
      </c>
      <c r="CC12" s="87">
        <v>0</v>
      </c>
      <c r="CD12" s="87">
        <v>0</v>
      </c>
      <c r="CE12" s="87">
        <v>0</v>
      </c>
      <c r="CF12" s="87">
        <v>0</v>
      </c>
      <c r="CG12" s="87">
        <v>5833.75</v>
      </c>
      <c r="CH12" s="87">
        <v>0</v>
      </c>
      <c r="CI12" s="87">
        <v>0</v>
      </c>
      <c r="CJ12" s="87">
        <v>1</v>
      </c>
      <c r="CK12" s="87">
        <v>0</v>
      </c>
      <c r="CL12" s="87">
        <v>0</v>
      </c>
      <c r="CM12" s="87">
        <v>2509.96</v>
      </c>
      <c r="CN12" s="87">
        <v>1216</v>
      </c>
      <c r="CO12" s="87">
        <v>0</v>
      </c>
      <c r="CP12" s="87">
        <v>0</v>
      </c>
      <c r="CQ12" s="87">
        <v>0</v>
      </c>
      <c r="CR12" s="87">
        <v>0</v>
      </c>
      <c r="CS12" s="87">
        <v>61927.999999999302</v>
      </c>
      <c r="CT12" s="87"/>
      <c r="CU12" s="87">
        <v>15269.410000000003</v>
      </c>
      <c r="CV12" s="87"/>
      <c r="CW12" s="87"/>
      <c r="CX12" s="87"/>
      <c r="CY12" s="69"/>
    </row>
    <row r="13" spans="1:104" x14ac:dyDescent="0.25">
      <c r="A13" s="104" t="s">
        <v>223</v>
      </c>
      <c r="B13" s="69" t="s">
        <v>224</v>
      </c>
      <c r="C13" s="69"/>
      <c r="D13" s="84">
        <v>2919</v>
      </c>
      <c r="E13" s="69" t="s">
        <v>224</v>
      </c>
      <c r="F13" s="69" t="s">
        <v>225</v>
      </c>
      <c r="G13" s="69"/>
      <c r="H13" s="69"/>
      <c r="I13" s="69"/>
      <c r="J13" s="69"/>
      <c r="K13" s="69"/>
      <c r="L13" s="69"/>
      <c r="M13" s="69"/>
      <c r="N13" s="69"/>
      <c r="O13" s="69"/>
      <c r="P13" s="69"/>
      <c r="Q13" s="69"/>
      <c r="R13" s="69"/>
      <c r="S13" s="69"/>
      <c r="T13" s="69"/>
      <c r="U13" s="69"/>
      <c r="V13" s="69"/>
      <c r="W13" s="69"/>
      <c r="X13" s="69"/>
      <c r="Y13" s="69"/>
      <c r="Z13" s="87">
        <v>965469.19000000041</v>
      </c>
      <c r="AA13" s="87">
        <v>53264.17</v>
      </c>
      <c r="AB13" s="87">
        <v>0</v>
      </c>
      <c r="AC13" s="87">
        <v>1886459.06</v>
      </c>
      <c r="AD13" s="87">
        <v>0</v>
      </c>
      <c r="AE13" s="87">
        <v>173878</v>
      </c>
      <c r="AF13" s="87">
        <v>0</v>
      </c>
      <c r="AG13" s="87">
        <v>123030</v>
      </c>
      <c r="AH13" s="87">
        <v>93680.960000000006</v>
      </c>
      <c r="AI13" s="87">
        <v>312.5</v>
      </c>
      <c r="AJ13" s="87">
        <v>0</v>
      </c>
      <c r="AK13" s="87">
        <v>94877.21</v>
      </c>
      <c r="AL13" s="87">
        <v>27555.7</v>
      </c>
      <c r="AM13" s="87">
        <v>0</v>
      </c>
      <c r="AN13" s="87">
        <v>0</v>
      </c>
      <c r="AO13" s="87">
        <v>27739.01</v>
      </c>
      <c r="AP13" s="87">
        <v>0</v>
      </c>
      <c r="AQ13" s="87">
        <v>0</v>
      </c>
      <c r="AR13" s="87">
        <v>0</v>
      </c>
      <c r="AS13" s="87">
        <v>0</v>
      </c>
      <c r="AT13" s="87">
        <v>1219749.6599999999</v>
      </c>
      <c r="AU13" s="87">
        <v>0</v>
      </c>
      <c r="AV13" s="87">
        <v>683349.03999999934</v>
      </c>
      <c r="AW13" s="87">
        <v>55755.42</v>
      </c>
      <c r="AX13" s="87">
        <v>81050.12</v>
      </c>
      <c r="AY13" s="87">
        <v>0</v>
      </c>
      <c r="AZ13" s="87">
        <v>57318.050000000025</v>
      </c>
      <c r="BA13" s="87">
        <v>8881.8800000000028</v>
      </c>
      <c r="BB13" s="87">
        <v>1689</v>
      </c>
      <c r="BC13" s="87">
        <v>0</v>
      </c>
      <c r="BD13" s="87">
        <v>0</v>
      </c>
      <c r="BE13" s="87">
        <v>18088.199999999997</v>
      </c>
      <c r="BF13" s="87">
        <v>9766.6299999999992</v>
      </c>
      <c r="BG13" s="87">
        <v>845.07</v>
      </c>
      <c r="BH13" s="87">
        <v>5454.82</v>
      </c>
      <c r="BI13" s="87">
        <v>30081.56</v>
      </c>
      <c r="BJ13" s="87">
        <v>0</v>
      </c>
      <c r="BK13" s="87">
        <v>13250.08</v>
      </c>
      <c r="BL13" s="87">
        <v>68698.66</v>
      </c>
      <c r="BM13" s="87">
        <v>27374.240000000002</v>
      </c>
      <c r="BN13" s="87">
        <v>0</v>
      </c>
      <c r="BO13" s="87">
        <v>0</v>
      </c>
      <c r="BP13" s="87">
        <v>0</v>
      </c>
      <c r="BQ13" s="87">
        <v>0</v>
      </c>
      <c r="BR13" s="87">
        <v>0</v>
      </c>
      <c r="BS13" s="87">
        <v>0</v>
      </c>
      <c r="BT13" s="87">
        <v>0</v>
      </c>
      <c r="BU13" s="87">
        <v>4802.6899999999996</v>
      </c>
      <c r="BV13" s="87">
        <v>8533</v>
      </c>
      <c r="BW13" s="87">
        <v>0</v>
      </c>
      <c r="BX13" s="87">
        <v>89345.55</v>
      </c>
      <c r="BY13" s="87">
        <v>0</v>
      </c>
      <c r="BZ13" s="87">
        <v>5560.83</v>
      </c>
      <c r="CA13" s="87">
        <v>16071.42</v>
      </c>
      <c r="CB13" s="87">
        <v>0</v>
      </c>
      <c r="CC13" s="87">
        <v>0</v>
      </c>
      <c r="CD13" s="87">
        <v>0</v>
      </c>
      <c r="CE13" s="87">
        <v>0</v>
      </c>
      <c r="CF13" s="87">
        <v>0</v>
      </c>
      <c r="CG13" s="87">
        <v>8141.12</v>
      </c>
      <c r="CH13" s="87">
        <v>0</v>
      </c>
      <c r="CI13" s="87">
        <v>0</v>
      </c>
      <c r="CJ13" s="87">
        <v>1</v>
      </c>
      <c r="CK13" s="87">
        <v>0</v>
      </c>
      <c r="CL13" s="87">
        <v>47118.6</v>
      </c>
      <c r="CM13" s="87">
        <v>0</v>
      </c>
      <c r="CN13" s="87">
        <v>8025</v>
      </c>
      <c r="CO13" s="87">
        <v>0</v>
      </c>
      <c r="CP13" s="87">
        <v>0</v>
      </c>
      <c r="CQ13" s="87">
        <v>0</v>
      </c>
      <c r="CR13" s="87">
        <v>0</v>
      </c>
      <c r="CS13" s="87">
        <v>987335.71000000136</v>
      </c>
      <c r="CT13" s="87"/>
      <c r="CU13" s="87">
        <v>6261.6900000000023</v>
      </c>
      <c r="CV13" s="87"/>
      <c r="CW13" s="87"/>
      <c r="CX13" s="87"/>
      <c r="CY13" s="69"/>
    </row>
    <row r="14" spans="1:104" x14ac:dyDescent="0.25">
      <c r="A14" s="104" t="s">
        <v>228</v>
      </c>
      <c r="B14" s="69" t="s">
        <v>229</v>
      </c>
      <c r="C14" s="69"/>
      <c r="D14" s="84">
        <v>3327</v>
      </c>
      <c r="E14" s="69" t="s">
        <v>229</v>
      </c>
      <c r="F14" s="69" t="s">
        <v>230</v>
      </c>
      <c r="G14" s="69"/>
      <c r="H14" s="69"/>
      <c r="I14" s="69"/>
      <c r="J14" s="69"/>
      <c r="K14" s="69"/>
      <c r="L14" s="69"/>
      <c r="M14" s="69"/>
      <c r="N14" s="69"/>
      <c r="O14" s="69"/>
      <c r="P14" s="69"/>
      <c r="Q14" s="69"/>
      <c r="R14" s="69"/>
      <c r="S14" s="69"/>
      <c r="T14" s="69"/>
      <c r="U14" s="69"/>
      <c r="V14" s="69"/>
      <c r="W14" s="69"/>
      <c r="X14" s="69"/>
      <c r="Y14" s="69"/>
      <c r="Z14" s="87">
        <v>84878.310000000274</v>
      </c>
      <c r="AA14" s="87">
        <v>5599.7800000000007</v>
      </c>
      <c r="AB14" s="87">
        <v>0</v>
      </c>
      <c r="AC14" s="87">
        <v>863786</v>
      </c>
      <c r="AD14" s="87">
        <v>0</v>
      </c>
      <c r="AE14" s="87">
        <v>36053</v>
      </c>
      <c r="AF14" s="87">
        <v>0</v>
      </c>
      <c r="AG14" s="87">
        <v>42690</v>
      </c>
      <c r="AH14" s="87">
        <v>53771</v>
      </c>
      <c r="AI14" s="87">
        <v>0</v>
      </c>
      <c r="AJ14" s="87">
        <v>795</v>
      </c>
      <c r="AK14" s="87">
        <v>43985.04</v>
      </c>
      <c r="AL14" s="87">
        <v>20555.830000000002</v>
      </c>
      <c r="AM14" s="87">
        <v>0</v>
      </c>
      <c r="AN14" s="87">
        <v>0</v>
      </c>
      <c r="AO14" s="87">
        <v>17225.32</v>
      </c>
      <c r="AP14" s="87">
        <v>9898.7900000000009</v>
      </c>
      <c r="AQ14" s="87">
        <v>0</v>
      </c>
      <c r="AR14" s="87">
        <v>0</v>
      </c>
      <c r="AS14" s="87">
        <v>0</v>
      </c>
      <c r="AT14" s="87">
        <v>560853.82999999996</v>
      </c>
      <c r="AU14" s="87">
        <v>0</v>
      </c>
      <c r="AV14" s="87">
        <v>178559.56000000017</v>
      </c>
      <c r="AW14" s="87">
        <v>29205.89</v>
      </c>
      <c r="AX14" s="87">
        <v>62347.81</v>
      </c>
      <c r="AY14" s="87">
        <v>9823.8700000000008</v>
      </c>
      <c r="AZ14" s="87">
        <v>37888.449999999968</v>
      </c>
      <c r="BA14" s="87">
        <v>1076.8600000000001</v>
      </c>
      <c r="BB14" s="87">
        <v>1535.49</v>
      </c>
      <c r="BC14" s="87">
        <v>0</v>
      </c>
      <c r="BD14" s="87">
        <v>2871.42</v>
      </c>
      <c r="BE14" s="87">
        <v>7197.3200000000024</v>
      </c>
      <c r="BF14" s="87">
        <v>7366.7099999999991</v>
      </c>
      <c r="BG14" s="87">
        <v>2424.1499999999996</v>
      </c>
      <c r="BH14" s="87">
        <v>3233.11</v>
      </c>
      <c r="BI14" s="87">
        <v>11182.32</v>
      </c>
      <c r="BJ14" s="87">
        <v>0</v>
      </c>
      <c r="BK14" s="87">
        <v>3203.04</v>
      </c>
      <c r="BL14" s="87">
        <v>82129.47</v>
      </c>
      <c r="BM14" s="87">
        <v>0</v>
      </c>
      <c r="BN14" s="87">
        <v>0</v>
      </c>
      <c r="BO14" s="87">
        <v>0</v>
      </c>
      <c r="BP14" s="87">
        <v>0</v>
      </c>
      <c r="BQ14" s="87">
        <v>0</v>
      </c>
      <c r="BR14" s="87">
        <v>0</v>
      </c>
      <c r="BS14" s="87">
        <v>0</v>
      </c>
      <c r="BT14" s="87">
        <v>0</v>
      </c>
      <c r="BU14" s="87">
        <v>21032.66</v>
      </c>
      <c r="BV14" s="87">
        <v>3772</v>
      </c>
      <c r="BW14" s="87">
        <v>1714.52</v>
      </c>
      <c r="BX14" s="87">
        <v>49539.69</v>
      </c>
      <c r="BY14" s="87">
        <v>3727.26</v>
      </c>
      <c r="BZ14" s="87">
        <v>16809.7</v>
      </c>
      <c r="CA14" s="87">
        <v>20571.5</v>
      </c>
      <c r="CB14" s="87">
        <v>0</v>
      </c>
      <c r="CC14" s="87">
        <v>0</v>
      </c>
      <c r="CD14" s="87">
        <v>0</v>
      </c>
      <c r="CE14" s="87">
        <v>0</v>
      </c>
      <c r="CF14" s="87">
        <v>0</v>
      </c>
      <c r="CG14" s="87">
        <v>6579.9</v>
      </c>
      <c r="CH14" s="87">
        <v>0</v>
      </c>
      <c r="CI14" s="87">
        <v>0</v>
      </c>
      <c r="CJ14" s="87">
        <v>1</v>
      </c>
      <c r="CK14" s="87">
        <v>0</v>
      </c>
      <c r="CL14" s="87">
        <v>0</v>
      </c>
      <c r="CM14" s="87">
        <v>0</v>
      </c>
      <c r="CN14" s="87">
        <v>0</v>
      </c>
      <c r="CO14" s="87">
        <v>0</v>
      </c>
      <c r="CP14" s="87">
        <v>0</v>
      </c>
      <c r="CQ14" s="87">
        <v>0</v>
      </c>
      <c r="CR14" s="87">
        <v>0</v>
      </c>
      <c r="CS14" s="87">
        <v>55571.660000000615</v>
      </c>
      <c r="CT14" s="87"/>
      <c r="CU14" s="87">
        <v>12179.68</v>
      </c>
      <c r="CV14" s="87"/>
      <c r="CW14" s="87"/>
      <c r="CX14" s="87"/>
      <c r="CY14" s="69"/>
    </row>
    <row r="15" spans="1:104" x14ac:dyDescent="0.25">
      <c r="A15" s="104" t="s">
        <v>233</v>
      </c>
      <c r="B15" s="69" t="s">
        <v>234</v>
      </c>
      <c r="C15" s="69"/>
      <c r="D15" s="84">
        <v>3111</v>
      </c>
      <c r="E15" s="69" t="s">
        <v>234</v>
      </c>
      <c r="F15" s="69" t="s">
        <v>235</v>
      </c>
      <c r="G15" s="69"/>
      <c r="H15" s="69"/>
      <c r="I15" s="69"/>
      <c r="J15" s="69"/>
      <c r="K15" s="69"/>
      <c r="L15" s="69"/>
      <c r="M15" s="69"/>
      <c r="N15" s="69"/>
      <c r="O15" s="69"/>
      <c r="P15" s="69"/>
      <c r="Q15" s="69"/>
      <c r="R15" s="69"/>
      <c r="S15" s="69"/>
      <c r="T15" s="69"/>
      <c r="U15" s="69"/>
      <c r="V15" s="69"/>
      <c r="W15" s="69"/>
      <c r="X15" s="69"/>
      <c r="Y15" s="69"/>
      <c r="Z15" s="87">
        <v>189441.47999999975</v>
      </c>
      <c r="AA15" s="87">
        <v>27264.620000000003</v>
      </c>
      <c r="AB15" s="87">
        <v>0</v>
      </c>
      <c r="AC15" s="87">
        <v>1641582</v>
      </c>
      <c r="AD15" s="87">
        <v>0</v>
      </c>
      <c r="AE15" s="87">
        <v>85771</v>
      </c>
      <c r="AF15" s="87">
        <v>0</v>
      </c>
      <c r="AG15" s="87">
        <v>66925</v>
      </c>
      <c r="AH15" s="87">
        <v>90782</v>
      </c>
      <c r="AI15" s="87">
        <v>876</v>
      </c>
      <c r="AJ15" s="87">
        <v>-39175.210000000006</v>
      </c>
      <c r="AK15" s="87">
        <v>63696.11</v>
      </c>
      <c r="AL15" s="87">
        <v>33921.85</v>
      </c>
      <c r="AM15" s="87">
        <v>0</v>
      </c>
      <c r="AN15" s="87">
        <v>4668</v>
      </c>
      <c r="AO15" s="87">
        <v>2977.02</v>
      </c>
      <c r="AP15" s="87">
        <v>5309.19</v>
      </c>
      <c r="AQ15" s="87">
        <v>0</v>
      </c>
      <c r="AR15" s="87">
        <v>0</v>
      </c>
      <c r="AS15" s="87">
        <v>0</v>
      </c>
      <c r="AT15" s="87">
        <v>976555.28</v>
      </c>
      <c r="AU15" s="87">
        <v>0</v>
      </c>
      <c r="AV15" s="87">
        <v>488485.29000000068</v>
      </c>
      <c r="AW15" s="87">
        <v>78243.78</v>
      </c>
      <c r="AX15" s="87">
        <v>75573.460000000006</v>
      </c>
      <c r="AY15" s="87">
        <v>0</v>
      </c>
      <c r="AZ15" s="87">
        <v>67605.159999999989</v>
      </c>
      <c r="BA15" s="87">
        <v>8996.970000000003</v>
      </c>
      <c r="BB15" s="87">
        <v>4079.5</v>
      </c>
      <c r="BC15" s="87">
        <v>4838.74</v>
      </c>
      <c r="BD15" s="87">
        <v>0</v>
      </c>
      <c r="BE15" s="87">
        <v>37668.250000000007</v>
      </c>
      <c r="BF15" s="87">
        <v>15152.43</v>
      </c>
      <c r="BG15" s="87">
        <v>0</v>
      </c>
      <c r="BH15" s="87">
        <v>4433.6899999999996</v>
      </c>
      <c r="BI15" s="87">
        <v>51028.01</v>
      </c>
      <c r="BJ15" s="87">
        <v>0</v>
      </c>
      <c r="BK15" s="87">
        <v>11801.72</v>
      </c>
      <c r="BL15" s="87">
        <v>41191.230000000003</v>
      </c>
      <c r="BM15" s="87">
        <v>6101.35</v>
      </c>
      <c r="BN15" s="87">
        <v>0</v>
      </c>
      <c r="BO15" s="87">
        <v>0</v>
      </c>
      <c r="BP15" s="87">
        <v>0</v>
      </c>
      <c r="BQ15" s="87">
        <v>0</v>
      </c>
      <c r="BR15" s="87">
        <v>0</v>
      </c>
      <c r="BS15" s="87">
        <v>0</v>
      </c>
      <c r="BT15" s="87">
        <v>0</v>
      </c>
      <c r="BU15" s="87">
        <v>23543.579999999998</v>
      </c>
      <c r="BV15" s="87">
        <v>7567</v>
      </c>
      <c r="BW15" s="87">
        <v>26400.34</v>
      </c>
      <c r="BX15" s="87">
        <v>102837.52</v>
      </c>
      <c r="BY15" s="87">
        <v>10396</v>
      </c>
      <c r="BZ15" s="87">
        <v>7490.12</v>
      </c>
      <c r="CA15" s="87">
        <v>30057.05</v>
      </c>
      <c r="CB15" s="87">
        <v>0</v>
      </c>
      <c r="CC15" s="87">
        <v>0</v>
      </c>
      <c r="CD15" s="87">
        <v>-4440</v>
      </c>
      <c r="CE15" s="87">
        <v>0</v>
      </c>
      <c r="CF15" s="87">
        <v>0</v>
      </c>
      <c r="CG15" s="87">
        <v>7757.5</v>
      </c>
      <c r="CH15" s="87">
        <v>0</v>
      </c>
      <c r="CI15" s="87">
        <v>0</v>
      </c>
      <c r="CJ15" s="87">
        <v>1</v>
      </c>
      <c r="CK15" s="87">
        <v>0</v>
      </c>
      <c r="CL15" s="87">
        <v>12346</v>
      </c>
      <c r="CM15" s="87">
        <v>0</v>
      </c>
      <c r="CN15" s="87">
        <v>3999.88</v>
      </c>
      <c r="CO15" s="87">
        <v>0</v>
      </c>
      <c r="CP15" s="87">
        <v>0</v>
      </c>
      <c r="CQ15" s="87">
        <v>0</v>
      </c>
      <c r="CR15" s="87">
        <v>0</v>
      </c>
      <c r="CS15" s="87">
        <v>71167.969999999041</v>
      </c>
      <c r="CT15" s="87"/>
      <c r="CU15" s="87">
        <v>18676.240000000002</v>
      </c>
      <c r="CV15" s="87"/>
      <c r="CW15" s="87"/>
      <c r="CX15" s="87"/>
      <c r="CY15" s="69"/>
    </row>
    <row r="16" spans="1:104" x14ac:dyDescent="0.25">
      <c r="A16" s="105" t="s">
        <v>238</v>
      </c>
      <c r="B16" s="69" t="s">
        <v>239</v>
      </c>
      <c r="C16" s="69"/>
      <c r="D16" s="84">
        <v>3113</v>
      </c>
      <c r="E16" s="69" t="s">
        <v>239</v>
      </c>
      <c r="F16" s="69" t="s">
        <v>240</v>
      </c>
      <c r="G16" s="69"/>
      <c r="H16" s="69"/>
      <c r="I16" s="69"/>
      <c r="J16" s="69"/>
      <c r="K16" s="69"/>
      <c r="L16" s="69"/>
      <c r="M16" s="69"/>
      <c r="N16" s="69"/>
      <c r="O16" s="69"/>
      <c r="P16" s="69"/>
      <c r="Q16" s="69"/>
      <c r="R16" s="69"/>
      <c r="S16" s="69"/>
      <c r="T16" s="69"/>
      <c r="U16" s="69"/>
      <c r="V16" s="69"/>
      <c r="W16" s="69"/>
      <c r="X16" s="69"/>
      <c r="Y16" s="69"/>
      <c r="Z16" s="87">
        <v>164.33000000033519</v>
      </c>
      <c r="AA16" s="87">
        <v>12654.46</v>
      </c>
      <c r="AB16" s="87">
        <v>0</v>
      </c>
      <c r="AC16" s="87">
        <v>209088.49</v>
      </c>
      <c r="AD16" s="87">
        <v>0</v>
      </c>
      <c r="AE16" s="87">
        <v>20823</v>
      </c>
      <c r="AF16" s="87">
        <v>0</v>
      </c>
      <c r="AG16" s="87">
        <v>8514.17</v>
      </c>
      <c r="AH16" s="87">
        <v>17826</v>
      </c>
      <c r="AI16" s="87">
        <v>17979.66</v>
      </c>
      <c r="AJ16" s="87">
        <v>0</v>
      </c>
      <c r="AK16" s="87">
        <v>8191.42</v>
      </c>
      <c r="AL16" s="87">
        <v>1248.9000000000001</v>
      </c>
      <c r="AM16" s="87">
        <v>0</v>
      </c>
      <c r="AN16" s="87">
        <v>0</v>
      </c>
      <c r="AO16" s="87">
        <v>1351.31</v>
      </c>
      <c r="AP16" s="87">
        <v>172</v>
      </c>
      <c r="AQ16" s="87">
        <v>0</v>
      </c>
      <c r="AR16" s="87">
        <v>0</v>
      </c>
      <c r="AS16" s="87">
        <v>0</v>
      </c>
      <c r="AT16" s="87">
        <v>184057.60000000001</v>
      </c>
      <c r="AU16" s="87">
        <v>0</v>
      </c>
      <c r="AV16" s="87">
        <v>29663.949999999997</v>
      </c>
      <c r="AW16" s="87">
        <v>0</v>
      </c>
      <c r="AX16" s="87">
        <v>14188.4</v>
      </c>
      <c r="AY16" s="87">
        <v>0</v>
      </c>
      <c r="AZ16" s="87">
        <v>0</v>
      </c>
      <c r="BA16" s="87">
        <v>938.39000000000021</v>
      </c>
      <c r="BB16" s="87">
        <v>1179.5</v>
      </c>
      <c r="BC16" s="87">
        <v>356.5</v>
      </c>
      <c r="BD16" s="87">
        <v>1891</v>
      </c>
      <c r="BE16" s="87">
        <v>2621.75</v>
      </c>
      <c r="BF16" s="87">
        <v>3603.95</v>
      </c>
      <c r="BG16" s="87">
        <v>7069.8</v>
      </c>
      <c r="BH16" s="87">
        <v>479.42</v>
      </c>
      <c r="BI16" s="87">
        <v>1644.16</v>
      </c>
      <c r="BJ16" s="87">
        <v>0</v>
      </c>
      <c r="BK16" s="87">
        <v>8528.32</v>
      </c>
      <c r="BL16" s="87">
        <v>7930.09</v>
      </c>
      <c r="BM16" s="87">
        <v>664.63</v>
      </c>
      <c r="BN16" s="87">
        <v>0</v>
      </c>
      <c r="BO16" s="87">
        <v>0</v>
      </c>
      <c r="BP16" s="87">
        <v>0</v>
      </c>
      <c r="BQ16" s="87">
        <v>0</v>
      </c>
      <c r="BR16" s="87">
        <v>0</v>
      </c>
      <c r="BS16" s="87">
        <v>0</v>
      </c>
      <c r="BT16" s="87">
        <v>0</v>
      </c>
      <c r="BU16" s="87">
        <v>4357.17</v>
      </c>
      <c r="BV16" s="87">
        <v>237.67</v>
      </c>
      <c r="BW16" s="87">
        <v>-13676.42</v>
      </c>
      <c r="BX16" s="87">
        <v>11438.79</v>
      </c>
      <c r="BY16" s="87">
        <v>0</v>
      </c>
      <c r="BZ16" s="87">
        <v>6357</v>
      </c>
      <c r="CA16" s="87">
        <v>10704.23</v>
      </c>
      <c r="CB16" s="87">
        <v>0</v>
      </c>
      <c r="CC16" s="87">
        <v>0</v>
      </c>
      <c r="CD16" s="87">
        <v>0</v>
      </c>
      <c r="CE16" s="87">
        <v>0</v>
      </c>
      <c r="CF16" s="87">
        <v>0</v>
      </c>
      <c r="CG16" s="87">
        <v>-12654.46</v>
      </c>
      <c r="CH16" s="87">
        <v>0</v>
      </c>
      <c r="CI16" s="87">
        <v>0</v>
      </c>
      <c r="CJ16" s="87">
        <v>1</v>
      </c>
      <c r="CK16" s="87">
        <v>0</v>
      </c>
      <c r="CL16" s="87">
        <v>0</v>
      </c>
      <c r="CM16" s="87">
        <v>0</v>
      </c>
      <c r="CN16" s="87">
        <v>0</v>
      </c>
      <c r="CO16" s="87">
        <v>0</v>
      </c>
      <c r="CP16" s="87">
        <v>0</v>
      </c>
      <c r="CQ16" s="87">
        <v>0</v>
      </c>
      <c r="CR16" s="87">
        <v>0</v>
      </c>
      <c r="CS16" s="87">
        <v>1123.3800000003539</v>
      </c>
      <c r="CT16" s="87"/>
      <c r="CU16" s="87">
        <v>0</v>
      </c>
      <c r="CV16" s="87"/>
      <c r="CW16" s="87"/>
      <c r="CX16" s="87"/>
      <c r="CY16" s="69"/>
    </row>
    <row r="17" spans="1:103" x14ac:dyDescent="0.25">
      <c r="A17" s="104" t="s">
        <v>243</v>
      </c>
      <c r="B17" s="69" t="s">
        <v>244</v>
      </c>
      <c r="C17" s="69"/>
      <c r="D17" s="84">
        <v>1113</v>
      </c>
      <c r="E17" s="69" t="s">
        <v>244</v>
      </c>
      <c r="F17" s="69" t="s">
        <v>245</v>
      </c>
      <c r="G17" s="69"/>
      <c r="H17" s="69"/>
      <c r="I17" s="69"/>
      <c r="J17" s="69"/>
      <c r="K17" s="69"/>
      <c r="L17" s="69"/>
      <c r="M17" s="69"/>
      <c r="N17" s="69"/>
      <c r="O17" s="69"/>
      <c r="P17" s="69"/>
      <c r="Q17" s="69"/>
      <c r="R17" s="69"/>
      <c r="S17" s="69"/>
      <c r="T17" s="69"/>
      <c r="U17" s="69"/>
      <c r="V17" s="69"/>
      <c r="W17" s="69"/>
      <c r="X17" s="69"/>
      <c r="Y17" s="69"/>
      <c r="Z17" s="87">
        <v>788395.46000000043</v>
      </c>
      <c r="AA17" s="87">
        <v>3228.7399999999943</v>
      </c>
      <c r="AB17" s="87">
        <v>0</v>
      </c>
      <c r="AC17" s="87">
        <v>1224532.51</v>
      </c>
      <c r="AD17" s="87">
        <v>0</v>
      </c>
      <c r="AE17" s="87">
        <v>1632160.27</v>
      </c>
      <c r="AF17" s="87">
        <v>0</v>
      </c>
      <c r="AG17" s="87">
        <v>20806.830000000002</v>
      </c>
      <c r="AH17" s="87">
        <v>3390</v>
      </c>
      <c r="AI17" s="87">
        <v>118.4</v>
      </c>
      <c r="AJ17" s="87">
        <v>0</v>
      </c>
      <c r="AK17" s="87">
        <v>75288.31</v>
      </c>
      <c r="AL17" s="87">
        <v>357.66</v>
      </c>
      <c r="AM17" s="87">
        <v>0</v>
      </c>
      <c r="AN17" s="87">
        <v>6840</v>
      </c>
      <c r="AO17" s="87">
        <v>0</v>
      </c>
      <c r="AP17" s="87">
        <v>500</v>
      </c>
      <c r="AQ17" s="87">
        <v>0</v>
      </c>
      <c r="AR17" s="87">
        <v>0</v>
      </c>
      <c r="AS17" s="87">
        <v>0</v>
      </c>
      <c r="AT17" s="87">
        <v>1120935.95</v>
      </c>
      <c r="AU17" s="87">
        <v>0</v>
      </c>
      <c r="AV17" s="87">
        <v>788493.13000000047</v>
      </c>
      <c r="AW17" s="87">
        <v>0</v>
      </c>
      <c r="AX17" s="87">
        <v>382495.8</v>
      </c>
      <c r="AY17" s="87">
        <v>0</v>
      </c>
      <c r="AZ17" s="87">
        <v>23108.829999999984</v>
      </c>
      <c r="BA17" s="87">
        <v>83265.849999999991</v>
      </c>
      <c r="BB17" s="87">
        <v>15541.97</v>
      </c>
      <c r="BC17" s="87">
        <v>517.5</v>
      </c>
      <c r="BD17" s="87">
        <v>0</v>
      </c>
      <c r="BE17" s="87">
        <v>78097.27</v>
      </c>
      <c r="BF17" s="87">
        <v>6516.24</v>
      </c>
      <c r="BG17" s="87">
        <v>31493.15</v>
      </c>
      <c r="BH17" s="87">
        <v>214.64</v>
      </c>
      <c r="BI17" s="87">
        <v>43922.1</v>
      </c>
      <c r="BJ17" s="87">
        <v>0</v>
      </c>
      <c r="BK17" s="87">
        <v>66034.509999999995</v>
      </c>
      <c r="BL17" s="87">
        <v>64245.13</v>
      </c>
      <c r="BM17" s="87">
        <v>45340.53</v>
      </c>
      <c r="BN17" s="87">
        <v>0</v>
      </c>
      <c r="BO17" s="87">
        <v>0</v>
      </c>
      <c r="BP17" s="87">
        <v>0</v>
      </c>
      <c r="BQ17" s="87">
        <v>0</v>
      </c>
      <c r="BR17" s="87">
        <v>0</v>
      </c>
      <c r="BS17" s="87">
        <v>0</v>
      </c>
      <c r="BT17" s="87">
        <v>1889.95</v>
      </c>
      <c r="BU17" s="87">
        <v>14833.91</v>
      </c>
      <c r="BV17" s="87">
        <v>2070</v>
      </c>
      <c r="BW17" s="87">
        <v>0</v>
      </c>
      <c r="BX17" s="87">
        <v>17786.78</v>
      </c>
      <c r="BY17" s="87">
        <v>38999.620000000003</v>
      </c>
      <c r="BZ17" s="87">
        <v>33070.32</v>
      </c>
      <c r="CA17" s="87">
        <v>31039.759999999998</v>
      </c>
      <c r="CB17" s="87">
        <v>0</v>
      </c>
      <c r="CC17" s="87">
        <v>0</v>
      </c>
      <c r="CD17" s="87">
        <v>19043.759999999998</v>
      </c>
      <c r="CE17" s="87">
        <v>0</v>
      </c>
      <c r="CF17" s="87">
        <v>0</v>
      </c>
      <c r="CG17" s="87">
        <v>5088.4399999999996</v>
      </c>
      <c r="CH17" s="87">
        <v>0</v>
      </c>
      <c r="CI17" s="87">
        <v>0</v>
      </c>
      <c r="CJ17" s="87">
        <v>1</v>
      </c>
      <c r="CK17" s="87">
        <v>0</v>
      </c>
      <c r="CL17" s="87">
        <v>0</v>
      </c>
      <c r="CM17" s="87">
        <v>635.84</v>
      </c>
      <c r="CN17" s="87">
        <v>0</v>
      </c>
      <c r="CO17" s="87">
        <v>0</v>
      </c>
      <c r="CP17" s="87">
        <v>0</v>
      </c>
      <c r="CQ17" s="87">
        <v>0</v>
      </c>
      <c r="CR17" s="87">
        <v>0</v>
      </c>
      <c r="CS17" s="87">
        <v>843432.74000000069</v>
      </c>
      <c r="CT17" s="87"/>
      <c r="CU17" s="87">
        <v>7681.3399999999929</v>
      </c>
      <c r="CV17" s="87"/>
      <c r="CW17" s="87"/>
      <c r="CX17" s="87"/>
      <c r="CY17" s="69"/>
    </row>
    <row r="18" spans="1:103" x14ac:dyDescent="0.25">
      <c r="A18" s="105" t="s">
        <v>248</v>
      </c>
      <c r="B18" s="69" t="s">
        <v>249</v>
      </c>
      <c r="C18" s="69"/>
      <c r="D18" s="84">
        <v>3074</v>
      </c>
      <c r="E18" s="69" t="s">
        <v>249</v>
      </c>
      <c r="F18" s="69" t="s">
        <v>250</v>
      </c>
      <c r="G18" s="69"/>
      <c r="H18" s="69"/>
      <c r="I18" s="69"/>
      <c r="J18" s="69"/>
      <c r="K18" s="69"/>
      <c r="L18" s="69"/>
      <c r="M18" s="69"/>
      <c r="N18" s="69"/>
      <c r="O18" s="69"/>
      <c r="P18" s="69"/>
      <c r="Q18" s="69"/>
      <c r="R18" s="69"/>
      <c r="S18" s="69"/>
      <c r="T18" s="69"/>
      <c r="U18" s="69"/>
      <c r="V18" s="69"/>
      <c r="W18" s="69"/>
      <c r="X18" s="69"/>
      <c r="Y18" s="69"/>
      <c r="Z18" s="87">
        <v>142669.11999999973</v>
      </c>
      <c r="AA18" s="87">
        <v>6371.5000000000036</v>
      </c>
      <c r="AB18" s="87">
        <v>0</v>
      </c>
      <c r="AC18" s="87">
        <v>0</v>
      </c>
      <c r="AD18" s="87">
        <v>0</v>
      </c>
      <c r="AE18" s="87">
        <v>0</v>
      </c>
      <c r="AF18" s="87">
        <v>0</v>
      </c>
      <c r="AG18" s="87">
        <v>0</v>
      </c>
      <c r="AH18" s="87">
        <v>6846</v>
      </c>
      <c r="AI18" s="87">
        <v>0</v>
      </c>
      <c r="AJ18" s="87">
        <v>-3845.63</v>
      </c>
      <c r="AK18" s="87">
        <v>-3348.73</v>
      </c>
      <c r="AL18" s="87">
        <v>-1489.81</v>
      </c>
      <c r="AM18" s="87">
        <v>92.8</v>
      </c>
      <c r="AN18" s="87">
        <v>-3040</v>
      </c>
      <c r="AO18" s="87">
        <v>-863.81</v>
      </c>
      <c r="AP18" s="87">
        <v>-60</v>
      </c>
      <c r="AQ18" s="87">
        <v>0</v>
      </c>
      <c r="AR18" s="87">
        <v>0</v>
      </c>
      <c r="AS18" s="87">
        <v>0</v>
      </c>
      <c r="AT18" s="87">
        <v>0</v>
      </c>
      <c r="AU18" s="87">
        <v>0</v>
      </c>
      <c r="AV18" s="87">
        <v>-208.47</v>
      </c>
      <c r="AW18" s="87">
        <v>0</v>
      </c>
      <c r="AX18" s="87">
        <v>0</v>
      </c>
      <c r="AY18" s="87">
        <v>0</v>
      </c>
      <c r="AZ18" s="87">
        <v>-191.40999999999997</v>
      </c>
      <c r="BA18" s="87">
        <v>0</v>
      </c>
      <c r="BB18" s="87">
        <v>156</v>
      </c>
      <c r="BC18" s="87">
        <v>0</v>
      </c>
      <c r="BD18" s="87">
        <v>0</v>
      </c>
      <c r="BE18" s="87">
        <v>0</v>
      </c>
      <c r="BF18" s="87">
        <v>12521.8</v>
      </c>
      <c r="BG18" s="87">
        <v>1387.15</v>
      </c>
      <c r="BH18" s="87">
        <v>70.34</v>
      </c>
      <c r="BI18" s="87">
        <v>602.99</v>
      </c>
      <c r="BJ18" s="87">
        <v>0</v>
      </c>
      <c r="BK18" s="87">
        <v>8000</v>
      </c>
      <c r="BL18" s="87">
        <v>-2008.81</v>
      </c>
      <c r="BM18" s="87">
        <v>-43.18</v>
      </c>
      <c r="BN18" s="87">
        <v>0</v>
      </c>
      <c r="BO18" s="87">
        <v>0</v>
      </c>
      <c r="BP18" s="87">
        <v>0</v>
      </c>
      <c r="BQ18" s="87">
        <v>0</v>
      </c>
      <c r="BR18" s="87">
        <v>0</v>
      </c>
      <c r="BS18" s="87">
        <v>0</v>
      </c>
      <c r="BT18" s="87">
        <v>0</v>
      </c>
      <c r="BU18" s="87">
        <v>-671.65</v>
      </c>
      <c r="BV18" s="87">
        <v>0</v>
      </c>
      <c r="BW18" s="87">
        <v>121960.49</v>
      </c>
      <c r="BX18" s="87">
        <v>209.3</v>
      </c>
      <c r="BY18" s="87">
        <v>210.35</v>
      </c>
      <c r="BZ18" s="87">
        <v>0</v>
      </c>
      <c r="CA18" s="87">
        <v>0</v>
      </c>
      <c r="CB18" s="87">
        <v>0</v>
      </c>
      <c r="CC18" s="87">
        <v>0</v>
      </c>
      <c r="CD18" s="87">
        <v>-22.47</v>
      </c>
      <c r="CE18" s="87">
        <v>0</v>
      </c>
      <c r="CF18" s="87">
        <v>0</v>
      </c>
      <c r="CG18" s="87">
        <v>0</v>
      </c>
      <c r="CH18" s="87">
        <v>0</v>
      </c>
      <c r="CI18" s="87">
        <v>0</v>
      </c>
      <c r="CJ18" s="87">
        <v>1</v>
      </c>
      <c r="CK18" s="87">
        <v>0</v>
      </c>
      <c r="CL18" s="87">
        <v>6371.5</v>
      </c>
      <c r="CM18" s="87">
        <v>0</v>
      </c>
      <c r="CN18" s="87">
        <v>0</v>
      </c>
      <c r="CO18" s="87">
        <v>0</v>
      </c>
      <c r="CP18" s="87">
        <v>0</v>
      </c>
      <c r="CQ18" s="87">
        <v>0</v>
      </c>
      <c r="CR18" s="87">
        <v>0</v>
      </c>
      <c r="CS18" s="87">
        <v>-5012.4900000002526</v>
      </c>
      <c r="CT18" s="87"/>
      <c r="CU18" s="87">
        <v>0</v>
      </c>
      <c r="CV18" s="87"/>
      <c r="CW18" s="87"/>
      <c r="CX18" s="87"/>
      <c r="CY18" s="69"/>
    </row>
    <row r="19" spans="1:103" x14ac:dyDescent="0.25">
      <c r="A19" s="104" t="s">
        <v>253</v>
      </c>
      <c r="B19" s="69" t="s">
        <v>254</v>
      </c>
      <c r="C19" s="69"/>
      <c r="D19" s="84">
        <v>3117</v>
      </c>
      <c r="E19" s="69" t="s">
        <v>254</v>
      </c>
      <c r="F19" s="69" t="s">
        <v>255</v>
      </c>
      <c r="G19" s="69"/>
      <c r="H19" s="69"/>
      <c r="I19" s="69"/>
      <c r="J19" s="69"/>
      <c r="K19" s="69"/>
      <c r="L19" s="69"/>
      <c r="M19" s="69"/>
      <c r="N19" s="69"/>
      <c r="O19" s="69"/>
      <c r="P19" s="69"/>
      <c r="Q19" s="69"/>
      <c r="R19" s="69"/>
      <c r="S19" s="69"/>
      <c r="T19" s="69"/>
      <c r="U19" s="69"/>
      <c r="V19" s="69"/>
      <c r="W19" s="69"/>
      <c r="X19" s="69"/>
      <c r="Y19" s="69"/>
      <c r="Z19" s="87">
        <v>118533.08000000048</v>
      </c>
      <c r="AA19" s="87">
        <v>11969.720000000001</v>
      </c>
      <c r="AB19" s="87">
        <v>0</v>
      </c>
      <c r="AC19" s="87">
        <v>385418</v>
      </c>
      <c r="AD19" s="87">
        <v>0</v>
      </c>
      <c r="AE19" s="87">
        <v>18907</v>
      </c>
      <c r="AF19" s="87">
        <v>0</v>
      </c>
      <c r="AG19" s="87">
        <v>15150</v>
      </c>
      <c r="AH19" s="87">
        <v>26250</v>
      </c>
      <c r="AI19" s="87">
        <v>0</v>
      </c>
      <c r="AJ19" s="87">
        <v>-623</v>
      </c>
      <c r="AK19" s="87">
        <v>11463.98</v>
      </c>
      <c r="AL19" s="87">
        <v>2124.4</v>
      </c>
      <c r="AM19" s="87">
        <v>0</v>
      </c>
      <c r="AN19" s="87">
        <v>0</v>
      </c>
      <c r="AO19" s="87">
        <v>431.75</v>
      </c>
      <c r="AP19" s="87">
        <v>258.99</v>
      </c>
      <c r="AQ19" s="87">
        <v>0</v>
      </c>
      <c r="AR19" s="87">
        <v>0</v>
      </c>
      <c r="AS19" s="87">
        <v>0</v>
      </c>
      <c r="AT19" s="87">
        <v>244639.25</v>
      </c>
      <c r="AU19" s="87">
        <v>0</v>
      </c>
      <c r="AV19" s="87">
        <v>92647.150000000038</v>
      </c>
      <c r="AW19" s="87">
        <v>0</v>
      </c>
      <c r="AX19" s="87">
        <v>25342.42</v>
      </c>
      <c r="AY19" s="87">
        <v>0</v>
      </c>
      <c r="AZ19" s="87">
        <v>7336.1100000000033</v>
      </c>
      <c r="BA19" s="87">
        <v>2345.4199999999996</v>
      </c>
      <c r="BB19" s="87">
        <v>427.77999999999992</v>
      </c>
      <c r="BC19" s="87">
        <v>0</v>
      </c>
      <c r="BD19" s="87">
        <v>0</v>
      </c>
      <c r="BE19" s="87">
        <v>2925.8599999999997</v>
      </c>
      <c r="BF19" s="87">
        <v>3376.91</v>
      </c>
      <c r="BG19" s="87">
        <v>10937.74</v>
      </c>
      <c r="BH19" s="87">
        <v>911.82</v>
      </c>
      <c r="BI19" s="87">
        <v>5285.02</v>
      </c>
      <c r="BJ19" s="87">
        <v>0</v>
      </c>
      <c r="BK19" s="87">
        <v>1835.12</v>
      </c>
      <c r="BL19" s="87">
        <v>9117.42</v>
      </c>
      <c r="BM19" s="87">
        <v>7067.66</v>
      </c>
      <c r="BN19" s="87">
        <v>0</v>
      </c>
      <c r="BO19" s="87">
        <v>0</v>
      </c>
      <c r="BP19" s="87">
        <v>0</v>
      </c>
      <c r="BQ19" s="87">
        <v>0</v>
      </c>
      <c r="BR19" s="87">
        <v>0</v>
      </c>
      <c r="BS19" s="87">
        <v>0</v>
      </c>
      <c r="BT19" s="87">
        <v>0</v>
      </c>
      <c r="BU19" s="87">
        <v>7822.14</v>
      </c>
      <c r="BV19" s="87">
        <v>1185.5</v>
      </c>
      <c r="BW19" s="87">
        <v>155.16999999999999</v>
      </c>
      <c r="BX19" s="87">
        <v>13340.97</v>
      </c>
      <c r="BY19" s="87">
        <v>1509.61</v>
      </c>
      <c r="BZ19" s="87">
        <v>3722.95</v>
      </c>
      <c r="CA19" s="87">
        <v>8748.98</v>
      </c>
      <c r="CB19" s="87">
        <v>0</v>
      </c>
      <c r="CC19" s="87">
        <v>0</v>
      </c>
      <c r="CD19" s="87">
        <v>0</v>
      </c>
      <c r="CE19" s="87">
        <v>0</v>
      </c>
      <c r="CF19" s="87">
        <v>0</v>
      </c>
      <c r="CG19" s="87">
        <v>4596.25</v>
      </c>
      <c r="CH19" s="87">
        <v>-45</v>
      </c>
      <c r="CI19" s="87">
        <v>0</v>
      </c>
      <c r="CJ19" s="87">
        <v>1</v>
      </c>
      <c r="CK19" s="87">
        <v>0</v>
      </c>
      <c r="CL19" s="87">
        <v>250</v>
      </c>
      <c r="CM19" s="87">
        <v>0</v>
      </c>
      <c r="CN19" s="87">
        <v>0</v>
      </c>
      <c r="CO19" s="87">
        <v>0</v>
      </c>
      <c r="CP19" s="87">
        <v>0</v>
      </c>
      <c r="CQ19" s="87">
        <v>0</v>
      </c>
      <c r="CR19" s="87">
        <v>0</v>
      </c>
      <c r="CS19" s="87">
        <v>127233.20000000054</v>
      </c>
      <c r="CT19" s="87"/>
      <c r="CU19" s="87">
        <v>16270.970000000001</v>
      </c>
      <c r="CV19" s="87"/>
      <c r="CW19" s="87"/>
      <c r="CX19" s="87"/>
      <c r="CY19" s="69"/>
    </row>
    <row r="20" spans="1:103" x14ac:dyDescent="0.25">
      <c r="A20" s="104" t="s">
        <v>258</v>
      </c>
      <c r="B20" s="69" t="s">
        <v>259</v>
      </c>
      <c r="C20" s="69"/>
      <c r="D20" s="84">
        <v>2002</v>
      </c>
      <c r="E20" s="69" t="s">
        <v>259</v>
      </c>
      <c r="F20" s="69" t="s">
        <v>260</v>
      </c>
      <c r="G20" s="69"/>
      <c r="H20" s="69"/>
      <c r="I20" s="69"/>
      <c r="J20" s="69"/>
      <c r="K20" s="69"/>
      <c r="L20" s="69"/>
      <c r="M20" s="69"/>
      <c r="N20" s="69"/>
      <c r="O20" s="69"/>
      <c r="P20" s="69"/>
      <c r="Q20" s="69"/>
      <c r="R20" s="69"/>
      <c r="S20" s="69"/>
      <c r="T20" s="69"/>
      <c r="U20" s="69"/>
      <c r="V20" s="69"/>
      <c r="W20" s="69"/>
      <c r="X20" s="69"/>
      <c r="Y20" s="69"/>
      <c r="Z20" s="87">
        <v>232807.78999999911</v>
      </c>
      <c r="AA20" s="87">
        <v>911.15999999999622</v>
      </c>
      <c r="AB20" s="87">
        <v>0</v>
      </c>
      <c r="AC20" s="87">
        <v>1110223.6399999999</v>
      </c>
      <c r="AD20" s="87">
        <v>0</v>
      </c>
      <c r="AE20" s="87">
        <v>118431</v>
      </c>
      <c r="AF20" s="87">
        <v>0</v>
      </c>
      <c r="AG20" s="87">
        <v>53284.25</v>
      </c>
      <c r="AH20" s="87">
        <v>73619</v>
      </c>
      <c r="AI20" s="87">
        <v>1913</v>
      </c>
      <c r="AJ20" s="87">
        <v>722</v>
      </c>
      <c r="AK20" s="87">
        <v>49712.23</v>
      </c>
      <c r="AL20" s="87">
        <v>12311.49</v>
      </c>
      <c r="AM20" s="87">
        <v>0</v>
      </c>
      <c r="AN20" s="87">
        <v>0</v>
      </c>
      <c r="AO20" s="87">
        <v>7568.47</v>
      </c>
      <c r="AP20" s="87">
        <v>2283.58</v>
      </c>
      <c r="AQ20" s="87">
        <v>0</v>
      </c>
      <c r="AR20" s="87">
        <v>0</v>
      </c>
      <c r="AS20" s="87">
        <v>0</v>
      </c>
      <c r="AT20" s="87">
        <v>695983.4</v>
      </c>
      <c r="AU20" s="87">
        <v>2363.5</v>
      </c>
      <c r="AV20" s="87">
        <v>303250.67999999988</v>
      </c>
      <c r="AW20" s="87">
        <v>21606.53</v>
      </c>
      <c r="AX20" s="87">
        <v>59354.82</v>
      </c>
      <c r="AY20" s="87">
        <v>0</v>
      </c>
      <c r="AZ20" s="87">
        <v>30886.169999999984</v>
      </c>
      <c r="BA20" s="87">
        <v>6519.4600000000009</v>
      </c>
      <c r="BB20" s="87">
        <v>11238.21</v>
      </c>
      <c r="BC20" s="87">
        <v>897</v>
      </c>
      <c r="BD20" s="87">
        <v>5799.62</v>
      </c>
      <c r="BE20" s="87">
        <v>34281.270000000011</v>
      </c>
      <c r="BF20" s="87">
        <v>6352.76</v>
      </c>
      <c r="BG20" s="87">
        <v>17342.650000000001</v>
      </c>
      <c r="BH20" s="87">
        <v>4199.46</v>
      </c>
      <c r="BI20" s="87">
        <v>19895.580000000002</v>
      </c>
      <c r="BJ20" s="87">
        <v>0</v>
      </c>
      <c r="BK20" s="87">
        <v>20367.96</v>
      </c>
      <c r="BL20" s="87">
        <v>58298.73</v>
      </c>
      <c r="BM20" s="87">
        <v>9738.0400000000009</v>
      </c>
      <c r="BN20" s="87">
        <v>0</v>
      </c>
      <c r="BO20" s="87">
        <v>0</v>
      </c>
      <c r="BP20" s="87">
        <v>0</v>
      </c>
      <c r="BQ20" s="87">
        <v>0</v>
      </c>
      <c r="BR20" s="87">
        <v>0</v>
      </c>
      <c r="BS20" s="87">
        <v>0</v>
      </c>
      <c r="BT20" s="87">
        <v>144</v>
      </c>
      <c r="BU20" s="87">
        <v>14085.56</v>
      </c>
      <c r="BV20" s="87">
        <v>4028</v>
      </c>
      <c r="BW20" s="87">
        <v>5536.77</v>
      </c>
      <c r="BX20" s="87">
        <v>81035.19</v>
      </c>
      <c r="BY20" s="87">
        <v>7705.35</v>
      </c>
      <c r="BZ20" s="87">
        <v>6378.41</v>
      </c>
      <c r="CA20" s="87">
        <v>23731.52</v>
      </c>
      <c r="CB20" s="87">
        <v>0</v>
      </c>
      <c r="CC20" s="87">
        <v>0</v>
      </c>
      <c r="CD20" s="87">
        <v>0</v>
      </c>
      <c r="CE20" s="87">
        <v>0</v>
      </c>
      <c r="CF20" s="87">
        <v>0</v>
      </c>
      <c r="CG20" s="87">
        <v>9788.75</v>
      </c>
      <c r="CH20" s="87">
        <v>0</v>
      </c>
      <c r="CI20" s="87">
        <v>0</v>
      </c>
      <c r="CJ20" s="87">
        <v>1</v>
      </c>
      <c r="CK20" s="87">
        <v>0</v>
      </c>
      <c r="CL20" s="87">
        <v>0</v>
      </c>
      <c r="CM20" s="87">
        <v>0</v>
      </c>
      <c r="CN20" s="87">
        <v>10590</v>
      </c>
      <c r="CO20" s="87">
        <v>0</v>
      </c>
      <c r="CP20" s="87">
        <v>0</v>
      </c>
      <c r="CQ20" s="87">
        <v>0</v>
      </c>
      <c r="CR20" s="87">
        <v>0</v>
      </c>
      <c r="CS20" s="87">
        <v>211855.80999999912</v>
      </c>
      <c r="CT20" s="87"/>
      <c r="CU20" s="87">
        <v>109.90999999999622</v>
      </c>
      <c r="CV20" s="87"/>
      <c r="CW20" s="87"/>
      <c r="CX20" s="87"/>
      <c r="CY20" s="69"/>
    </row>
    <row r="21" spans="1:103" x14ac:dyDescent="0.25">
      <c r="A21" s="104" t="s">
        <v>263</v>
      </c>
      <c r="B21" s="69" t="s">
        <v>264</v>
      </c>
      <c r="C21" s="69"/>
      <c r="D21" s="84">
        <v>3078</v>
      </c>
      <c r="E21" s="69" t="s">
        <v>264</v>
      </c>
      <c r="F21" s="69" t="s">
        <v>265</v>
      </c>
      <c r="G21" s="69"/>
      <c r="H21" s="69"/>
      <c r="I21" s="69"/>
      <c r="J21" s="69"/>
      <c r="K21" s="69"/>
      <c r="L21" s="69"/>
      <c r="M21" s="69"/>
      <c r="N21" s="69"/>
      <c r="O21" s="69"/>
      <c r="P21" s="69"/>
      <c r="Q21" s="69"/>
      <c r="R21" s="69"/>
      <c r="S21" s="69"/>
      <c r="T21" s="69"/>
      <c r="U21" s="69"/>
      <c r="V21" s="69"/>
      <c r="W21" s="69"/>
      <c r="X21" s="69"/>
      <c r="Y21" s="69"/>
      <c r="Z21" s="87">
        <v>26770.580000000606</v>
      </c>
      <c r="AA21" s="87">
        <v>28899.860000000004</v>
      </c>
      <c r="AB21" s="87">
        <v>0</v>
      </c>
      <c r="AC21" s="87">
        <v>1135683</v>
      </c>
      <c r="AD21" s="87">
        <v>0</v>
      </c>
      <c r="AE21" s="87">
        <v>87570</v>
      </c>
      <c r="AF21" s="87">
        <v>0</v>
      </c>
      <c r="AG21" s="87">
        <v>64595</v>
      </c>
      <c r="AH21" s="87">
        <v>77657</v>
      </c>
      <c r="AI21" s="87">
        <v>0</v>
      </c>
      <c r="AJ21" s="87">
        <v>0</v>
      </c>
      <c r="AK21" s="87">
        <v>19262.21</v>
      </c>
      <c r="AL21" s="87">
        <v>9856.26</v>
      </c>
      <c r="AM21" s="87">
        <v>720</v>
      </c>
      <c r="AN21" s="87">
        <v>540</v>
      </c>
      <c r="AO21" s="87">
        <v>9148.64</v>
      </c>
      <c r="AP21" s="87">
        <v>9201.81</v>
      </c>
      <c r="AQ21" s="87">
        <v>0</v>
      </c>
      <c r="AR21" s="87">
        <v>0</v>
      </c>
      <c r="AS21" s="87">
        <v>0</v>
      </c>
      <c r="AT21" s="87">
        <v>727275.62</v>
      </c>
      <c r="AU21" s="87">
        <v>0</v>
      </c>
      <c r="AV21" s="87">
        <v>197526.32999999973</v>
      </c>
      <c r="AW21" s="87">
        <v>62505.67</v>
      </c>
      <c r="AX21" s="87">
        <v>90427.03</v>
      </c>
      <c r="AY21" s="87">
        <v>0</v>
      </c>
      <c r="AZ21" s="87">
        <v>60053.789999999994</v>
      </c>
      <c r="BA21" s="87">
        <v>6063.9800000000023</v>
      </c>
      <c r="BB21" s="87">
        <v>2991.9</v>
      </c>
      <c r="BC21" s="87">
        <v>4776.43</v>
      </c>
      <c r="BD21" s="87">
        <v>0</v>
      </c>
      <c r="BE21" s="87">
        <v>16743.199999999997</v>
      </c>
      <c r="BF21" s="87">
        <v>6179.159999999998</v>
      </c>
      <c r="BG21" s="87">
        <v>3321.6299999999997</v>
      </c>
      <c r="BH21" s="87">
        <v>4089.9</v>
      </c>
      <c r="BI21" s="87">
        <v>32886.79</v>
      </c>
      <c r="BJ21" s="87">
        <v>0</v>
      </c>
      <c r="BK21" s="87">
        <v>4045.28</v>
      </c>
      <c r="BL21" s="87">
        <v>23014.34</v>
      </c>
      <c r="BM21" s="87">
        <v>10962.73</v>
      </c>
      <c r="BN21" s="87">
        <v>0</v>
      </c>
      <c r="BO21" s="87">
        <v>0</v>
      </c>
      <c r="BP21" s="87">
        <v>0</v>
      </c>
      <c r="BQ21" s="87">
        <v>0</v>
      </c>
      <c r="BR21" s="87">
        <v>0</v>
      </c>
      <c r="BS21" s="87">
        <v>0</v>
      </c>
      <c r="BT21" s="87">
        <v>0</v>
      </c>
      <c r="BU21" s="87">
        <v>15550.92</v>
      </c>
      <c r="BV21" s="87">
        <v>5037</v>
      </c>
      <c r="BW21" s="87">
        <v>27023.200000000001</v>
      </c>
      <c r="BX21" s="87">
        <v>75711.37</v>
      </c>
      <c r="BY21" s="87">
        <v>6206.21</v>
      </c>
      <c r="BZ21" s="87">
        <v>30863.81</v>
      </c>
      <c r="CA21" s="87">
        <v>27579.95</v>
      </c>
      <c r="CB21" s="87">
        <v>0</v>
      </c>
      <c r="CC21" s="87">
        <v>0</v>
      </c>
      <c r="CD21" s="87">
        <v>0</v>
      </c>
      <c r="CE21" s="87">
        <v>0</v>
      </c>
      <c r="CF21" s="87">
        <v>0</v>
      </c>
      <c r="CG21" s="87">
        <v>6368.13</v>
      </c>
      <c r="CH21" s="87">
        <v>0</v>
      </c>
      <c r="CI21" s="87">
        <v>0</v>
      </c>
      <c r="CJ21" s="87">
        <v>1</v>
      </c>
      <c r="CK21" s="87">
        <v>0</v>
      </c>
      <c r="CL21" s="87">
        <v>0</v>
      </c>
      <c r="CM21" s="87">
        <v>0</v>
      </c>
      <c r="CN21" s="87">
        <v>2330</v>
      </c>
      <c r="CO21" s="87">
        <v>0</v>
      </c>
      <c r="CP21" s="87">
        <v>0</v>
      </c>
      <c r="CQ21" s="87">
        <v>0</v>
      </c>
      <c r="CR21" s="87">
        <v>0</v>
      </c>
      <c r="CS21" s="87">
        <v>168.2600000014063</v>
      </c>
      <c r="CT21" s="87"/>
      <c r="CU21" s="87">
        <v>32937.990000000005</v>
      </c>
      <c r="CV21" s="87"/>
      <c r="CW21" s="87"/>
      <c r="CX21" s="87"/>
      <c r="CY21" s="69"/>
    </row>
    <row r="22" spans="1:103" x14ac:dyDescent="0.25">
      <c r="A22" s="104" t="s">
        <v>268</v>
      </c>
      <c r="B22" s="69" t="s">
        <v>269</v>
      </c>
      <c r="C22" s="69"/>
      <c r="D22" s="84">
        <v>2066</v>
      </c>
      <c r="E22" s="69" t="s">
        <v>269</v>
      </c>
      <c r="F22" s="69" t="s">
        <v>270</v>
      </c>
      <c r="G22" s="69"/>
      <c r="H22" s="69"/>
      <c r="I22" s="69"/>
      <c r="J22" s="69"/>
      <c r="K22" s="69"/>
      <c r="L22" s="69"/>
      <c r="M22" s="69"/>
      <c r="N22" s="69"/>
      <c r="O22" s="69"/>
      <c r="P22" s="69"/>
      <c r="Q22" s="69"/>
      <c r="R22" s="69"/>
      <c r="S22" s="69"/>
      <c r="T22" s="69"/>
      <c r="U22" s="69"/>
      <c r="V22" s="69"/>
      <c r="W22" s="69"/>
      <c r="X22" s="69"/>
      <c r="Y22" s="69"/>
      <c r="Z22" s="87">
        <v>169489.13999999975</v>
      </c>
      <c r="AA22" s="87">
        <v>10627.43</v>
      </c>
      <c r="AB22" s="87">
        <v>0</v>
      </c>
      <c r="AC22" s="87">
        <v>604181.93000000005</v>
      </c>
      <c r="AD22" s="87">
        <v>0</v>
      </c>
      <c r="AE22" s="87">
        <v>40777</v>
      </c>
      <c r="AF22" s="87">
        <v>0</v>
      </c>
      <c r="AG22" s="87">
        <v>14619.5</v>
      </c>
      <c r="AH22" s="87">
        <v>38539</v>
      </c>
      <c r="AI22" s="87">
        <v>8570.01</v>
      </c>
      <c r="AJ22" s="87">
        <v>-246.08</v>
      </c>
      <c r="AK22" s="87">
        <v>15234.5</v>
      </c>
      <c r="AL22" s="87">
        <v>9852.35</v>
      </c>
      <c r="AM22" s="87">
        <v>720</v>
      </c>
      <c r="AN22" s="87">
        <v>2194</v>
      </c>
      <c r="AO22" s="87">
        <v>4304.58</v>
      </c>
      <c r="AP22" s="87">
        <v>380.47</v>
      </c>
      <c r="AQ22" s="87">
        <v>0</v>
      </c>
      <c r="AR22" s="87">
        <v>0</v>
      </c>
      <c r="AS22" s="87">
        <v>0</v>
      </c>
      <c r="AT22" s="87">
        <v>354486.5</v>
      </c>
      <c r="AU22" s="87">
        <v>8449.19</v>
      </c>
      <c r="AV22" s="87">
        <v>152730.19000000021</v>
      </c>
      <c r="AW22" s="87">
        <v>0</v>
      </c>
      <c r="AX22" s="87">
        <v>38680.769999999997</v>
      </c>
      <c r="AY22" s="87">
        <v>0</v>
      </c>
      <c r="AZ22" s="87">
        <v>11474.840000000007</v>
      </c>
      <c r="BA22" s="87">
        <v>3328.31</v>
      </c>
      <c r="BB22" s="87">
        <v>4541.58</v>
      </c>
      <c r="BC22" s="87">
        <v>3434.6</v>
      </c>
      <c r="BD22" s="87">
        <v>0</v>
      </c>
      <c r="BE22" s="87">
        <v>12439.710000000001</v>
      </c>
      <c r="BF22" s="87">
        <v>5096.7199999999993</v>
      </c>
      <c r="BG22" s="87">
        <v>20808.470000000005</v>
      </c>
      <c r="BH22" s="87">
        <v>672.34</v>
      </c>
      <c r="BI22" s="87">
        <v>10974.97</v>
      </c>
      <c r="BJ22" s="87">
        <v>0</v>
      </c>
      <c r="BK22" s="87">
        <v>6864.84</v>
      </c>
      <c r="BL22" s="87">
        <v>16477.87</v>
      </c>
      <c r="BM22" s="87">
        <v>8300.74</v>
      </c>
      <c r="BN22" s="87">
        <v>0</v>
      </c>
      <c r="BO22" s="87">
        <v>0</v>
      </c>
      <c r="BP22" s="87">
        <v>0</v>
      </c>
      <c r="BQ22" s="87">
        <v>0</v>
      </c>
      <c r="BR22" s="87">
        <v>0</v>
      </c>
      <c r="BS22" s="87">
        <v>0</v>
      </c>
      <c r="BT22" s="87">
        <v>0</v>
      </c>
      <c r="BU22" s="87">
        <v>11761.66</v>
      </c>
      <c r="BV22" s="87">
        <v>2116</v>
      </c>
      <c r="BW22" s="87">
        <v>27.5</v>
      </c>
      <c r="BX22" s="87">
        <v>31282.86</v>
      </c>
      <c r="BY22" s="87">
        <v>2249.36</v>
      </c>
      <c r="BZ22" s="87">
        <v>6938.17</v>
      </c>
      <c r="CA22" s="87">
        <v>27010.7</v>
      </c>
      <c r="CB22" s="87">
        <v>0</v>
      </c>
      <c r="CC22" s="87">
        <v>0</v>
      </c>
      <c r="CD22" s="87">
        <v>167.86</v>
      </c>
      <c r="CE22" s="87">
        <v>0</v>
      </c>
      <c r="CF22" s="87">
        <v>0</v>
      </c>
      <c r="CG22" s="87">
        <v>5023.75</v>
      </c>
      <c r="CH22" s="87">
        <v>0</v>
      </c>
      <c r="CI22" s="87">
        <v>0</v>
      </c>
      <c r="CJ22" s="87">
        <v>1</v>
      </c>
      <c r="CK22" s="87">
        <v>0</v>
      </c>
      <c r="CL22" s="87">
        <v>24748</v>
      </c>
      <c r="CM22" s="87">
        <v>0</v>
      </c>
      <c r="CN22" s="87">
        <v>0</v>
      </c>
      <c r="CO22" s="87">
        <v>0</v>
      </c>
      <c r="CP22" s="87">
        <v>0</v>
      </c>
      <c r="CQ22" s="87">
        <v>0</v>
      </c>
      <c r="CR22" s="87">
        <v>0</v>
      </c>
      <c r="CS22" s="87">
        <v>168300.64999999979</v>
      </c>
      <c r="CT22" s="87"/>
      <c r="CU22" s="87">
        <v>-9096.82</v>
      </c>
      <c r="CV22" s="87"/>
      <c r="CW22" s="87"/>
      <c r="CX22" s="87"/>
      <c r="CY22" s="69"/>
    </row>
    <row r="23" spans="1:103" x14ac:dyDescent="0.25">
      <c r="A23" s="104" t="s">
        <v>273</v>
      </c>
      <c r="B23" s="69" t="s">
        <v>274</v>
      </c>
      <c r="C23" s="69"/>
      <c r="D23" s="84">
        <v>3112</v>
      </c>
      <c r="E23" s="69" t="s">
        <v>274</v>
      </c>
      <c r="F23" s="69" t="s">
        <v>275</v>
      </c>
      <c r="G23" s="69"/>
      <c r="H23" s="69"/>
      <c r="I23" s="69"/>
      <c r="J23" s="69"/>
      <c r="K23" s="69"/>
      <c r="L23" s="69"/>
      <c r="M23" s="69"/>
      <c r="N23" s="69"/>
      <c r="O23" s="69"/>
      <c r="P23" s="69"/>
      <c r="Q23" s="69"/>
      <c r="R23" s="69"/>
      <c r="S23" s="69"/>
      <c r="T23" s="69"/>
      <c r="U23" s="69"/>
      <c r="V23" s="69"/>
      <c r="W23" s="69"/>
      <c r="X23" s="69"/>
      <c r="Y23" s="69"/>
      <c r="Z23" s="87">
        <v>100886.84999999921</v>
      </c>
      <c r="AA23" s="87">
        <v>5237.2899999999991</v>
      </c>
      <c r="AB23" s="87">
        <v>0</v>
      </c>
      <c r="AC23" s="87">
        <v>1364093.42</v>
      </c>
      <c r="AD23" s="87">
        <v>0</v>
      </c>
      <c r="AE23" s="87">
        <v>41690</v>
      </c>
      <c r="AF23" s="87">
        <v>0</v>
      </c>
      <c r="AG23" s="87">
        <v>52845</v>
      </c>
      <c r="AH23" s="87">
        <v>80226.23</v>
      </c>
      <c r="AI23" s="87">
        <v>2185.96</v>
      </c>
      <c r="AJ23" s="87">
        <v>2605</v>
      </c>
      <c r="AK23" s="87">
        <v>18021.66</v>
      </c>
      <c r="AL23" s="87">
        <v>27859.33</v>
      </c>
      <c r="AM23" s="87">
        <v>2880</v>
      </c>
      <c r="AN23" s="87">
        <v>1462</v>
      </c>
      <c r="AO23" s="87">
        <v>25558.5</v>
      </c>
      <c r="AP23" s="87">
        <v>11324.77</v>
      </c>
      <c r="AQ23" s="87">
        <v>0</v>
      </c>
      <c r="AR23" s="87">
        <v>0</v>
      </c>
      <c r="AS23" s="87">
        <v>0</v>
      </c>
      <c r="AT23" s="87">
        <v>880057.91</v>
      </c>
      <c r="AU23" s="87">
        <v>0</v>
      </c>
      <c r="AV23" s="87">
        <v>273190.12999999977</v>
      </c>
      <c r="AW23" s="87">
        <v>47464.74</v>
      </c>
      <c r="AX23" s="87">
        <v>86362.94</v>
      </c>
      <c r="AY23" s="87">
        <v>0</v>
      </c>
      <c r="AZ23" s="87">
        <v>26196.279999999984</v>
      </c>
      <c r="BA23" s="87">
        <v>6348.4299999999994</v>
      </c>
      <c r="BB23" s="87">
        <v>2187.2199999999998</v>
      </c>
      <c r="BC23" s="87">
        <v>8617</v>
      </c>
      <c r="BD23" s="87">
        <v>3279.96</v>
      </c>
      <c r="BE23" s="87">
        <v>12988.619999999999</v>
      </c>
      <c r="BF23" s="87">
        <v>17032.819999999996</v>
      </c>
      <c r="BG23" s="87">
        <v>0</v>
      </c>
      <c r="BH23" s="87">
        <v>5645.87</v>
      </c>
      <c r="BI23" s="87">
        <v>27223.77</v>
      </c>
      <c r="BJ23" s="87">
        <v>0</v>
      </c>
      <c r="BK23" s="87">
        <v>10665.95</v>
      </c>
      <c r="BL23" s="87">
        <v>65302.53</v>
      </c>
      <c r="BM23" s="87">
        <v>9389.66</v>
      </c>
      <c r="BN23" s="87">
        <v>0</v>
      </c>
      <c r="BO23" s="87">
        <v>0</v>
      </c>
      <c r="BP23" s="87">
        <v>0</v>
      </c>
      <c r="BQ23" s="87">
        <v>0</v>
      </c>
      <c r="BR23" s="87">
        <v>0</v>
      </c>
      <c r="BS23" s="87">
        <v>0</v>
      </c>
      <c r="BT23" s="87">
        <v>0</v>
      </c>
      <c r="BU23" s="87">
        <v>14345.02</v>
      </c>
      <c r="BV23" s="87">
        <v>6700.5</v>
      </c>
      <c r="BW23" s="87">
        <v>468.02</v>
      </c>
      <c r="BX23" s="87">
        <v>69098.2</v>
      </c>
      <c r="BY23" s="87">
        <v>27029.68</v>
      </c>
      <c r="BZ23" s="87">
        <v>23734.42</v>
      </c>
      <c r="CA23" s="87">
        <v>19808.16</v>
      </c>
      <c r="CB23" s="87">
        <v>0</v>
      </c>
      <c r="CC23" s="87">
        <v>0</v>
      </c>
      <c r="CD23" s="87">
        <v>0</v>
      </c>
      <c r="CE23" s="87">
        <v>0</v>
      </c>
      <c r="CF23" s="87">
        <v>0</v>
      </c>
      <c r="CG23" s="87">
        <v>7156.3</v>
      </c>
      <c r="CH23" s="87">
        <v>0</v>
      </c>
      <c r="CI23" s="87">
        <v>0</v>
      </c>
      <c r="CJ23" s="87">
        <v>1</v>
      </c>
      <c r="CK23" s="87">
        <v>0</v>
      </c>
      <c r="CL23" s="87">
        <v>0</v>
      </c>
      <c r="CM23" s="87">
        <v>0</v>
      </c>
      <c r="CN23" s="87">
        <v>7953.7</v>
      </c>
      <c r="CO23" s="87">
        <v>0</v>
      </c>
      <c r="CP23" s="87">
        <v>0</v>
      </c>
      <c r="CQ23" s="87">
        <v>0</v>
      </c>
      <c r="CR23" s="87">
        <v>0</v>
      </c>
      <c r="CS23" s="87">
        <v>88500.889999999432</v>
      </c>
      <c r="CT23" s="87"/>
      <c r="CU23" s="87">
        <v>4439.8900000000003</v>
      </c>
      <c r="CV23" s="87"/>
      <c r="CW23" s="87"/>
      <c r="CX23" s="87"/>
      <c r="CY23" s="69"/>
    </row>
    <row r="24" spans="1:103" x14ac:dyDescent="0.25">
      <c r="A24" s="104" t="s">
        <v>278</v>
      </c>
      <c r="B24" s="69" t="s">
        <v>279</v>
      </c>
      <c r="C24" s="69"/>
      <c r="D24" s="84">
        <v>2071</v>
      </c>
      <c r="E24" s="69" t="s">
        <v>279</v>
      </c>
      <c r="F24" s="69" t="s">
        <v>255</v>
      </c>
      <c r="G24" s="69"/>
      <c r="H24" s="69"/>
      <c r="I24" s="69"/>
      <c r="J24" s="69"/>
      <c r="K24" s="69"/>
      <c r="L24" s="69"/>
      <c r="M24" s="69"/>
      <c r="N24" s="69"/>
      <c r="O24" s="69"/>
      <c r="P24" s="69"/>
      <c r="Q24" s="69"/>
      <c r="R24" s="69"/>
      <c r="S24" s="69"/>
      <c r="T24" s="69"/>
      <c r="U24" s="69"/>
      <c r="V24" s="69"/>
      <c r="W24" s="69"/>
      <c r="X24" s="69"/>
      <c r="Y24" s="69"/>
      <c r="Z24" s="87">
        <v>184530.52999999985</v>
      </c>
      <c r="AA24" s="87">
        <v>4585.7400000000016</v>
      </c>
      <c r="AB24" s="87">
        <v>0</v>
      </c>
      <c r="AC24" s="87">
        <v>551966</v>
      </c>
      <c r="AD24" s="87">
        <v>0</v>
      </c>
      <c r="AE24" s="87">
        <v>7940</v>
      </c>
      <c r="AF24" s="87">
        <v>0</v>
      </c>
      <c r="AG24" s="87">
        <v>13935</v>
      </c>
      <c r="AH24" s="87">
        <v>38312</v>
      </c>
      <c r="AI24" s="87">
        <v>450</v>
      </c>
      <c r="AJ24" s="87">
        <v>0</v>
      </c>
      <c r="AK24" s="87">
        <v>10915.77</v>
      </c>
      <c r="AL24" s="87">
        <v>5711.99</v>
      </c>
      <c r="AM24" s="87">
        <v>0</v>
      </c>
      <c r="AN24" s="87">
        <v>-300</v>
      </c>
      <c r="AO24" s="87">
        <v>6223.5</v>
      </c>
      <c r="AP24" s="87">
        <v>306.56</v>
      </c>
      <c r="AQ24" s="87">
        <v>0</v>
      </c>
      <c r="AR24" s="87">
        <v>0</v>
      </c>
      <c r="AS24" s="87">
        <v>0</v>
      </c>
      <c r="AT24" s="87">
        <v>372476.43</v>
      </c>
      <c r="AU24" s="87">
        <v>0</v>
      </c>
      <c r="AV24" s="87">
        <v>76024.489999999932</v>
      </c>
      <c r="AW24" s="87">
        <v>0</v>
      </c>
      <c r="AX24" s="87">
        <v>42667.17</v>
      </c>
      <c r="AY24" s="87">
        <v>0</v>
      </c>
      <c r="AZ24" s="87">
        <v>10189.849999999991</v>
      </c>
      <c r="BA24" s="87">
        <v>3109.6599999999994</v>
      </c>
      <c r="BB24" s="87">
        <v>1066.58</v>
      </c>
      <c r="BC24" s="87">
        <v>0</v>
      </c>
      <c r="BD24" s="87">
        <v>1974.43</v>
      </c>
      <c r="BE24" s="87">
        <v>12819.12</v>
      </c>
      <c r="BF24" s="87">
        <v>2354.9300000000003</v>
      </c>
      <c r="BG24" s="87">
        <v>16617.809999999998</v>
      </c>
      <c r="BH24" s="87">
        <v>932.75</v>
      </c>
      <c r="BI24" s="87">
        <v>8125.64</v>
      </c>
      <c r="BJ24" s="87">
        <v>0</v>
      </c>
      <c r="BK24" s="87">
        <v>2503.65</v>
      </c>
      <c r="BL24" s="87">
        <v>37253.339999999997</v>
      </c>
      <c r="BM24" s="87">
        <v>18513.34</v>
      </c>
      <c r="BN24" s="87">
        <v>0</v>
      </c>
      <c r="BO24" s="87">
        <v>0</v>
      </c>
      <c r="BP24" s="87">
        <v>0</v>
      </c>
      <c r="BQ24" s="87">
        <v>0</v>
      </c>
      <c r="BR24" s="87">
        <v>0</v>
      </c>
      <c r="BS24" s="87">
        <v>0</v>
      </c>
      <c r="BT24" s="87">
        <v>0</v>
      </c>
      <c r="BU24" s="87">
        <v>8442.0499999999993</v>
      </c>
      <c r="BV24" s="87">
        <v>2629.5</v>
      </c>
      <c r="BW24" s="87">
        <v>150</v>
      </c>
      <c r="BX24" s="87">
        <v>33793.65</v>
      </c>
      <c r="BY24" s="87">
        <v>1862.75</v>
      </c>
      <c r="BZ24" s="87">
        <v>6366.95</v>
      </c>
      <c r="CA24" s="87">
        <v>19016.689999999999</v>
      </c>
      <c r="CB24" s="87">
        <v>0</v>
      </c>
      <c r="CC24" s="87">
        <v>0</v>
      </c>
      <c r="CD24" s="87">
        <v>176.66</v>
      </c>
      <c r="CE24" s="87">
        <v>0</v>
      </c>
      <c r="CF24" s="87">
        <v>0</v>
      </c>
      <c r="CG24" s="87">
        <v>4911.25</v>
      </c>
      <c r="CH24" s="87">
        <v>0</v>
      </c>
      <c r="CI24" s="87">
        <v>0</v>
      </c>
      <c r="CJ24" s="87">
        <v>1</v>
      </c>
      <c r="CK24" s="87">
        <v>0</v>
      </c>
      <c r="CL24" s="87">
        <v>0</v>
      </c>
      <c r="CM24" s="87">
        <v>0</v>
      </c>
      <c r="CN24" s="87">
        <v>2201</v>
      </c>
      <c r="CO24" s="87">
        <v>0</v>
      </c>
      <c r="CP24" s="87">
        <v>0</v>
      </c>
      <c r="CQ24" s="87">
        <v>0</v>
      </c>
      <c r="CR24" s="87">
        <v>0</v>
      </c>
      <c r="CS24" s="87">
        <v>140923.91000000003</v>
      </c>
      <c r="CT24" s="87"/>
      <c r="CU24" s="87">
        <v>7295.9900000000016</v>
      </c>
      <c r="CV24" s="87"/>
      <c r="CW24" s="87"/>
      <c r="CX24" s="87"/>
      <c r="CY24" s="69"/>
    </row>
    <row r="25" spans="1:103" x14ac:dyDescent="0.25">
      <c r="A25" s="104" t="s">
        <v>282</v>
      </c>
      <c r="B25" s="69" t="s">
        <v>283</v>
      </c>
      <c r="C25" s="69"/>
      <c r="D25" s="84">
        <v>3085</v>
      </c>
      <c r="E25" s="69" t="s">
        <v>283</v>
      </c>
      <c r="F25" s="69" t="s">
        <v>284</v>
      </c>
      <c r="G25" s="69"/>
      <c r="H25" s="69"/>
      <c r="I25" s="69"/>
      <c r="J25" s="69"/>
      <c r="K25" s="69"/>
      <c r="L25" s="69"/>
      <c r="M25" s="69"/>
      <c r="N25" s="69"/>
      <c r="O25" s="69"/>
      <c r="P25" s="69"/>
      <c r="Q25" s="69"/>
      <c r="R25" s="69"/>
      <c r="S25" s="69"/>
      <c r="T25" s="69"/>
      <c r="U25" s="69"/>
      <c r="V25" s="69"/>
      <c r="W25" s="69"/>
      <c r="X25" s="69"/>
      <c r="Y25" s="69"/>
      <c r="Z25" s="87">
        <v>54326.950000000143</v>
      </c>
      <c r="AA25" s="87">
        <v>7323.9199999999983</v>
      </c>
      <c r="AB25" s="87">
        <v>0</v>
      </c>
      <c r="AC25" s="87">
        <v>998446</v>
      </c>
      <c r="AD25" s="87">
        <v>0</v>
      </c>
      <c r="AE25" s="87">
        <v>100817</v>
      </c>
      <c r="AF25" s="87">
        <v>0</v>
      </c>
      <c r="AG25" s="87">
        <v>45200</v>
      </c>
      <c r="AH25" s="87">
        <v>70639</v>
      </c>
      <c r="AI25" s="87">
        <v>3540</v>
      </c>
      <c r="AJ25" s="87">
        <v>7190.84</v>
      </c>
      <c r="AK25" s="87">
        <v>10217.69</v>
      </c>
      <c r="AL25" s="87">
        <v>38582.160000000003</v>
      </c>
      <c r="AM25" s="87">
        <v>0</v>
      </c>
      <c r="AN25" s="87">
        <v>0</v>
      </c>
      <c r="AO25" s="87">
        <v>13037.28</v>
      </c>
      <c r="AP25" s="87">
        <v>12283.06</v>
      </c>
      <c r="AQ25" s="87">
        <v>0</v>
      </c>
      <c r="AR25" s="87">
        <v>0</v>
      </c>
      <c r="AS25" s="87">
        <v>0</v>
      </c>
      <c r="AT25" s="87">
        <v>627592.16</v>
      </c>
      <c r="AU25" s="87">
        <v>9175.1</v>
      </c>
      <c r="AV25" s="87">
        <v>241241.4200000001</v>
      </c>
      <c r="AW25" s="87">
        <v>45.58</v>
      </c>
      <c r="AX25" s="87">
        <v>70559.199999999997</v>
      </c>
      <c r="AY25" s="87">
        <v>0</v>
      </c>
      <c r="AZ25" s="87">
        <v>25415.410000000007</v>
      </c>
      <c r="BA25" s="87">
        <v>6580.26</v>
      </c>
      <c r="BB25" s="87">
        <v>4844.8999999999996</v>
      </c>
      <c r="BC25" s="87">
        <v>0</v>
      </c>
      <c r="BD25" s="87">
        <v>0</v>
      </c>
      <c r="BE25" s="87">
        <v>24477.87</v>
      </c>
      <c r="BF25" s="87">
        <v>10044.299999999999</v>
      </c>
      <c r="BG25" s="87">
        <v>16525</v>
      </c>
      <c r="BH25" s="87">
        <v>2927.01</v>
      </c>
      <c r="BI25" s="87">
        <v>9830.6</v>
      </c>
      <c r="BJ25" s="87">
        <v>0</v>
      </c>
      <c r="BK25" s="87">
        <v>5506.51</v>
      </c>
      <c r="BL25" s="87">
        <v>35627.980000000003</v>
      </c>
      <c r="BM25" s="87">
        <v>9336.2099999999991</v>
      </c>
      <c r="BN25" s="87">
        <v>0</v>
      </c>
      <c r="BO25" s="87">
        <v>0</v>
      </c>
      <c r="BP25" s="87">
        <v>0</v>
      </c>
      <c r="BQ25" s="87">
        <v>0</v>
      </c>
      <c r="BR25" s="87">
        <v>0</v>
      </c>
      <c r="BS25" s="87">
        <v>0</v>
      </c>
      <c r="BT25" s="87">
        <v>0</v>
      </c>
      <c r="BU25" s="87">
        <v>15773.68</v>
      </c>
      <c r="BV25" s="87">
        <v>5265.5</v>
      </c>
      <c r="BW25" s="87">
        <v>0</v>
      </c>
      <c r="BX25" s="87">
        <v>73418.600000000006</v>
      </c>
      <c r="BY25" s="87">
        <v>382.48</v>
      </c>
      <c r="BZ25" s="87">
        <v>16366.35</v>
      </c>
      <c r="CA25" s="87">
        <v>18851.77</v>
      </c>
      <c r="CB25" s="87">
        <v>0</v>
      </c>
      <c r="CC25" s="87">
        <v>0</v>
      </c>
      <c r="CD25" s="87">
        <v>0</v>
      </c>
      <c r="CE25" s="87">
        <v>0</v>
      </c>
      <c r="CF25" s="87">
        <v>0</v>
      </c>
      <c r="CG25" s="87">
        <v>6182.5</v>
      </c>
      <c r="CH25" s="87">
        <v>0</v>
      </c>
      <c r="CI25" s="87">
        <v>0</v>
      </c>
      <c r="CJ25" s="87">
        <v>1</v>
      </c>
      <c r="CK25" s="87">
        <v>0</v>
      </c>
      <c r="CL25" s="87">
        <v>11337.79</v>
      </c>
      <c r="CM25" s="87">
        <v>0</v>
      </c>
      <c r="CN25" s="87">
        <v>0</v>
      </c>
      <c r="CO25" s="87">
        <v>0</v>
      </c>
      <c r="CP25" s="87">
        <v>0</v>
      </c>
      <c r="CQ25" s="87">
        <v>0</v>
      </c>
      <c r="CR25" s="87">
        <v>0</v>
      </c>
      <c r="CS25" s="87">
        <v>124492.08999999985</v>
      </c>
      <c r="CT25" s="87"/>
      <c r="CU25" s="87">
        <v>2168.6299999999974</v>
      </c>
      <c r="CV25" s="87"/>
      <c r="CW25" s="87"/>
      <c r="CX25" s="87"/>
      <c r="CY25" s="69"/>
    </row>
    <row r="26" spans="1:103" x14ac:dyDescent="0.25">
      <c r="A26" s="105" t="s">
        <v>287</v>
      </c>
      <c r="B26" s="69" t="s">
        <v>288</v>
      </c>
      <c r="C26" s="69"/>
      <c r="D26" s="84">
        <v>2131</v>
      </c>
      <c r="E26" s="69" t="s">
        <v>288</v>
      </c>
      <c r="F26" s="69" t="s">
        <v>289</v>
      </c>
      <c r="G26" s="69"/>
      <c r="H26" s="69"/>
      <c r="I26" s="69"/>
      <c r="J26" s="69"/>
      <c r="K26" s="69"/>
      <c r="L26" s="69"/>
      <c r="M26" s="69"/>
      <c r="N26" s="69"/>
      <c r="O26" s="69"/>
      <c r="P26" s="69"/>
      <c r="Q26" s="69"/>
      <c r="R26" s="69"/>
      <c r="S26" s="69"/>
      <c r="T26" s="69"/>
      <c r="U26" s="69"/>
      <c r="V26" s="69"/>
      <c r="W26" s="69"/>
      <c r="X26" s="69"/>
      <c r="Y26" s="69"/>
      <c r="Z26" s="87">
        <v>38173.079999999609</v>
      </c>
      <c r="AA26" s="87">
        <v>24222.490000000005</v>
      </c>
      <c r="AB26" s="87">
        <v>0</v>
      </c>
      <c r="AC26" s="87">
        <v>1340260</v>
      </c>
      <c r="AD26" s="87">
        <v>0</v>
      </c>
      <c r="AE26" s="87">
        <v>77568</v>
      </c>
      <c r="AF26" s="87">
        <v>0</v>
      </c>
      <c r="AG26" s="87">
        <v>87595</v>
      </c>
      <c r="AH26" s="87">
        <v>52510</v>
      </c>
      <c r="AI26" s="87">
        <v>1226.08</v>
      </c>
      <c r="AJ26" s="87">
        <v>-9426.9600000000009</v>
      </c>
      <c r="AK26" s="87">
        <v>24624.21</v>
      </c>
      <c r="AL26" s="87">
        <v>10195.280000000002</v>
      </c>
      <c r="AM26" s="87">
        <v>-23685.440000000002</v>
      </c>
      <c r="AN26" s="87">
        <v>0</v>
      </c>
      <c r="AO26" s="87">
        <v>33354.25</v>
      </c>
      <c r="AP26" s="87">
        <v>11308.62</v>
      </c>
      <c r="AQ26" s="87">
        <v>0</v>
      </c>
      <c r="AR26" s="87">
        <v>0</v>
      </c>
      <c r="AS26" s="87">
        <v>0</v>
      </c>
      <c r="AT26" s="87">
        <v>763730</v>
      </c>
      <c r="AU26" s="87">
        <v>16111.7</v>
      </c>
      <c r="AV26" s="87">
        <v>300239.56</v>
      </c>
      <c r="AW26" s="87">
        <v>29968.69</v>
      </c>
      <c r="AX26" s="87">
        <v>56407.11</v>
      </c>
      <c r="AY26" s="87">
        <v>0</v>
      </c>
      <c r="AZ26" s="87">
        <v>20993.930000000015</v>
      </c>
      <c r="BA26" s="87">
        <v>5782.1500000000005</v>
      </c>
      <c r="BB26" s="87">
        <v>1139.8500000000001</v>
      </c>
      <c r="BC26" s="87">
        <v>0</v>
      </c>
      <c r="BD26" s="87">
        <v>532.28</v>
      </c>
      <c r="BE26" s="87">
        <v>11225.49</v>
      </c>
      <c r="BF26" s="87">
        <v>9128.89</v>
      </c>
      <c r="BG26" s="87">
        <v>3929.4100000000003</v>
      </c>
      <c r="BH26" s="87">
        <v>20063.62</v>
      </c>
      <c r="BI26" s="87">
        <v>20184.669999999998</v>
      </c>
      <c r="BJ26" s="87">
        <v>0</v>
      </c>
      <c r="BK26" s="87">
        <v>6682.83</v>
      </c>
      <c r="BL26" s="87">
        <v>69998.47</v>
      </c>
      <c r="BM26" s="87">
        <v>27648.97</v>
      </c>
      <c r="BN26" s="87">
        <v>0</v>
      </c>
      <c r="BO26" s="87">
        <v>0</v>
      </c>
      <c r="BP26" s="87">
        <v>0</v>
      </c>
      <c r="BQ26" s="87">
        <v>0</v>
      </c>
      <c r="BR26" s="87">
        <v>0</v>
      </c>
      <c r="BS26" s="87">
        <v>0</v>
      </c>
      <c r="BT26" s="87">
        <v>312</v>
      </c>
      <c r="BU26" s="87">
        <v>15155.59</v>
      </c>
      <c r="BV26" s="87">
        <v>5985.67</v>
      </c>
      <c r="BW26" s="87">
        <v>159576.85</v>
      </c>
      <c r="BX26" s="87">
        <v>72732.649999999994</v>
      </c>
      <c r="BY26" s="87">
        <v>0</v>
      </c>
      <c r="BZ26" s="87">
        <v>38319.07</v>
      </c>
      <c r="CA26" s="87">
        <v>41532.980000000003</v>
      </c>
      <c r="CB26" s="87">
        <v>0</v>
      </c>
      <c r="CC26" s="87">
        <v>0</v>
      </c>
      <c r="CD26" s="87">
        <v>0</v>
      </c>
      <c r="CE26" s="87">
        <v>0</v>
      </c>
      <c r="CF26" s="87">
        <v>0</v>
      </c>
      <c r="CG26" s="87">
        <v>-6157.11</v>
      </c>
      <c r="CH26" s="87">
        <v>0</v>
      </c>
      <c r="CI26" s="87">
        <v>0</v>
      </c>
      <c r="CJ26" s="87">
        <v>1</v>
      </c>
      <c r="CK26" s="87">
        <v>0</v>
      </c>
      <c r="CL26" s="87">
        <v>11585.5</v>
      </c>
      <c r="CM26" s="87">
        <v>1216.28</v>
      </c>
      <c r="CN26" s="87">
        <v>5263.6</v>
      </c>
      <c r="CO26" s="87">
        <v>0</v>
      </c>
      <c r="CP26" s="87">
        <v>0</v>
      </c>
      <c r="CQ26" s="87">
        <v>0</v>
      </c>
      <c r="CR26" s="87">
        <v>0</v>
      </c>
      <c r="CS26" s="87">
        <v>-53680.310000000056</v>
      </c>
      <c r="CT26" s="87"/>
      <c r="CU26" s="87">
        <v>0</v>
      </c>
      <c r="CV26" s="87"/>
      <c r="CW26" s="87"/>
      <c r="CX26" s="87"/>
      <c r="CY26" s="69"/>
    </row>
    <row r="27" spans="1:103" x14ac:dyDescent="0.25">
      <c r="A27" s="105" t="s">
        <v>292</v>
      </c>
      <c r="B27" s="69" t="s">
        <v>293</v>
      </c>
      <c r="C27" s="69"/>
      <c r="D27" s="84">
        <v>2076</v>
      </c>
      <c r="E27" s="69" t="s">
        <v>293</v>
      </c>
      <c r="F27" s="69" t="s">
        <v>289</v>
      </c>
      <c r="G27" s="69"/>
      <c r="H27" s="69"/>
      <c r="I27" s="69"/>
      <c r="J27" s="69"/>
      <c r="K27" s="69"/>
      <c r="L27" s="69"/>
      <c r="M27" s="69"/>
      <c r="N27" s="69"/>
      <c r="O27" s="69"/>
      <c r="P27" s="69"/>
      <c r="Q27" s="69"/>
      <c r="R27" s="69"/>
      <c r="S27" s="69"/>
      <c r="T27" s="69"/>
      <c r="U27" s="69"/>
      <c r="V27" s="69"/>
      <c r="W27" s="69"/>
      <c r="X27" s="69"/>
      <c r="Y27" s="69"/>
      <c r="Z27" s="87">
        <v>6310.4899999992831</v>
      </c>
      <c r="AA27" s="87">
        <v>21663.96</v>
      </c>
      <c r="AB27" s="87">
        <v>0</v>
      </c>
      <c r="AC27" s="87">
        <v>1159648.8700000001</v>
      </c>
      <c r="AD27" s="87">
        <v>0</v>
      </c>
      <c r="AE27" s="87">
        <v>79009</v>
      </c>
      <c r="AF27" s="87">
        <v>0</v>
      </c>
      <c r="AG27" s="87">
        <v>49267.6</v>
      </c>
      <c r="AH27" s="87">
        <v>136614.82999999999</v>
      </c>
      <c r="AI27" s="87">
        <v>-864.2</v>
      </c>
      <c r="AJ27" s="87">
        <v>-8911.4</v>
      </c>
      <c r="AK27" s="87">
        <v>35007.56</v>
      </c>
      <c r="AL27" s="87">
        <v>491.56</v>
      </c>
      <c r="AM27" s="87">
        <v>754.5</v>
      </c>
      <c r="AN27" s="87">
        <v>0</v>
      </c>
      <c r="AO27" s="87">
        <v>1594.16</v>
      </c>
      <c r="AP27" s="87">
        <v>2533.12</v>
      </c>
      <c r="AQ27" s="87">
        <v>0</v>
      </c>
      <c r="AR27" s="87">
        <v>0</v>
      </c>
      <c r="AS27" s="87">
        <v>0</v>
      </c>
      <c r="AT27" s="87">
        <v>684082.73</v>
      </c>
      <c r="AU27" s="87">
        <v>8576.44</v>
      </c>
      <c r="AV27" s="87">
        <v>448105.05000000092</v>
      </c>
      <c r="AW27" s="87">
        <v>31572.34</v>
      </c>
      <c r="AX27" s="87">
        <v>58760.94</v>
      </c>
      <c r="AY27" s="87">
        <v>0</v>
      </c>
      <c r="AZ27" s="87">
        <v>52661.350000000028</v>
      </c>
      <c r="BA27" s="87">
        <v>7744.97</v>
      </c>
      <c r="BB27" s="87">
        <v>2722.5</v>
      </c>
      <c r="BC27" s="87">
        <v>0</v>
      </c>
      <c r="BD27" s="87">
        <v>17570.3</v>
      </c>
      <c r="BE27" s="87">
        <v>21674.509999999995</v>
      </c>
      <c r="BF27" s="87">
        <v>3857.93</v>
      </c>
      <c r="BG27" s="87">
        <v>4207.880000000001</v>
      </c>
      <c r="BH27" s="87">
        <v>3661.23</v>
      </c>
      <c r="BI27" s="87">
        <v>10254.74</v>
      </c>
      <c r="BJ27" s="87">
        <v>0</v>
      </c>
      <c r="BK27" s="87">
        <v>5137.03</v>
      </c>
      <c r="BL27" s="87">
        <v>28939.510000000002</v>
      </c>
      <c r="BM27" s="87">
        <v>15266.2</v>
      </c>
      <c r="BN27" s="87">
        <v>0</v>
      </c>
      <c r="BO27" s="87">
        <v>0</v>
      </c>
      <c r="BP27" s="87">
        <v>0</v>
      </c>
      <c r="BQ27" s="87">
        <v>0</v>
      </c>
      <c r="BR27" s="87">
        <v>0</v>
      </c>
      <c r="BS27" s="87">
        <v>0</v>
      </c>
      <c r="BT27" s="87">
        <v>0</v>
      </c>
      <c r="BU27" s="87">
        <v>11750.68</v>
      </c>
      <c r="BV27" s="87">
        <v>5157.75</v>
      </c>
      <c r="BW27" s="87">
        <v>-74554.710000000006</v>
      </c>
      <c r="BX27" s="87">
        <v>83964.82</v>
      </c>
      <c r="BY27" s="87">
        <v>0</v>
      </c>
      <c r="BZ27" s="87">
        <v>3604.99</v>
      </c>
      <c r="CA27" s="87">
        <v>39872.01</v>
      </c>
      <c r="CB27" s="87">
        <v>0</v>
      </c>
      <c r="CC27" s="87">
        <v>0</v>
      </c>
      <c r="CD27" s="87">
        <v>41.6</v>
      </c>
      <c r="CE27" s="87">
        <v>0</v>
      </c>
      <c r="CF27" s="87">
        <v>0</v>
      </c>
      <c r="CG27" s="87">
        <v>-13802.5</v>
      </c>
      <c r="CH27" s="87">
        <v>0</v>
      </c>
      <c r="CI27" s="87">
        <v>0</v>
      </c>
      <c r="CJ27" s="87">
        <v>1</v>
      </c>
      <c r="CK27" s="87">
        <v>0</v>
      </c>
      <c r="CL27" s="87">
        <v>0</v>
      </c>
      <c r="CM27" s="87">
        <v>2597.8599999999997</v>
      </c>
      <c r="CN27" s="87">
        <v>5263.6</v>
      </c>
      <c r="CO27" s="87">
        <v>0</v>
      </c>
      <c r="CP27" s="87">
        <v>0</v>
      </c>
      <c r="CQ27" s="87">
        <v>0</v>
      </c>
      <c r="CR27" s="87">
        <v>0</v>
      </c>
      <c r="CS27" s="87">
        <v>-13176.700000001118</v>
      </c>
      <c r="CT27" s="87"/>
      <c r="CU27" s="87">
        <v>0</v>
      </c>
      <c r="CV27" s="87"/>
      <c r="CW27" s="87"/>
      <c r="CX27" s="87"/>
      <c r="CY27" s="69"/>
    </row>
    <row r="28" spans="1:103" x14ac:dyDescent="0.25">
      <c r="A28" s="104" t="s">
        <v>296</v>
      </c>
      <c r="B28" s="69" t="s">
        <v>297</v>
      </c>
      <c r="C28" s="69"/>
      <c r="D28" s="84">
        <v>2134</v>
      </c>
      <c r="E28" s="69" t="s">
        <v>297</v>
      </c>
      <c r="F28" s="69" t="s">
        <v>298</v>
      </c>
      <c r="G28" s="69"/>
      <c r="H28" s="69"/>
      <c r="I28" s="69"/>
      <c r="J28" s="69"/>
      <c r="K28" s="69"/>
      <c r="L28" s="69"/>
      <c r="M28" s="69"/>
      <c r="N28" s="69"/>
      <c r="O28" s="69"/>
      <c r="P28" s="69"/>
      <c r="Q28" s="69"/>
      <c r="R28" s="69"/>
      <c r="S28" s="69"/>
      <c r="T28" s="69"/>
      <c r="U28" s="69"/>
      <c r="V28" s="69"/>
      <c r="W28" s="69"/>
      <c r="X28" s="69"/>
      <c r="Y28" s="69"/>
      <c r="Z28" s="87">
        <v>307209.45999999979</v>
      </c>
      <c r="AA28" s="87">
        <v>24310.28</v>
      </c>
      <c r="AB28" s="87">
        <v>0</v>
      </c>
      <c r="AC28" s="87">
        <v>1051983</v>
      </c>
      <c r="AD28" s="87">
        <v>0</v>
      </c>
      <c r="AE28" s="87">
        <v>34199</v>
      </c>
      <c r="AF28" s="87">
        <v>0</v>
      </c>
      <c r="AG28" s="87">
        <v>53940</v>
      </c>
      <c r="AH28" s="87">
        <v>70027</v>
      </c>
      <c r="AI28" s="87">
        <v>2376</v>
      </c>
      <c r="AJ28" s="87">
        <v>5</v>
      </c>
      <c r="AK28" s="87">
        <v>38879.599999999999</v>
      </c>
      <c r="AL28" s="87">
        <v>23497.45</v>
      </c>
      <c r="AM28" s="87">
        <v>1617.5</v>
      </c>
      <c r="AN28" s="87">
        <v>0</v>
      </c>
      <c r="AO28" s="87">
        <v>5054.43</v>
      </c>
      <c r="AP28" s="87">
        <v>0</v>
      </c>
      <c r="AQ28" s="87">
        <v>0</v>
      </c>
      <c r="AR28" s="87">
        <v>0</v>
      </c>
      <c r="AS28" s="87">
        <v>0</v>
      </c>
      <c r="AT28" s="87">
        <v>601506.63</v>
      </c>
      <c r="AU28" s="87">
        <v>33794.620000000003</v>
      </c>
      <c r="AV28" s="87">
        <v>181539.60999999964</v>
      </c>
      <c r="AW28" s="87">
        <v>0</v>
      </c>
      <c r="AX28" s="87">
        <v>69177.25</v>
      </c>
      <c r="AY28" s="87">
        <v>0</v>
      </c>
      <c r="AZ28" s="87">
        <v>26059.950000000004</v>
      </c>
      <c r="BA28" s="87">
        <v>7559.6399999999994</v>
      </c>
      <c r="BB28" s="87">
        <v>3753.33</v>
      </c>
      <c r="BC28" s="87">
        <v>0</v>
      </c>
      <c r="BD28" s="87">
        <v>5331.8499999999995</v>
      </c>
      <c r="BE28" s="87">
        <v>17131.060000000001</v>
      </c>
      <c r="BF28" s="87">
        <v>19244.23</v>
      </c>
      <c r="BG28" s="87">
        <v>34913.55000000001</v>
      </c>
      <c r="BH28" s="87">
        <v>3652.67</v>
      </c>
      <c r="BI28" s="87">
        <v>18871.21</v>
      </c>
      <c r="BJ28" s="87">
        <v>0</v>
      </c>
      <c r="BK28" s="87">
        <v>6947.73</v>
      </c>
      <c r="BL28" s="87">
        <v>24553.06</v>
      </c>
      <c r="BM28" s="87">
        <v>17326.71</v>
      </c>
      <c r="BN28" s="87">
        <v>0</v>
      </c>
      <c r="BO28" s="87">
        <v>0</v>
      </c>
      <c r="BP28" s="87">
        <v>0</v>
      </c>
      <c r="BQ28" s="87">
        <v>0</v>
      </c>
      <c r="BR28" s="87">
        <v>0</v>
      </c>
      <c r="BS28" s="87">
        <v>0</v>
      </c>
      <c r="BT28" s="87">
        <v>0</v>
      </c>
      <c r="BU28" s="87">
        <v>15212.3</v>
      </c>
      <c r="BV28" s="87">
        <v>4439</v>
      </c>
      <c r="BW28" s="87">
        <v>13382.01</v>
      </c>
      <c r="BX28" s="87">
        <v>62520.88</v>
      </c>
      <c r="BY28" s="87">
        <v>705.94</v>
      </c>
      <c r="BZ28" s="87">
        <v>31626.59</v>
      </c>
      <c r="CA28" s="87">
        <v>17691.21</v>
      </c>
      <c r="CB28" s="87">
        <v>0</v>
      </c>
      <c r="CC28" s="87">
        <v>0</v>
      </c>
      <c r="CD28" s="87">
        <v>11657.79</v>
      </c>
      <c r="CE28" s="87">
        <v>0</v>
      </c>
      <c r="CF28" s="87">
        <v>0</v>
      </c>
      <c r="CG28" s="87">
        <v>6261.25</v>
      </c>
      <c r="CH28" s="87">
        <v>0</v>
      </c>
      <c r="CI28" s="87">
        <v>0</v>
      </c>
      <c r="CJ28" s="87">
        <v>1</v>
      </c>
      <c r="CK28" s="87">
        <v>0</v>
      </c>
      <c r="CL28" s="87">
        <v>11820</v>
      </c>
      <c r="CM28" s="87">
        <v>0</v>
      </c>
      <c r="CN28" s="87">
        <v>0</v>
      </c>
      <c r="CO28" s="87">
        <v>0</v>
      </c>
      <c r="CP28" s="87">
        <v>0</v>
      </c>
      <c r="CQ28" s="87">
        <v>0</v>
      </c>
      <c r="CR28" s="87">
        <v>0</v>
      </c>
      <c r="CS28" s="87">
        <v>360189.62000000011</v>
      </c>
      <c r="CT28" s="87"/>
      <c r="CU28" s="87">
        <v>18751.53</v>
      </c>
      <c r="CV28" s="87"/>
      <c r="CW28" s="87"/>
      <c r="CX28" s="87"/>
      <c r="CY28" s="69"/>
    </row>
    <row r="29" spans="1:103" x14ac:dyDescent="0.25">
      <c r="A29" s="104" t="s">
        <v>301</v>
      </c>
      <c r="B29" s="69" t="s">
        <v>302</v>
      </c>
      <c r="C29" s="69"/>
      <c r="D29" s="84">
        <v>2079</v>
      </c>
      <c r="E29" s="69" t="s">
        <v>302</v>
      </c>
      <c r="F29" s="69" t="s">
        <v>303</v>
      </c>
      <c r="G29" s="69"/>
      <c r="H29" s="69"/>
      <c r="I29" s="69"/>
      <c r="J29" s="69"/>
      <c r="K29" s="69"/>
      <c r="L29" s="69"/>
      <c r="M29" s="69"/>
      <c r="N29" s="69"/>
      <c r="O29" s="69"/>
      <c r="P29" s="69"/>
      <c r="Q29" s="69"/>
      <c r="R29" s="69"/>
      <c r="S29" s="69"/>
      <c r="T29" s="69"/>
      <c r="U29" s="69"/>
      <c r="V29" s="69"/>
      <c r="W29" s="69"/>
      <c r="X29" s="69"/>
      <c r="Y29" s="69"/>
      <c r="Z29" s="87">
        <v>67153.330000000118</v>
      </c>
      <c r="AA29" s="87">
        <v>11760.130000000001</v>
      </c>
      <c r="AB29" s="87">
        <v>0</v>
      </c>
      <c r="AC29" s="87">
        <v>846559</v>
      </c>
      <c r="AD29" s="87">
        <v>0</v>
      </c>
      <c r="AE29" s="87">
        <v>14365</v>
      </c>
      <c r="AF29" s="87">
        <v>0</v>
      </c>
      <c r="AG29" s="87">
        <v>23075</v>
      </c>
      <c r="AH29" s="87">
        <v>69535</v>
      </c>
      <c r="AI29" s="87">
        <v>4051.54</v>
      </c>
      <c r="AJ29" s="87">
        <v>0</v>
      </c>
      <c r="AK29" s="87">
        <v>62218.09</v>
      </c>
      <c r="AL29" s="87">
        <v>21411.68</v>
      </c>
      <c r="AM29" s="87">
        <v>4104</v>
      </c>
      <c r="AN29" s="87">
        <v>0</v>
      </c>
      <c r="AO29" s="87">
        <v>10373.84</v>
      </c>
      <c r="AP29" s="87">
        <v>14929.16</v>
      </c>
      <c r="AQ29" s="87">
        <v>0</v>
      </c>
      <c r="AR29" s="87">
        <v>0</v>
      </c>
      <c r="AS29" s="87">
        <v>0</v>
      </c>
      <c r="AT29" s="87">
        <v>563019.9</v>
      </c>
      <c r="AU29" s="87">
        <v>3278.82</v>
      </c>
      <c r="AV29" s="87">
        <v>153202.76999999987</v>
      </c>
      <c r="AW29" s="87">
        <v>2261.54</v>
      </c>
      <c r="AX29" s="87">
        <v>53932.61</v>
      </c>
      <c r="AY29" s="87">
        <v>36202.61</v>
      </c>
      <c r="AZ29" s="87">
        <v>36563.219999999987</v>
      </c>
      <c r="BA29" s="87">
        <v>3536.7899999999995</v>
      </c>
      <c r="BB29" s="87">
        <v>2502.37</v>
      </c>
      <c r="BC29" s="87">
        <v>5248.71</v>
      </c>
      <c r="BD29" s="87">
        <v>0</v>
      </c>
      <c r="BE29" s="87">
        <v>14297.319999999998</v>
      </c>
      <c r="BF29" s="87">
        <v>4729.5</v>
      </c>
      <c r="BG29" s="87">
        <v>22672.92</v>
      </c>
      <c r="BH29" s="87">
        <v>3377.7</v>
      </c>
      <c r="BI29" s="87">
        <v>15684.43</v>
      </c>
      <c r="BJ29" s="87">
        <v>0</v>
      </c>
      <c r="BK29" s="87">
        <v>7097.29</v>
      </c>
      <c r="BL29" s="87">
        <v>32288.9</v>
      </c>
      <c r="BM29" s="87">
        <v>10257.299999999999</v>
      </c>
      <c r="BN29" s="87">
        <v>0</v>
      </c>
      <c r="BO29" s="87">
        <v>0</v>
      </c>
      <c r="BP29" s="87">
        <v>0</v>
      </c>
      <c r="BQ29" s="87">
        <v>0</v>
      </c>
      <c r="BR29" s="87">
        <v>0</v>
      </c>
      <c r="BS29" s="87">
        <v>0</v>
      </c>
      <c r="BT29" s="87">
        <v>0</v>
      </c>
      <c r="BU29" s="87">
        <v>17260.95</v>
      </c>
      <c r="BV29" s="87">
        <v>3795</v>
      </c>
      <c r="BW29" s="87">
        <v>4241.8999999999996</v>
      </c>
      <c r="BX29" s="87">
        <v>24059.87</v>
      </c>
      <c r="BY29" s="87">
        <v>1896.63</v>
      </c>
      <c r="BZ29" s="87">
        <v>10673.34</v>
      </c>
      <c r="CA29" s="87">
        <v>20061.830000000002</v>
      </c>
      <c r="CB29" s="87">
        <v>0</v>
      </c>
      <c r="CC29" s="87">
        <v>0</v>
      </c>
      <c r="CD29" s="87">
        <v>0</v>
      </c>
      <c r="CE29" s="87">
        <v>0</v>
      </c>
      <c r="CF29" s="87">
        <v>0</v>
      </c>
      <c r="CG29" s="87">
        <v>5800</v>
      </c>
      <c r="CH29" s="87">
        <v>0</v>
      </c>
      <c r="CI29" s="87">
        <v>0</v>
      </c>
      <c r="CJ29" s="87">
        <v>1</v>
      </c>
      <c r="CK29" s="87">
        <v>0</v>
      </c>
      <c r="CL29" s="87">
        <v>3175</v>
      </c>
      <c r="CM29" s="87">
        <v>0</v>
      </c>
      <c r="CN29" s="87">
        <v>6051.5</v>
      </c>
      <c r="CO29" s="87">
        <v>0</v>
      </c>
      <c r="CP29" s="87">
        <v>0</v>
      </c>
      <c r="CQ29" s="87">
        <v>0</v>
      </c>
      <c r="CR29" s="87">
        <v>0</v>
      </c>
      <c r="CS29" s="87">
        <v>85631.420000000158</v>
      </c>
      <c r="CT29" s="87"/>
      <c r="CU29" s="87">
        <v>8333.630000000001</v>
      </c>
      <c r="CV29" s="87"/>
      <c r="CW29" s="87"/>
      <c r="CX29" s="87"/>
      <c r="CY29" s="69"/>
    </row>
    <row r="30" spans="1:103" x14ac:dyDescent="0.25">
      <c r="A30" s="104" t="s">
        <v>306</v>
      </c>
      <c r="B30" s="69" t="s">
        <v>307</v>
      </c>
      <c r="C30" s="69"/>
      <c r="D30" s="84">
        <v>2931</v>
      </c>
      <c r="E30" s="69" t="s">
        <v>307</v>
      </c>
      <c r="F30" s="69" t="s">
        <v>308</v>
      </c>
      <c r="G30" s="69"/>
      <c r="H30" s="69"/>
      <c r="I30" s="69"/>
      <c r="J30" s="69"/>
      <c r="K30" s="69"/>
      <c r="L30" s="69"/>
      <c r="M30" s="69"/>
      <c r="N30" s="69"/>
      <c r="O30" s="69"/>
      <c r="P30" s="69"/>
      <c r="Q30" s="69"/>
      <c r="R30" s="69"/>
      <c r="S30" s="69"/>
      <c r="T30" s="69"/>
      <c r="U30" s="69"/>
      <c r="V30" s="69"/>
      <c r="W30" s="69"/>
      <c r="X30" s="69"/>
      <c r="Y30" s="69"/>
      <c r="Z30" s="87">
        <v>131319.54999999993</v>
      </c>
      <c r="AA30" s="87">
        <v>5985.4499999999989</v>
      </c>
      <c r="AB30" s="87">
        <v>0</v>
      </c>
      <c r="AC30" s="87">
        <v>585849.28</v>
      </c>
      <c r="AD30" s="87">
        <v>0</v>
      </c>
      <c r="AE30" s="87">
        <v>55848</v>
      </c>
      <c r="AF30" s="87">
        <v>0</v>
      </c>
      <c r="AG30" s="87">
        <v>46765</v>
      </c>
      <c r="AH30" s="87">
        <v>40885.230000000003</v>
      </c>
      <c r="AI30" s="87">
        <v>13465</v>
      </c>
      <c r="AJ30" s="87">
        <v>13468.75</v>
      </c>
      <c r="AK30" s="87">
        <v>27853.27</v>
      </c>
      <c r="AL30" s="87">
        <v>16358.93</v>
      </c>
      <c r="AM30" s="87">
        <v>0</v>
      </c>
      <c r="AN30" s="87">
        <v>4388</v>
      </c>
      <c r="AO30" s="87">
        <v>9536.66</v>
      </c>
      <c r="AP30" s="87">
        <v>-78</v>
      </c>
      <c r="AQ30" s="87">
        <v>0</v>
      </c>
      <c r="AR30" s="87">
        <v>0</v>
      </c>
      <c r="AS30" s="87">
        <v>0</v>
      </c>
      <c r="AT30" s="87">
        <v>405057.73</v>
      </c>
      <c r="AU30" s="87">
        <v>686.82</v>
      </c>
      <c r="AV30" s="87">
        <v>155353.85000000027</v>
      </c>
      <c r="AW30" s="87">
        <v>27506.54</v>
      </c>
      <c r="AX30" s="87">
        <v>37131.03</v>
      </c>
      <c r="AY30" s="87">
        <v>0</v>
      </c>
      <c r="AZ30" s="87">
        <v>11356.69</v>
      </c>
      <c r="BA30" s="87">
        <v>4701.04</v>
      </c>
      <c r="BB30" s="87">
        <v>2551.5500000000002</v>
      </c>
      <c r="BC30" s="87">
        <v>523.25</v>
      </c>
      <c r="BD30" s="87">
        <v>0</v>
      </c>
      <c r="BE30" s="87">
        <v>21839.81</v>
      </c>
      <c r="BF30" s="87">
        <v>5011.7000000000007</v>
      </c>
      <c r="BG30" s="87">
        <v>0</v>
      </c>
      <c r="BH30" s="87">
        <v>4324.28</v>
      </c>
      <c r="BI30" s="87">
        <v>16734.78</v>
      </c>
      <c r="BJ30" s="87">
        <v>0</v>
      </c>
      <c r="BK30" s="87">
        <v>6487.79</v>
      </c>
      <c r="BL30" s="87">
        <v>21346.5</v>
      </c>
      <c r="BM30" s="87">
        <v>1475</v>
      </c>
      <c r="BN30" s="87">
        <v>0</v>
      </c>
      <c r="BO30" s="87">
        <v>0</v>
      </c>
      <c r="BP30" s="87">
        <v>0</v>
      </c>
      <c r="BQ30" s="87">
        <v>0</v>
      </c>
      <c r="BR30" s="87">
        <v>0</v>
      </c>
      <c r="BS30" s="87">
        <v>0</v>
      </c>
      <c r="BT30" s="87">
        <v>0</v>
      </c>
      <c r="BU30" s="87">
        <v>12332.38</v>
      </c>
      <c r="BV30" s="87">
        <v>2093</v>
      </c>
      <c r="BW30" s="87">
        <v>1427.5</v>
      </c>
      <c r="BX30" s="87">
        <v>43175.08</v>
      </c>
      <c r="BY30" s="87">
        <v>11822.61</v>
      </c>
      <c r="BZ30" s="87">
        <v>13283.42</v>
      </c>
      <c r="CA30" s="87">
        <v>16086.9</v>
      </c>
      <c r="CB30" s="87">
        <v>0</v>
      </c>
      <c r="CC30" s="87">
        <v>0</v>
      </c>
      <c r="CD30" s="87">
        <v>0</v>
      </c>
      <c r="CE30" s="87">
        <v>0</v>
      </c>
      <c r="CF30" s="87">
        <v>0</v>
      </c>
      <c r="CG30" s="87">
        <v>5012.05</v>
      </c>
      <c r="CH30" s="87">
        <v>0</v>
      </c>
      <c r="CI30" s="87">
        <v>0</v>
      </c>
      <c r="CJ30" s="87">
        <v>1</v>
      </c>
      <c r="CK30" s="87">
        <v>0</v>
      </c>
      <c r="CL30" s="87">
        <v>6260.77</v>
      </c>
      <c r="CM30" s="87">
        <v>0</v>
      </c>
      <c r="CN30" s="87">
        <v>1265.96</v>
      </c>
      <c r="CO30" s="87">
        <v>0</v>
      </c>
      <c r="CP30" s="87">
        <v>0</v>
      </c>
      <c r="CQ30" s="87">
        <v>0</v>
      </c>
      <c r="CR30" s="87">
        <v>0</v>
      </c>
      <c r="CS30" s="87">
        <v>123350.41999999958</v>
      </c>
      <c r="CT30" s="87"/>
      <c r="CU30" s="87">
        <v>3470.7699999999995</v>
      </c>
      <c r="CV30" s="87"/>
      <c r="CW30" s="87"/>
      <c r="CX30" s="87"/>
      <c r="CY30" s="69"/>
    </row>
    <row r="31" spans="1:103" x14ac:dyDescent="0.25">
      <c r="A31" s="104" t="s">
        <v>311</v>
      </c>
      <c r="B31" s="69" t="s">
        <v>312</v>
      </c>
      <c r="C31" s="69"/>
      <c r="D31" s="84">
        <v>2042</v>
      </c>
      <c r="E31" s="69" t="s">
        <v>312</v>
      </c>
      <c r="F31" s="69" t="s">
        <v>313</v>
      </c>
      <c r="G31" s="69"/>
      <c r="H31" s="69"/>
      <c r="I31" s="69"/>
      <c r="J31" s="69"/>
      <c r="K31" s="69"/>
      <c r="L31" s="69"/>
      <c r="M31" s="69"/>
      <c r="N31" s="69"/>
      <c r="O31" s="69"/>
      <c r="P31" s="69"/>
      <c r="Q31" s="69"/>
      <c r="R31" s="69"/>
      <c r="S31" s="69"/>
      <c r="T31" s="69"/>
      <c r="U31" s="69"/>
      <c r="V31" s="69"/>
      <c r="W31" s="69"/>
      <c r="X31" s="69"/>
      <c r="Y31" s="69"/>
      <c r="Z31" s="87">
        <v>151540.00000000049</v>
      </c>
      <c r="AA31" s="87">
        <v>-195.29000000000087</v>
      </c>
      <c r="AB31" s="87">
        <v>0</v>
      </c>
      <c r="AC31" s="87">
        <v>2861556.26</v>
      </c>
      <c r="AD31" s="87">
        <v>0</v>
      </c>
      <c r="AE31" s="87">
        <v>92794</v>
      </c>
      <c r="AF31" s="87">
        <v>0</v>
      </c>
      <c r="AG31" s="87">
        <v>172515</v>
      </c>
      <c r="AH31" s="87">
        <v>145039.82999999999</v>
      </c>
      <c r="AI31" s="87">
        <v>9522.4699999999993</v>
      </c>
      <c r="AJ31" s="87">
        <v>12429</v>
      </c>
      <c r="AK31" s="87">
        <v>153307.51</v>
      </c>
      <c r="AL31" s="87">
        <v>105926.14</v>
      </c>
      <c r="AM31" s="87">
        <v>0</v>
      </c>
      <c r="AN31" s="87">
        <v>808</v>
      </c>
      <c r="AO31" s="87">
        <v>43138.14</v>
      </c>
      <c r="AP31" s="87">
        <v>25911.1</v>
      </c>
      <c r="AQ31" s="87">
        <v>0</v>
      </c>
      <c r="AR31" s="87">
        <v>0</v>
      </c>
      <c r="AS31" s="87">
        <v>0</v>
      </c>
      <c r="AT31" s="87">
        <v>1879896.14</v>
      </c>
      <c r="AU31" s="87">
        <v>31217.24</v>
      </c>
      <c r="AV31" s="87">
        <v>829163.9600000045</v>
      </c>
      <c r="AW31" s="87">
        <v>86298.79</v>
      </c>
      <c r="AX31" s="87">
        <v>148346.51999999999</v>
      </c>
      <c r="AY31" s="87">
        <v>109502.35</v>
      </c>
      <c r="AZ31" s="87">
        <v>154802.12000000008</v>
      </c>
      <c r="BA31" s="87">
        <v>15236.480000000003</v>
      </c>
      <c r="BB31" s="87">
        <v>5357.95</v>
      </c>
      <c r="BC31" s="87">
        <v>3214.25</v>
      </c>
      <c r="BD31" s="87">
        <v>0</v>
      </c>
      <c r="BE31" s="87">
        <v>24736.45</v>
      </c>
      <c r="BF31" s="87">
        <v>9190.25</v>
      </c>
      <c r="BG31" s="87">
        <v>9959.9499999999971</v>
      </c>
      <c r="BH31" s="87">
        <v>1886.7</v>
      </c>
      <c r="BI31" s="87">
        <v>30079.48</v>
      </c>
      <c r="BJ31" s="87">
        <v>0</v>
      </c>
      <c r="BK31" s="87">
        <v>9541.7999999999993</v>
      </c>
      <c r="BL31" s="87">
        <v>74421.78</v>
      </c>
      <c r="BM31" s="87">
        <v>23930.36</v>
      </c>
      <c r="BN31" s="87">
        <v>0</v>
      </c>
      <c r="BO31" s="87">
        <v>0</v>
      </c>
      <c r="BP31" s="87">
        <v>0</v>
      </c>
      <c r="BQ31" s="87">
        <v>0</v>
      </c>
      <c r="BR31" s="87">
        <v>0</v>
      </c>
      <c r="BS31" s="87">
        <v>0</v>
      </c>
      <c r="BT31" s="87">
        <v>0</v>
      </c>
      <c r="BU31" s="87">
        <v>22044.98</v>
      </c>
      <c r="BV31" s="87">
        <v>12857</v>
      </c>
      <c r="BW31" s="87">
        <v>6266.95</v>
      </c>
      <c r="BX31" s="87">
        <v>81665.279999999999</v>
      </c>
      <c r="BY31" s="87">
        <v>7562.32</v>
      </c>
      <c r="BZ31" s="87">
        <v>16667.73</v>
      </c>
      <c r="CA31" s="87">
        <v>38356.47</v>
      </c>
      <c r="CB31" s="87">
        <v>0</v>
      </c>
      <c r="CC31" s="87">
        <v>0</v>
      </c>
      <c r="CD31" s="87">
        <v>14277.93</v>
      </c>
      <c r="CE31" s="87">
        <v>0</v>
      </c>
      <c r="CF31" s="87">
        <v>0</v>
      </c>
      <c r="CG31" s="87">
        <v>9996.25</v>
      </c>
      <c r="CH31" s="87">
        <v>0</v>
      </c>
      <c r="CI31" s="87">
        <v>0</v>
      </c>
      <c r="CJ31" s="87">
        <v>1</v>
      </c>
      <c r="CK31" s="87">
        <v>0</v>
      </c>
      <c r="CL31" s="87">
        <v>0</v>
      </c>
      <c r="CM31" s="87">
        <v>0</v>
      </c>
      <c r="CN31" s="87">
        <v>8873</v>
      </c>
      <c r="CO31" s="87">
        <v>0</v>
      </c>
      <c r="CP31" s="87">
        <v>0</v>
      </c>
      <c r="CQ31" s="87">
        <v>0</v>
      </c>
      <c r="CR31" s="87">
        <v>0</v>
      </c>
      <c r="CS31" s="87">
        <v>128006.21999999601</v>
      </c>
      <c r="CT31" s="87"/>
      <c r="CU31" s="87">
        <v>927.95999999999913</v>
      </c>
      <c r="CV31" s="87"/>
      <c r="CW31" s="87"/>
      <c r="CX31" s="87"/>
      <c r="CY31" s="69"/>
    </row>
    <row r="32" spans="1:103" x14ac:dyDescent="0.25">
      <c r="A32" s="104" t="s">
        <v>316</v>
      </c>
      <c r="B32" s="69" t="s">
        <v>317</v>
      </c>
      <c r="C32" s="69"/>
      <c r="D32" s="84">
        <v>2084</v>
      </c>
      <c r="E32" s="69" t="s">
        <v>317</v>
      </c>
      <c r="F32" s="69" t="s">
        <v>318</v>
      </c>
      <c r="G32" s="69"/>
      <c r="H32" s="69"/>
      <c r="I32" s="69"/>
      <c r="J32" s="69"/>
      <c r="K32" s="69"/>
      <c r="L32" s="69"/>
      <c r="M32" s="69"/>
      <c r="N32" s="69"/>
      <c r="O32" s="69"/>
      <c r="P32" s="69"/>
      <c r="Q32" s="69"/>
      <c r="R32" s="69"/>
      <c r="S32" s="69"/>
      <c r="T32" s="69"/>
      <c r="U32" s="69"/>
      <c r="V32" s="69"/>
      <c r="W32" s="69"/>
      <c r="X32" s="69"/>
      <c r="Y32" s="69"/>
      <c r="Z32" s="87">
        <v>222393.53999999986</v>
      </c>
      <c r="AA32" s="87">
        <v>1214.7999999999993</v>
      </c>
      <c r="AB32" s="87">
        <v>0</v>
      </c>
      <c r="AC32" s="87">
        <v>912607.93</v>
      </c>
      <c r="AD32" s="87">
        <v>0</v>
      </c>
      <c r="AE32" s="87">
        <v>74622</v>
      </c>
      <c r="AF32" s="87">
        <v>0</v>
      </c>
      <c r="AG32" s="87">
        <v>30800</v>
      </c>
      <c r="AH32" s="87">
        <v>67170</v>
      </c>
      <c r="AI32" s="87">
        <v>1311.32</v>
      </c>
      <c r="AJ32" s="87">
        <v>5</v>
      </c>
      <c r="AK32" s="87">
        <v>14665.93</v>
      </c>
      <c r="AL32" s="87">
        <v>20135.75</v>
      </c>
      <c r="AM32" s="87">
        <v>0</v>
      </c>
      <c r="AN32" s="87">
        <v>0</v>
      </c>
      <c r="AO32" s="87">
        <v>27284.29</v>
      </c>
      <c r="AP32" s="87">
        <v>2223.5100000000002</v>
      </c>
      <c r="AQ32" s="87">
        <v>0</v>
      </c>
      <c r="AR32" s="87">
        <v>0</v>
      </c>
      <c r="AS32" s="87">
        <v>0</v>
      </c>
      <c r="AT32" s="87">
        <v>622371.93000000005</v>
      </c>
      <c r="AU32" s="87">
        <v>0</v>
      </c>
      <c r="AV32" s="87">
        <v>217303.90000000002</v>
      </c>
      <c r="AW32" s="87">
        <v>27133.200000000001</v>
      </c>
      <c r="AX32" s="87">
        <v>68956.47</v>
      </c>
      <c r="AY32" s="87">
        <v>30755.34</v>
      </c>
      <c r="AZ32" s="87">
        <v>18971.490000000049</v>
      </c>
      <c r="BA32" s="87">
        <v>4100.2900000000009</v>
      </c>
      <c r="BB32" s="87">
        <v>3609.8</v>
      </c>
      <c r="BC32" s="87">
        <v>0</v>
      </c>
      <c r="BD32" s="87">
        <v>0</v>
      </c>
      <c r="BE32" s="87">
        <v>5037</v>
      </c>
      <c r="BF32" s="87">
        <v>8479.6</v>
      </c>
      <c r="BG32" s="87">
        <v>202.54000000000002</v>
      </c>
      <c r="BH32" s="87">
        <v>4302.68</v>
      </c>
      <c r="BI32" s="87">
        <v>14892.98</v>
      </c>
      <c r="BJ32" s="87">
        <v>0</v>
      </c>
      <c r="BK32" s="87">
        <v>4945.29</v>
      </c>
      <c r="BL32" s="87">
        <v>34749.46</v>
      </c>
      <c r="BM32" s="87">
        <v>15539.42</v>
      </c>
      <c r="BN32" s="87">
        <v>0</v>
      </c>
      <c r="BO32" s="87">
        <v>0</v>
      </c>
      <c r="BP32" s="87">
        <v>0</v>
      </c>
      <c r="BQ32" s="87">
        <v>0</v>
      </c>
      <c r="BR32" s="87">
        <v>0</v>
      </c>
      <c r="BS32" s="87">
        <v>0</v>
      </c>
      <c r="BT32" s="87">
        <v>0</v>
      </c>
      <c r="BU32" s="87">
        <v>12662.05</v>
      </c>
      <c r="BV32" s="87">
        <v>4390</v>
      </c>
      <c r="BW32" s="87">
        <v>17249.919999999998</v>
      </c>
      <c r="BX32" s="87">
        <v>20811.64</v>
      </c>
      <c r="BY32" s="87">
        <v>0</v>
      </c>
      <c r="BZ32" s="87">
        <v>8050.8</v>
      </c>
      <c r="CA32" s="87">
        <v>16010.09</v>
      </c>
      <c r="CB32" s="87">
        <v>0</v>
      </c>
      <c r="CC32" s="87">
        <v>0</v>
      </c>
      <c r="CD32" s="87">
        <v>50671.89</v>
      </c>
      <c r="CE32" s="87">
        <v>0</v>
      </c>
      <c r="CF32" s="87">
        <v>0</v>
      </c>
      <c r="CG32" s="87">
        <v>6081.25</v>
      </c>
      <c r="CH32" s="87">
        <v>0</v>
      </c>
      <c r="CI32" s="87">
        <v>0</v>
      </c>
      <c r="CJ32" s="87">
        <v>1</v>
      </c>
      <c r="CK32" s="87">
        <v>0</v>
      </c>
      <c r="CL32" s="87">
        <v>0</v>
      </c>
      <c r="CM32" s="87">
        <v>0</v>
      </c>
      <c r="CN32" s="87">
        <v>1795</v>
      </c>
      <c r="CO32" s="87">
        <v>0</v>
      </c>
      <c r="CP32" s="87">
        <v>0</v>
      </c>
      <c r="CQ32" s="87">
        <v>0</v>
      </c>
      <c r="CR32" s="87">
        <v>0</v>
      </c>
      <c r="CS32" s="87">
        <v>162021.49</v>
      </c>
      <c r="CT32" s="87"/>
      <c r="CU32" s="87">
        <v>5501.0499999999993</v>
      </c>
      <c r="CV32" s="87"/>
      <c r="CW32" s="87"/>
      <c r="CX32" s="87"/>
      <c r="CY32" s="69"/>
    </row>
    <row r="33" spans="1:103" x14ac:dyDescent="0.25">
      <c r="A33" s="104" t="s">
        <v>321</v>
      </c>
      <c r="B33" s="69" t="s">
        <v>322</v>
      </c>
      <c r="C33" s="69"/>
      <c r="D33" s="84">
        <v>2085</v>
      </c>
      <c r="E33" s="69" t="s">
        <v>322</v>
      </c>
      <c r="F33" s="69" t="s">
        <v>323</v>
      </c>
      <c r="G33" s="69"/>
      <c r="H33" s="69"/>
      <c r="I33" s="69"/>
      <c r="J33" s="69"/>
      <c r="K33" s="69"/>
      <c r="L33" s="69"/>
      <c r="M33" s="69"/>
      <c r="N33" s="69"/>
      <c r="O33" s="69"/>
      <c r="P33" s="69"/>
      <c r="Q33" s="69"/>
      <c r="R33" s="69"/>
      <c r="S33" s="69"/>
      <c r="T33" s="69"/>
      <c r="U33" s="69"/>
      <c r="V33" s="69"/>
      <c r="W33" s="69"/>
      <c r="X33" s="69"/>
      <c r="Y33" s="69"/>
      <c r="Z33" s="87">
        <v>143312.68999999989</v>
      </c>
      <c r="AA33" s="87">
        <v>23175.63</v>
      </c>
      <c r="AB33" s="87">
        <v>0</v>
      </c>
      <c r="AC33" s="87">
        <v>0</v>
      </c>
      <c r="AD33" s="87">
        <v>0</v>
      </c>
      <c r="AE33" s="87">
        <v>0</v>
      </c>
      <c r="AF33" s="87">
        <v>0</v>
      </c>
      <c r="AG33" s="87">
        <v>0</v>
      </c>
      <c r="AH33" s="87">
        <v>7029</v>
      </c>
      <c r="AI33" s="87">
        <v>0</v>
      </c>
      <c r="AJ33" s="87">
        <v>0</v>
      </c>
      <c r="AK33" s="87">
        <v>6897.73</v>
      </c>
      <c r="AL33" s="87">
        <v>109.94</v>
      </c>
      <c r="AM33" s="87">
        <v>0</v>
      </c>
      <c r="AN33" s="87">
        <v>0</v>
      </c>
      <c r="AO33" s="87">
        <v>1527.02</v>
      </c>
      <c r="AP33" s="87">
        <v>2</v>
      </c>
      <c r="AQ33" s="87">
        <v>0</v>
      </c>
      <c r="AR33" s="87">
        <v>0</v>
      </c>
      <c r="AS33" s="87">
        <v>0</v>
      </c>
      <c r="AT33" s="87">
        <v>0</v>
      </c>
      <c r="AU33" s="87">
        <v>0</v>
      </c>
      <c r="AV33" s="87">
        <v>0</v>
      </c>
      <c r="AW33" s="87">
        <v>0</v>
      </c>
      <c r="AX33" s="87">
        <v>0</v>
      </c>
      <c r="AY33" s="87">
        <v>0</v>
      </c>
      <c r="AZ33" s="87">
        <v>0</v>
      </c>
      <c r="BA33" s="87">
        <v>332.78</v>
      </c>
      <c r="BB33" s="87">
        <v>180</v>
      </c>
      <c r="BC33" s="87">
        <v>0</v>
      </c>
      <c r="BD33" s="87">
        <v>0</v>
      </c>
      <c r="BE33" s="87">
        <v>0</v>
      </c>
      <c r="BF33" s="87">
        <v>0</v>
      </c>
      <c r="BG33" s="87">
        <v>0</v>
      </c>
      <c r="BH33" s="87">
        <v>206.68</v>
      </c>
      <c r="BI33" s="87">
        <v>723.73</v>
      </c>
      <c r="BJ33" s="87">
        <v>0</v>
      </c>
      <c r="BK33" s="87">
        <v>0</v>
      </c>
      <c r="BL33" s="87">
        <v>127.63</v>
      </c>
      <c r="BM33" s="87">
        <v>0</v>
      </c>
      <c r="BN33" s="87">
        <v>0</v>
      </c>
      <c r="BO33" s="87">
        <v>0</v>
      </c>
      <c r="BP33" s="87">
        <v>0</v>
      </c>
      <c r="BQ33" s="87">
        <v>0</v>
      </c>
      <c r="BR33" s="87">
        <v>0</v>
      </c>
      <c r="BS33" s="87">
        <v>0</v>
      </c>
      <c r="BT33" s="87">
        <v>0</v>
      </c>
      <c r="BU33" s="87">
        <v>5.29</v>
      </c>
      <c r="BV33" s="87">
        <v>0</v>
      </c>
      <c r="BW33" s="87">
        <v>157300</v>
      </c>
      <c r="BX33" s="87">
        <v>0</v>
      </c>
      <c r="BY33" s="87">
        <v>0</v>
      </c>
      <c r="BZ33" s="87">
        <v>0</v>
      </c>
      <c r="CA33" s="87">
        <v>0</v>
      </c>
      <c r="CB33" s="87">
        <v>0</v>
      </c>
      <c r="CC33" s="87">
        <v>0</v>
      </c>
      <c r="CD33" s="87">
        <v>0</v>
      </c>
      <c r="CE33" s="87">
        <v>0</v>
      </c>
      <c r="CF33" s="87">
        <v>0</v>
      </c>
      <c r="CG33" s="87">
        <v>0</v>
      </c>
      <c r="CH33" s="87">
        <v>0</v>
      </c>
      <c r="CI33" s="87">
        <v>0</v>
      </c>
      <c r="CJ33" s="87">
        <v>1</v>
      </c>
      <c r="CK33" s="87">
        <v>0</v>
      </c>
      <c r="CL33" s="87">
        <v>23175.63</v>
      </c>
      <c r="CM33" s="87">
        <v>0</v>
      </c>
      <c r="CN33" s="87">
        <v>0</v>
      </c>
      <c r="CO33" s="87">
        <v>0</v>
      </c>
      <c r="CP33" s="87">
        <v>0</v>
      </c>
      <c r="CQ33" s="87">
        <v>0</v>
      </c>
      <c r="CR33" s="87">
        <v>0</v>
      </c>
      <c r="CS33" s="87">
        <v>2.2699999999022111</v>
      </c>
      <c r="CT33" s="87"/>
      <c r="CU33" s="87">
        <v>0</v>
      </c>
      <c r="CV33" s="87"/>
      <c r="CW33" s="87"/>
      <c r="CX33" s="87"/>
      <c r="CY33" s="69"/>
    </row>
    <row r="34" spans="1:103" x14ac:dyDescent="0.25">
      <c r="A34" s="104" t="s">
        <v>326</v>
      </c>
      <c r="B34" s="69" t="s">
        <v>327</v>
      </c>
      <c r="C34" s="69"/>
      <c r="D34" s="84">
        <v>2166</v>
      </c>
      <c r="E34" s="69" t="s">
        <v>327</v>
      </c>
      <c r="F34" s="69" t="s">
        <v>328</v>
      </c>
      <c r="G34" s="69"/>
      <c r="H34" s="69"/>
      <c r="I34" s="69"/>
      <c r="J34" s="69"/>
      <c r="K34" s="69"/>
      <c r="L34" s="69"/>
      <c r="M34" s="69"/>
      <c r="N34" s="69"/>
      <c r="O34" s="69"/>
      <c r="P34" s="69"/>
      <c r="Q34" s="69"/>
      <c r="R34" s="69"/>
      <c r="S34" s="69"/>
      <c r="T34" s="69"/>
      <c r="U34" s="69"/>
      <c r="V34" s="69"/>
      <c r="W34" s="69"/>
      <c r="X34" s="69"/>
      <c r="Y34" s="69"/>
      <c r="Z34" s="87">
        <v>61011.409999999589</v>
      </c>
      <c r="AA34" s="87">
        <v>23129.83</v>
      </c>
      <c r="AB34" s="87">
        <v>0</v>
      </c>
      <c r="AC34" s="87">
        <v>2076412.17</v>
      </c>
      <c r="AD34" s="87">
        <v>0</v>
      </c>
      <c r="AE34" s="87">
        <v>66680</v>
      </c>
      <c r="AF34" s="87">
        <v>0</v>
      </c>
      <c r="AG34" s="87">
        <v>113925</v>
      </c>
      <c r="AH34" s="87">
        <v>123749.83</v>
      </c>
      <c r="AI34" s="87">
        <v>6866.28</v>
      </c>
      <c r="AJ34" s="87">
        <v>3871.5</v>
      </c>
      <c r="AK34" s="87">
        <v>36490.239999999998</v>
      </c>
      <c r="AL34" s="87">
        <v>44810.55</v>
      </c>
      <c r="AM34" s="87">
        <v>360</v>
      </c>
      <c r="AN34" s="87">
        <v>3309.7</v>
      </c>
      <c r="AO34" s="87">
        <v>13596.2</v>
      </c>
      <c r="AP34" s="87">
        <v>18</v>
      </c>
      <c r="AQ34" s="87">
        <v>0</v>
      </c>
      <c r="AR34" s="87">
        <v>0</v>
      </c>
      <c r="AS34" s="87">
        <v>0</v>
      </c>
      <c r="AT34" s="87">
        <v>1216160.1499999999</v>
      </c>
      <c r="AU34" s="87">
        <v>1949.48</v>
      </c>
      <c r="AV34" s="87">
        <v>377010.79999999929</v>
      </c>
      <c r="AW34" s="87">
        <v>77931.83</v>
      </c>
      <c r="AX34" s="87">
        <v>97917.95</v>
      </c>
      <c r="AY34" s="87">
        <v>74736.98</v>
      </c>
      <c r="AZ34" s="87">
        <v>54914.160000000025</v>
      </c>
      <c r="BA34" s="87">
        <v>15818.709999999997</v>
      </c>
      <c r="BB34" s="87">
        <v>7391.15</v>
      </c>
      <c r="BC34" s="87">
        <v>13932.5</v>
      </c>
      <c r="BD34" s="87">
        <v>65.59</v>
      </c>
      <c r="BE34" s="87">
        <v>44536.390000000007</v>
      </c>
      <c r="BF34" s="87">
        <v>0</v>
      </c>
      <c r="BG34" s="87">
        <v>5328.1500000000015</v>
      </c>
      <c r="BH34" s="87">
        <v>5655.69</v>
      </c>
      <c r="BI34" s="87">
        <v>28312.7</v>
      </c>
      <c r="BJ34" s="87">
        <v>0</v>
      </c>
      <c r="BK34" s="87">
        <v>7425.64</v>
      </c>
      <c r="BL34" s="87">
        <v>42680.07</v>
      </c>
      <c r="BM34" s="87">
        <v>24160.27</v>
      </c>
      <c r="BN34" s="87">
        <v>0</v>
      </c>
      <c r="BO34" s="87">
        <v>0</v>
      </c>
      <c r="BP34" s="87">
        <v>0</v>
      </c>
      <c r="BQ34" s="87">
        <v>0</v>
      </c>
      <c r="BR34" s="87">
        <v>0</v>
      </c>
      <c r="BS34" s="87">
        <v>0</v>
      </c>
      <c r="BT34" s="87">
        <v>0</v>
      </c>
      <c r="BU34" s="87">
        <v>22596.22</v>
      </c>
      <c r="BV34" s="87">
        <v>9775</v>
      </c>
      <c r="BW34" s="87">
        <v>21250.58</v>
      </c>
      <c r="BX34" s="87">
        <v>63409.440000000002</v>
      </c>
      <c r="BY34" s="87">
        <v>27533.1</v>
      </c>
      <c r="BZ34" s="87">
        <v>35207.4</v>
      </c>
      <c r="CA34" s="87">
        <v>25870.82</v>
      </c>
      <c r="CB34" s="87">
        <v>0</v>
      </c>
      <c r="CC34" s="87">
        <v>0</v>
      </c>
      <c r="CD34" s="87">
        <v>0</v>
      </c>
      <c r="CE34" s="87">
        <v>0</v>
      </c>
      <c r="CF34" s="87">
        <v>0</v>
      </c>
      <c r="CG34" s="87">
        <v>8797</v>
      </c>
      <c r="CH34" s="87">
        <v>0</v>
      </c>
      <c r="CI34" s="87">
        <v>0</v>
      </c>
      <c r="CJ34" s="87">
        <v>1</v>
      </c>
      <c r="CK34" s="87">
        <v>0</v>
      </c>
      <c r="CL34" s="87">
        <v>2541.04</v>
      </c>
      <c r="CM34" s="87">
        <v>1349.9</v>
      </c>
      <c r="CN34" s="87">
        <v>8409.07</v>
      </c>
      <c r="CO34" s="87">
        <v>0</v>
      </c>
      <c r="CP34" s="87">
        <v>0</v>
      </c>
      <c r="CQ34" s="87">
        <v>0</v>
      </c>
      <c r="CR34" s="87">
        <v>0</v>
      </c>
      <c r="CS34" s="87">
        <v>249530.11000000127</v>
      </c>
      <c r="CT34" s="87"/>
      <c r="CU34" s="87">
        <v>19626.82</v>
      </c>
      <c r="CV34" s="87"/>
      <c r="CW34" s="87"/>
      <c r="CX34" s="87"/>
      <c r="CY34" s="69"/>
    </row>
    <row r="35" spans="1:103" x14ac:dyDescent="0.25">
      <c r="A35" s="106" t="s">
        <v>331</v>
      </c>
      <c r="B35" s="69">
        <v>0</v>
      </c>
      <c r="C35" s="69"/>
      <c r="D35" s="84">
        <v>0</v>
      </c>
      <c r="E35" s="69">
        <v>0</v>
      </c>
      <c r="F35" s="69" t="e">
        <v>#N/A</v>
      </c>
      <c r="G35" s="69"/>
      <c r="H35" s="69"/>
      <c r="I35" s="69"/>
      <c r="J35" s="69"/>
      <c r="K35" s="69"/>
      <c r="L35" s="69"/>
      <c r="M35" s="69"/>
      <c r="N35" s="69"/>
      <c r="O35" s="69"/>
      <c r="P35" s="69"/>
      <c r="Q35" s="69"/>
      <c r="R35" s="69"/>
      <c r="S35" s="69"/>
      <c r="T35" s="69"/>
      <c r="U35" s="69"/>
      <c r="V35" s="69"/>
      <c r="W35" s="69"/>
      <c r="X35" s="69"/>
      <c r="Y35" s="69"/>
      <c r="Z35" s="87">
        <v>4271.4000000000005</v>
      </c>
      <c r="AA35" s="87">
        <v>0</v>
      </c>
      <c r="AB35" s="87">
        <v>0</v>
      </c>
      <c r="AC35" s="87">
        <v>0</v>
      </c>
      <c r="AD35" s="87">
        <v>0</v>
      </c>
      <c r="AE35" s="87">
        <v>0</v>
      </c>
      <c r="AF35" s="87">
        <v>0</v>
      </c>
      <c r="AG35" s="87">
        <v>0</v>
      </c>
      <c r="AH35" s="87">
        <v>0</v>
      </c>
      <c r="AI35" s="87">
        <v>0</v>
      </c>
      <c r="AJ35" s="87">
        <v>0</v>
      </c>
      <c r="AK35" s="87">
        <v>0</v>
      </c>
      <c r="AL35" s="87">
        <v>0</v>
      </c>
      <c r="AM35" s="87">
        <v>0</v>
      </c>
      <c r="AN35" s="87">
        <v>0</v>
      </c>
      <c r="AO35" s="87">
        <v>0</v>
      </c>
      <c r="AP35" s="87">
        <v>0</v>
      </c>
      <c r="AQ35" s="87">
        <v>0</v>
      </c>
      <c r="AR35" s="87">
        <v>0</v>
      </c>
      <c r="AS35" s="87">
        <v>0</v>
      </c>
      <c r="AT35" s="87">
        <v>0</v>
      </c>
      <c r="AU35" s="87">
        <v>0</v>
      </c>
      <c r="AV35" s="87">
        <v>0</v>
      </c>
      <c r="AW35" s="87">
        <v>0</v>
      </c>
      <c r="AX35" s="87">
        <v>0</v>
      </c>
      <c r="AY35" s="87">
        <v>0</v>
      </c>
      <c r="AZ35" s="87">
        <v>0</v>
      </c>
      <c r="BA35" s="87">
        <v>0</v>
      </c>
      <c r="BB35" s="87">
        <v>0</v>
      </c>
      <c r="BC35" s="87">
        <v>0</v>
      </c>
      <c r="BD35" s="87">
        <v>0</v>
      </c>
      <c r="BE35" s="87">
        <v>0</v>
      </c>
      <c r="BF35" s="87">
        <v>0</v>
      </c>
      <c r="BG35" s="87">
        <v>0</v>
      </c>
      <c r="BH35" s="87">
        <v>0</v>
      </c>
      <c r="BI35" s="87">
        <v>257</v>
      </c>
      <c r="BJ35" s="87">
        <v>0</v>
      </c>
      <c r="BK35" s="87">
        <v>0</v>
      </c>
      <c r="BL35" s="87">
        <v>0</v>
      </c>
      <c r="BM35" s="87">
        <v>0</v>
      </c>
      <c r="BN35" s="87">
        <v>0</v>
      </c>
      <c r="BO35" s="87">
        <v>0</v>
      </c>
      <c r="BP35" s="87">
        <v>0</v>
      </c>
      <c r="BQ35" s="87">
        <v>0</v>
      </c>
      <c r="BR35" s="87">
        <v>0</v>
      </c>
      <c r="BS35" s="87">
        <v>0</v>
      </c>
      <c r="BT35" s="87">
        <v>0</v>
      </c>
      <c r="BU35" s="87">
        <v>0</v>
      </c>
      <c r="BV35" s="87">
        <v>0</v>
      </c>
      <c r="BW35" s="87">
        <v>0</v>
      </c>
      <c r="BX35" s="87">
        <v>0</v>
      </c>
      <c r="BY35" s="87">
        <v>0</v>
      </c>
      <c r="BZ35" s="87">
        <v>0</v>
      </c>
      <c r="CA35" s="87">
        <v>0</v>
      </c>
      <c r="CB35" s="87">
        <v>0</v>
      </c>
      <c r="CC35" s="87">
        <v>0</v>
      </c>
      <c r="CD35" s="87">
        <v>0</v>
      </c>
      <c r="CE35" s="87">
        <v>0</v>
      </c>
      <c r="CF35" s="87">
        <v>0</v>
      </c>
      <c r="CG35" s="87">
        <v>0</v>
      </c>
      <c r="CH35" s="87">
        <v>0</v>
      </c>
      <c r="CI35" s="87">
        <v>0</v>
      </c>
      <c r="CJ35" s="87">
        <v>1</v>
      </c>
      <c r="CK35" s="87">
        <v>0</v>
      </c>
      <c r="CL35" s="87">
        <v>0</v>
      </c>
      <c r="CM35" s="87">
        <v>0</v>
      </c>
      <c r="CN35" s="87">
        <v>0</v>
      </c>
      <c r="CO35" s="87">
        <v>0</v>
      </c>
      <c r="CP35" s="87">
        <v>0</v>
      </c>
      <c r="CQ35" s="87">
        <v>0</v>
      </c>
      <c r="CR35" s="87">
        <v>0</v>
      </c>
      <c r="CS35" s="87">
        <v>4014.4000000000005</v>
      </c>
      <c r="CT35" s="87"/>
      <c r="CU35" s="87">
        <v>0</v>
      </c>
      <c r="CV35" s="87"/>
      <c r="CW35" s="87"/>
      <c r="CX35" s="87"/>
      <c r="CY35" s="69"/>
    </row>
    <row r="36" spans="1:103" x14ac:dyDescent="0.25">
      <c r="A36" s="104" t="s">
        <v>333</v>
      </c>
      <c r="B36" s="69" t="s">
        <v>334</v>
      </c>
      <c r="C36" s="69"/>
      <c r="D36" s="84">
        <v>1001</v>
      </c>
      <c r="E36" s="69" t="s">
        <v>334</v>
      </c>
      <c r="F36" s="69" t="s">
        <v>335</v>
      </c>
      <c r="G36" s="69"/>
      <c r="H36" s="69"/>
      <c r="I36" s="69"/>
      <c r="J36" s="69"/>
      <c r="K36" s="69"/>
      <c r="L36" s="69"/>
      <c r="M36" s="69"/>
      <c r="N36" s="69"/>
      <c r="O36" s="69"/>
      <c r="P36" s="69"/>
      <c r="Q36" s="69"/>
      <c r="R36" s="69"/>
      <c r="S36" s="69"/>
      <c r="T36" s="69"/>
      <c r="U36" s="69"/>
      <c r="V36" s="69"/>
      <c r="W36" s="69"/>
      <c r="X36" s="69"/>
      <c r="Y36" s="69"/>
      <c r="Z36" s="87">
        <v>283574.87999999989</v>
      </c>
      <c r="AA36" s="87">
        <v>-1082.5299999999988</v>
      </c>
      <c r="AB36" s="87">
        <v>0</v>
      </c>
      <c r="AC36" s="87">
        <v>794781.36</v>
      </c>
      <c r="AD36" s="87">
        <v>0</v>
      </c>
      <c r="AE36" s="87">
        <v>13746</v>
      </c>
      <c r="AF36" s="87">
        <v>0</v>
      </c>
      <c r="AG36" s="87">
        <v>0</v>
      </c>
      <c r="AH36" s="87">
        <v>213503.96000000002</v>
      </c>
      <c r="AI36" s="87">
        <v>41310.92</v>
      </c>
      <c r="AJ36" s="87">
        <v>-25552.22</v>
      </c>
      <c r="AK36" s="87">
        <v>105273.37</v>
      </c>
      <c r="AL36" s="87">
        <v>0</v>
      </c>
      <c r="AM36" s="87">
        <v>0</v>
      </c>
      <c r="AN36" s="87">
        <v>0</v>
      </c>
      <c r="AO36" s="87">
        <v>0</v>
      </c>
      <c r="AP36" s="87">
        <v>-1189.7600000000002</v>
      </c>
      <c r="AQ36" s="87">
        <v>0</v>
      </c>
      <c r="AR36" s="87">
        <v>0</v>
      </c>
      <c r="AS36" s="87">
        <v>0</v>
      </c>
      <c r="AT36" s="87">
        <v>181178.92</v>
      </c>
      <c r="AU36" s="87">
        <v>14324.12</v>
      </c>
      <c r="AV36" s="87">
        <v>389915.70999999985</v>
      </c>
      <c r="AW36" s="87">
        <v>37255.5</v>
      </c>
      <c r="AX36" s="87">
        <v>90605.91</v>
      </c>
      <c r="AY36" s="87">
        <v>26069.52</v>
      </c>
      <c r="AZ36" s="87">
        <v>148012.69999999998</v>
      </c>
      <c r="BA36" s="87">
        <v>7218.079999999999</v>
      </c>
      <c r="BB36" s="87">
        <v>2148.4499999999998</v>
      </c>
      <c r="BC36" s="87">
        <v>3788.26</v>
      </c>
      <c r="BD36" s="87">
        <v>0</v>
      </c>
      <c r="BE36" s="87">
        <v>13399.740000000002</v>
      </c>
      <c r="BF36" s="87">
        <v>6708.51</v>
      </c>
      <c r="BG36" s="87">
        <v>0</v>
      </c>
      <c r="BH36" s="87">
        <v>2845.98</v>
      </c>
      <c r="BI36" s="87">
        <v>9875.9699999999993</v>
      </c>
      <c r="BJ36" s="87">
        <v>0</v>
      </c>
      <c r="BK36" s="87">
        <v>11178.91</v>
      </c>
      <c r="BL36" s="87">
        <v>11780.59</v>
      </c>
      <c r="BM36" s="87">
        <v>0</v>
      </c>
      <c r="BN36" s="87">
        <v>0</v>
      </c>
      <c r="BO36" s="87">
        <v>0</v>
      </c>
      <c r="BP36" s="87">
        <v>0</v>
      </c>
      <c r="BQ36" s="87">
        <v>0</v>
      </c>
      <c r="BR36" s="87">
        <v>0</v>
      </c>
      <c r="BS36" s="87">
        <v>0</v>
      </c>
      <c r="BT36" s="87">
        <v>0</v>
      </c>
      <c r="BU36" s="87">
        <v>11449.22</v>
      </c>
      <c r="BV36" s="87">
        <v>2553</v>
      </c>
      <c r="BW36" s="87">
        <v>203773.99000000002</v>
      </c>
      <c r="BX36" s="87">
        <v>18485.25</v>
      </c>
      <c r="BY36" s="87">
        <v>0</v>
      </c>
      <c r="BZ36" s="87">
        <v>835.38</v>
      </c>
      <c r="CA36" s="87">
        <v>16099.52</v>
      </c>
      <c r="CB36" s="87">
        <v>0</v>
      </c>
      <c r="CC36" s="87">
        <v>0</v>
      </c>
      <c r="CD36" s="87">
        <v>1255</v>
      </c>
      <c r="CE36" s="87">
        <v>0</v>
      </c>
      <c r="CF36" s="87">
        <v>0</v>
      </c>
      <c r="CG36" s="87">
        <v>4664.2</v>
      </c>
      <c r="CH36" s="87">
        <v>0</v>
      </c>
      <c r="CI36" s="87">
        <v>0</v>
      </c>
      <c r="CJ36" s="87">
        <v>1</v>
      </c>
      <c r="CK36" s="87">
        <v>0</v>
      </c>
      <c r="CL36" s="87">
        <v>3500</v>
      </c>
      <c r="CM36" s="87">
        <v>0</v>
      </c>
      <c r="CN36" s="87">
        <v>0</v>
      </c>
      <c r="CO36" s="87">
        <v>0</v>
      </c>
      <c r="CP36" s="87">
        <v>0</v>
      </c>
      <c r="CQ36" s="87">
        <v>0</v>
      </c>
      <c r="CR36" s="87">
        <v>0</v>
      </c>
      <c r="CS36" s="87">
        <v>214690.28000000026</v>
      </c>
      <c r="CT36" s="87"/>
      <c r="CU36" s="87">
        <v>81.670000000000982</v>
      </c>
      <c r="CV36" s="87"/>
      <c r="CW36" s="87"/>
      <c r="CX36" s="87"/>
      <c r="CY36" s="69"/>
    </row>
    <row r="37" spans="1:103" x14ac:dyDescent="0.25">
      <c r="A37" s="107" t="s">
        <v>338</v>
      </c>
      <c r="B37" s="69" t="s">
        <v>339</v>
      </c>
      <c r="C37" s="85"/>
      <c r="D37" s="86">
        <v>2162</v>
      </c>
      <c r="E37" s="85" t="s">
        <v>339</v>
      </c>
      <c r="F37" s="85" t="s">
        <v>340</v>
      </c>
      <c r="G37" s="85"/>
      <c r="H37" s="85"/>
      <c r="I37" s="85"/>
      <c r="J37" s="85"/>
      <c r="K37" s="85"/>
      <c r="L37" s="85"/>
      <c r="M37" s="85"/>
      <c r="N37" s="85"/>
      <c r="O37" s="85"/>
      <c r="P37" s="85"/>
      <c r="Q37" s="85"/>
      <c r="R37" s="85"/>
      <c r="S37" s="85"/>
      <c r="T37" s="85"/>
      <c r="U37" s="85"/>
      <c r="V37" s="85"/>
      <c r="W37" s="85"/>
      <c r="X37" s="85"/>
      <c r="Y37" s="85"/>
      <c r="Z37" s="88">
        <v>-1.6020988568943721</v>
      </c>
      <c r="AA37" s="88">
        <v>0</v>
      </c>
      <c r="AB37" s="88">
        <v>0</v>
      </c>
      <c r="AC37" s="87">
        <v>0</v>
      </c>
      <c r="AD37" s="87">
        <v>0</v>
      </c>
      <c r="AE37" s="87">
        <v>0</v>
      </c>
      <c r="AF37" s="87">
        <v>0</v>
      </c>
      <c r="AG37" s="87">
        <v>0</v>
      </c>
      <c r="AH37" s="87">
        <v>0</v>
      </c>
      <c r="AI37" s="87">
        <v>0</v>
      </c>
      <c r="AJ37" s="87">
        <v>0</v>
      </c>
      <c r="AK37" s="87">
        <v>0</v>
      </c>
      <c r="AL37" s="87">
        <v>0</v>
      </c>
      <c r="AM37" s="87">
        <v>0</v>
      </c>
      <c r="AN37" s="87">
        <v>0</v>
      </c>
      <c r="AO37" s="87">
        <v>0</v>
      </c>
      <c r="AP37" s="87">
        <v>0</v>
      </c>
      <c r="AQ37" s="87">
        <v>0</v>
      </c>
      <c r="AR37" s="87">
        <v>0</v>
      </c>
      <c r="AS37" s="87">
        <v>0</v>
      </c>
      <c r="AT37" s="87">
        <v>0</v>
      </c>
      <c r="AU37" s="87">
        <v>0</v>
      </c>
      <c r="AV37" s="87">
        <v>0</v>
      </c>
      <c r="AW37" s="87">
        <v>0</v>
      </c>
      <c r="AX37" s="87">
        <v>0</v>
      </c>
      <c r="AY37" s="87">
        <v>0</v>
      </c>
      <c r="AZ37" s="87">
        <v>0</v>
      </c>
      <c r="BA37" s="87">
        <v>0</v>
      </c>
      <c r="BB37" s="87">
        <v>0</v>
      </c>
      <c r="BC37" s="87">
        <v>0</v>
      </c>
      <c r="BD37" s="87">
        <v>0</v>
      </c>
      <c r="BE37" s="87">
        <v>0</v>
      </c>
      <c r="BF37" s="87">
        <v>0</v>
      </c>
      <c r="BG37" s="87">
        <v>0</v>
      </c>
      <c r="BH37" s="87">
        <v>0</v>
      </c>
      <c r="BI37" s="87">
        <v>0</v>
      </c>
      <c r="BJ37" s="87">
        <v>0</v>
      </c>
      <c r="BK37" s="87">
        <v>0</v>
      </c>
      <c r="BL37" s="87">
        <v>0</v>
      </c>
      <c r="BM37" s="87">
        <v>0</v>
      </c>
      <c r="BN37" s="87">
        <v>0</v>
      </c>
      <c r="BO37" s="87">
        <v>0</v>
      </c>
      <c r="BP37" s="87">
        <v>0</v>
      </c>
      <c r="BQ37" s="87">
        <v>0</v>
      </c>
      <c r="BR37" s="87">
        <v>0</v>
      </c>
      <c r="BS37" s="87">
        <v>0</v>
      </c>
      <c r="BT37" s="87">
        <v>0</v>
      </c>
      <c r="BU37" s="87">
        <v>0</v>
      </c>
      <c r="BV37" s="87">
        <v>0</v>
      </c>
      <c r="BW37" s="87">
        <v>0</v>
      </c>
      <c r="BX37" s="87">
        <v>0</v>
      </c>
      <c r="BY37" s="87">
        <v>0</v>
      </c>
      <c r="BZ37" s="87">
        <v>0</v>
      </c>
      <c r="CA37" s="87">
        <v>0</v>
      </c>
      <c r="CB37" s="87">
        <v>0</v>
      </c>
      <c r="CC37" s="87">
        <v>0</v>
      </c>
      <c r="CD37" s="87">
        <v>0</v>
      </c>
      <c r="CE37" s="87">
        <v>0</v>
      </c>
      <c r="CF37" s="87">
        <v>0</v>
      </c>
      <c r="CG37" s="87">
        <v>0</v>
      </c>
      <c r="CH37" s="87">
        <v>0</v>
      </c>
      <c r="CI37" s="87">
        <v>0</v>
      </c>
      <c r="CJ37" s="87">
        <v>1</v>
      </c>
      <c r="CK37" s="87">
        <v>0</v>
      </c>
      <c r="CL37" s="87">
        <v>0</v>
      </c>
      <c r="CM37" s="87">
        <v>0</v>
      </c>
      <c r="CN37" s="87">
        <v>0</v>
      </c>
      <c r="CO37" s="87">
        <v>0</v>
      </c>
      <c r="CP37" s="87">
        <v>0</v>
      </c>
      <c r="CQ37" s="87">
        <v>0</v>
      </c>
      <c r="CR37" s="87">
        <v>0</v>
      </c>
      <c r="CS37" s="87">
        <v>-1.6020988568943721</v>
      </c>
      <c r="CT37" s="87"/>
      <c r="CU37" s="87">
        <v>0</v>
      </c>
      <c r="CV37" s="87"/>
      <c r="CW37" s="87"/>
      <c r="CX37" s="87"/>
      <c r="CY37" s="69"/>
    </row>
    <row r="38" spans="1:103" x14ac:dyDescent="0.25">
      <c r="A38" s="104" t="s">
        <v>343</v>
      </c>
      <c r="B38" s="69" t="s">
        <v>344</v>
      </c>
      <c r="C38" s="69"/>
      <c r="D38" s="84">
        <v>2157</v>
      </c>
      <c r="E38" s="69" t="s">
        <v>344</v>
      </c>
      <c r="F38" s="69" t="s">
        <v>345</v>
      </c>
      <c r="G38" s="69"/>
      <c r="H38" s="69"/>
      <c r="I38" s="69"/>
      <c r="J38" s="69"/>
      <c r="K38" s="69"/>
      <c r="L38" s="69"/>
      <c r="M38" s="69"/>
      <c r="N38" s="69"/>
      <c r="O38" s="69"/>
      <c r="P38" s="69"/>
      <c r="Q38" s="69"/>
      <c r="R38" s="69"/>
      <c r="S38" s="69"/>
      <c r="T38" s="69"/>
      <c r="U38" s="69"/>
      <c r="V38" s="69"/>
      <c r="W38" s="69"/>
      <c r="X38" s="69"/>
      <c r="Y38" s="69"/>
      <c r="Z38" s="87">
        <v>112603.07999999914</v>
      </c>
      <c r="AA38" s="87">
        <v>25252.640000000003</v>
      </c>
      <c r="AB38" s="87">
        <v>0</v>
      </c>
      <c r="AC38" s="87">
        <v>1723554.87</v>
      </c>
      <c r="AD38" s="87">
        <v>0</v>
      </c>
      <c r="AE38" s="87">
        <v>136834.67000000001</v>
      </c>
      <c r="AF38" s="87">
        <v>0</v>
      </c>
      <c r="AG38" s="87">
        <v>146578</v>
      </c>
      <c r="AH38" s="87">
        <v>76656.83</v>
      </c>
      <c r="AI38" s="87">
        <v>312.5</v>
      </c>
      <c r="AJ38" s="87">
        <v>0</v>
      </c>
      <c r="AK38" s="87">
        <v>16989.62</v>
      </c>
      <c r="AL38" s="87">
        <v>19772.57</v>
      </c>
      <c r="AM38" s="87">
        <v>0</v>
      </c>
      <c r="AN38" s="87">
        <v>720</v>
      </c>
      <c r="AO38" s="87">
        <v>4281.2</v>
      </c>
      <c r="AP38" s="87">
        <v>-152.19999999999999</v>
      </c>
      <c r="AQ38" s="87">
        <v>0</v>
      </c>
      <c r="AR38" s="87">
        <v>0</v>
      </c>
      <c r="AS38" s="87">
        <v>0</v>
      </c>
      <c r="AT38" s="87">
        <v>959626.55</v>
      </c>
      <c r="AU38" s="87">
        <v>11625.88</v>
      </c>
      <c r="AV38" s="87">
        <v>544929.30999999971</v>
      </c>
      <c r="AW38" s="87">
        <v>18285.8</v>
      </c>
      <c r="AX38" s="87">
        <v>117511.02</v>
      </c>
      <c r="AY38" s="87">
        <v>0</v>
      </c>
      <c r="AZ38" s="87">
        <v>0</v>
      </c>
      <c r="BA38" s="87">
        <v>11186.719999999998</v>
      </c>
      <c r="BB38" s="87">
        <v>6349.0099999999993</v>
      </c>
      <c r="BC38" s="87">
        <v>1690.5</v>
      </c>
      <c r="BD38" s="87">
        <v>7972.3600000000006</v>
      </c>
      <c r="BE38" s="87">
        <v>31995.159999999989</v>
      </c>
      <c r="BF38" s="87">
        <v>11552.3</v>
      </c>
      <c r="BG38" s="87">
        <v>43329.94</v>
      </c>
      <c r="BH38" s="87">
        <v>248.13</v>
      </c>
      <c r="BI38" s="87">
        <v>21713.94</v>
      </c>
      <c r="BJ38" s="87">
        <v>0</v>
      </c>
      <c r="BK38" s="87">
        <v>20668.04</v>
      </c>
      <c r="BL38" s="87">
        <v>48924.479999999996</v>
      </c>
      <c r="BM38" s="87">
        <v>6727.06</v>
      </c>
      <c r="BN38" s="87">
        <v>0</v>
      </c>
      <c r="BO38" s="87">
        <v>0</v>
      </c>
      <c r="BP38" s="87">
        <v>0</v>
      </c>
      <c r="BQ38" s="87">
        <v>0</v>
      </c>
      <c r="BR38" s="87">
        <v>0</v>
      </c>
      <c r="BS38" s="87">
        <v>0</v>
      </c>
      <c r="BT38" s="87">
        <v>0</v>
      </c>
      <c r="BU38" s="87">
        <v>18955.91</v>
      </c>
      <c r="BV38" s="87">
        <v>6762</v>
      </c>
      <c r="BW38" s="87">
        <v>1148.01</v>
      </c>
      <c r="BX38" s="87">
        <v>71057.899999999994</v>
      </c>
      <c r="BY38" s="87">
        <v>28892.78</v>
      </c>
      <c r="BZ38" s="87">
        <v>49936.12</v>
      </c>
      <c r="CA38" s="87">
        <v>78124.45</v>
      </c>
      <c r="CB38" s="87">
        <v>0</v>
      </c>
      <c r="CC38" s="87">
        <v>0</v>
      </c>
      <c r="CD38" s="87">
        <v>963.3</v>
      </c>
      <c r="CE38" s="87">
        <v>0</v>
      </c>
      <c r="CF38" s="87">
        <v>0</v>
      </c>
      <c r="CG38" s="87">
        <v>7499.88</v>
      </c>
      <c r="CH38" s="87">
        <v>0</v>
      </c>
      <c r="CI38" s="87">
        <v>0</v>
      </c>
      <c r="CJ38" s="87">
        <v>1</v>
      </c>
      <c r="CK38" s="87">
        <v>0</v>
      </c>
      <c r="CL38" s="87">
        <v>0</v>
      </c>
      <c r="CM38" s="87">
        <v>0</v>
      </c>
      <c r="CN38" s="87">
        <v>0</v>
      </c>
      <c r="CO38" s="87">
        <v>0</v>
      </c>
      <c r="CP38" s="87">
        <v>0</v>
      </c>
      <c r="CQ38" s="87">
        <v>0</v>
      </c>
      <c r="CR38" s="87">
        <v>0</v>
      </c>
      <c r="CS38" s="87">
        <v>117974.46999999974</v>
      </c>
      <c r="CT38" s="87"/>
      <c r="CU38" s="87">
        <v>32752.520000000004</v>
      </c>
      <c r="CV38" s="87"/>
      <c r="CW38" s="87"/>
      <c r="CX38" s="87"/>
      <c r="CY38" s="69"/>
    </row>
    <row r="39" spans="1:103" x14ac:dyDescent="0.25">
      <c r="A39" s="107" t="s">
        <v>348</v>
      </c>
      <c r="B39" s="69">
        <v>0</v>
      </c>
      <c r="C39" s="85"/>
      <c r="D39" s="86">
        <v>0</v>
      </c>
      <c r="E39" s="85">
        <v>0</v>
      </c>
      <c r="F39" s="85" t="e">
        <v>#N/A</v>
      </c>
      <c r="G39" s="85"/>
      <c r="H39" s="85"/>
      <c r="I39" s="85"/>
      <c r="J39" s="85"/>
      <c r="K39" s="85"/>
      <c r="L39" s="85"/>
      <c r="M39" s="85"/>
      <c r="N39" s="85"/>
      <c r="O39" s="85"/>
      <c r="P39" s="85"/>
      <c r="Q39" s="85"/>
      <c r="R39" s="85"/>
      <c r="S39" s="85"/>
      <c r="T39" s="85"/>
      <c r="U39" s="85"/>
      <c r="V39" s="85"/>
      <c r="W39" s="85"/>
      <c r="X39" s="85"/>
      <c r="Y39" s="85"/>
      <c r="Z39" s="88">
        <v>4271.4000000000005</v>
      </c>
      <c r="AA39" s="88">
        <v>0</v>
      </c>
      <c r="AB39" s="88">
        <v>0</v>
      </c>
      <c r="AC39" s="87">
        <v>0</v>
      </c>
      <c r="AD39" s="87">
        <v>0</v>
      </c>
      <c r="AE39" s="87">
        <v>0</v>
      </c>
      <c r="AF39" s="87">
        <v>0</v>
      </c>
      <c r="AG39" s="87">
        <v>0</v>
      </c>
      <c r="AH39" s="87">
        <v>0</v>
      </c>
      <c r="AI39" s="87">
        <v>0</v>
      </c>
      <c r="AJ39" s="87">
        <v>0</v>
      </c>
      <c r="AK39" s="87">
        <v>0</v>
      </c>
      <c r="AL39" s="87">
        <v>0</v>
      </c>
      <c r="AM39" s="87">
        <v>0</v>
      </c>
      <c r="AN39" s="87">
        <v>0</v>
      </c>
      <c r="AO39" s="87">
        <v>0</v>
      </c>
      <c r="AP39" s="87">
        <v>0</v>
      </c>
      <c r="AQ39" s="87">
        <v>0</v>
      </c>
      <c r="AR39" s="87">
        <v>0</v>
      </c>
      <c r="AS39" s="87">
        <v>0</v>
      </c>
      <c r="AT39" s="87">
        <v>0</v>
      </c>
      <c r="AU39" s="87">
        <v>0</v>
      </c>
      <c r="AV39" s="87">
        <v>0</v>
      </c>
      <c r="AW39" s="87">
        <v>0</v>
      </c>
      <c r="AX39" s="87">
        <v>0</v>
      </c>
      <c r="AY39" s="87">
        <v>0</v>
      </c>
      <c r="AZ39" s="87">
        <v>0</v>
      </c>
      <c r="BA39" s="87">
        <v>0</v>
      </c>
      <c r="BB39" s="87">
        <v>0</v>
      </c>
      <c r="BC39" s="87">
        <v>0</v>
      </c>
      <c r="BD39" s="87">
        <v>0</v>
      </c>
      <c r="BE39" s="87">
        <v>0</v>
      </c>
      <c r="BF39" s="87">
        <v>0</v>
      </c>
      <c r="BG39" s="87">
        <v>0</v>
      </c>
      <c r="BH39" s="87">
        <v>0</v>
      </c>
      <c r="BI39" s="87">
        <v>0</v>
      </c>
      <c r="BJ39" s="87">
        <v>0</v>
      </c>
      <c r="BK39" s="87">
        <v>0</v>
      </c>
      <c r="BL39" s="87">
        <v>0</v>
      </c>
      <c r="BM39" s="87">
        <v>0</v>
      </c>
      <c r="BN39" s="87">
        <v>0</v>
      </c>
      <c r="BO39" s="87">
        <v>0</v>
      </c>
      <c r="BP39" s="87">
        <v>0</v>
      </c>
      <c r="BQ39" s="87">
        <v>0</v>
      </c>
      <c r="BR39" s="87">
        <v>0</v>
      </c>
      <c r="BS39" s="87">
        <v>0</v>
      </c>
      <c r="BT39" s="87">
        <v>0</v>
      </c>
      <c r="BU39" s="87">
        <v>0</v>
      </c>
      <c r="BV39" s="87">
        <v>0</v>
      </c>
      <c r="BW39" s="87">
        <v>0</v>
      </c>
      <c r="BX39" s="87">
        <v>0</v>
      </c>
      <c r="BY39" s="87">
        <v>0</v>
      </c>
      <c r="BZ39" s="87">
        <v>0</v>
      </c>
      <c r="CA39" s="87">
        <v>0</v>
      </c>
      <c r="CB39" s="87">
        <v>0</v>
      </c>
      <c r="CC39" s="87">
        <v>0</v>
      </c>
      <c r="CD39" s="87">
        <v>0</v>
      </c>
      <c r="CE39" s="87">
        <v>0</v>
      </c>
      <c r="CF39" s="87">
        <v>0</v>
      </c>
      <c r="CG39" s="87">
        <v>0</v>
      </c>
      <c r="CH39" s="87">
        <v>0</v>
      </c>
      <c r="CI39" s="87">
        <v>0</v>
      </c>
      <c r="CJ39" s="87">
        <v>1</v>
      </c>
      <c r="CK39" s="87">
        <v>0</v>
      </c>
      <c r="CL39" s="87">
        <v>0</v>
      </c>
      <c r="CM39" s="87">
        <v>0</v>
      </c>
      <c r="CN39" s="87">
        <v>0</v>
      </c>
      <c r="CO39" s="87">
        <v>0</v>
      </c>
      <c r="CP39" s="87">
        <v>0</v>
      </c>
      <c r="CQ39" s="87">
        <v>0</v>
      </c>
      <c r="CR39" s="87">
        <v>0</v>
      </c>
      <c r="CS39" s="87">
        <v>4271.4000000000005</v>
      </c>
      <c r="CT39" s="87"/>
      <c r="CU39" s="87">
        <v>0</v>
      </c>
      <c r="CV39" s="87"/>
      <c r="CW39" s="87"/>
      <c r="CX39" s="87"/>
      <c r="CY39" s="69"/>
    </row>
    <row r="40" spans="1:103" x14ac:dyDescent="0.25">
      <c r="A40" s="104" t="s">
        <v>349</v>
      </c>
      <c r="B40" s="69" t="s">
        <v>350</v>
      </c>
      <c r="C40" s="69"/>
      <c r="D40" s="84">
        <v>3337</v>
      </c>
      <c r="E40" s="69" t="s">
        <v>350</v>
      </c>
      <c r="F40" s="69" t="s">
        <v>351</v>
      </c>
      <c r="G40" s="69"/>
      <c r="H40" s="69"/>
      <c r="I40" s="69"/>
      <c r="J40" s="69"/>
      <c r="K40" s="69"/>
      <c r="L40" s="69"/>
      <c r="M40" s="69"/>
      <c r="N40" s="69"/>
      <c r="O40" s="69"/>
      <c r="P40" s="69"/>
      <c r="Q40" s="69"/>
      <c r="R40" s="69"/>
      <c r="S40" s="69"/>
      <c r="T40" s="69"/>
      <c r="U40" s="69"/>
      <c r="V40" s="69"/>
      <c r="W40" s="69"/>
      <c r="X40" s="69"/>
      <c r="Y40" s="69"/>
      <c r="Z40" s="87">
        <v>186066.27000000011</v>
      </c>
      <c r="AA40" s="87">
        <v>65290.889999999992</v>
      </c>
      <c r="AB40" s="87">
        <v>0</v>
      </c>
      <c r="AC40" s="87">
        <v>1034814.93</v>
      </c>
      <c r="AD40" s="87">
        <v>0</v>
      </c>
      <c r="AE40" s="87">
        <v>17704</v>
      </c>
      <c r="AF40" s="87">
        <v>0</v>
      </c>
      <c r="AG40" s="87">
        <v>10155</v>
      </c>
      <c r="AH40" s="87">
        <v>73483</v>
      </c>
      <c r="AI40" s="87">
        <v>4730.16</v>
      </c>
      <c r="AJ40" s="87">
        <v>-3367.5</v>
      </c>
      <c r="AK40" s="87">
        <v>70767.91</v>
      </c>
      <c r="AL40" s="87">
        <v>26000.77</v>
      </c>
      <c r="AM40" s="87">
        <v>14250</v>
      </c>
      <c r="AN40" s="87">
        <v>0</v>
      </c>
      <c r="AO40" s="87">
        <v>26793.56</v>
      </c>
      <c r="AP40" s="87">
        <v>0</v>
      </c>
      <c r="AQ40" s="87">
        <v>0</v>
      </c>
      <c r="AR40" s="87">
        <v>0</v>
      </c>
      <c r="AS40" s="87">
        <v>0</v>
      </c>
      <c r="AT40" s="87">
        <v>545915.82999999996</v>
      </c>
      <c r="AU40" s="87">
        <v>38751.480000000003</v>
      </c>
      <c r="AV40" s="87">
        <v>207337.63999999981</v>
      </c>
      <c r="AW40" s="87">
        <v>21146.18</v>
      </c>
      <c r="AX40" s="87">
        <v>64575.63</v>
      </c>
      <c r="AY40" s="87">
        <v>0</v>
      </c>
      <c r="AZ40" s="87">
        <v>54499.260000000009</v>
      </c>
      <c r="BA40" s="87">
        <v>1453.93</v>
      </c>
      <c r="BB40" s="87">
        <v>6593.6</v>
      </c>
      <c r="BC40" s="87">
        <v>0</v>
      </c>
      <c r="BD40" s="87">
        <v>9655.35</v>
      </c>
      <c r="BE40" s="87">
        <v>17060.23</v>
      </c>
      <c r="BF40" s="87">
        <v>8198.61</v>
      </c>
      <c r="BG40" s="87">
        <v>33747.619999999995</v>
      </c>
      <c r="BH40" s="87">
        <v>4548.24</v>
      </c>
      <c r="BI40" s="87">
        <v>27967.25</v>
      </c>
      <c r="BJ40" s="87">
        <v>0</v>
      </c>
      <c r="BK40" s="87">
        <v>5876.66</v>
      </c>
      <c r="BL40" s="87">
        <v>46542.68</v>
      </c>
      <c r="BM40" s="87">
        <v>7456.89</v>
      </c>
      <c r="BN40" s="87">
        <v>0</v>
      </c>
      <c r="BO40" s="87">
        <v>0</v>
      </c>
      <c r="BP40" s="87">
        <v>0</v>
      </c>
      <c r="BQ40" s="87">
        <v>0</v>
      </c>
      <c r="BR40" s="87">
        <v>0</v>
      </c>
      <c r="BS40" s="87">
        <v>0</v>
      </c>
      <c r="BT40" s="87">
        <v>0</v>
      </c>
      <c r="BU40" s="87">
        <v>20530.260000000002</v>
      </c>
      <c r="BV40" s="87">
        <v>4807</v>
      </c>
      <c r="BW40" s="87">
        <v>4263</v>
      </c>
      <c r="BX40" s="87">
        <v>80074.05</v>
      </c>
      <c r="BY40" s="87">
        <v>20518.150000000001</v>
      </c>
      <c r="BZ40" s="87">
        <v>15007.6</v>
      </c>
      <c r="CA40" s="87">
        <v>26764.31</v>
      </c>
      <c r="CB40" s="87">
        <v>0</v>
      </c>
      <c r="CC40" s="87">
        <v>0</v>
      </c>
      <c r="CD40" s="87">
        <v>32203.68</v>
      </c>
      <c r="CE40" s="87">
        <v>0</v>
      </c>
      <c r="CF40" s="87">
        <v>0</v>
      </c>
      <c r="CG40" s="87">
        <v>0</v>
      </c>
      <c r="CH40" s="87">
        <v>0</v>
      </c>
      <c r="CI40" s="87">
        <v>0</v>
      </c>
      <c r="CJ40" s="87">
        <v>1</v>
      </c>
      <c r="CK40" s="87">
        <v>0</v>
      </c>
      <c r="CL40" s="87">
        <v>0</v>
      </c>
      <c r="CM40" s="87">
        <v>0</v>
      </c>
      <c r="CN40" s="87">
        <v>0</v>
      </c>
      <c r="CO40" s="87">
        <v>0</v>
      </c>
      <c r="CP40" s="87">
        <v>0</v>
      </c>
      <c r="CQ40" s="87">
        <v>0</v>
      </c>
      <c r="CR40" s="87">
        <v>0</v>
      </c>
      <c r="CS40" s="87">
        <v>155902.97000000044</v>
      </c>
      <c r="CT40" s="87"/>
      <c r="CU40" s="87">
        <v>65290.889999999992</v>
      </c>
      <c r="CV40" s="87"/>
      <c r="CW40" s="87"/>
      <c r="CX40" s="87"/>
      <c r="CY40" s="69"/>
    </row>
    <row r="41" spans="1:103" x14ac:dyDescent="0.25">
      <c r="A41" s="104" t="s">
        <v>354</v>
      </c>
      <c r="B41" s="69" t="s">
        <v>355</v>
      </c>
      <c r="C41" s="69"/>
      <c r="D41" s="84">
        <v>3338</v>
      </c>
      <c r="E41" s="69" t="s">
        <v>355</v>
      </c>
      <c r="F41" s="69" t="s">
        <v>356</v>
      </c>
      <c r="G41" s="69"/>
      <c r="H41" s="69"/>
      <c r="I41" s="69"/>
      <c r="J41" s="69"/>
      <c r="K41" s="69"/>
      <c r="L41" s="69"/>
      <c r="M41" s="69"/>
      <c r="N41" s="69"/>
      <c r="O41" s="69"/>
      <c r="P41" s="69"/>
      <c r="Q41" s="69"/>
      <c r="R41" s="69"/>
      <c r="S41" s="69"/>
      <c r="T41" s="69"/>
      <c r="U41" s="69"/>
      <c r="V41" s="69"/>
      <c r="W41" s="69"/>
      <c r="X41" s="69"/>
      <c r="Y41" s="69"/>
      <c r="Z41" s="87">
        <v>244139.35999999885</v>
      </c>
      <c r="AA41" s="87">
        <v>6331.8300000000017</v>
      </c>
      <c r="AB41" s="87">
        <v>0</v>
      </c>
      <c r="AC41" s="87">
        <v>2170134</v>
      </c>
      <c r="AD41" s="87">
        <v>0</v>
      </c>
      <c r="AE41" s="87">
        <v>101761</v>
      </c>
      <c r="AF41" s="87">
        <v>0</v>
      </c>
      <c r="AG41" s="87">
        <v>143440</v>
      </c>
      <c r="AH41" s="87">
        <v>84873</v>
      </c>
      <c r="AI41" s="87">
        <v>-208.77999999999997</v>
      </c>
      <c r="AJ41" s="87">
        <v>-26989.91</v>
      </c>
      <c r="AK41" s="87">
        <v>70845.009999999995</v>
      </c>
      <c r="AL41" s="87">
        <v>25481.579999999998</v>
      </c>
      <c r="AM41" s="87">
        <v>0</v>
      </c>
      <c r="AN41" s="87">
        <v>42308</v>
      </c>
      <c r="AO41" s="87">
        <v>30732.67</v>
      </c>
      <c r="AP41" s="87">
        <v>3182</v>
      </c>
      <c r="AQ41" s="87">
        <v>0</v>
      </c>
      <c r="AR41" s="87">
        <v>0</v>
      </c>
      <c r="AS41" s="87">
        <v>0</v>
      </c>
      <c r="AT41" s="87">
        <v>1528231.1199999999</v>
      </c>
      <c r="AU41" s="87">
        <v>5548.64</v>
      </c>
      <c r="AV41" s="87">
        <v>564862.45999999868</v>
      </c>
      <c r="AW41" s="87">
        <v>64056.28</v>
      </c>
      <c r="AX41" s="87">
        <v>92766.55</v>
      </c>
      <c r="AY41" s="87">
        <v>0</v>
      </c>
      <c r="AZ41" s="87">
        <v>42650.849999999955</v>
      </c>
      <c r="BA41" s="87">
        <v>20961.379999999994</v>
      </c>
      <c r="BB41" s="87">
        <v>5326.9800000000005</v>
      </c>
      <c r="BC41" s="87">
        <v>9785.3799999999992</v>
      </c>
      <c r="BD41" s="87">
        <v>0</v>
      </c>
      <c r="BE41" s="87">
        <v>22510.359999999997</v>
      </c>
      <c r="BF41" s="87">
        <v>5207.21</v>
      </c>
      <c r="BG41" s="87">
        <v>4149.63</v>
      </c>
      <c r="BH41" s="87">
        <v>16194.36</v>
      </c>
      <c r="BI41" s="87">
        <v>23907.39</v>
      </c>
      <c r="BJ41" s="87">
        <v>0</v>
      </c>
      <c r="BK41" s="87">
        <v>26154.420000000002</v>
      </c>
      <c r="BL41" s="87">
        <v>47982.89</v>
      </c>
      <c r="BM41" s="87">
        <v>16809.600000000002</v>
      </c>
      <c r="BN41" s="87">
        <v>0</v>
      </c>
      <c r="BO41" s="87">
        <v>0</v>
      </c>
      <c r="BP41" s="87">
        <v>0</v>
      </c>
      <c r="BQ41" s="87">
        <v>0</v>
      </c>
      <c r="BR41" s="87">
        <v>0</v>
      </c>
      <c r="BS41" s="87">
        <v>0</v>
      </c>
      <c r="BT41" s="87">
        <v>0</v>
      </c>
      <c r="BU41" s="87">
        <v>17880.93</v>
      </c>
      <c r="BV41" s="87">
        <v>9545</v>
      </c>
      <c r="BW41" s="87">
        <v>2100</v>
      </c>
      <c r="BX41" s="87">
        <v>165133.10999999999</v>
      </c>
      <c r="BY41" s="87">
        <v>0</v>
      </c>
      <c r="BZ41" s="87">
        <v>86245.69</v>
      </c>
      <c r="CA41" s="87">
        <v>38020.879999999997</v>
      </c>
      <c r="CB41" s="87">
        <v>0</v>
      </c>
      <c r="CC41" s="87">
        <v>0</v>
      </c>
      <c r="CD41" s="87">
        <v>0</v>
      </c>
      <c r="CE41" s="87">
        <v>0</v>
      </c>
      <c r="CF41" s="87">
        <v>0</v>
      </c>
      <c r="CG41" s="87">
        <v>0</v>
      </c>
      <c r="CH41" s="87">
        <v>0</v>
      </c>
      <c r="CI41" s="87">
        <v>0</v>
      </c>
      <c r="CJ41" s="87">
        <v>1</v>
      </c>
      <c r="CK41" s="87">
        <v>0</v>
      </c>
      <c r="CL41" s="87">
        <v>0</v>
      </c>
      <c r="CM41" s="87">
        <v>0</v>
      </c>
      <c r="CN41" s="87">
        <v>0</v>
      </c>
      <c r="CO41" s="87">
        <v>0</v>
      </c>
      <c r="CP41" s="87">
        <v>0</v>
      </c>
      <c r="CQ41" s="87">
        <v>0</v>
      </c>
      <c r="CR41" s="87">
        <v>0</v>
      </c>
      <c r="CS41" s="87">
        <v>73666.820000001229</v>
      </c>
      <c r="CT41" s="87"/>
      <c r="CU41" s="87">
        <v>6331.8300000000017</v>
      </c>
      <c r="CV41" s="87"/>
      <c r="CW41" s="87"/>
      <c r="CX41" s="87"/>
      <c r="CY41" s="69"/>
    </row>
    <row r="42" spans="1:103" x14ac:dyDescent="0.25">
      <c r="A42" s="105" t="s">
        <v>359</v>
      </c>
      <c r="B42" s="69" t="s">
        <v>360</v>
      </c>
      <c r="C42" s="69"/>
      <c r="D42" s="84">
        <v>3342</v>
      </c>
      <c r="E42" s="69" t="s">
        <v>360</v>
      </c>
      <c r="F42" s="69" t="s">
        <v>361</v>
      </c>
      <c r="G42" s="69"/>
      <c r="H42" s="69"/>
      <c r="I42" s="69"/>
      <c r="J42" s="69"/>
      <c r="K42" s="69"/>
      <c r="L42" s="69"/>
      <c r="M42" s="69"/>
      <c r="N42" s="69"/>
      <c r="O42" s="69"/>
      <c r="P42" s="69"/>
      <c r="Q42" s="69"/>
      <c r="R42" s="69"/>
      <c r="S42" s="69"/>
      <c r="T42" s="69"/>
      <c r="U42" s="69"/>
      <c r="V42" s="69"/>
      <c r="W42" s="69"/>
      <c r="X42" s="69"/>
      <c r="Y42" s="69"/>
      <c r="Z42" s="87">
        <v>37520.480000000505</v>
      </c>
      <c r="AA42" s="87">
        <v>9316.6300000000047</v>
      </c>
      <c r="AB42" s="87">
        <v>0</v>
      </c>
      <c r="AC42" s="87">
        <v>629241</v>
      </c>
      <c r="AD42" s="87">
        <v>0</v>
      </c>
      <c r="AE42" s="87">
        <v>17059</v>
      </c>
      <c r="AF42" s="87">
        <v>0</v>
      </c>
      <c r="AG42" s="87">
        <v>24357.5</v>
      </c>
      <c r="AH42" s="87">
        <v>59622</v>
      </c>
      <c r="AI42" s="87">
        <v>25000</v>
      </c>
      <c r="AJ42" s="87">
        <v>-405</v>
      </c>
      <c r="AK42" s="87">
        <v>9343.7000000000007</v>
      </c>
      <c r="AL42" s="87">
        <v>9957.58</v>
      </c>
      <c r="AM42" s="87">
        <v>0</v>
      </c>
      <c r="AN42" s="87">
        <v>0</v>
      </c>
      <c r="AO42" s="87">
        <v>35631.18</v>
      </c>
      <c r="AP42" s="87">
        <v>1155.6400000000001</v>
      </c>
      <c r="AQ42" s="87">
        <v>0</v>
      </c>
      <c r="AR42" s="87">
        <v>0</v>
      </c>
      <c r="AS42" s="87">
        <v>0</v>
      </c>
      <c r="AT42" s="87">
        <v>393154.05</v>
      </c>
      <c r="AU42" s="87">
        <v>1288.9000000000001</v>
      </c>
      <c r="AV42" s="87">
        <v>139168.65999999995</v>
      </c>
      <c r="AW42" s="87">
        <v>23192.05</v>
      </c>
      <c r="AX42" s="87">
        <v>51502.3</v>
      </c>
      <c r="AY42" s="87">
        <v>0</v>
      </c>
      <c r="AZ42" s="87">
        <v>6365.0499999999993</v>
      </c>
      <c r="BA42" s="87">
        <v>2432.4499999999998</v>
      </c>
      <c r="BB42" s="87">
        <v>7597.5</v>
      </c>
      <c r="BC42" s="87">
        <v>4007.98</v>
      </c>
      <c r="BD42" s="87">
        <v>0</v>
      </c>
      <c r="BE42" s="87">
        <v>7214.03</v>
      </c>
      <c r="BF42" s="87">
        <v>7923.24</v>
      </c>
      <c r="BG42" s="87">
        <v>0</v>
      </c>
      <c r="BH42" s="87">
        <v>2483.06</v>
      </c>
      <c r="BI42" s="87">
        <v>10547.35</v>
      </c>
      <c r="BJ42" s="87">
        <v>0</v>
      </c>
      <c r="BK42" s="87">
        <v>37362.25</v>
      </c>
      <c r="BL42" s="87">
        <v>33801.800000000003</v>
      </c>
      <c r="BM42" s="87">
        <v>1611</v>
      </c>
      <c r="BN42" s="87">
        <v>0</v>
      </c>
      <c r="BO42" s="87">
        <v>0</v>
      </c>
      <c r="BP42" s="87">
        <v>0</v>
      </c>
      <c r="BQ42" s="87">
        <v>0</v>
      </c>
      <c r="BR42" s="87">
        <v>0</v>
      </c>
      <c r="BS42" s="87">
        <v>0</v>
      </c>
      <c r="BT42" s="87">
        <v>0</v>
      </c>
      <c r="BU42" s="87">
        <v>18787.03</v>
      </c>
      <c r="BV42" s="87">
        <v>1525.65</v>
      </c>
      <c r="BW42" s="87">
        <v>33551.870000000003</v>
      </c>
      <c r="BX42" s="87">
        <v>35378.400000000001</v>
      </c>
      <c r="BY42" s="87">
        <v>422.23</v>
      </c>
      <c r="BZ42" s="87">
        <v>6110.55</v>
      </c>
      <c r="CA42" s="87">
        <v>16490.54</v>
      </c>
      <c r="CB42" s="87">
        <v>0</v>
      </c>
      <c r="CC42" s="87">
        <v>0</v>
      </c>
      <c r="CD42" s="87">
        <v>0</v>
      </c>
      <c r="CE42" s="87">
        <v>0</v>
      </c>
      <c r="CF42" s="87">
        <v>0</v>
      </c>
      <c r="CG42" s="87">
        <v>0</v>
      </c>
      <c r="CH42" s="87">
        <v>0</v>
      </c>
      <c r="CI42" s="87">
        <v>0</v>
      </c>
      <c r="CJ42" s="87">
        <v>1</v>
      </c>
      <c r="CK42" s="87">
        <v>0</v>
      </c>
      <c r="CL42" s="87">
        <v>0</v>
      </c>
      <c r="CM42" s="87">
        <v>0</v>
      </c>
      <c r="CN42" s="87">
        <v>0</v>
      </c>
      <c r="CO42" s="87">
        <v>0</v>
      </c>
      <c r="CP42" s="87">
        <v>0</v>
      </c>
      <c r="CQ42" s="87">
        <v>0</v>
      </c>
      <c r="CR42" s="87">
        <v>0</v>
      </c>
      <c r="CS42" s="87">
        <v>6565.1400000002468</v>
      </c>
      <c r="CT42" s="87"/>
      <c r="CU42" s="87">
        <v>9316.6300000000047</v>
      </c>
      <c r="CV42" s="87"/>
      <c r="CW42" s="87"/>
      <c r="CX42" s="87"/>
      <c r="CY42" s="69"/>
    </row>
    <row r="43" spans="1:103" x14ac:dyDescent="0.25">
      <c r="A43" s="104" t="s">
        <v>364</v>
      </c>
      <c r="B43" s="69" t="s">
        <v>365</v>
      </c>
      <c r="C43" s="69"/>
      <c r="D43" s="84">
        <v>2929</v>
      </c>
      <c r="E43" s="69" t="s">
        <v>365</v>
      </c>
      <c r="F43" s="69" t="s">
        <v>366</v>
      </c>
      <c r="G43" s="69"/>
      <c r="H43" s="69"/>
      <c r="I43" s="69"/>
      <c r="J43" s="69"/>
      <c r="K43" s="69"/>
      <c r="L43" s="69"/>
      <c r="M43" s="69"/>
      <c r="N43" s="69"/>
      <c r="O43" s="69"/>
      <c r="P43" s="69"/>
      <c r="Q43" s="69"/>
      <c r="R43" s="69"/>
      <c r="S43" s="69"/>
      <c r="T43" s="69"/>
      <c r="U43" s="69"/>
      <c r="V43" s="69"/>
      <c r="W43" s="69"/>
      <c r="X43" s="69"/>
      <c r="Y43" s="69"/>
      <c r="Z43" s="87">
        <v>300803.92999999959</v>
      </c>
      <c r="AA43" s="87">
        <v>6084.8600000000006</v>
      </c>
      <c r="AB43" s="87">
        <v>0</v>
      </c>
      <c r="AC43" s="87">
        <v>2039632.29</v>
      </c>
      <c r="AD43" s="87">
        <v>0</v>
      </c>
      <c r="AE43" s="87">
        <v>167594</v>
      </c>
      <c r="AF43" s="87">
        <v>0</v>
      </c>
      <c r="AG43" s="87">
        <v>58670</v>
      </c>
      <c r="AH43" s="87">
        <v>129092</v>
      </c>
      <c r="AI43" s="87">
        <v>26253</v>
      </c>
      <c r="AJ43" s="87">
        <v>6149</v>
      </c>
      <c r="AK43" s="87">
        <v>97104.92</v>
      </c>
      <c r="AL43" s="87">
        <v>62041.06</v>
      </c>
      <c r="AM43" s="87">
        <v>6240</v>
      </c>
      <c r="AN43" s="87">
        <v>3010.95</v>
      </c>
      <c r="AO43" s="87">
        <v>30267.55</v>
      </c>
      <c r="AP43" s="87">
        <v>9020.56</v>
      </c>
      <c r="AQ43" s="87">
        <v>0</v>
      </c>
      <c r="AR43" s="87">
        <v>0</v>
      </c>
      <c r="AS43" s="87">
        <v>0</v>
      </c>
      <c r="AT43" s="87">
        <v>1174713.42</v>
      </c>
      <c r="AU43" s="87">
        <v>8988.2800000000007</v>
      </c>
      <c r="AV43" s="87">
        <v>526894.82999999949</v>
      </c>
      <c r="AW43" s="87">
        <v>767.52</v>
      </c>
      <c r="AX43" s="87">
        <v>184573.14</v>
      </c>
      <c r="AY43" s="87">
        <v>0</v>
      </c>
      <c r="AZ43" s="87">
        <v>100482.48000000001</v>
      </c>
      <c r="BA43" s="87">
        <v>9980.0800000000017</v>
      </c>
      <c r="BB43" s="87">
        <v>4688.78</v>
      </c>
      <c r="BC43" s="87">
        <v>7252.5800000000008</v>
      </c>
      <c r="BD43" s="87">
        <v>0</v>
      </c>
      <c r="BE43" s="87">
        <v>28571.580000000016</v>
      </c>
      <c r="BF43" s="87">
        <v>62135.900000000009</v>
      </c>
      <c r="BG43" s="87">
        <v>67304.7</v>
      </c>
      <c r="BH43" s="87">
        <v>9186.02</v>
      </c>
      <c r="BI43" s="87">
        <v>25085.86</v>
      </c>
      <c r="BJ43" s="87">
        <v>0</v>
      </c>
      <c r="BK43" s="87">
        <v>15856.02</v>
      </c>
      <c r="BL43" s="87">
        <v>67298.61</v>
      </c>
      <c r="BM43" s="87">
        <v>15971.31</v>
      </c>
      <c r="BN43" s="87">
        <v>0</v>
      </c>
      <c r="BO43" s="87">
        <v>0</v>
      </c>
      <c r="BP43" s="87">
        <v>0</v>
      </c>
      <c r="BQ43" s="87">
        <v>0</v>
      </c>
      <c r="BR43" s="87">
        <v>0</v>
      </c>
      <c r="BS43" s="87">
        <v>0</v>
      </c>
      <c r="BT43" s="87">
        <v>0</v>
      </c>
      <c r="BU43" s="87">
        <v>37359.870000000003</v>
      </c>
      <c r="BV43" s="87">
        <v>9476</v>
      </c>
      <c r="BW43" s="87">
        <v>10018.77</v>
      </c>
      <c r="BX43" s="87">
        <v>130221.28</v>
      </c>
      <c r="BY43" s="87">
        <v>6762.56</v>
      </c>
      <c r="BZ43" s="87">
        <v>61114.89</v>
      </c>
      <c r="CA43" s="87">
        <v>28548.11</v>
      </c>
      <c r="CB43" s="87">
        <v>0</v>
      </c>
      <c r="CC43" s="87">
        <v>0</v>
      </c>
      <c r="CD43" s="87">
        <v>0</v>
      </c>
      <c r="CE43" s="87">
        <v>0</v>
      </c>
      <c r="CF43" s="87">
        <v>0</v>
      </c>
      <c r="CG43" s="87">
        <v>8736.25</v>
      </c>
      <c r="CH43" s="87">
        <v>0</v>
      </c>
      <c r="CI43" s="87">
        <v>0</v>
      </c>
      <c r="CJ43" s="87">
        <v>1</v>
      </c>
      <c r="CK43" s="87">
        <v>0</v>
      </c>
      <c r="CL43" s="87">
        <v>8881</v>
      </c>
      <c r="CM43" s="87">
        <v>0</v>
      </c>
      <c r="CN43" s="87">
        <v>0</v>
      </c>
      <c r="CO43" s="87">
        <v>0</v>
      </c>
      <c r="CP43" s="87">
        <v>0</v>
      </c>
      <c r="CQ43" s="87">
        <v>0</v>
      </c>
      <c r="CR43" s="87">
        <v>0</v>
      </c>
      <c r="CS43" s="87">
        <v>342626.66999999993</v>
      </c>
      <c r="CT43" s="87"/>
      <c r="CU43" s="87">
        <v>5940.1100000000006</v>
      </c>
      <c r="CV43" s="87"/>
      <c r="CW43" s="87"/>
      <c r="CX43" s="87"/>
      <c r="CY43" s="69"/>
    </row>
    <row r="44" spans="1:103" x14ac:dyDescent="0.25">
      <c r="A44" s="104" t="s">
        <v>369</v>
      </c>
      <c r="B44" s="69" t="s">
        <v>370</v>
      </c>
      <c r="C44" s="69"/>
      <c r="D44" s="84">
        <v>2089</v>
      </c>
      <c r="E44" s="69" t="s">
        <v>370</v>
      </c>
      <c r="F44" s="69" t="s">
        <v>371</v>
      </c>
      <c r="G44" s="69"/>
      <c r="H44" s="69"/>
      <c r="I44" s="69"/>
      <c r="J44" s="69"/>
      <c r="K44" s="69"/>
      <c r="L44" s="69"/>
      <c r="M44" s="69"/>
      <c r="N44" s="69"/>
      <c r="O44" s="69"/>
      <c r="P44" s="69"/>
      <c r="Q44" s="69"/>
      <c r="R44" s="69"/>
      <c r="S44" s="69"/>
      <c r="T44" s="69"/>
      <c r="U44" s="69"/>
      <c r="V44" s="69"/>
      <c r="W44" s="69"/>
      <c r="X44" s="69"/>
      <c r="Y44" s="69"/>
      <c r="Z44" s="87">
        <v>618968.91999999958</v>
      </c>
      <c r="AA44" s="87">
        <v>47714.240000000005</v>
      </c>
      <c r="AB44" s="87">
        <v>0</v>
      </c>
      <c r="AC44" s="87">
        <v>2635819.11</v>
      </c>
      <c r="AD44" s="87">
        <v>0</v>
      </c>
      <c r="AE44" s="87">
        <v>141543.67000000001</v>
      </c>
      <c r="AF44" s="87">
        <v>0</v>
      </c>
      <c r="AG44" s="87">
        <v>100990</v>
      </c>
      <c r="AH44" s="87">
        <v>147834.23000000001</v>
      </c>
      <c r="AI44" s="87">
        <v>0</v>
      </c>
      <c r="AJ44" s="87">
        <v>1832.5</v>
      </c>
      <c r="AK44" s="87">
        <v>173069.05</v>
      </c>
      <c r="AL44" s="87">
        <v>62772.86</v>
      </c>
      <c r="AM44" s="87">
        <v>1440</v>
      </c>
      <c r="AN44" s="87">
        <v>0</v>
      </c>
      <c r="AO44" s="87">
        <v>67442.8</v>
      </c>
      <c r="AP44" s="87">
        <v>19493.919999999998</v>
      </c>
      <c r="AQ44" s="87">
        <v>0</v>
      </c>
      <c r="AR44" s="87">
        <v>0</v>
      </c>
      <c r="AS44" s="87">
        <v>0</v>
      </c>
      <c r="AT44" s="87">
        <v>1509480.85</v>
      </c>
      <c r="AU44" s="87">
        <v>11376.01</v>
      </c>
      <c r="AV44" s="87">
        <v>718854.78000000131</v>
      </c>
      <c r="AW44" s="87">
        <v>50661.01</v>
      </c>
      <c r="AX44" s="87">
        <v>162065.81</v>
      </c>
      <c r="AY44" s="87">
        <v>78233.23</v>
      </c>
      <c r="AZ44" s="87">
        <v>205417.86000000004</v>
      </c>
      <c r="BA44" s="87">
        <v>13115.049999999997</v>
      </c>
      <c r="BB44" s="87">
        <v>6753.08</v>
      </c>
      <c r="BC44" s="87">
        <v>0</v>
      </c>
      <c r="BD44" s="87">
        <v>0</v>
      </c>
      <c r="BE44" s="87">
        <v>20627.04</v>
      </c>
      <c r="BF44" s="87">
        <v>14076.379999999996</v>
      </c>
      <c r="BG44" s="87">
        <v>70073</v>
      </c>
      <c r="BH44" s="87">
        <v>10048.92</v>
      </c>
      <c r="BI44" s="87">
        <v>54187.86</v>
      </c>
      <c r="BJ44" s="87">
        <v>0</v>
      </c>
      <c r="BK44" s="87">
        <v>34806.79</v>
      </c>
      <c r="BL44" s="87">
        <v>103674.76999999999</v>
      </c>
      <c r="BM44" s="87">
        <v>14636.26</v>
      </c>
      <c r="BN44" s="87">
        <v>0</v>
      </c>
      <c r="BO44" s="87">
        <v>0</v>
      </c>
      <c r="BP44" s="87">
        <v>0</v>
      </c>
      <c r="BQ44" s="87">
        <v>0</v>
      </c>
      <c r="BR44" s="87">
        <v>0</v>
      </c>
      <c r="BS44" s="87">
        <v>0</v>
      </c>
      <c r="BT44" s="87">
        <v>0</v>
      </c>
      <c r="BU44" s="87">
        <v>23143.649999999998</v>
      </c>
      <c r="BV44" s="87">
        <v>12995</v>
      </c>
      <c r="BW44" s="87">
        <v>61536.01</v>
      </c>
      <c r="BX44" s="87">
        <v>58815.719999999994</v>
      </c>
      <c r="BY44" s="87">
        <v>102691.11</v>
      </c>
      <c r="BZ44" s="87">
        <v>18098.78</v>
      </c>
      <c r="CA44" s="87">
        <v>35730.199999999997</v>
      </c>
      <c r="CB44" s="87">
        <v>0</v>
      </c>
      <c r="CC44" s="87">
        <v>0</v>
      </c>
      <c r="CD44" s="87">
        <v>49091.21</v>
      </c>
      <c r="CE44" s="87">
        <v>0</v>
      </c>
      <c r="CF44" s="87">
        <v>0</v>
      </c>
      <c r="CG44" s="87">
        <v>10252.299999999999</v>
      </c>
      <c r="CH44" s="87">
        <v>0</v>
      </c>
      <c r="CI44" s="87">
        <v>0</v>
      </c>
      <c r="CJ44" s="87">
        <v>1</v>
      </c>
      <c r="CK44" s="87">
        <v>0</v>
      </c>
      <c r="CL44" s="87">
        <v>56065</v>
      </c>
      <c r="CM44" s="87">
        <v>0</v>
      </c>
      <c r="CN44" s="87">
        <v>0</v>
      </c>
      <c r="CO44" s="87">
        <v>0</v>
      </c>
      <c r="CP44" s="87">
        <v>0</v>
      </c>
      <c r="CQ44" s="87">
        <v>0</v>
      </c>
      <c r="CR44" s="87">
        <v>0</v>
      </c>
      <c r="CS44" s="87">
        <v>531016.6799999983</v>
      </c>
      <c r="CT44" s="87"/>
      <c r="CU44" s="87">
        <v>1901.5400000000081</v>
      </c>
      <c r="CV44" s="87"/>
      <c r="CW44" s="87"/>
      <c r="CX44" s="87"/>
      <c r="CY44" s="69"/>
    </row>
    <row r="45" spans="1:103" x14ac:dyDescent="0.25">
      <c r="A45" s="104" t="s">
        <v>374</v>
      </c>
      <c r="B45" s="69" t="s">
        <v>375</v>
      </c>
      <c r="C45" s="69"/>
      <c r="D45" s="84">
        <v>2092</v>
      </c>
      <c r="E45" s="69" t="s">
        <v>375</v>
      </c>
      <c r="F45" s="69" t="s">
        <v>376</v>
      </c>
      <c r="G45" s="69"/>
      <c r="H45" s="69"/>
      <c r="I45" s="69"/>
      <c r="J45" s="69"/>
      <c r="K45" s="69"/>
      <c r="L45" s="69"/>
      <c r="M45" s="69"/>
      <c r="N45" s="69"/>
      <c r="O45" s="69"/>
      <c r="P45" s="69"/>
      <c r="Q45" s="69"/>
      <c r="R45" s="69"/>
      <c r="S45" s="69"/>
      <c r="T45" s="69"/>
      <c r="U45" s="69"/>
      <c r="V45" s="69"/>
      <c r="W45" s="69"/>
      <c r="X45" s="69"/>
      <c r="Y45" s="69"/>
      <c r="Z45" s="87">
        <v>-27410.539999999837</v>
      </c>
      <c r="AA45" s="87">
        <v>5402.6500000000015</v>
      </c>
      <c r="AB45" s="87">
        <v>0</v>
      </c>
      <c r="AC45" s="87">
        <v>606327.09</v>
      </c>
      <c r="AD45" s="87">
        <v>0</v>
      </c>
      <c r="AE45" s="87">
        <v>41277</v>
      </c>
      <c r="AF45" s="87">
        <v>0</v>
      </c>
      <c r="AG45" s="87">
        <v>6775</v>
      </c>
      <c r="AH45" s="87">
        <v>45515</v>
      </c>
      <c r="AI45" s="87">
        <v>2165.27</v>
      </c>
      <c r="AJ45" s="87">
        <v>1840</v>
      </c>
      <c r="AK45" s="87">
        <v>4967.57</v>
      </c>
      <c r="AL45" s="87">
        <v>18147.29</v>
      </c>
      <c r="AM45" s="87">
        <v>1200</v>
      </c>
      <c r="AN45" s="87">
        <v>1800</v>
      </c>
      <c r="AO45" s="87">
        <v>5851.2</v>
      </c>
      <c r="AP45" s="87">
        <v>1755.3</v>
      </c>
      <c r="AQ45" s="87">
        <v>0</v>
      </c>
      <c r="AR45" s="87">
        <v>0</v>
      </c>
      <c r="AS45" s="87">
        <v>0</v>
      </c>
      <c r="AT45" s="87">
        <v>394967.99</v>
      </c>
      <c r="AU45" s="87">
        <v>0</v>
      </c>
      <c r="AV45" s="87">
        <v>178358.77000000008</v>
      </c>
      <c r="AW45" s="87">
        <v>0</v>
      </c>
      <c r="AX45" s="87">
        <v>41242.620000000003</v>
      </c>
      <c r="AY45" s="87">
        <v>43753.01</v>
      </c>
      <c r="AZ45" s="87">
        <v>2236.0700000000006</v>
      </c>
      <c r="BA45" s="87">
        <v>8189.4400000000005</v>
      </c>
      <c r="BB45" s="87">
        <v>2682.4</v>
      </c>
      <c r="BC45" s="87">
        <v>603.75</v>
      </c>
      <c r="BD45" s="87">
        <v>5835.3</v>
      </c>
      <c r="BE45" s="87">
        <v>9576.5499999999993</v>
      </c>
      <c r="BF45" s="87">
        <v>0</v>
      </c>
      <c r="BG45" s="87">
        <v>18421.82</v>
      </c>
      <c r="BH45" s="87">
        <v>2145.35</v>
      </c>
      <c r="BI45" s="87">
        <v>9018</v>
      </c>
      <c r="BJ45" s="87">
        <v>0</v>
      </c>
      <c r="BK45" s="87">
        <v>4628.5</v>
      </c>
      <c r="BL45" s="87">
        <v>17782.59</v>
      </c>
      <c r="BM45" s="87">
        <v>7705.71</v>
      </c>
      <c r="BN45" s="87">
        <v>0</v>
      </c>
      <c r="BO45" s="87">
        <v>0</v>
      </c>
      <c r="BP45" s="87">
        <v>0</v>
      </c>
      <c r="BQ45" s="87">
        <v>0</v>
      </c>
      <c r="BR45" s="87">
        <v>0</v>
      </c>
      <c r="BS45" s="87">
        <v>0</v>
      </c>
      <c r="BT45" s="87">
        <v>0</v>
      </c>
      <c r="BU45" s="87">
        <v>8516.68</v>
      </c>
      <c r="BV45" s="87">
        <v>2828.05</v>
      </c>
      <c r="BW45" s="87">
        <v>0</v>
      </c>
      <c r="BX45" s="87">
        <v>14111.24</v>
      </c>
      <c r="BY45" s="87">
        <v>0</v>
      </c>
      <c r="BZ45" s="87">
        <v>6417.75</v>
      </c>
      <c r="CA45" s="87">
        <v>20988.57</v>
      </c>
      <c r="CB45" s="87">
        <v>0</v>
      </c>
      <c r="CC45" s="87">
        <v>0</v>
      </c>
      <c r="CD45" s="87">
        <v>0</v>
      </c>
      <c r="CE45" s="87">
        <v>0</v>
      </c>
      <c r="CF45" s="87">
        <v>0</v>
      </c>
      <c r="CG45" s="87">
        <v>5192.5</v>
      </c>
      <c r="CH45" s="87">
        <v>0</v>
      </c>
      <c r="CI45" s="87">
        <v>0</v>
      </c>
      <c r="CJ45" s="87">
        <v>1</v>
      </c>
      <c r="CK45" s="87">
        <v>0</v>
      </c>
      <c r="CL45" s="87">
        <v>-2215</v>
      </c>
      <c r="CM45" s="87">
        <v>1270</v>
      </c>
      <c r="CN45" s="87">
        <v>0</v>
      </c>
      <c r="CO45" s="87">
        <v>0</v>
      </c>
      <c r="CP45" s="87">
        <v>0</v>
      </c>
      <c r="CQ45" s="87">
        <v>0</v>
      </c>
      <c r="CR45" s="87">
        <v>0</v>
      </c>
      <c r="CS45" s="87">
        <v>-89799.979999999749</v>
      </c>
      <c r="CT45" s="87"/>
      <c r="CU45" s="87">
        <v>11540.150000000001</v>
      </c>
      <c r="CV45" s="87"/>
      <c r="CW45" s="87"/>
      <c r="CX45" s="87"/>
      <c r="CY45" s="69"/>
    </row>
    <row r="46" spans="1:103" x14ac:dyDescent="0.25">
      <c r="A46" s="104" t="s">
        <v>379</v>
      </c>
      <c r="B46" s="69" t="s">
        <v>380</v>
      </c>
      <c r="C46" s="69"/>
      <c r="D46" s="84">
        <v>2924</v>
      </c>
      <c r="E46" s="69" t="s">
        <v>380</v>
      </c>
      <c r="F46" s="69" t="s">
        <v>381</v>
      </c>
      <c r="G46" s="69"/>
      <c r="H46" s="69"/>
      <c r="I46" s="69"/>
      <c r="J46" s="69"/>
      <c r="K46" s="69"/>
      <c r="L46" s="69"/>
      <c r="M46" s="69"/>
      <c r="N46" s="69"/>
      <c r="O46" s="69"/>
      <c r="P46" s="69"/>
      <c r="Q46" s="69"/>
      <c r="R46" s="69"/>
      <c r="S46" s="69"/>
      <c r="T46" s="69"/>
      <c r="U46" s="69"/>
      <c r="V46" s="69"/>
      <c r="W46" s="69"/>
      <c r="X46" s="69"/>
      <c r="Y46" s="69"/>
      <c r="Z46" s="87">
        <v>243788.94999999995</v>
      </c>
      <c r="AA46" s="87">
        <v>27710.720000000001</v>
      </c>
      <c r="AB46" s="87">
        <v>0</v>
      </c>
      <c r="AC46" s="87">
        <v>1009739</v>
      </c>
      <c r="AD46" s="87">
        <v>0</v>
      </c>
      <c r="AE46" s="87">
        <v>44277</v>
      </c>
      <c r="AF46" s="87">
        <v>0</v>
      </c>
      <c r="AG46" s="87">
        <v>27170</v>
      </c>
      <c r="AH46" s="87">
        <v>75158</v>
      </c>
      <c r="AI46" s="87">
        <v>569</v>
      </c>
      <c r="AJ46" s="87">
        <v>-9557.5</v>
      </c>
      <c r="AK46" s="87">
        <v>53598.07</v>
      </c>
      <c r="AL46" s="87">
        <v>22008.06</v>
      </c>
      <c r="AM46" s="87">
        <v>0</v>
      </c>
      <c r="AN46" s="87">
        <v>166.5</v>
      </c>
      <c r="AO46" s="87">
        <v>25511.49</v>
      </c>
      <c r="AP46" s="87">
        <v>555.29</v>
      </c>
      <c r="AQ46" s="87">
        <v>0</v>
      </c>
      <c r="AR46" s="87">
        <v>0</v>
      </c>
      <c r="AS46" s="87">
        <v>0</v>
      </c>
      <c r="AT46" s="87">
        <v>654310.99</v>
      </c>
      <c r="AU46" s="87">
        <v>0</v>
      </c>
      <c r="AV46" s="87">
        <v>241183.02000000016</v>
      </c>
      <c r="AW46" s="87">
        <v>0</v>
      </c>
      <c r="AX46" s="87">
        <v>78670.080000000002</v>
      </c>
      <c r="AY46" s="87">
        <v>0</v>
      </c>
      <c r="AZ46" s="87">
        <v>56946.830000000016</v>
      </c>
      <c r="BA46" s="87">
        <v>6097.43</v>
      </c>
      <c r="BB46" s="87">
        <v>2861.42</v>
      </c>
      <c r="BC46" s="87">
        <v>2149.9</v>
      </c>
      <c r="BD46" s="87">
        <v>0</v>
      </c>
      <c r="BE46" s="87">
        <v>6624.8499999999995</v>
      </c>
      <c r="BF46" s="87">
        <v>3086.65</v>
      </c>
      <c r="BG46" s="87">
        <v>28522.699999999993</v>
      </c>
      <c r="BH46" s="87">
        <v>4432.75</v>
      </c>
      <c r="BI46" s="87">
        <v>15382.36</v>
      </c>
      <c r="BJ46" s="87">
        <v>0</v>
      </c>
      <c r="BK46" s="87">
        <v>5352.85</v>
      </c>
      <c r="BL46" s="87">
        <v>50434.44</v>
      </c>
      <c r="BM46" s="87">
        <v>16060.89</v>
      </c>
      <c r="BN46" s="87">
        <v>0</v>
      </c>
      <c r="BO46" s="87">
        <v>0</v>
      </c>
      <c r="BP46" s="87">
        <v>0</v>
      </c>
      <c r="BQ46" s="87">
        <v>0</v>
      </c>
      <c r="BR46" s="87">
        <v>0</v>
      </c>
      <c r="BS46" s="87">
        <v>0</v>
      </c>
      <c r="BT46" s="87">
        <v>0</v>
      </c>
      <c r="BU46" s="87">
        <v>13474.14</v>
      </c>
      <c r="BV46" s="87">
        <v>4692</v>
      </c>
      <c r="BW46" s="87">
        <v>6469.27</v>
      </c>
      <c r="BX46" s="87">
        <v>106627.86</v>
      </c>
      <c r="BY46" s="87">
        <v>0</v>
      </c>
      <c r="BZ46" s="87">
        <v>8539.06</v>
      </c>
      <c r="CA46" s="87">
        <v>15768.71</v>
      </c>
      <c r="CB46" s="87">
        <v>0</v>
      </c>
      <c r="CC46" s="87">
        <v>0</v>
      </c>
      <c r="CD46" s="87">
        <v>47825.22</v>
      </c>
      <c r="CE46" s="87">
        <v>0</v>
      </c>
      <c r="CF46" s="87">
        <v>0</v>
      </c>
      <c r="CG46" s="87">
        <v>6340</v>
      </c>
      <c r="CH46" s="87">
        <v>0</v>
      </c>
      <c r="CI46" s="87">
        <v>0</v>
      </c>
      <c r="CJ46" s="87">
        <v>1</v>
      </c>
      <c r="CK46" s="87">
        <v>0</v>
      </c>
      <c r="CL46" s="87">
        <v>1159.92</v>
      </c>
      <c r="CM46" s="87">
        <v>0</v>
      </c>
      <c r="CN46" s="87">
        <v>16837.02</v>
      </c>
      <c r="CO46" s="87">
        <v>0</v>
      </c>
      <c r="CP46" s="87">
        <v>0</v>
      </c>
      <c r="CQ46" s="87">
        <v>0</v>
      </c>
      <c r="CR46" s="87">
        <v>0</v>
      </c>
      <c r="CS46" s="87">
        <v>117470.43999999994</v>
      </c>
      <c r="CT46" s="87"/>
      <c r="CU46" s="87">
        <v>16053.779999999999</v>
      </c>
      <c r="CV46" s="87"/>
      <c r="CW46" s="87"/>
      <c r="CX46" s="87"/>
      <c r="CY46" s="69"/>
    </row>
    <row r="47" spans="1:103" x14ac:dyDescent="0.25">
      <c r="A47" s="104" t="s">
        <v>384</v>
      </c>
      <c r="B47" s="69" t="s">
        <v>385</v>
      </c>
      <c r="C47" s="69"/>
      <c r="D47" s="84">
        <v>2132</v>
      </c>
      <c r="E47" s="69" t="s">
        <v>385</v>
      </c>
      <c r="F47" s="69" t="s">
        <v>386</v>
      </c>
      <c r="G47" s="69"/>
      <c r="H47" s="69"/>
      <c r="I47" s="69"/>
      <c r="J47" s="69"/>
      <c r="K47" s="69"/>
      <c r="L47" s="69"/>
      <c r="M47" s="69"/>
      <c r="N47" s="69"/>
      <c r="O47" s="69"/>
      <c r="P47" s="69"/>
      <c r="Q47" s="69"/>
      <c r="R47" s="69"/>
      <c r="S47" s="69"/>
      <c r="T47" s="69"/>
      <c r="U47" s="69"/>
      <c r="V47" s="69"/>
      <c r="W47" s="69"/>
      <c r="X47" s="69"/>
      <c r="Y47" s="69"/>
      <c r="Z47" s="87">
        <v>539595.03000000096</v>
      </c>
      <c r="AA47" s="87">
        <v>14913.880000000001</v>
      </c>
      <c r="AB47" s="87">
        <v>0</v>
      </c>
      <c r="AC47" s="87">
        <v>2495474.0499999998</v>
      </c>
      <c r="AD47" s="87">
        <v>0</v>
      </c>
      <c r="AE47" s="87">
        <v>262779.33</v>
      </c>
      <c r="AF47" s="87">
        <v>0</v>
      </c>
      <c r="AG47" s="87">
        <v>68342.5</v>
      </c>
      <c r="AH47" s="87">
        <v>144016.01</v>
      </c>
      <c r="AI47" s="87">
        <v>0</v>
      </c>
      <c r="AJ47" s="87">
        <v>12821.5</v>
      </c>
      <c r="AK47" s="87">
        <v>141613.51999999999</v>
      </c>
      <c r="AL47" s="87">
        <v>49170.36</v>
      </c>
      <c r="AM47" s="87">
        <v>2850</v>
      </c>
      <c r="AN47" s="87">
        <v>0</v>
      </c>
      <c r="AO47" s="87">
        <v>32149.89</v>
      </c>
      <c r="AP47" s="87">
        <v>-628</v>
      </c>
      <c r="AQ47" s="87">
        <v>0</v>
      </c>
      <c r="AR47" s="87">
        <v>0</v>
      </c>
      <c r="AS47" s="87">
        <v>0</v>
      </c>
      <c r="AT47" s="87">
        <v>1455587.29</v>
      </c>
      <c r="AU47" s="87">
        <v>31170.16</v>
      </c>
      <c r="AV47" s="87">
        <v>801404.01000000152</v>
      </c>
      <c r="AW47" s="87">
        <v>49435.61</v>
      </c>
      <c r="AX47" s="87">
        <v>153291.96</v>
      </c>
      <c r="AY47" s="87">
        <v>0</v>
      </c>
      <c r="AZ47" s="87">
        <v>94764.909999999989</v>
      </c>
      <c r="BA47" s="87">
        <v>11998.490000000007</v>
      </c>
      <c r="BB47" s="87">
        <v>7851.3</v>
      </c>
      <c r="BC47" s="87">
        <v>0</v>
      </c>
      <c r="BD47" s="87">
        <v>12460.03</v>
      </c>
      <c r="BE47" s="87">
        <v>46419.000000000007</v>
      </c>
      <c r="BF47" s="87">
        <v>3421.79</v>
      </c>
      <c r="BG47" s="87">
        <v>71897.14</v>
      </c>
      <c r="BH47" s="87">
        <v>8165.51</v>
      </c>
      <c r="BI47" s="87">
        <v>24184.22</v>
      </c>
      <c r="BJ47" s="87">
        <v>0</v>
      </c>
      <c r="BK47" s="87">
        <v>19511.62</v>
      </c>
      <c r="BL47" s="87">
        <v>86597.579999999987</v>
      </c>
      <c r="BM47" s="87">
        <v>15021.33</v>
      </c>
      <c r="BN47" s="87">
        <v>0</v>
      </c>
      <c r="BO47" s="87">
        <v>0</v>
      </c>
      <c r="BP47" s="87">
        <v>0</v>
      </c>
      <c r="BQ47" s="87">
        <v>0</v>
      </c>
      <c r="BR47" s="87">
        <v>0</v>
      </c>
      <c r="BS47" s="87">
        <v>0</v>
      </c>
      <c r="BT47" s="87">
        <v>0</v>
      </c>
      <c r="BU47" s="87">
        <v>35228.090000000004</v>
      </c>
      <c r="BV47" s="87">
        <v>10695</v>
      </c>
      <c r="BW47" s="87">
        <v>216.32999999999993</v>
      </c>
      <c r="BX47" s="87">
        <v>147590.9</v>
      </c>
      <c r="BY47" s="87">
        <v>0</v>
      </c>
      <c r="BZ47" s="87">
        <v>45745.03</v>
      </c>
      <c r="CA47" s="87">
        <v>30137.24</v>
      </c>
      <c r="CB47" s="87">
        <v>0</v>
      </c>
      <c r="CC47" s="87">
        <v>0</v>
      </c>
      <c r="CD47" s="87">
        <v>52039.38</v>
      </c>
      <c r="CE47" s="87">
        <v>0</v>
      </c>
      <c r="CF47" s="87">
        <v>0</v>
      </c>
      <c r="CG47" s="87">
        <v>8972.5</v>
      </c>
      <c r="CH47" s="87">
        <v>0</v>
      </c>
      <c r="CI47" s="87">
        <v>0</v>
      </c>
      <c r="CJ47" s="87">
        <v>1</v>
      </c>
      <c r="CK47" s="87">
        <v>0</v>
      </c>
      <c r="CL47" s="87">
        <v>0</v>
      </c>
      <c r="CM47" s="87">
        <v>0</v>
      </c>
      <c r="CN47" s="87">
        <v>0</v>
      </c>
      <c r="CO47" s="87">
        <v>0</v>
      </c>
      <c r="CP47" s="87">
        <v>0</v>
      </c>
      <c r="CQ47" s="87">
        <v>0</v>
      </c>
      <c r="CR47" s="87">
        <v>0</v>
      </c>
      <c r="CS47" s="87">
        <v>533350.26999999909</v>
      </c>
      <c r="CT47" s="87"/>
      <c r="CU47" s="87">
        <v>23886.38</v>
      </c>
      <c r="CV47" s="87"/>
      <c r="CW47" s="87"/>
      <c r="CX47" s="87"/>
      <c r="CY47" s="69"/>
    </row>
    <row r="48" spans="1:103" x14ac:dyDescent="0.25">
      <c r="A48" s="104" t="s">
        <v>389</v>
      </c>
      <c r="B48" s="69" t="s">
        <v>390</v>
      </c>
      <c r="C48" s="69"/>
      <c r="D48" s="84">
        <v>2095</v>
      </c>
      <c r="E48" s="69" t="s">
        <v>390</v>
      </c>
      <c r="F48" s="69" t="s">
        <v>391</v>
      </c>
      <c r="G48" s="69"/>
      <c r="H48" s="69"/>
      <c r="I48" s="69"/>
      <c r="J48" s="69"/>
      <c r="K48" s="69"/>
      <c r="L48" s="69"/>
      <c r="M48" s="69"/>
      <c r="N48" s="69"/>
      <c r="O48" s="69"/>
      <c r="P48" s="69"/>
      <c r="Q48" s="69"/>
      <c r="R48" s="69"/>
      <c r="S48" s="69"/>
      <c r="T48" s="69"/>
      <c r="U48" s="69"/>
      <c r="V48" s="69"/>
      <c r="W48" s="69"/>
      <c r="X48" s="69"/>
      <c r="Y48" s="69"/>
      <c r="Z48" s="87">
        <v>120814.33000000002</v>
      </c>
      <c r="AA48" s="87">
        <v>973.14999999999964</v>
      </c>
      <c r="AB48" s="87">
        <v>0</v>
      </c>
      <c r="AC48" s="87">
        <v>935092.86</v>
      </c>
      <c r="AD48" s="87">
        <v>0</v>
      </c>
      <c r="AE48" s="87">
        <v>70031</v>
      </c>
      <c r="AF48" s="87">
        <v>0</v>
      </c>
      <c r="AG48" s="87">
        <v>83210</v>
      </c>
      <c r="AH48" s="87">
        <v>52099.83</v>
      </c>
      <c r="AI48" s="87">
        <v>2742.02</v>
      </c>
      <c r="AJ48" s="87">
        <v>-870.5</v>
      </c>
      <c r="AK48" s="87">
        <v>52679.22</v>
      </c>
      <c r="AL48" s="87">
        <v>12085.78</v>
      </c>
      <c r="AM48" s="87">
        <v>3750</v>
      </c>
      <c r="AN48" s="87">
        <v>1653.87</v>
      </c>
      <c r="AO48" s="87">
        <v>5126.3999999999996</v>
      </c>
      <c r="AP48" s="87">
        <v>6709.89</v>
      </c>
      <c r="AQ48" s="87">
        <v>0</v>
      </c>
      <c r="AR48" s="87">
        <v>0</v>
      </c>
      <c r="AS48" s="87">
        <v>0</v>
      </c>
      <c r="AT48" s="87">
        <v>596051.75</v>
      </c>
      <c r="AU48" s="87">
        <v>0</v>
      </c>
      <c r="AV48" s="87">
        <v>207891.15999999986</v>
      </c>
      <c r="AW48" s="87">
        <v>23225.42</v>
      </c>
      <c r="AX48" s="87">
        <v>87886.67</v>
      </c>
      <c r="AY48" s="87">
        <v>0</v>
      </c>
      <c r="AZ48" s="87">
        <v>37362.570000000014</v>
      </c>
      <c r="BA48" s="87">
        <v>6661.1100000000006</v>
      </c>
      <c r="BB48" s="87">
        <v>2993.1</v>
      </c>
      <c r="BC48" s="87">
        <v>1035</v>
      </c>
      <c r="BD48" s="87">
        <v>0</v>
      </c>
      <c r="BE48" s="87">
        <v>16908.72</v>
      </c>
      <c r="BF48" s="87">
        <v>6267.8700000000008</v>
      </c>
      <c r="BG48" s="87">
        <v>21124.32</v>
      </c>
      <c r="BH48" s="87">
        <v>6649.89</v>
      </c>
      <c r="BI48" s="87">
        <v>13691.46</v>
      </c>
      <c r="BJ48" s="87">
        <v>0</v>
      </c>
      <c r="BK48" s="87">
        <v>10137.379999999999</v>
      </c>
      <c r="BL48" s="87">
        <v>27734.12</v>
      </c>
      <c r="BM48" s="87">
        <v>16273.01</v>
      </c>
      <c r="BN48" s="87">
        <v>0</v>
      </c>
      <c r="BO48" s="87">
        <v>0</v>
      </c>
      <c r="BP48" s="87">
        <v>0</v>
      </c>
      <c r="BQ48" s="87">
        <v>0</v>
      </c>
      <c r="BR48" s="87">
        <v>0</v>
      </c>
      <c r="BS48" s="87">
        <v>0</v>
      </c>
      <c r="BT48" s="87">
        <v>0</v>
      </c>
      <c r="BU48" s="87">
        <v>7008.98</v>
      </c>
      <c r="BV48" s="87">
        <v>8133.27</v>
      </c>
      <c r="BW48" s="87">
        <v>1934.72</v>
      </c>
      <c r="BX48" s="87">
        <v>55272.86</v>
      </c>
      <c r="BY48" s="87">
        <v>19887.93</v>
      </c>
      <c r="BZ48" s="87">
        <v>16103.77</v>
      </c>
      <c r="CA48" s="87">
        <v>30322.45</v>
      </c>
      <c r="CB48" s="87">
        <v>0</v>
      </c>
      <c r="CC48" s="87">
        <v>0</v>
      </c>
      <c r="CD48" s="87">
        <v>0</v>
      </c>
      <c r="CE48" s="87">
        <v>0</v>
      </c>
      <c r="CF48" s="87">
        <v>0</v>
      </c>
      <c r="CG48" s="87">
        <v>5818</v>
      </c>
      <c r="CH48" s="87">
        <v>0</v>
      </c>
      <c r="CI48" s="87">
        <v>0</v>
      </c>
      <c r="CJ48" s="87">
        <v>1</v>
      </c>
      <c r="CK48" s="87">
        <v>0</v>
      </c>
      <c r="CL48" s="87">
        <v>0</v>
      </c>
      <c r="CM48" s="87">
        <v>0</v>
      </c>
      <c r="CN48" s="87">
        <v>0</v>
      </c>
      <c r="CO48" s="87">
        <v>0</v>
      </c>
      <c r="CP48" s="87">
        <v>0</v>
      </c>
      <c r="CQ48" s="87">
        <v>0</v>
      </c>
      <c r="CR48" s="87">
        <v>0</v>
      </c>
      <c r="CS48" s="87">
        <v>124567.16999999993</v>
      </c>
      <c r="CT48" s="87"/>
      <c r="CU48" s="87">
        <v>6791.15</v>
      </c>
      <c r="CV48" s="87"/>
      <c r="CW48" s="87"/>
      <c r="CX48" s="87"/>
      <c r="CY48" s="69"/>
    </row>
    <row r="49" spans="1:103" x14ac:dyDescent="0.25">
      <c r="A49" s="106" t="s">
        <v>394</v>
      </c>
      <c r="B49" s="69" t="s">
        <v>395</v>
      </c>
      <c r="C49" s="69"/>
      <c r="D49" s="84">
        <v>2101</v>
      </c>
      <c r="E49" s="69" t="s">
        <v>395</v>
      </c>
      <c r="F49" s="69" t="s">
        <v>396</v>
      </c>
      <c r="G49" s="69"/>
      <c r="H49" s="69"/>
      <c r="I49" s="69"/>
      <c r="J49" s="69"/>
      <c r="K49" s="69"/>
      <c r="L49" s="69"/>
      <c r="M49" s="69"/>
      <c r="N49" s="69"/>
      <c r="O49" s="69"/>
      <c r="P49" s="69"/>
      <c r="Q49" s="69"/>
      <c r="R49" s="69"/>
      <c r="S49" s="69"/>
      <c r="T49" s="69"/>
      <c r="U49" s="69"/>
      <c r="V49" s="69"/>
      <c r="W49" s="69"/>
      <c r="X49" s="69"/>
      <c r="Y49" s="69"/>
      <c r="Z49" s="87">
        <v>-666.55</v>
      </c>
      <c r="AA49" s="87">
        <v>0</v>
      </c>
      <c r="AB49" s="87">
        <v>0</v>
      </c>
      <c r="AC49" s="87">
        <v>0</v>
      </c>
      <c r="AD49" s="87">
        <v>0</v>
      </c>
      <c r="AE49" s="87">
        <v>0</v>
      </c>
      <c r="AF49" s="87">
        <v>0</v>
      </c>
      <c r="AG49" s="87">
        <v>0</v>
      </c>
      <c r="AH49" s="87">
        <v>0</v>
      </c>
      <c r="AI49" s="87">
        <v>0</v>
      </c>
      <c r="AJ49" s="87">
        <v>0</v>
      </c>
      <c r="AK49" s="87">
        <v>0</v>
      </c>
      <c r="AL49" s="87">
        <v>0</v>
      </c>
      <c r="AM49" s="87">
        <v>0</v>
      </c>
      <c r="AN49" s="87">
        <v>0</v>
      </c>
      <c r="AO49" s="87">
        <v>0</v>
      </c>
      <c r="AP49" s="87">
        <v>0</v>
      </c>
      <c r="AQ49" s="87">
        <v>0</v>
      </c>
      <c r="AR49" s="87">
        <v>0</v>
      </c>
      <c r="AS49" s="87">
        <v>0</v>
      </c>
      <c r="AT49" s="87">
        <v>0</v>
      </c>
      <c r="AU49" s="87">
        <v>0</v>
      </c>
      <c r="AV49" s="87">
        <v>0</v>
      </c>
      <c r="AW49" s="87">
        <v>0</v>
      </c>
      <c r="AX49" s="87">
        <v>0</v>
      </c>
      <c r="AY49" s="87">
        <v>0</v>
      </c>
      <c r="AZ49" s="87">
        <v>0</v>
      </c>
      <c r="BA49" s="87">
        <v>0</v>
      </c>
      <c r="BB49" s="87">
        <v>0</v>
      </c>
      <c r="BC49" s="87">
        <v>0</v>
      </c>
      <c r="BD49" s="87">
        <v>0</v>
      </c>
      <c r="BE49" s="87">
        <v>0</v>
      </c>
      <c r="BF49" s="87">
        <v>0</v>
      </c>
      <c r="BG49" s="87">
        <v>0</v>
      </c>
      <c r="BH49" s="87">
        <v>0</v>
      </c>
      <c r="BI49" s="87">
        <v>0</v>
      </c>
      <c r="BJ49" s="87">
        <v>0</v>
      </c>
      <c r="BK49" s="87">
        <v>0</v>
      </c>
      <c r="BL49" s="87">
        <v>0</v>
      </c>
      <c r="BM49" s="87">
        <v>0</v>
      </c>
      <c r="BN49" s="87">
        <v>0</v>
      </c>
      <c r="BO49" s="87">
        <v>0</v>
      </c>
      <c r="BP49" s="87">
        <v>0</v>
      </c>
      <c r="BQ49" s="87">
        <v>0</v>
      </c>
      <c r="BR49" s="87">
        <v>0</v>
      </c>
      <c r="BS49" s="87">
        <v>0</v>
      </c>
      <c r="BT49" s="87">
        <v>0</v>
      </c>
      <c r="BU49" s="87">
        <v>0</v>
      </c>
      <c r="BV49" s="87">
        <v>0</v>
      </c>
      <c r="BW49" s="87">
        <v>0</v>
      </c>
      <c r="BX49" s="87">
        <v>0</v>
      </c>
      <c r="BY49" s="87">
        <v>0</v>
      </c>
      <c r="BZ49" s="87">
        <v>0</v>
      </c>
      <c r="CA49" s="87">
        <v>644.29</v>
      </c>
      <c r="CB49" s="87">
        <v>0</v>
      </c>
      <c r="CC49" s="87">
        <v>0</v>
      </c>
      <c r="CD49" s="87">
        <v>0</v>
      </c>
      <c r="CE49" s="87">
        <v>0</v>
      </c>
      <c r="CF49" s="87">
        <v>0</v>
      </c>
      <c r="CG49" s="87">
        <v>0</v>
      </c>
      <c r="CH49" s="87">
        <v>0</v>
      </c>
      <c r="CI49" s="87">
        <v>0</v>
      </c>
      <c r="CJ49" s="87">
        <v>1</v>
      </c>
      <c r="CK49" s="87">
        <v>0</v>
      </c>
      <c r="CL49" s="87">
        <v>0</v>
      </c>
      <c r="CM49" s="87">
        <v>0</v>
      </c>
      <c r="CN49" s="87">
        <v>0</v>
      </c>
      <c r="CO49" s="87">
        <v>0</v>
      </c>
      <c r="CP49" s="87">
        <v>0</v>
      </c>
      <c r="CQ49" s="87">
        <v>0</v>
      </c>
      <c r="CR49" s="87">
        <v>0</v>
      </c>
      <c r="CS49" s="87">
        <v>-1310.84</v>
      </c>
      <c r="CT49" s="87"/>
      <c r="CU49" s="87">
        <v>0</v>
      </c>
      <c r="CV49" s="87"/>
      <c r="CW49" s="87"/>
      <c r="CX49" s="87"/>
      <c r="CY49" s="69"/>
    </row>
    <row r="50" spans="1:103" x14ac:dyDescent="0.25">
      <c r="A50" s="104" t="s">
        <v>400</v>
      </c>
      <c r="B50" s="69" t="s">
        <v>401</v>
      </c>
      <c r="C50" s="69"/>
      <c r="D50" s="84">
        <v>2110</v>
      </c>
      <c r="E50" s="69" t="s">
        <v>401</v>
      </c>
      <c r="F50" s="69" t="s">
        <v>265</v>
      </c>
      <c r="G50" s="69"/>
      <c r="H50" s="69"/>
      <c r="I50" s="69"/>
      <c r="J50" s="69"/>
      <c r="K50" s="69"/>
      <c r="L50" s="69"/>
      <c r="M50" s="69"/>
      <c r="N50" s="69"/>
      <c r="O50" s="69"/>
      <c r="P50" s="69"/>
      <c r="Q50" s="69"/>
      <c r="R50" s="69"/>
      <c r="S50" s="69"/>
      <c r="T50" s="69"/>
      <c r="U50" s="69"/>
      <c r="V50" s="69"/>
      <c r="W50" s="69"/>
      <c r="X50" s="69"/>
      <c r="Y50" s="69"/>
      <c r="Z50" s="87">
        <v>51798.429999999731</v>
      </c>
      <c r="AA50" s="87">
        <v>23066.600000000002</v>
      </c>
      <c r="AB50" s="87">
        <v>0</v>
      </c>
      <c r="AC50" s="87">
        <v>555398</v>
      </c>
      <c r="AD50" s="87">
        <v>0</v>
      </c>
      <c r="AE50" s="87">
        <v>45695</v>
      </c>
      <c r="AF50" s="87">
        <v>0</v>
      </c>
      <c r="AG50" s="87">
        <v>18565</v>
      </c>
      <c r="AH50" s="87">
        <v>35049</v>
      </c>
      <c r="AI50" s="87">
        <v>0</v>
      </c>
      <c r="AJ50" s="87">
        <v>0</v>
      </c>
      <c r="AK50" s="87">
        <v>4272.32</v>
      </c>
      <c r="AL50" s="87">
        <v>7606.72</v>
      </c>
      <c r="AM50" s="87">
        <v>0</v>
      </c>
      <c r="AN50" s="87">
        <v>4680</v>
      </c>
      <c r="AO50" s="87">
        <v>5078.6000000000004</v>
      </c>
      <c r="AP50" s="87">
        <v>594.08000000000004</v>
      </c>
      <c r="AQ50" s="87">
        <v>0</v>
      </c>
      <c r="AR50" s="87">
        <v>0</v>
      </c>
      <c r="AS50" s="87">
        <v>0</v>
      </c>
      <c r="AT50" s="87">
        <v>335723.52000000002</v>
      </c>
      <c r="AU50" s="87">
        <v>0</v>
      </c>
      <c r="AV50" s="87">
        <v>131777.98000000021</v>
      </c>
      <c r="AW50" s="87">
        <v>19729.61</v>
      </c>
      <c r="AX50" s="87">
        <v>42180.73</v>
      </c>
      <c r="AY50" s="87">
        <v>0</v>
      </c>
      <c r="AZ50" s="87">
        <v>25308.060000000012</v>
      </c>
      <c r="BA50" s="87">
        <v>4000.1500000000005</v>
      </c>
      <c r="BB50" s="87">
        <v>1851.86</v>
      </c>
      <c r="BC50" s="87">
        <v>6061.55</v>
      </c>
      <c r="BD50" s="87">
        <v>0</v>
      </c>
      <c r="BE50" s="87">
        <v>6573.119999999999</v>
      </c>
      <c r="BF50" s="87">
        <v>2697.53</v>
      </c>
      <c r="BG50" s="87">
        <v>4273.3500000000004</v>
      </c>
      <c r="BH50" s="87">
        <v>3509.63</v>
      </c>
      <c r="BI50" s="87">
        <v>10034.59</v>
      </c>
      <c r="BJ50" s="87">
        <v>0</v>
      </c>
      <c r="BK50" s="87">
        <v>2090.9299999999998</v>
      </c>
      <c r="BL50" s="87">
        <v>11812.91</v>
      </c>
      <c r="BM50" s="87">
        <v>4391.2</v>
      </c>
      <c r="BN50" s="87">
        <v>0</v>
      </c>
      <c r="BO50" s="87">
        <v>0</v>
      </c>
      <c r="BP50" s="87">
        <v>0</v>
      </c>
      <c r="BQ50" s="87">
        <v>0</v>
      </c>
      <c r="BR50" s="87">
        <v>0</v>
      </c>
      <c r="BS50" s="87">
        <v>0</v>
      </c>
      <c r="BT50" s="87">
        <v>0</v>
      </c>
      <c r="BU50" s="87">
        <v>9438.7099999999991</v>
      </c>
      <c r="BV50" s="87">
        <v>1863</v>
      </c>
      <c r="BW50" s="87">
        <v>0</v>
      </c>
      <c r="BX50" s="87">
        <v>30521.07</v>
      </c>
      <c r="BY50" s="87">
        <v>2492.04</v>
      </c>
      <c r="BZ50" s="87">
        <v>14583.17</v>
      </c>
      <c r="CA50" s="87">
        <v>11270.24</v>
      </c>
      <c r="CB50" s="87">
        <v>0</v>
      </c>
      <c r="CC50" s="87">
        <v>0</v>
      </c>
      <c r="CD50" s="87">
        <v>66.599999999999994</v>
      </c>
      <c r="CE50" s="87">
        <v>0</v>
      </c>
      <c r="CF50" s="87">
        <v>0</v>
      </c>
      <c r="CG50" s="87">
        <v>4978.75</v>
      </c>
      <c r="CH50" s="87">
        <v>0</v>
      </c>
      <c r="CI50" s="87">
        <v>0</v>
      </c>
      <c r="CJ50" s="87">
        <v>1</v>
      </c>
      <c r="CK50" s="87">
        <v>0</v>
      </c>
      <c r="CL50" s="87">
        <v>0</v>
      </c>
      <c r="CM50" s="87">
        <v>0</v>
      </c>
      <c r="CN50" s="87">
        <v>914.14</v>
      </c>
      <c r="CO50" s="87">
        <v>0</v>
      </c>
      <c r="CP50" s="87">
        <v>0</v>
      </c>
      <c r="CQ50" s="87">
        <v>0</v>
      </c>
      <c r="CR50" s="87">
        <v>0</v>
      </c>
      <c r="CS50" s="87">
        <v>46485.599999999278</v>
      </c>
      <c r="CT50" s="87"/>
      <c r="CU50" s="87">
        <v>27131.210000000003</v>
      </c>
      <c r="CV50" s="87"/>
      <c r="CW50" s="87"/>
      <c r="CX50" s="87"/>
      <c r="CY50" s="69"/>
    </row>
    <row r="51" spans="1:103" x14ac:dyDescent="0.25">
      <c r="A51" s="104" t="s">
        <v>404</v>
      </c>
      <c r="B51" s="69" t="s">
        <v>405</v>
      </c>
      <c r="C51" s="69"/>
      <c r="D51" s="84">
        <v>2918</v>
      </c>
      <c r="E51" s="69" t="s">
        <v>405</v>
      </c>
      <c r="F51" s="69" t="s">
        <v>406</v>
      </c>
      <c r="G51" s="69"/>
      <c r="H51" s="69"/>
      <c r="I51" s="69"/>
      <c r="J51" s="69"/>
      <c r="K51" s="69"/>
      <c r="L51" s="69"/>
      <c r="M51" s="69"/>
      <c r="N51" s="69"/>
      <c r="O51" s="69"/>
      <c r="P51" s="69"/>
      <c r="Q51" s="69"/>
      <c r="R51" s="69"/>
      <c r="S51" s="69"/>
      <c r="T51" s="69"/>
      <c r="U51" s="69"/>
      <c r="V51" s="69"/>
      <c r="W51" s="69"/>
      <c r="X51" s="69"/>
      <c r="Y51" s="69"/>
      <c r="Z51" s="87">
        <v>104150.66000000032</v>
      </c>
      <c r="AA51" s="87">
        <v>2845.0400000000009</v>
      </c>
      <c r="AB51" s="87">
        <v>0</v>
      </c>
      <c r="AC51" s="87">
        <v>553399.29</v>
      </c>
      <c r="AD51" s="87">
        <v>0</v>
      </c>
      <c r="AE51" s="87">
        <v>13590</v>
      </c>
      <c r="AF51" s="87">
        <v>0</v>
      </c>
      <c r="AG51" s="87">
        <v>11255</v>
      </c>
      <c r="AH51" s="87">
        <v>41073</v>
      </c>
      <c r="AI51" s="87">
        <v>1563.75</v>
      </c>
      <c r="AJ51" s="87">
        <v>-1316.22</v>
      </c>
      <c r="AK51" s="87">
        <v>11888.66</v>
      </c>
      <c r="AL51" s="87">
        <v>4510.2999999999993</v>
      </c>
      <c r="AM51" s="87">
        <v>-6000</v>
      </c>
      <c r="AN51" s="87">
        <v>0</v>
      </c>
      <c r="AO51" s="87">
        <v>3555.08</v>
      </c>
      <c r="AP51" s="87">
        <v>-259.40999999999997</v>
      </c>
      <c r="AQ51" s="87">
        <v>0</v>
      </c>
      <c r="AR51" s="87">
        <v>0</v>
      </c>
      <c r="AS51" s="87">
        <v>0</v>
      </c>
      <c r="AT51" s="87">
        <v>365778.54</v>
      </c>
      <c r="AU51" s="87">
        <v>0</v>
      </c>
      <c r="AV51" s="87">
        <v>108102.58999999995</v>
      </c>
      <c r="AW51" s="87">
        <v>0</v>
      </c>
      <c r="AX51" s="87">
        <v>35148.49</v>
      </c>
      <c r="AY51" s="87">
        <v>0</v>
      </c>
      <c r="AZ51" s="87">
        <v>2162.85</v>
      </c>
      <c r="BA51" s="87">
        <v>2007.8799999999997</v>
      </c>
      <c r="BB51" s="87">
        <v>4770.54</v>
      </c>
      <c r="BC51" s="87">
        <v>483</v>
      </c>
      <c r="BD51" s="87">
        <v>0</v>
      </c>
      <c r="BE51" s="87">
        <v>15143.439999999997</v>
      </c>
      <c r="BF51" s="87">
        <v>4383.21</v>
      </c>
      <c r="BG51" s="87">
        <v>19976.760000000006</v>
      </c>
      <c r="BH51" s="87">
        <v>1775.01</v>
      </c>
      <c r="BI51" s="87">
        <v>7183.48</v>
      </c>
      <c r="BJ51" s="87">
        <v>0</v>
      </c>
      <c r="BK51" s="87">
        <v>787.3</v>
      </c>
      <c r="BL51" s="87">
        <v>14218.18</v>
      </c>
      <c r="BM51" s="87">
        <v>13426.92</v>
      </c>
      <c r="BN51" s="87">
        <v>0</v>
      </c>
      <c r="BO51" s="87">
        <v>0</v>
      </c>
      <c r="BP51" s="87">
        <v>0</v>
      </c>
      <c r="BQ51" s="87">
        <v>0</v>
      </c>
      <c r="BR51" s="87">
        <v>0</v>
      </c>
      <c r="BS51" s="87">
        <v>0</v>
      </c>
      <c r="BT51" s="87">
        <v>0</v>
      </c>
      <c r="BU51" s="87">
        <v>8231.7100000000009</v>
      </c>
      <c r="BV51" s="87">
        <v>1932</v>
      </c>
      <c r="BW51" s="87">
        <v>588.97</v>
      </c>
      <c r="BX51" s="87">
        <v>46475.43</v>
      </c>
      <c r="BY51" s="87">
        <v>0</v>
      </c>
      <c r="BZ51" s="87">
        <v>23675.360000000001</v>
      </c>
      <c r="CA51" s="87">
        <v>18299.099999999999</v>
      </c>
      <c r="CB51" s="87">
        <v>0</v>
      </c>
      <c r="CC51" s="87">
        <v>0</v>
      </c>
      <c r="CD51" s="87">
        <v>0</v>
      </c>
      <c r="CE51" s="87">
        <v>0</v>
      </c>
      <c r="CF51" s="87">
        <v>0</v>
      </c>
      <c r="CG51" s="87">
        <v>4888.75</v>
      </c>
      <c r="CH51" s="87">
        <v>0</v>
      </c>
      <c r="CI51" s="87">
        <v>0</v>
      </c>
      <c r="CJ51" s="87">
        <v>1</v>
      </c>
      <c r="CK51" s="87">
        <v>0</v>
      </c>
      <c r="CL51" s="87">
        <v>0</v>
      </c>
      <c r="CM51" s="87">
        <v>4510.29</v>
      </c>
      <c r="CN51" s="87">
        <v>0</v>
      </c>
      <c r="CO51" s="87">
        <v>0</v>
      </c>
      <c r="CP51" s="87">
        <v>0</v>
      </c>
      <c r="CQ51" s="87">
        <v>0</v>
      </c>
      <c r="CR51" s="87">
        <v>0</v>
      </c>
      <c r="CS51" s="87">
        <v>42859.350000000442</v>
      </c>
      <c r="CT51" s="87"/>
      <c r="CU51" s="87">
        <v>3223.5000000000009</v>
      </c>
      <c r="CV51" s="87"/>
      <c r="CW51" s="87"/>
      <c r="CX51" s="87"/>
      <c r="CY51" s="69"/>
    </row>
    <row r="52" spans="1:103" x14ac:dyDescent="0.25">
      <c r="A52" s="104" t="s">
        <v>409</v>
      </c>
      <c r="B52" s="69" t="s">
        <v>410</v>
      </c>
      <c r="C52" s="69"/>
      <c r="D52" s="84">
        <v>3104</v>
      </c>
      <c r="E52" s="69" t="s">
        <v>410</v>
      </c>
      <c r="F52" s="69" t="s">
        <v>411</v>
      </c>
      <c r="G52" s="69"/>
      <c r="H52" s="69"/>
      <c r="I52" s="69"/>
      <c r="J52" s="69"/>
      <c r="K52" s="69"/>
      <c r="L52" s="69"/>
      <c r="M52" s="69"/>
      <c r="N52" s="69"/>
      <c r="O52" s="69"/>
      <c r="P52" s="69"/>
      <c r="Q52" s="69"/>
      <c r="R52" s="69"/>
      <c r="S52" s="69"/>
      <c r="T52" s="69"/>
      <c r="U52" s="69"/>
      <c r="V52" s="69"/>
      <c r="W52" s="69"/>
      <c r="X52" s="69"/>
      <c r="Y52" s="69"/>
      <c r="Z52" s="87">
        <v>86671.560000000027</v>
      </c>
      <c r="AA52" s="87">
        <v>1035.7199999999993</v>
      </c>
      <c r="AB52" s="87">
        <v>0</v>
      </c>
      <c r="AC52" s="87">
        <v>342736</v>
      </c>
      <c r="AD52" s="87">
        <v>0</v>
      </c>
      <c r="AE52" s="87">
        <v>15616</v>
      </c>
      <c r="AF52" s="87">
        <v>0</v>
      </c>
      <c r="AG52" s="87">
        <v>15150</v>
      </c>
      <c r="AH52" s="87">
        <v>25796</v>
      </c>
      <c r="AI52" s="87">
        <v>2547.15</v>
      </c>
      <c r="AJ52" s="87">
        <v>4675</v>
      </c>
      <c r="AK52" s="87">
        <v>18053.68</v>
      </c>
      <c r="AL52" s="87">
        <v>3670.71</v>
      </c>
      <c r="AM52" s="87">
        <v>0</v>
      </c>
      <c r="AN52" s="87">
        <v>0</v>
      </c>
      <c r="AO52" s="87">
        <v>3627.5</v>
      </c>
      <c r="AP52" s="87">
        <v>0</v>
      </c>
      <c r="AQ52" s="87">
        <v>0</v>
      </c>
      <c r="AR52" s="87">
        <v>0</v>
      </c>
      <c r="AS52" s="87">
        <v>0</v>
      </c>
      <c r="AT52" s="87">
        <v>229475.16</v>
      </c>
      <c r="AU52" s="87">
        <v>4259.8100000000004</v>
      </c>
      <c r="AV52" s="87">
        <v>41669.889999999941</v>
      </c>
      <c r="AW52" s="87">
        <v>15277.45</v>
      </c>
      <c r="AX52" s="87">
        <v>35290.879999999997</v>
      </c>
      <c r="AY52" s="87">
        <v>0</v>
      </c>
      <c r="AZ52" s="87">
        <v>7522.0099999999911</v>
      </c>
      <c r="BA52" s="87">
        <v>2760.01</v>
      </c>
      <c r="BB52" s="87">
        <v>1205.2</v>
      </c>
      <c r="BC52" s="87">
        <v>0</v>
      </c>
      <c r="BD52" s="87">
        <v>0</v>
      </c>
      <c r="BE52" s="87">
        <v>9279.26</v>
      </c>
      <c r="BF52" s="87">
        <v>4243.16</v>
      </c>
      <c r="BG52" s="87">
        <v>640.96999999999991</v>
      </c>
      <c r="BH52" s="87">
        <v>281.83</v>
      </c>
      <c r="BI52" s="87">
        <v>11057.89</v>
      </c>
      <c r="BJ52" s="87">
        <v>0</v>
      </c>
      <c r="BK52" s="87">
        <v>2780.41</v>
      </c>
      <c r="BL52" s="87">
        <v>17109.89</v>
      </c>
      <c r="BM52" s="87">
        <v>3604.22</v>
      </c>
      <c r="BN52" s="87">
        <v>0</v>
      </c>
      <c r="BO52" s="87">
        <v>0</v>
      </c>
      <c r="BP52" s="87">
        <v>0</v>
      </c>
      <c r="BQ52" s="87">
        <v>0</v>
      </c>
      <c r="BR52" s="87">
        <v>0</v>
      </c>
      <c r="BS52" s="87">
        <v>0</v>
      </c>
      <c r="BT52" s="87">
        <v>0</v>
      </c>
      <c r="BU52" s="87">
        <v>11314.71</v>
      </c>
      <c r="BV52" s="87">
        <v>1137.2</v>
      </c>
      <c r="BW52" s="87">
        <v>13133.44</v>
      </c>
      <c r="BX52" s="87">
        <v>23678.61</v>
      </c>
      <c r="BY52" s="87">
        <v>0</v>
      </c>
      <c r="BZ52" s="87">
        <v>10722.01</v>
      </c>
      <c r="CA52" s="87">
        <v>14106.03</v>
      </c>
      <c r="CB52" s="87">
        <v>0</v>
      </c>
      <c r="CC52" s="87">
        <v>0</v>
      </c>
      <c r="CD52" s="87">
        <v>0</v>
      </c>
      <c r="CE52" s="87">
        <v>0</v>
      </c>
      <c r="CF52" s="87">
        <v>0</v>
      </c>
      <c r="CG52" s="87">
        <v>4663.75</v>
      </c>
      <c r="CH52" s="87">
        <v>0</v>
      </c>
      <c r="CI52" s="87">
        <v>0</v>
      </c>
      <c r="CJ52" s="87">
        <v>1</v>
      </c>
      <c r="CK52" s="87">
        <v>0</v>
      </c>
      <c r="CL52" s="87">
        <v>0</v>
      </c>
      <c r="CM52" s="87">
        <v>0</v>
      </c>
      <c r="CN52" s="87">
        <v>828.87</v>
      </c>
      <c r="CO52" s="87">
        <v>0</v>
      </c>
      <c r="CP52" s="87">
        <v>0</v>
      </c>
      <c r="CQ52" s="87">
        <v>0</v>
      </c>
      <c r="CR52" s="87">
        <v>0</v>
      </c>
      <c r="CS52" s="87">
        <v>57993.560000000114</v>
      </c>
      <c r="CT52" s="87"/>
      <c r="CU52" s="87">
        <v>4870.5999999999995</v>
      </c>
      <c r="CV52" s="87"/>
      <c r="CW52" s="87"/>
      <c r="CX52" s="87"/>
      <c r="CY52" s="69"/>
    </row>
    <row r="53" spans="1:103" x14ac:dyDescent="0.25">
      <c r="A53" s="104" t="s">
        <v>414</v>
      </c>
      <c r="B53" s="69" t="s">
        <v>415</v>
      </c>
      <c r="C53" s="69"/>
      <c r="D53" s="84">
        <v>2118</v>
      </c>
      <c r="E53" s="69" t="s">
        <v>415</v>
      </c>
      <c r="F53" s="69" t="s">
        <v>416</v>
      </c>
      <c r="G53" s="69"/>
      <c r="H53" s="69"/>
      <c r="I53" s="69"/>
      <c r="J53" s="69"/>
      <c r="K53" s="69"/>
      <c r="L53" s="69"/>
      <c r="M53" s="69"/>
      <c r="N53" s="69"/>
      <c r="O53" s="69"/>
      <c r="P53" s="69"/>
      <c r="Q53" s="69"/>
      <c r="R53" s="69"/>
      <c r="S53" s="69"/>
      <c r="T53" s="69"/>
      <c r="U53" s="69"/>
      <c r="V53" s="69"/>
      <c r="W53" s="69"/>
      <c r="X53" s="69"/>
      <c r="Y53" s="69"/>
      <c r="Z53" s="87">
        <v>113361.91000000111</v>
      </c>
      <c r="AA53" s="87">
        <v>29329.97</v>
      </c>
      <c r="AB53" s="87">
        <v>0</v>
      </c>
      <c r="AC53" s="87">
        <v>980428.86</v>
      </c>
      <c r="AD53" s="87">
        <v>0</v>
      </c>
      <c r="AE53" s="87">
        <v>171212</v>
      </c>
      <c r="AF53" s="87">
        <v>0</v>
      </c>
      <c r="AG53" s="87">
        <v>59385</v>
      </c>
      <c r="AH53" s="87">
        <v>56138</v>
      </c>
      <c r="AI53" s="87">
        <v>0</v>
      </c>
      <c r="AJ53" s="87">
        <v>64</v>
      </c>
      <c r="AK53" s="87">
        <v>35972.559999999998</v>
      </c>
      <c r="AL53" s="87">
        <v>15881.68</v>
      </c>
      <c r="AM53" s="87">
        <v>0</v>
      </c>
      <c r="AN53" s="87">
        <v>1617.6</v>
      </c>
      <c r="AO53" s="87">
        <v>5000.25</v>
      </c>
      <c r="AP53" s="87">
        <v>710</v>
      </c>
      <c r="AQ53" s="87">
        <v>0</v>
      </c>
      <c r="AR53" s="87">
        <v>0</v>
      </c>
      <c r="AS53" s="87">
        <v>0</v>
      </c>
      <c r="AT53" s="87">
        <v>664559.56999999995</v>
      </c>
      <c r="AU53" s="87">
        <v>14064.35</v>
      </c>
      <c r="AV53" s="87">
        <v>267138.01000000018</v>
      </c>
      <c r="AW53" s="87">
        <v>43394.94</v>
      </c>
      <c r="AX53" s="87">
        <v>43997.26</v>
      </c>
      <c r="AY53" s="87">
        <v>22554.95</v>
      </c>
      <c r="AZ53" s="87">
        <v>40848.410000000018</v>
      </c>
      <c r="BA53" s="87">
        <v>9535.9999999999982</v>
      </c>
      <c r="BB53" s="87">
        <v>2532.71</v>
      </c>
      <c r="BC53" s="87">
        <v>1023.5</v>
      </c>
      <c r="BD53" s="87">
        <v>8017.989999999998</v>
      </c>
      <c r="BE53" s="87">
        <v>23648.18</v>
      </c>
      <c r="BF53" s="87">
        <v>4436.3600000000006</v>
      </c>
      <c r="BG53" s="87">
        <v>2073.6800000000003</v>
      </c>
      <c r="BH53" s="87">
        <v>4838.05</v>
      </c>
      <c r="BI53" s="87">
        <v>24548.45</v>
      </c>
      <c r="BJ53" s="87">
        <v>0</v>
      </c>
      <c r="BK53" s="87">
        <v>10277.59</v>
      </c>
      <c r="BL53" s="87">
        <v>35950.57</v>
      </c>
      <c r="BM53" s="87">
        <v>14405.31</v>
      </c>
      <c r="BN53" s="87">
        <v>0</v>
      </c>
      <c r="BO53" s="87">
        <v>0</v>
      </c>
      <c r="BP53" s="87">
        <v>0</v>
      </c>
      <c r="BQ53" s="87">
        <v>0</v>
      </c>
      <c r="BR53" s="87">
        <v>0</v>
      </c>
      <c r="BS53" s="87">
        <v>0</v>
      </c>
      <c r="BT53" s="87">
        <v>0</v>
      </c>
      <c r="BU53" s="87">
        <v>15733.8</v>
      </c>
      <c r="BV53" s="87">
        <v>95</v>
      </c>
      <c r="BW53" s="87">
        <v>8032.05</v>
      </c>
      <c r="BX53" s="87">
        <v>21496.38</v>
      </c>
      <c r="BY53" s="87">
        <v>25330.400000000001</v>
      </c>
      <c r="BZ53" s="87">
        <v>73066.490000000005</v>
      </c>
      <c r="CA53" s="87">
        <v>44386.17</v>
      </c>
      <c r="CB53" s="87">
        <v>0</v>
      </c>
      <c r="CC53" s="87">
        <v>0</v>
      </c>
      <c r="CD53" s="87">
        <v>8738.7999999999993</v>
      </c>
      <c r="CE53" s="87">
        <v>0</v>
      </c>
      <c r="CF53" s="87">
        <v>0</v>
      </c>
      <c r="CG53" s="87">
        <v>6205</v>
      </c>
      <c r="CH53" s="87">
        <v>0</v>
      </c>
      <c r="CI53" s="87">
        <v>0</v>
      </c>
      <c r="CJ53" s="87">
        <v>1</v>
      </c>
      <c r="CK53" s="87">
        <v>0</v>
      </c>
      <c r="CL53" s="87">
        <v>0</v>
      </c>
      <c r="CM53" s="87">
        <v>0</v>
      </c>
      <c r="CN53" s="87">
        <v>0</v>
      </c>
      <c r="CO53" s="87">
        <v>0</v>
      </c>
      <c r="CP53" s="87">
        <v>0</v>
      </c>
      <c r="CQ53" s="87">
        <v>0</v>
      </c>
      <c r="CR53" s="87">
        <v>0</v>
      </c>
      <c r="CS53" s="87">
        <v>5046.8900000010617</v>
      </c>
      <c r="CT53" s="87"/>
      <c r="CU53" s="87">
        <v>35534.97</v>
      </c>
      <c r="CV53" s="87"/>
      <c r="CW53" s="87"/>
      <c r="CX53" s="87"/>
      <c r="CY53" s="69"/>
    </row>
    <row r="54" spans="1:103" x14ac:dyDescent="0.25">
      <c r="A54" s="104" t="s">
        <v>419</v>
      </c>
      <c r="B54" s="69" t="s">
        <v>420</v>
      </c>
      <c r="C54" s="69"/>
      <c r="D54" s="84">
        <v>2117</v>
      </c>
      <c r="E54" s="69" t="s">
        <v>420</v>
      </c>
      <c r="F54" s="69" t="s">
        <v>421</v>
      </c>
      <c r="G54" s="69"/>
      <c r="H54" s="69"/>
      <c r="I54" s="69"/>
      <c r="J54" s="69"/>
      <c r="K54" s="69"/>
      <c r="L54" s="69"/>
      <c r="M54" s="69"/>
      <c r="N54" s="69"/>
      <c r="O54" s="69"/>
      <c r="P54" s="69"/>
      <c r="Q54" s="69"/>
      <c r="R54" s="69"/>
      <c r="S54" s="69"/>
      <c r="T54" s="69"/>
      <c r="U54" s="69"/>
      <c r="V54" s="69"/>
      <c r="W54" s="69"/>
      <c r="X54" s="69"/>
      <c r="Y54" s="69"/>
      <c r="Z54" s="87">
        <v>279872.83000000101</v>
      </c>
      <c r="AA54" s="87">
        <v>43004.490000000005</v>
      </c>
      <c r="AB54" s="87">
        <v>0</v>
      </c>
      <c r="AC54" s="87">
        <v>1966724.29</v>
      </c>
      <c r="AD54" s="87">
        <v>0</v>
      </c>
      <c r="AE54" s="87">
        <v>124930</v>
      </c>
      <c r="AF54" s="87">
        <v>0</v>
      </c>
      <c r="AG54" s="87">
        <v>137763</v>
      </c>
      <c r="AH54" s="87">
        <v>97735</v>
      </c>
      <c r="AI54" s="87">
        <v>1000</v>
      </c>
      <c r="AJ54" s="87">
        <v>0</v>
      </c>
      <c r="AK54" s="87">
        <v>35954.410000000003</v>
      </c>
      <c r="AL54" s="87">
        <v>28491.35</v>
      </c>
      <c r="AM54" s="87">
        <v>11268</v>
      </c>
      <c r="AN54" s="87">
        <v>-4286</v>
      </c>
      <c r="AO54" s="87">
        <v>18758.48</v>
      </c>
      <c r="AP54" s="87">
        <v>11230.74</v>
      </c>
      <c r="AQ54" s="87">
        <v>0</v>
      </c>
      <c r="AR54" s="87">
        <v>0</v>
      </c>
      <c r="AS54" s="87">
        <v>0</v>
      </c>
      <c r="AT54" s="87">
        <v>1279767.79</v>
      </c>
      <c r="AU54" s="87">
        <v>2047.48</v>
      </c>
      <c r="AV54" s="87">
        <v>492641.40999999963</v>
      </c>
      <c r="AW54" s="87">
        <v>34458.769999999997</v>
      </c>
      <c r="AX54" s="87">
        <v>141468.76999999999</v>
      </c>
      <c r="AY54" s="87">
        <v>0</v>
      </c>
      <c r="AZ54" s="87">
        <v>39423.069999999956</v>
      </c>
      <c r="BA54" s="87">
        <v>11239.36</v>
      </c>
      <c r="BB54" s="87">
        <v>1906.48</v>
      </c>
      <c r="BC54" s="87">
        <v>11810.16</v>
      </c>
      <c r="BD54" s="87">
        <v>1190</v>
      </c>
      <c r="BE54" s="87">
        <v>15097.69</v>
      </c>
      <c r="BF54" s="87">
        <v>11015.94</v>
      </c>
      <c r="BG54" s="87">
        <v>47697.939999999988</v>
      </c>
      <c r="BH54" s="87">
        <v>8658.89</v>
      </c>
      <c r="BI54" s="87">
        <v>19901.560000000001</v>
      </c>
      <c r="BJ54" s="87">
        <v>0</v>
      </c>
      <c r="BK54" s="87">
        <v>9350.33</v>
      </c>
      <c r="BL54" s="87">
        <v>63489.97</v>
      </c>
      <c r="BM54" s="87">
        <v>31381.17</v>
      </c>
      <c r="BN54" s="87">
        <v>0</v>
      </c>
      <c r="BO54" s="87">
        <v>0</v>
      </c>
      <c r="BP54" s="87">
        <v>0</v>
      </c>
      <c r="BQ54" s="87">
        <v>0</v>
      </c>
      <c r="BR54" s="87">
        <v>0</v>
      </c>
      <c r="BS54" s="87">
        <v>0</v>
      </c>
      <c r="BT54" s="87">
        <v>0</v>
      </c>
      <c r="BU54" s="87">
        <v>19749.38</v>
      </c>
      <c r="BV54" s="87">
        <v>8901</v>
      </c>
      <c r="BW54" s="87">
        <v>1567.01</v>
      </c>
      <c r="BX54" s="87">
        <v>94762.35</v>
      </c>
      <c r="BY54" s="87">
        <v>48754.26</v>
      </c>
      <c r="BZ54" s="87">
        <v>38264.92</v>
      </c>
      <c r="CA54" s="87">
        <v>38565.769999999997</v>
      </c>
      <c r="CB54" s="87">
        <v>0</v>
      </c>
      <c r="CC54" s="87">
        <v>0</v>
      </c>
      <c r="CD54" s="87">
        <v>6679.9</v>
      </c>
      <c r="CE54" s="87">
        <v>0</v>
      </c>
      <c r="CF54" s="87">
        <v>0</v>
      </c>
      <c r="CG54" s="87">
        <v>8336.8799999999992</v>
      </c>
      <c r="CH54" s="87">
        <v>0</v>
      </c>
      <c r="CI54" s="87">
        <v>0</v>
      </c>
      <c r="CJ54" s="87">
        <v>1</v>
      </c>
      <c r="CK54" s="87">
        <v>0</v>
      </c>
      <c r="CL54" s="87">
        <v>1254</v>
      </c>
      <c r="CM54" s="87">
        <v>9721</v>
      </c>
      <c r="CN54" s="87">
        <v>1106.5</v>
      </c>
      <c r="CO54" s="87">
        <v>0</v>
      </c>
      <c r="CP54" s="87">
        <v>0</v>
      </c>
      <c r="CQ54" s="87">
        <v>0</v>
      </c>
      <c r="CR54" s="87">
        <v>0</v>
      </c>
      <c r="CS54" s="87">
        <v>229650.73000000231</v>
      </c>
      <c r="CT54" s="87"/>
      <c r="CU54" s="87">
        <v>39259.870000000003</v>
      </c>
      <c r="CV54" s="87"/>
      <c r="CW54" s="87"/>
      <c r="CX54" s="87"/>
      <c r="CY54" s="69"/>
    </row>
    <row r="55" spans="1:103" x14ac:dyDescent="0.25">
      <c r="A55" s="105" t="s">
        <v>424</v>
      </c>
      <c r="B55" s="69" t="s">
        <v>425</v>
      </c>
      <c r="C55" s="69"/>
      <c r="D55" s="84">
        <v>2121</v>
      </c>
      <c r="E55" s="69" t="s">
        <v>425</v>
      </c>
      <c r="F55" s="69" t="s">
        <v>323</v>
      </c>
      <c r="G55" s="69"/>
      <c r="H55" s="69"/>
      <c r="I55" s="69"/>
      <c r="J55" s="69"/>
      <c r="K55" s="69"/>
      <c r="L55" s="69"/>
      <c r="M55" s="69"/>
      <c r="N55" s="69"/>
      <c r="O55" s="69"/>
      <c r="P55" s="69"/>
      <c r="Q55" s="69"/>
      <c r="R55" s="69"/>
      <c r="S55" s="69"/>
      <c r="T55" s="69"/>
      <c r="U55" s="69"/>
      <c r="V55" s="69"/>
      <c r="W55" s="69"/>
      <c r="X55" s="69"/>
      <c r="Y55" s="69"/>
      <c r="Z55" s="87">
        <v>245230.76000000015</v>
      </c>
      <c r="AA55" s="87">
        <v>4848.2899999999991</v>
      </c>
      <c r="AB55" s="87">
        <v>0</v>
      </c>
      <c r="AC55" s="87">
        <v>0</v>
      </c>
      <c r="AD55" s="87">
        <v>0</v>
      </c>
      <c r="AE55" s="87">
        <v>0</v>
      </c>
      <c r="AF55" s="87">
        <v>0</v>
      </c>
      <c r="AG55" s="87">
        <v>0</v>
      </c>
      <c r="AH55" s="87">
        <v>7033</v>
      </c>
      <c r="AI55" s="87">
        <v>0</v>
      </c>
      <c r="AJ55" s="87">
        <v>0</v>
      </c>
      <c r="AK55" s="87">
        <v>0</v>
      </c>
      <c r="AL55" s="87">
        <v>445.35</v>
      </c>
      <c r="AM55" s="87">
        <v>0</v>
      </c>
      <c r="AN55" s="87">
        <v>0</v>
      </c>
      <c r="AO55" s="87">
        <v>0</v>
      </c>
      <c r="AP55" s="87">
        <v>7427.6</v>
      </c>
      <c r="AQ55" s="87">
        <v>0</v>
      </c>
      <c r="AR55" s="87">
        <v>0</v>
      </c>
      <c r="AS55" s="87">
        <v>0</v>
      </c>
      <c r="AT55" s="87">
        <v>0</v>
      </c>
      <c r="AU55" s="87">
        <v>0</v>
      </c>
      <c r="AV55" s="87">
        <v>2831.48</v>
      </c>
      <c r="AW55" s="87">
        <v>0</v>
      </c>
      <c r="AX55" s="87">
        <v>0</v>
      </c>
      <c r="AY55" s="87">
        <v>0</v>
      </c>
      <c r="AZ55" s="87">
        <v>0</v>
      </c>
      <c r="BA55" s="87">
        <v>13.92</v>
      </c>
      <c r="BB55" s="87">
        <v>0</v>
      </c>
      <c r="BC55" s="87">
        <v>0</v>
      </c>
      <c r="BD55" s="87">
        <v>0</v>
      </c>
      <c r="BE55" s="87">
        <v>0</v>
      </c>
      <c r="BF55" s="87">
        <v>0</v>
      </c>
      <c r="BG55" s="87">
        <v>0</v>
      </c>
      <c r="BH55" s="87">
        <v>165.54</v>
      </c>
      <c r="BI55" s="87">
        <v>777.14</v>
      </c>
      <c r="BJ55" s="87">
        <v>0</v>
      </c>
      <c r="BK55" s="87">
        <v>0</v>
      </c>
      <c r="BL55" s="87">
        <v>0</v>
      </c>
      <c r="BM55" s="87">
        <v>0</v>
      </c>
      <c r="BN55" s="87">
        <v>0</v>
      </c>
      <c r="BO55" s="87">
        <v>0</v>
      </c>
      <c r="BP55" s="87">
        <v>0</v>
      </c>
      <c r="BQ55" s="87">
        <v>0</v>
      </c>
      <c r="BR55" s="87">
        <v>0</v>
      </c>
      <c r="BS55" s="87">
        <v>0</v>
      </c>
      <c r="BT55" s="87">
        <v>0</v>
      </c>
      <c r="BU55" s="87">
        <v>254.59</v>
      </c>
      <c r="BV55" s="87">
        <v>0</v>
      </c>
      <c r="BW55" s="87">
        <v>256161.96</v>
      </c>
      <c r="BX55" s="87">
        <v>0</v>
      </c>
      <c r="BY55" s="87">
        <v>0</v>
      </c>
      <c r="BZ55" s="87">
        <v>0</v>
      </c>
      <c r="CA55" s="87">
        <v>0</v>
      </c>
      <c r="CB55" s="87">
        <v>0</v>
      </c>
      <c r="CC55" s="87">
        <v>0</v>
      </c>
      <c r="CD55" s="87">
        <v>0</v>
      </c>
      <c r="CE55" s="87">
        <v>0</v>
      </c>
      <c r="CF55" s="87">
        <v>0</v>
      </c>
      <c r="CG55" s="87">
        <v>0</v>
      </c>
      <c r="CH55" s="87">
        <v>0</v>
      </c>
      <c r="CI55" s="87">
        <v>0</v>
      </c>
      <c r="CJ55" s="87">
        <v>1</v>
      </c>
      <c r="CK55" s="87">
        <v>0</v>
      </c>
      <c r="CL55" s="87">
        <v>4848.29</v>
      </c>
      <c r="CM55" s="87">
        <v>0</v>
      </c>
      <c r="CN55" s="87">
        <v>0</v>
      </c>
      <c r="CO55" s="87">
        <v>0</v>
      </c>
      <c r="CP55" s="87">
        <v>0</v>
      </c>
      <c r="CQ55" s="87">
        <v>0</v>
      </c>
      <c r="CR55" s="87">
        <v>0</v>
      </c>
      <c r="CS55" s="87">
        <v>-67.919999999838183</v>
      </c>
      <c r="CT55" s="87"/>
      <c r="CU55" s="87">
        <v>0</v>
      </c>
      <c r="CV55" s="87"/>
      <c r="CW55" s="87"/>
      <c r="CX55" s="87"/>
      <c r="CY55" s="69"/>
    </row>
    <row r="56" spans="1:103" x14ac:dyDescent="0.25">
      <c r="A56" s="104" t="s">
        <v>428</v>
      </c>
      <c r="B56" s="69" t="s">
        <v>429</v>
      </c>
      <c r="C56" s="69"/>
      <c r="D56" s="84">
        <v>2124</v>
      </c>
      <c r="E56" s="69" t="s">
        <v>429</v>
      </c>
      <c r="F56" s="69" t="s">
        <v>396</v>
      </c>
      <c r="G56" s="69"/>
      <c r="H56" s="69"/>
      <c r="I56" s="69"/>
      <c r="J56" s="69"/>
      <c r="K56" s="69"/>
      <c r="L56" s="69"/>
      <c r="M56" s="69"/>
      <c r="N56" s="69"/>
      <c r="O56" s="69"/>
      <c r="P56" s="69"/>
      <c r="Q56" s="69"/>
      <c r="R56" s="69"/>
      <c r="S56" s="69"/>
      <c r="T56" s="69"/>
      <c r="U56" s="69"/>
      <c r="V56" s="69"/>
      <c r="W56" s="69"/>
      <c r="X56" s="69"/>
      <c r="Y56" s="69"/>
      <c r="Z56" s="87">
        <v>231017.03999999998</v>
      </c>
      <c r="AA56" s="87">
        <v>54500.770000000004</v>
      </c>
      <c r="AB56" s="87">
        <v>0</v>
      </c>
      <c r="AC56" s="87">
        <v>1051060</v>
      </c>
      <c r="AD56" s="87">
        <v>0</v>
      </c>
      <c r="AE56" s="87">
        <v>56697</v>
      </c>
      <c r="AF56" s="87">
        <v>0</v>
      </c>
      <c r="AG56" s="87">
        <v>33480</v>
      </c>
      <c r="AH56" s="87">
        <v>73834</v>
      </c>
      <c r="AI56" s="87">
        <v>2000</v>
      </c>
      <c r="AJ56" s="87">
        <v>-2065.98</v>
      </c>
      <c r="AK56" s="87">
        <v>17647.099999999999</v>
      </c>
      <c r="AL56" s="87">
        <v>10995.64</v>
      </c>
      <c r="AM56" s="87">
        <v>1995</v>
      </c>
      <c r="AN56" s="87">
        <v>4388</v>
      </c>
      <c r="AO56" s="87">
        <v>15091.59</v>
      </c>
      <c r="AP56" s="87">
        <v>916.25</v>
      </c>
      <c r="AQ56" s="87">
        <v>0</v>
      </c>
      <c r="AR56" s="87">
        <v>0</v>
      </c>
      <c r="AS56" s="87">
        <v>0</v>
      </c>
      <c r="AT56" s="87">
        <v>682001.54</v>
      </c>
      <c r="AU56" s="87">
        <v>80.56</v>
      </c>
      <c r="AV56" s="87">
        <v>192388.47000000035</v>
      </c>
      <c r="AW56" s="87">
        <v>19175.82</v>
      </c>
      <c r="AX56" s="87">
        <v>79320.639999999999</v>
      </c>
      <c r="AY56" s="87">
        <v>0</v>
      </c>
      <c r="AZ56" s="87">
        <v>7956.8799999999965</v>
      </c>
      <c r="BA56" s="87">
        <v>5535.8499999999985</v>
      </c>
      <c r="BB56" s="87">
        <v>6493.51</v>
      </c>
      <c r="BC56" s="87">
        <v>4819.83</v>
      </c>
      <c r="BD56" s="87">
        <v>0</v>
      </c>
      <c r="BE56" s="87">
        <v>24945.940000000002</v>
      </c>
      <c r="BF56" s="87">
        <v>11948.779999999997</v>
      </c>
      <c r="BG56" s="87">
        <v>24794.19</v>
      </c>
      <c r="BH56" s="87">
        <v>4152.32</v>
      </c>
      <c r="BI56" s="87">
        <v>24596.97</v>
      </c>
      <c r="BJ56" s="87">
        <v>0</v>
      </c>
      <c r="BK56" s="87">
        <v>6962.41</v>
      </c>
      <c r="BL56" s="87">
        <v>83272.53</v>
      </c>
      <c r="BM56" s="87">
        <v>13105.359999999999</v>
      </c>
      <c r="BN56" s="87">
        <v>0</v>
      </c>
      <c r="BO56" s="87">
        <v>0</v>
      </c>
      <c r="BP56" s="87">
        <v>0</v>
      </c>
      <c r="BQ56" s="87">
        <v>0</v>
      </c>
      <c r="BR56" s="87">
        <v>0</v>
      </c>
      <c r="BS56" s="87">
        <v>0</v>
      </c>
      <c r="BT56" s="87">
        <v>0</v>
      </c>
      <c r="BU56" s="87">
        <v>10718.960000000001</v>
      </c>
      <c r="BV56" s="87">
        <v>3335</v>
      </c>
      <c r="BW56" s="87">
        <v>-330</v>
      </c>
      <c r="BX56" s="87">
        <v>65515.729999999996</v>
      </c>
      <c r="BY56" s="87">
        <v>27448.38</v>
      </c>
      <c r="BZ56" s="87">
        <v>20099.45</v>
      </c>
      <c r="CA56" s="87">
        <v>18721.310000000001</v>
      </c>
      <c r="CB56" s="87">
        <v>0</v>
      </c>
      <c r="CC56" s="87">
        <v>0</v>
      </c>
      <c r="CD56" s="87">
        <v>0</v>
      </c>
      <c r="CE56" s="87">
        <v>0</v>
      </c>
      <c r="CF56" s="87">
        <v>0</v>
      </c>
      <c r="CG56" s="87">
        <v>9552.5</v>
      </c>
      <c r="CH56" s="87">
        <v>0</v>
      </c>
      <c r="CI56" s="87">
        <v>0</v>
      </c>
      <c r="CJ56" s="87">
        <v>1</v>
      </c>
      <c r="CK56" s="87">
        <v>0</v>
      </c>
      <c r="CL56" s="87">
        <v>12038.53</v>
      </c>
      <c r="CM56" s="87">
        <v>0</v>
      </c>
      <c r="CN56" s="87">
        <v>6749.95</v>
      </c>
      <c r="CO56" s="87">
        <v>0</v>
      </c>
      <c r="CP56" s="87">
        <v>0</v>
      </c>
      <c r="CQ56" s="87">
        <v>0</v>
      </c>
      <c r="CR56" s="87">
        <v>0</v>
      </c>
      <c r="CS56" s="87">
        <v>159995.20999999996</v>
      </c>
      <c r="CT56" s="87"/>
      <c r="CU56" s="87">
        <v>45264.790000000008</v>
      </c>
      <c r="CV56" s="87"/>
      <c r="CW56" s="87"/>
      <c r="CX56" s="87"/>
      <c r="CY56" s="69"/>
    </row>
    <row r="57" spans="1:103" x14ac:dyDescent="0.25">
      <c r="A57" s="104" t="s">
        <v>432</v>
      </c>
      <c r="B57" s="69" t="s">
        <v>433</v>
      </c>
      <c r="C57" s="69"/>
      <c r="D57" s="84">
        <v>2928</v>
      </c>
      <c r="E57" s="69" t="s">
        <v>433</v>
      </c>
      <c r="F57" s="69" t="s">
        <v>434</v>
      </c>
      <c r="G57" s="69"/>
      <c r="H57" s="69"/>
      <c r="I57" s="69"/>
      <c r="J57" s="69"/>
      <c r="K57" s="69"/>
      <c r="L57" s="69"/>
      <c r="M57" s="69"/>
      <c r="N57" s="69"/>
      <c r="O57" s="69"/>
      <c r="P57" s="69"/>
      <c r="Q57" s="69"/>
      <c r="R57" s="69"/>
      <c r="S57" s="69"/>
      <c r="T57" s="69"/>
      <c r="U57" s="69"/>
      <c r="V57" s="69"/>
      <c r="W57" s="69"/>
      <c r="X57" s="69"/>
      <c r="Y57" s="69"/>
      <c r="Z57" s="87">
        <v>48623.75</v>
      </c>
      <c r="AA57" s="87">
        <v>14586.230000000001</v>
      </c>
      <c r="AB57" s="87">
        <v>0</v>
      </c>
      <c r="AC57" s="87">
        <v>594214</v>
      </c>
      <c r="AD57" s="87">
        <v>0</v>
      </c>
      <c r="AE57" s="87">
        <v>40907</v>
      </c>
      <c r="AF57" s="87">
        <v>0</v>
      </c>
      <c r="AG57" s="87">
        <v>22912</v>
      </c>
      <c r="AH57" s="87">
        <v>39421</v>
      </c>
      <c r="AI57" s="87">
        <v>1644.6</v>
      </c>
      <c r="AJ57" s="87">
        <v>0</v>
      </c>
      <c r="AK57" s="87">
        <v>7294.93</v>
      </c>
      <c r="AL57" s="87">
        <v>6972.99</v>
      </c>
      <c r="AM57" s="87">
        <v>2250</v>
      </c>
      <c r="AN57" s="87">
        <v>0</v>
      </c>
      <c r="AO57" s="87">
        <v>4483.17</v>
      </c>
      <c r="AP57" s="87">
        <v>0</v>
      </c>
      <c r="AQ57" s="87">
        <v>0</v>
      </c>
      <c r="AR57" s="87">
        <v>0</v>
      </c>
      <c r="AS57" s="87">
        <v>0</v>
      </c>
      <c r="AT57" s="87">
        <v>319137.18</v>
      </c>
      <c r="AU57" s="87">
        <v>0</v>
      </c>
      <c r="AV57" s="87">
        <v>146512.55999999994</v>
      </c>
      <c r="AW57" s="87">
        <v>0</v>
      </c>
      <c r="AX57" s="87">
        <v>29034.14</v>
      </c>
      <c r="AY57" s="87">
        <v>0</v>
      </c>
      <c r="AZ57" s="87">
        <v>1751.5399999999997</v>
      </c>
      <c r="BA57" s="87">
        <v>3135.22</v>
      </c>
      <c r="BB57" s="87">
        <v>2726.7</v>
      </c>
      <c r="BC57" s="87">
        <v>2519.66</v>
      </c>
      <c r="BD57" s="87">
        <v>0</v>
      </c>
      <c r="BE57" s="87">
        <v>11597.140000000001</v>
      </c>
      <c r="BF57" s="87">
        <v>4242.6100000000006</v>
      </c>
      <c r="BG57" s="87">
        <v>29901.660000000003</v>
      </c>
      <c r="BH57" s="87">
        <v>0</v>
      </c>
      <c r="BI57" s="87">
        <v>0</v>
      </c>
      <c r="BJ57" s="87">
        <v>0</v>
      </c>
      <c r="BK57" s="87">
        <v>52234.58</v>
      </c>
      <c r="BL57" s="87">
        <v>16486.560000000001</v>
      </c>
      <c r="BM57" s="87">
        <v>6345.33</v>
      </c>
      <c r="BN57" s="87">
        <v>0</v>
      </c>
      <c r="BO57" s="87">
        <v>0</v>
      </c>
      <c r="BP57" s="87">
        <v>0</v>
      </c>
      <c r="BQ57" s="87">
        <v>0</v>
      </c>
      <c r="BR57" s="87">
        <v>0</v>
      </c>
      <c r="BS57" s="87">
        <v>0</v>
      </c>
      <c r="BT57" s="87">
        <v>0</v>
      </c>
      <c r="BU57" s="87">
        <v>12620.63</v>
      </c>
      <c r="BV57" s="87">
        <v>1794</v>
      </c>
      <c r="BW57" s="87">
        <v>0</v>
      </c>
      <c r="BX57" s="87">
        <v>34345.360000000001</v>
      </c>
      <c r="BY57" s="87">
        <v>0</v>
      </c>
      <c r="BZ57" s="87">
        <v>12274.74</v>
      </c>
      <c r="CA57" s="87">
        <v>21992.26</v>
      </c>
      <c r="CB57" s="87">
        <v>0</v>
      </c>
      <c r="CC57" s="87">
        <v>0</v>
      </c>
      <c r="CD57" s="87">
        <v>0</v>
      </c>
      <c r="CE57" s="87">
        <v>0</v>
      </c>
      <c r="CF57" s="87">
        <v>0</v>
      </c>
      <c r="CG57" s="87">
        <v>4765</v>
      </c>
      <c r="CH57" s="87">
        <v>0</v>
      </c>
      <c r="CI57" s="87">
        <v>0</v>
      </c>
      <c r="CJ57" s="87">
        <v>1</v>
      </c>
      <c r="CK57" s="87">
        <v>0</v>
      </c>
      <c r="CL57" s="87">
        <v>5577.5</v>
      </c>
      <c r="CM57" s="87">
        <v>0</v>
      </c>
      <c r="CN57" s="87">
        <v>7447.5</v>
      </c>
      <c r="CO57" s="87">
        <v>0</v>
      </c>
      <c r="CP57" s="87">
        <v>0</v>
      </c>
      <c r="CQ57" s="87">
        <v>0</v>
      </c>
      <c r="CR57" s="87">
        <v>0</v>
      </c>
      <c r="CS57" s="87">
        <v>60071.570000000182</v>
      </c>
      <c r="CT57" s="87"/>
      <c r="CU57" s="87">
        <v>6326.2300000000032</v>
      </c>
      <c r="CV57" s="87"/>
      <c r="CW57" s="87"/>
      <c r="CX57" s="87"/>
      <c r="CY57" s="69"/>
    </row>
    <row r="58" spans="1:103" x14ac:dyDescent="0.25">
      <c r="A58" s="104" t="s">
        <v>437</v>
      </c>
      <c r="B58" s="69" t="s">
        <v>438</v>
      </c>
      <c r="C58" s="69"/>
      <c r="D58" s="84">
        <v>2125</v>
      </c>
      <c r="E58" s="69" t="s">
        <v>438</v>
      </c>
      <c r="F58" s="69" t="s">
        <v>439</v>
      </c>
      <c r="G58" s="69"/>
      <c r="H58" s="69"/>
      <c r="I58" s="69"/>
      <c r="J58" s="69"/>
      <c r="K58" s="69"/>
      <c r="L58" s="69"/>
      <c r="M58" s="69"/>
      <c r="N58" s="69"/>
      <c r="O58" s="69"/>
      <c r="P58" s="69"/>
      <c r="Q58" s="69"/>
      <c r="R58" s="69"/>
      <c r="S58" s="69"/>
      <c r="T58" s="69"/>
      <c r="U58" s="69"/>
      <c r="V58" s="69"/>
      <c r="W58" s="69"/>
      <c r="X58" s="69"/>
      <c r="Y58" s="69"/>
      <c r="Z58" s="87">
        <v>-110911.67000000025</v>
      </c>
      <c r="AA58" s="87">
        <v>27369.870000000006</v>
      </c>
      <c r="AB58" s="87">
        <v>0</v>
      </c>
      <c r="AC58" s="87">
        <v>1020011.49</v>
      </c>
      <c r="AD58" s="87">
        <v>0</v>
      </c>
      <c r="AE58" s="87">
        <v>23452</v>
      </c>
      <c r="AF58" s="87">
        <v>0</v>
      </c>
      <c r="AG58" s="87">
        <v>34265</v>
      </c>
      <c r="AH58" s="87">
        <v>73566.41</v>
      </c>
      <c r="AI58" s="87">
        <v>0</v>
      </c>
      <c r="AJ58" s="87">
        <v>1536</v>
      </c>
      <c r="AK58" s="87">
        <v>84866.25</v>
      </c>
      <c r="AL58" s="87">
        <v>19265.009999999998</v>
      </c>
      <c r="AM58" s="87">
        <v>0</v>
      </c>
      <c r="AN58" s="87">
        <v>0</v>
      </c>
      <c r="AO58" s="87">
        <v>11821.82</v>
      </c>
      <c r="AP58" s="87">
        <v>8655.66</v>
      </c>
      <c r="AQ58" s="87">
        <v>0</v>
      </c>
      <c r="AR58" s="87">
        <v>0</v>
      </c>
      <c r="AS58" s="87">
        <v>0</v>
      </c>
      <c r="AT58" s="87">
        <v>650294.93000000005</v>
      </c>
      <c r="AU58" s="87">
        <v>8342.6</v>
      </c>
      <c r="AV58" s="87">
        <v>227147.21</v>
      </c>
      <c r="AW58" s="87">
        <v>28581.72</v>
      </c>
      <c r="AX58" s="87">
        <v>73907.789999999994</v>
      </c>
      <c r="AY58" s="87">
        <v>0</v>
      </c>
      <c r="AZ58" s="87">
        <v>48395.969999999987</v>
      </c>
      <c r="BA58" s="87">
        <v>4626.1900000000005</v>
      </c>
      <c r="BB58" s="87">
        <v>1394.1999999999998</v>
      </c>
      <c r="BC58" s="87">
        <v>1081</v>
      </c>
      <c r="BD58" s="87">
        <v>0</v>
      </c>
      <c r="BE58" s="87">
        <v>5755.7500000000018</v>
      </c>
      <c r="BF58" s="87">
        <v>1134.52</v>
      </c>
      <c r="BG58" s="87">
        <v>27273.920000000002</v>
      </c>
      <c r="BH58" s="87">
        <v>5067.55</v>
      </c>
      <c r="BI58" s="87">
        <v>19241.990000000002</v>
      </c>
      <c r="BJ58" s="87">
        <v>0</v>
      </c>
      <c r="BK58" s="87">
        <v>4214.83</v>
      </c>
      <c r="BL58" s="87">
        <v>11511.05</v>
      </c>
      <c r="BM58" s="87">
        <v>10129.15</v>
      </c>
      <c r="BN58" s="87">
        <v>0</v>
      </c>
      <c r="BO58" s="87">
        <v>0</v>
      </c>
      <c r="BP58" s="87">
        <v>0</v>
      </c>
      <c r="BQ58" s="87">
        <v>0</v>
      </c>
      <c r="BR58" s="87">
        <v>0</v>
      </c>
      <c r="BS58" s="87">
        <v>0</v>
      </c>
      <c r="BT58" s="87">
        <v>0</v>
      </c>
      <c r="BU58" s="87">
        <v>6569.27</v>
      </c>
      <c r="BV58" s="87">
        <v>4324</v>
      </c>
      <c r="BW58" s="87">
        <v>-2492.83</v>
      </c>
      <c r="BX58" s="87">
        <v>65782.929999999993</v>
      </c>
      <c r="BY58" s="87">
        <v>8891.81</v>
      </c>
      <c r="BZ58" s="87">
        <v>6462.96</v>
      </c>
      <c r="CA58" s="87">
        <v>27389.1</v>
      </c>
      <c r="CB58" s="87">
        <v>0</v>
      </c>
      <c r="CC58" s="87">
        <v>0</v>
      </c>
      <c r="CD58" s="87">
        <v>0</v>
      </c>
      <c r="CE58" s="87">
        <v>0</v>
      </c>
      <c r="CF58" s="87">
        <v>0</v>
      </c>
      <c r="CG58" s="87">
        <v>6115</v>
      </c>
      <c r="CH58" s="87">
        <v>0</v>
      </c>
      <c r="CI58" s="87">
        <v>0</v>
      </c>
      <c r="CJ58" s="87">
        <v>1</v>
      </c>
      <c r="CK58" s="87">
        <v>0</v>
      </c>
      <c r="CL58" s="87">
        <v>2190</v>
      </c>
      <c r="CM58" s="87">
        <v>5500</v>
      </c>
      <c r="CN58" s="87">
        <v>1716</v>
      </c>
      <c r="CO58" s="87">
        <v>0</v>
      </c>
      <c r="CP58" s="87">
        <v>0</v>
      </c>
      <c r="CQ58" s="87">
        <v>0</v>
      </c>
      <c r="CR58" s="87">
        <v>0</v>
      </c>
      <c r="CS58" s="87">
        <v>-78499.64000000013</v>
      </c>
      <c r="CT58" s="87"/>
      <c r="CU58" s="87">
        <v>24078.87000000001</v>
      </c>
      <c r="CV58" s="87"/>
      <c r="CW58" s="87"/>
      <c r="CX58" s="87"/>
      <c r="CY58" s="69"/>
    </row>
    <row r="59" spans="1:103" x14ac:dyDescent="0.25">
      <c r="A59" s="105" t="s">
        <v>442</v>
      </c>
      <c r="B59" s="69" t="s">
        <v>443</v>
      </c>
      <c r="C59" s="69"/>
      <c r="D59" s="84">
        <v>2135</v>
      </c>
      <c r="E59" s="69" t="s">
        <v>443</v>
      </c>
      <c r="F59" s="69" t="s">
        <v>444</v>
      </c>
      <c r="G59" s="69"/>
      <c r="H59" s="69"/>
      <c r="I59" s="69"/>
      <c r="J59" s="69"/>
      <c r="K59" s="69"/>
      <c r="L59" s="69"/>
      <c r="M59" s="69"/>
      <c r="N59" s="69"/>
      <c r="O59" s="69"/>
      <c r="P59" s="69"/>
      <c r="Q59" s="69"/>
      <c r="R59" s="69"/>
      <c r="S59" s="69"/>
      <c r="T59" s="69"/>
      <c r="U59" s="69"/>
      <c r="V59" s="69"/>
      <c r="W59" s="69"/>
      <c r="X59" s="69"/>
      <c r="Y59" s="69"/>
      <c r="Z59" s="87">
        <v>-31711.430000000131</v>
      </c>
      <c r="AA59" s="87">
        <v>994.81999999999971</v>
      </c>
      <c r="AB59" s="87">
        <v>0</v>
      </c>
      <c r="AC59" s="87">
        <v>831302.2</v>
      </c>
      <c r="AD59" s="87">
        <v>0</v>
      </c>
      <c r="AE59" s="87">
        <v>109746</v>
      </c>
      <c r="AF59" s="87">
        <v>0</v>
      </c>
      <c r="AG59" s="87">
        <v>47745.83</v>
      </c>
      <c r="AH59" s="87">
        <v>71086</v>
      </c>
      <c r="AI59" s="87">
        <v>0</v>
      </c>
      <c r="AJ59" s="87">
        <v>2335</v>
      </c>
      <c r="AK59" s="87">
        <v>65745.960000000006</v>
      </c>
      <c r="AL59" s="87">
        <v>18117.11</v>
      </c>
      <c r="AM59" s="87">
        <v>0</v>
      </c>
      <c r="AN59" s="87">
        <v>0</v>
      </c>
      <c r="AO59" s="87">
        <v>22382.48</v>
      </c>
      <c r="AP59" s="87">
        <v>286.70999999999998</v>
      </c>
      <c r="AQ59" s="87">
        <v>0</v>
      </c>
      <c r="AR59" s="87">
        <v>0</v>
      </c>
      <c r="AS59" s="87">
        <v>0</v>
      </c>
      <c r="AT59" s="87">
        <v>564372</v>
      </c>
      <c r="AU59" s="87">
        <v>3226.17</v>
      </c>
      <c r="AV59" s="87">
        <v>231752.00999999983</v>
      </c>
      <c r="AW59" s="87">
        <v>30700.54</v>
      </c>
      <c r="AX59" s="87">
        <v>47597.33</v>
      </c>
      <c r="AY59" s="87">
        <v>0</v>
      </c>
      <c r="AZ59" s="87">
        <v>29406.659999999978</v>
      </c>
      <c r="BA59" s="87">
        <v>3764.8700000000008</v>
      </c>
      <c r="BB59" s="87">
        <v>6308.57</v>
      </c>
      <c r="BC59" s="87">
        <v>2294.25</v>
      </c>
      <c r="BD59" s="87">
        <v>0</v>
      </c>
      <c r="BE59" s="87">
        <v>11572.66</v>
      </c>
      <c r="BF59" s="87">
        <v>2950.78</v>
      </c>
      <c r="BG59" s="87">
        <v>3152.7400000000002</v>
      </c>
      <c r="BH59" s="87">
        <v>4152.95</v>
      </c>
      <c r="BI59" s="87">
        <v>8840.8700000000008</v>
      </c>
      <c r="BJ59" s="87">
        <v>0</v>
      </c>
      <c r="BK59" s="87">
        <v>8019.47</v>
      </c>
      <c r="BL59" s="87">
        <v>35310.839999999997</v>
      </c>
      <c r="BM59" s="87">
        <v>10872.84</v>
      </c>
      <c r="BN59" s="87">
        <v>0</v>
      </c>
      <c r="BO59" s="87">
        <v>0</v>
      </c>
      <c r="BP59" s="87">
        <v>0</v>
      </c>
      <c r="BQ59" s="87">
        <v>0</v>
      </c>
      <c r="BR59" s="87">
        <v>0</v>
      </c>
      <c r="BS59" s="87">
        <v>0</v>
      </c>
      <c r="BT59" s="87">
        <v>0</v>
      </c>
      <c r="BU59" s="87">
        <v>9588.89</v>
      </c>
      <c r="BV59" s="87">
        <v>1529.5</v>
      </c>
      <c r="BW59" s="87">
        <v>-0.08</v>
      </c>
      <c r="BX59" s="87">
        <v>60874.65</v>
      </c>
      <c r="BY59" s="87">
        <v>6994.76</v>
      </c>
      <c r="BZ59" s="87">
        <v>1800.7</v>
      </c>
      <c r="CA59" s="87">
        <v>48328.04</v>
      </c>
      <c r="CB59" s="87">
        <v>0</v>
      </c>
      <c r="CC59" s="87">
        <v>0</v>
      </c>
      <c r="CD59" s="87">
        <v>0</v>
      </c>
      <c r="CE59" s="87">
        <v>0</v>
      </c>
      <c r="CF59" s="87">
        <v>0</v>
      </c>
      <c r="CG59" s="87">
        <v>8048.68</v>
      </c>
      <c r="CH59" s="87">
        <v>0</v>
      </c>
      <c r="CI59" s="87">
        <v>0</v>
      </c>
      <c r="CJ59" s="87">
        <v>1</v>
      </c>
      <c r="CK59" s="87">
        <v>0</v>
      </c>
      <c r="CL59" s="87">
        <v>1320</v>
      </c>
      <c r="CM59" s="87">
        <v>0</v>
      </c>
      <c r="CN59" s="87">
        <v>7723.5</v>
      </c>
      <c r="CO59" s="87">
        <v>0</v>
      </c>
      <c r="CP59" s="87">
        <v>0</v>
      </c>
      <c r="CQ59" s="87">
        <v>0</v>
      </c>
      <c r="CR59" s="87">
        <v>0</v>
      </c>
      <c r="CS59" s="87">
        <v>3623.8499999998603</v>
      </c>
      <c r="CT59" s="87"/>
      <c r="CU59" s="87">
        <v>0</v>
      </c>
      <c r="CV59" s="87"/>
      <c r="CW59" s="87"/>
      <c r="CX59" s="87"/>
      <c r="CY59" s="69"/>
    </row>
    <row r="60" spans="1:103" x14ac:dyDescent="0.25">
      <c r="A60" s="104" t="s">
        <v>447</v>
      </c>
      <c r="B60" s="69" t="s">
        <v>448</v>
      </c>
      <c r="C60" s="69"/>
      <c r="D60" s="84">
        <v>4090</v>
      </c>
      <c r="E60" s="69" t="s">
        <v>448</v>
      </c>
      <c r="F60" s="69" t="s">
        <v>449</v>
      </c>
      <c r="G60" s="69"/>
      <c r="H60" s="69"/>
      <c r="I60" s="69"/>
      <c r="J60" s="69"/>
      <c r="K60" s="69"/>
      <c r="L60" s="69"/>
      <c r="M60" s="69"/>
      <c r="N60" s="69"/>
      <c r="O60" s="69"/>
      <c r="P60" s="69"/>
      <c r="Q60" s="69"/>
      <c r="R60" s="69"/>
      <c r="S60" s="69"/>
      <c r="T60" s="69"/>
      <c r="U60" s="69"/>
      <c r="V60" s="69"/>
      <c r="W60" s="69"/>
      <c r="X60" s="69"/>
      <c r="Y60" s="69"/>
      <c r="Z60" s="87">
        <v>437036.55837231246</v>
      </c>
      <c r="AA60" s="87">
        <v>2319.6699999999837</v>
      </c>
      <c r="AB60" s="87">
        <v>0</v>
      </c>
      <c r="AC60" s="87">
        <v>8600371.7899999991</v>
      </c>
      <c r="AD60" s="87">
        <v>2510343</v>
      </c>
      <c r="AE60" s="87">
        <v>248414.34</v>
      </c>
      <c r="AF60" s="87">
        <v>0</v>
      </c>
      <c r="AG60" s="87">
        <v>317350</v>
      </c>
      <c r="AH60" s="87">
        <v>144407.82999999999</v>
      </c>
      <c r="AI60" s="87">
        <v>128274.03</v>
      </c>
      <c r="AJ60" s="87">
        <v>23836.67</v>
      </c>
      <c r="AK60" s="87">
        <v>130228.54</v>
      </c>
      <c r="AL60" s="87">
        <v>262009.14</v>
      </c>
      <c r="AM60" s="87">
        <v>0</v>
      </c>
      <c r="AN60" s="87">
        <v>1307.47</v>
      </c>
      <c r="AO60" s="87">
        <v>0</v>
      </c>
      <c r="AP60" s="87">
        <v>10448.629999999999</v>
      </c>
      <c r="AQ60" s="87">
        <v>0</v>
      </c>
      <c r="AR60" s="87">
        <v>0</v>
      </c>
      <c r="AS60" s="87">
        <v>0</v>
      </c>
      <c r="AT60" s="87">
        <v>7720218.7599999998</v>
      </c>
      <c r="AU60" s="87">
        <v>101306.51</v>
      </c>
      <c r="AV60" s="87">
        <v>1499566.7400000002</v>
      </c>
      <c r="AW60" s="87">
        <v>482329.2</v>
      </c>
      <c r="AX60" s="87">
        <v>608927.82999999996</v>
      </c>
      <c r="AY60" s="87">
        <v>169418.23999999999</v>
      </c>
      <c r="AZ60" s="87">
        <v>48232.339999999982</v>
      </c>
      <c r="BA60" s="87">
        <v>57886.29</v>
      </c>
      <c r="BB60" s="87">
        <v>8900.9199999999983</v>
      </c>
      <c r="BC60" s="87">
        <v>0</v>
      </c>
      <c r="BD60" s="87">
        <v>0</v>
      </c>
      <c r="BE60" s="87">
        <v>103695.26</v>
      </c>
      <c r="BF60" s="87">
        <v>33939.35</v>
      </c>
      <c r="BG60" s="87">
        <v>14449.93</v>
      </c>
      <c r="BH60" s="87">
        <v>42734.81</v>
      </c>
      <c r="BI60" s="87">
        <v>294407.24</v>
      </c>
      <c r="BJ60" s="87">
        <v>0</v>
      </c>
      <c r="BK60" s="87">
        <v>58286.74</v>
      </c>
      <c r="BL60" s="87">
        <v>233616.69</v>
      </c>
      <c r="BM60" s="87">
        <v>38411.82</v>
      </c>
      <c r="BN60" s="87">
        <v>0</v>
      </c>
      <c r="BO60" s="87">
        <v>0</v>
      </c>
      <c r="BP60" s="87">
        <v>0</v>
      </c>
      <c r="BQ60" s="87">
        <v>0</v>
      </c>
      <c r="BR60" s="87">
        <v>0</v>
      </c>
      <c r="BS60" s="87">
        <v>0</v>
      </c>
      <c r="BT60" s="87">
        <v>198961.76</v>
      </c>
      <c r="BU60" s="87">
        <v>109385.5</v>
      </c>
      <c r="BV60" s="87">
        <v>39422</v>
      </c>
      <c r="BW60" s="87">
        <v>0</v>
      </c>
      <c r="BX60" s="87">
        <v>282996.59000000003</v>
      </c>
      <c r="BY60" s="87">
        <v>59780</v>
      </c>
      <c r="BZ60" s="87">
        <v>242116.94</v>
      </c>
      <c r="CA60" s="87">
        <v>24380.76</v>
      </c>
      <c r="CB60" s="87">
        <v>0</v>
      </c>
      <c r="CC60" s="87">
        <v>0</v>
      </c>
      <c r="CD60" s="87">
        <v>83802.81</v>
      </c>
      <c r="CE60" s="87">
        <v>0</v>
      </c>
      <c r="CF60" s="87">
        <v>0</v>
      </c>
      <c r="CG60" s="87">
        <v>35311.56</v>
      </c>
      <c r="CH60" s="87">
        <v>0</v>
      </c>
      <c r="CI60" s="87">
        <v>0</v>
      </c>
      <c r="CJ60" s="87">
        <v>1</v>
      </c>
      <c r="CK60" s="87">
        <v>0</v>
      </c>
      <c r="CL60" s="87">
        <v>0</v>
      </c>
      <c r="CM60" s="87">
        <v>0</v>
      </c>
      <c r="CN60" s="87">
        <v>17411.91</v>
      </c>
      <c r="CO60" s="87">
        <v>0</v>
      </c>
      <c r="CP60" s="87">
        <v>0</v>
      </c>
      <c r="CQ60" s="87">
        <v>0</v>
      </c>
      <c r="CR60" s="87">
        <v>0</v>
      </c>
      <c r="CS60" s="87">
        <v>256852.96837231517</v>
      </c>
      <c r="CT60" s="87"/>
      <c r="CU60" s="87">
        <v>20219.319999999982</v>
      </c>
      <c r="CV60" s="87"/>
      <c r="CW60" s="87"/>
      <c r="CX60" s="87"/>
      <c r="CY60" s="69"/>
    </row>
    <row r="61" spans="1:103" x14ac:dyDescent="0.25">
      <c r="A61" s="104" t="s">
        <v>452</v>
      </c>
      <c r="B61" s="69" t="s">
        <v>453</v>
      </c>
      <c r="C61" s="69"/>
      <c r="D61" s="84">
        <v>3000</v>
      </c>
      <c r="E61" s="69" t="s">
        <v>453</v>
      </c>
      <c r="F61" s="69" t="s">
        <v>454</v>
      </c>
      <c r="G61" s="69"/>
      <c r="H61" s="69"/>
      <c r="I61" s="69"/>
      <c r="J61" s="69"/>
      <c r="K61" s="69"/>
      <c r="L61" s="69"/>
      <c r="M61" s="69"/>
      <c r="N61" s="69"/>
      <c r="O61" s="69"/>
      <c r="P61" s="69"/>
      <c r="Q61" s="69"/>
      <c r="R61" s="69"/>
      <c r="S61" s="69"/>
      <c r="T61" s="69"/>
      <c r="U61" s="69"/>
      <c r="V61" s="69"/>
      <c r="W61" s="69"/>
      <c r="X61" s="69"/>
      <c r="Y61" s="69"/>
      <c r="Z61" s="87">
        <v>52308.339999999909</v>
      </c>
      <c r="AA61" s="87">
        <v>7806.4800000000041</v>
      </c>
      <c r="AB61" s="87">
        <v>0</v>
      </c>
      <c r="AC61" s="87">
        <v>990010.93</v>
      </c>
      <c r="AD61" s="87">
        <v>0</v>
      </c>
      <c r="AE61" s="87">
        <v>44925.15</v>
      </c>
      <c r="AF61" s="87">
        <v>0</v>
      </c>
      <c r="AG61" s="87">
        <v>40001.58</v>
      </c>
      <c r="AH61" s="87">
        <v>67443</v>
      </c>
      <c r="AI61" s="87">
        <v>535</v>
      </c>
      <c r="AJ61" s="87">
        <v>8712</v>
      </c>
      <c r="AK61" s="87">
        <v>20139.52</v>
      </c>
      <c r="AL61" s="87">
        <v>22705.43</v>
      </c>
      <c r="AM61" s="87">
        <v>380</v>
      </c>
      <c r="AN61" s="87">
        <v>0</v>
      </c>
      <c r="AO61" s="87">
        <v>23865.06</v>
      </c>
      <c r="AP61" s="87">
        <v>11339.16</v>
      </c>
      <c r="AQ61" s="87">
        <v>0</v>
      </c>
      <c r="AR61" s="87">
        <v>0</v>
      </c>
      <c r="AS61" s="87">
        <v>0</v>
      </c>
      <c r="AT61" s="87">
        <v>617572.85</v>
      </c>
      <c r="AU61" s="87">
        <v>742.25</v>
      </c>
      <c r="AV61" s="87">
        <v>204691.15000000002</v>
      </c>
      <c r="AW61" s="87">
        <v>898.26</v>
      </c>
      <c r="AX61" s="87">
        <v>24014.2</v>
      </c>
      <c r="AY61" s="87">
        <v>0</v>
      </c>
      <c r="AZ61" s="87">
        <v>29957.370000000024</v>
      </c>
      <c r="BA61" s="87">
        <v>4345.3700000000008</v>
      </c>
      <c r="BB61" s="87">
        <v>3089.91</v>
      </c>
      <c r="BC61" s="87">
        <v>6975.13</v>
      </c>
      <c r="BD61" s="87">
        <v>0</v>
      </c>
      <c r="BE61" s="87">
        <v>17478.73</v>
      </c>
      <c r="BF61" s="87">
        <v>6873.0099999999984</v>
      </c>
      <c r="BG61" s="87">
        <v>26051.350000000006</v>
      </c>
      <c r="BH61" s="87">
        <v>4467.6899999999996</v>
      </c>
      <c r="BI61" s="87">
        <v>16561.669999999998</v>
      </c>
      <c r="BJ61" s="87">
        <v>0</v>
      </c>
      <c r="BK61" s="87">
        <v>5265.21</v>
      </c>
      <c r="BL61" s="87">
        <v>37397.78</v>
      </c>
      <c r="BM61" s="87">
        <v>14976.29</v>
      </c>
      <c r="BN61" s="87">
        <v>0</v>
      </c>
      <c r="BO61" s="87">
        <v>0</v>
      </c>
      <c r="BP61" s="87">
        <v>0</v>
      </c>
      <c r="BQ61" s="87">
        <v>0</v>
      </c>
      <c r="BR61" s="87">
        <v>0</v>
      </c>
      <c r="BS61" s="87">
        <v>0</v>
      </c>
      <c r="BT61" s="87">
        <v>0</v>
      </c>
      <c r="BU61" s="87">
        <v>17563.900000000001</v>
      </c>
      <c r="BV61" s="87">
        <v>4255</v>
      </c>
      <c r="BW61" s="87">
        <v>782.09</v>
      </c>
      <c r="BX61" s="87">
        <v>49274.05</v>
      </c>
      <c r="BY61" s="87">
        <v>0</v>
      </c>
      <c r="BZ61" s="87">
        <v>3702.65</v>
      </c>
      <c r="CA61" s="87">
        <v>30158.78</v>
      </c>
      <c r="CB61" s="87">
        <v>0</v>
      </c>
      <c r="CC61" s="87">
        <v>0</v>
      </c>
      <c r="CD61" s="87">
        <v>10328.18</v>
      </c>
      <c r="CE61" s="87">
        <v>0</v>
      </c>
      <c r="CF61" s="87">
        <v>0</v>
      </c>
      <c r="CG61" s="87">
        <v>5890</v>
      </c>
      <c r="CH61" s="87">
        <v>0</v>
      </c>
      <c r="CI61" s="87">
        <v>0</v>
      </c>
      <c r="CJ61" s="87">
        <v>1</v>
      </c>
      <c r="CK61" s="87">
        <v>0</v>
      </c>
      <c r="CL61" s="87">
        <v>0</v>
      </c>
      <c r="CM61" s="87">
        <v>19.23</v>
      </c>
      <c r="CN61" s="87">
        <v>9599.0800000000017</v>
      </c>
      <c r="CO61" s="87">
        <v>0</v>
      </c>
      <c r="CP61" s="87">
        <v>0</v>
      </c>
      <c r="CQ61" s="87">
        <v>0</v>
      </c>
      <c r="CR61" s="87">
        <v>0</v>
      </c>
      <c r="CS61" s="87">
        <v>144942.30000000005</v>
      </c>
      <c r="CT61" s="87"/>
      <c r="CU61" s="87">
        <v>4078.1700000000019</v>
      </c>
      <c r="CV61" s="87"/>
      <c r="CW61" s="87"/>
      <c r="CX61" s="87"/>
      <c r="CY61" s="69"/>
    </row>
    <row r="62" spans="1:103" x14ac:dyDescent="0.25">
      <c r="A62" s="104" t="s">
        <v>457</v>
      </c>
      <c r="B62" s="69" t="s">
        <v>458</v>
      </c>
      <c r="C62" s="69"/>
      <c r="D62" s="84">
        <v>3003</v>
      </c>
      <c r="E62" s="69" t="s">
        <v>458</v>
      </c>
      <c r="F62" s="69" t="s">
        <v>459</v>
      </c>
      <c r="G62" s="69"/>
      <c r="H62" s="69"/>
      <c r="I62" s="69"/>
      <c r="J62" s="69"/>
      <c r="K62" s="69"/>
      <c r="L62" s="69"/>
      <c r="M62" s="69"/>
      <c r="N62" s="69"/>
      <c r="O62" s="69"/>
      <c r="P62" s="69"/>
      <c r="Q62" s="69"/>
      <c r="R62" s="69"/>
      <c r="S62" s="69"/>
      <c r="T62" s="69"/>
      <c r="U62" s="69"/>
      <c r="V62" s="69"/>
      <c r="W62" s="69"/>
      <c r="X62" s="69"/>
      <c r="Y62" s="69"/>
      <c r="Z62" s="87">
        <v>38376.069999999469</v>
      </c>
      <c r="AA62" s="87">
        <v>17319.760000000002</v>
      </c>
      <c r="AB62" s="87">
        <v>0</v>
      </c>
      <c r="AC62" s="87">
        <v>847498</v>
      </c>
      <c r="AD62" s="87">
        <v>0</v>
      </c>
      <c r="AE62" s="87">
        <v>203209.67</v>
      </c>
      <c r="AF62" s="87">
        <v>0</v>
      </c>
      <c r="AG62" s="87">
        <v>50600</v>
      </c>
      <c r="AH62" s="87">
        <v>59100</v>
      </c>
      <c r="AI62" s="87">
        <v>4396</v>
      </c>
      <c r="AJ62" s="87">
        <v>0</v>
      </c>
      <c r="AK62" s="87">
        <v>54302.86</v>
      </c>
      <c r="AL62" s="87">
        <v>12714.47</v>
      </c>
      <c r="AM62" s="87">
        <v>0</v>
      </c>
      <c r="AN62" s="87">
        <v>13304.8</v>
      </c>
      <c r="AO62" s="87">
        <v>15694.29</v>
      </c>
      <c r="AP62" s="87">
        <v>4077.11</v>
      </c>
      <c r="AQ62" s="87">
        <v>0</v>
      </c>
      <c r="AR62" s="87">
        <v>0</v>
      </c>
      <c r="AS62" s="87">
        <v>0</v>
      </c>
      <c r="AT62" s="87">
        <v>594016</v>
      </c>
      <c r="AU62" s="87">
        <v>0</v>
      </c>
      <c r="AV62" s="87">
        <v>320783.62999999907</v>
      </c>
      <c r="AW62" s="87">
        <v>41024.89</v>
      </c>
      <c r="AX62" s="87">
        <v>65660.800000000003</v>
      </c>
      <c r="AY62" s="87">
        <v>37397.089999999997</v>
      </c>
      <c r="AZ62" s="87">
        <v>16902.540000000008</v>
      </c>
      <c r="BA62" s="87">
        <v>5551.2000000000007</v>
      </c>
      <c r="BB62" s="87">
        <v>7177.32</v>
      </c>
      <c r="BC62" s="87">
        <v>0</v>
      </c>
      <c r="BD62" s="87">
        <v>6334.1</v>
      </c>
      <c r="BE62" s="87">
        <v>11291.890000000001</v>
      </c>
      <c r="BF62" s="87">
        <v>3273.58</v>
      </c>
      <c r="BG62" s="87">
        <v>1780.1500000000003</v>
      </c>
      <c r="BH62" s="87">
        <v>2637.16</v>
      </c>
      <c r="BI62" s="87">
        <v>14020.68</v>
      </c>
      <c r="BJ62" s="87">
        <v>0</v>
      </c>
      <c r="BK62" s="87">
        <v>5757.78</v>
      </c>
      <c r="BL62" s="87">
        <v>36659.61</v>
      </c>
      <c r="BM62" s="87">
        <v>4516.96</v>
      </c>
      <c r="BN62" s="87">
        <v>0</v>
      </c>
      <c r="BO62" s="87">
        <v>0</v>
      </c>
      <c r="BP62" s="87">
        <v>0</v>
      </c>
      <c r="BQ62" s="87">
        <v>0</v>
      </c>
      <c r="BR62" s="87">
        <v>0</v>
      </c>
      <c r="BS62" s="87">
        <v>0</v>
      </c>
      <c r="BT62" s="87">
        <v>982.4</v>
      </c>
      <c r="BU62" s="87">
        <v>13186.9</v>
      </c>
      <c r="BV62" s="87">
        <v>3542</v>
      </c>
      <c r="BW62" s="87">
        <v>1385.99</v>
      </c>
      <c r="BX62" s="87">
        <v>12951.32</v>
      </c>
      <c r="BY62" s="87">
        <v>0</v>
      </c>
      <c r="BZ62" s="87">
        <v>14327.71</v>
      </c>
      <c r="CA62" s="87">
        <v>47698.879999999997</v>
      </c>
      <c r="CB62" s="87">
        <v>0</v>
      </c>
      <c r="CC62" s="87">
        <v>0</v>
      </c>
      <c r="CD62" s="87">
        <v>1037.55</v>
      </c>
      <c r="CE62" s="87">
        <v>0</v>
      </c>
      <c r="CF62" s="87">
        <v>0</v>
      </c>
      <c r="CG62" s="87">
        <v>5732.5</v>
      </c>
      <c r="CH62" s="87">
        <v>0</v>
      </c>
      <c r="CI62" s="87">
        <v>0</v>
      </c>
      <c r="CJ62" s="87">
        <v>1</v>
      </c>
      <c r="CK62" s="87">
        <v>0</v>
      </c>
      <c r="CL62" s="87">
        <v>660.72</v>
      </c>
      <c r="CM62" s="87">
        <v>0</v>
      </c>
      <c r="CN62" s="87">
        <v>1384</v>
      </c>
      <c r="CO62" s="87">
        <v>0</v>
      </c>
      <c r="CP62" s="87">
        <v>0</v>
      </c>
      <c r="CQ62" s="87">
        <v>0</v>
      </c>
      <c r="CR62" s="87">
        <v>0</v>
      </c>
      <c r="CS62" s="87">
        <v>33375.140000000596</v>
      </c>
      <c r="CT62" s="87"/>
      <c r="CU62" s="87">
        <v>21007.54</v>
      </c>
      <c r="CV62" s="87"/>
      <c r="CW62" s="87"/>
      <c r="CX62" s="87"/>
      <c r="CY62" s="69"/>
    </row>
    <row r="63" spans="1:103" x14ac:dyDescent="0.25">
      <c r="A63" s="104" t="s">
        <v>462</v>
      </c>
      <c r="B63" s="69" t="s">
        <v>463</v>
      </c>
      <c r="C63" s="69"/>
      <c r="D63" s="84">
        <v>3004</v>
      </c>
      <c r="E63" s="69" t="s">
        <v>463</v>
      </c>
      <c r="F63" s="69" t="s">
        <v>464</v>
      </c>
      <c r="G63" s="69"/>
      <c r="H63" s="69"/>
      <c r="I63" s="69"/>
      <c r="J63" s="69"/>
      <c r="K63" s="69"/>
      <c r="L63" s="69"/>
      <c r="M63" s="69"/>
      <c r="N63" s="69"/>
      <c r="O63" s="69"/>
      <c r="P63" s="69"/>
      <c r="Q63" s="69"/>
      <c r="R63" s="69"/>
      <c r="S63" s="69"/>
      <c r="T63" s="69"/>
      <c r="U63" s="69"/>
      <c r="V63" s="69"/>
      <c r="W63" s="69"/>
      <c r="X63" s="69"/>
      <c r="Y63" s="69"/>
      <c r="Z63" s="87">
        <v>10325.480000000223</v>
      </c>
      <c r="AA63" s="87">
        <v>288.96999999999935</v>
      </c>
      <c r="AB63" s="87">
        <v>0</v>
      </c>
      <c r="AC63" s="87">
        <v>543519.73</v>
      </c>
      <c r="AD63" s="87">
        <v>0</v>
      </c>
      <c r="AE63" s="87">
        <v>45397.22</v>
      </c>
      <c r="AF63" s="87">
        <v>0</v>
      </c>
      <c r="AG63" s="87">
        <v>18130</v>
      </c>
      <c r="AH63" s="87">
        <v>33817</v>
      </c>
      <c r="AI63" s="87">
        <v>4002</v>
      </c>
      <c r="AJ63" s="87">
        <v>0</v>
      </c>
      <c r="AK63" s="87">
        <v>12419.45</v>
      </c>
      <c r="AL63" s="87">
        <v>11404.39</v>
      </c>
      <c r="AM63" s="87">
        <v>3900</v>
      </c>
      <c r="AN63" s="87">
        <v>0</v>
      </c>
      <c r="AO63" s="87">
        <v>4788</v>
      </c>
      <c r="AP63" s="87">
        <v>8112.62</v>
      </c>
      <c r="AQ63" s="87">
        <v>0</v>
      </c>
      <c r="AR63" s="87">
        <v>0</v>
      </c>
      <c r="AS63" s="87">
        <v>0</v>
      </c>
      <c r="AT63" s="87">
        <v>370142.63</v>
      </c>
      <c r="AU63" s="87">
        <v>0</v>
      </c>
      <c r="AV63" s="87">
        <v>86641.02</v>
      </c>
      <c r="AW63" s="87">
        <v>14931.23</v>
      </c>
      <c r="AX63" s="87">
        <v>57211.96</v>
      </c>
      <c r="AY63" s="87">
        <v>0</v>
      </c>
      <c r="AZ63" s="87">
        <v>14365.219999999998</v>
      </c>
      <c r="BA63" s="87">
        <v>3423.5800000000004</v>
      </c>
      <c r="BB63" s="87">
        <v>3136.5</v>
      </c>
      <c r="BC63" s="87">
        <v>3604.03</v>
      </c>
      <c r="BD63" s="87">
        <v>0</v>
      </c>
      <c r="BE63" s="87">
        <v>14585.820000000003</v>
      </c>
      <c r="BF63" s="87">
        <v>2437.5</v>
      </c>
      <c r="BG63" s="87">
        <v>510.86</v>
      </c>
      <c r="BH63" s="87">
        <v>1537.94</v>
      </c>
      <c r="BI63" s="87">
        <v>9796.3799999999992</v>
      </c>
      <c r="BJ63" s="87">
        <v>0</v>
      </c>
      <c r="BK63" s="87">
        <v>2625.58</v>
      </c>
      <c r="BL63" s="87">
        <v>13799.85</v>
      </c>
      <c r="BM63" s="87">
        <v>4614.62</v>
      </c>
      <c r="BN63" s="87">
        <v>0</v>
      </c>
      <c r="BO63" s="87">
        <v>0</v>
      </c>
      <c r="BP63" s="87">
        <v>0</v>
      </c>
      <c r="BQ63" s="87">
        <v>0</v>
      </c>
      <c r="BR63" s="87">
        <v>0</v>
      </c>
      <c r="BS63" s="87">
        <v>0</v>
      </c>
      <c r="BT63" s="87">
        <v>978.1</v>
      </c>
      <c r="BU63" s="87">
        <v>10867.29</v>
      </c>
      <c r="BV63" s="87">
        <v>1863</v>
      </c>
      <c r="BW63" s="87">
        <v>-26094.25</v>
      </c>
      <c r="BX63" s="87">
        <v>38992.31</v>
      </c>
      <c r="BY63" s="87">
        <v>5267.68</v>
      </c>
      <c r="BZ63" s="87">
        <v>23438.14</v>
      </c>
      <c r="CA63" s="87">
        <v>13918.26</v>
      </c>
      <c r="CB63" s="87">
        <v>0</v>
      </c>
      <c r="CC63" s="87">
        <v>0</v>
      </c>
      <c r="CD63" s="87">
        <v>7000</v>
      </c>
      <c r="CE63" s="87">
        <v>0</v>
      </c>
      <c r="CF63" s="87">
        <v>0</v>
      </c>
      <c r="CG63" s="87">
        <v>4911.25</v>
      </c>
      <c r="CH63" s="87">
        <v>0</v>
      </c>
      <c r="CI63" s="87">
        <v>0</v>
      </c>
      <c r="CJ63" s="87">
        <v>1</v>
      </c>
      <c r="CK63" s="87">
        <v>0</v>
      </c>
      <c r="CL63" s="87">
        <v>0</v>
      </c>
      <c r="CM63" s="87">
        <v>3454</v>
      </c>
      <c r="CN63" s="87">
        <v>1033.01</v>
      </c>
      <c r="CO63" s="87">
        <v>0</v>
      </c>
      <c r="CP63" s="87">
        <v>0</v>
      </c>
      <c r="CQ63" s="87">
        <v>0</v>
      </c>
      <c r="CR63" s="87">
        <v>0</v>
      </c>
      <c r="CS63" s="87">
        <v>16220.640000000363</v>
      </c>
      <c r="CT63" s="87"/>
      <c r="CU63" s="87">
        <v>713.20999999999913</v>
      </c>
      <c r="CV63" s="87"/>
      <c r="CW63" s="87"/>
      <c r="CX63" s="87"/>
      <c r="CY63" s="69"/>
    </row>
    <row r="64" spans="1:103" x14ac:dyDescent="0.25">
      <c r="A64" s="104" t="s">
        <v>467</v>
      </c>
      <c r="B64" s="69" t="s">
        <v>468</v>
      </c>
      <c r="C64" s="69"/>
      <c r="D64" s="84">
        <v>3005</v>
      </c>
      <c r="E64" s="69" t="s">
        <v>468</v>
      </c>
      <c r="F64" s="69" t="s">
        <v>469</v>
      </c>
      <c r="G64" s="69"/>
      <c r="H64" s="69"/>
      <c r="I64" s="69"/>
      <c r="J64" s="69"/>
      <c r="K64" s="69"/>
      <c r="L64" s="69"/>
      <c r="M64" s="69"/>
      <c r="N64" s="69"/>
      <c r="O64" s="69"/>
      <c r="P64" s="69"/>
      <c r="Q64" s="69"/>
      <c r="R64" s="69"/>
      <c r="S64" s="69"/>
      <c r="T64" s="69"/>
      <c r="U64" s="69"/>
      <c r="V64" s="69"/>
      <c r="W64" s="69"/>
      <c r="X64" s="69"/>
      <c r="Y64" s="69"/>
      <c r="Z64" s="87">
        <v>120108.72</v>
      </c>
      <c r="AA64" s="87">
        <v>-1864.9000000000015</v>
      </c>
      <c r="AB64" s="87">
        <v>0</v>
      </c>
      <c r="AC64" s="87">
        <v>1053421</v>
      </c>
      <c r="AD64" s="87">
        <v>0</v>
      </c>
      <c r="AE64" s="87">
        <v>47595</v>
      </c>
      <c r="AF64" s="87">
        <v>0</v>
      </c>
      <c r="AG64" s="87">
        <v>31300</v>
      </c>
      <c r="AH64" s="87">
        <v>54880</v>
      </c>
      <c r="AI64" s="87">
        <v>0</v>
      </c>
      <c r="AJ64" s="87">
        <v>18863.95</v>
      </c>
      <c r="AK64" s="87">
        <v>147096.01</v>
      </c>
      <c r="AL64" s="87">
        <v>20433.3</v>
      </c>
      <c r="AM64" s="87">
        <v>0</v>
      </c>
      <c r="AN64" s="87">
        <v>0</v>
      </c>
      <c r="AO64" s="87">
        <v>31682.050000000003</v>
      </c>
      <c r="AP64" s="87">
        <v>13853.55</v>
      </c>
      <c r="AQ64" s="87">
        <v>0</v>
      </c>
      <c r="AR64" s="87">
        <v>0</v>
      </c>
      <c r="AS64" s="87">
        <v>0</v>
      </c>
      <c r="AT64" s="87">
        <v>666519.47</v>
      </c>
      <c r="AU64" s="87">
        <v>12786.68</v>
      </c>
      <c r="AV64" s="87">
        <v>231921.98</v>
      </c>
      <c r="AW64" s="87">
        <v>22724.76</v>
      </c>
      <c r="AX64" s="87">
        <v>83394.69</v>
      </c>
      <c r="AY64" s="87">
        <v>0</v>
      </c>
      <c r="AZ64" s="87">
        <v>101218.08000000006</v>
      </c>
      <c r="BA64" s="87">
        <v>7290.27</v>
      </c>
      <c r="BB64" s="87">
        <v>4171.91</v>
      </c>
      <c r="BC64" s="87">
        <v>3859.2400000000002</v>
      </c>
      <c r="BD64" s="87">
        <v>0</v>
      </c>
      <c r="BE64" s="87">
        <v>20235.320000000007</v>
      </c>
      <c r="BF64" s="87">
        <v>3061.25</v>
      </c>
      <c r="BG64" s="87">
        <v>29325.819999999996</v>
      </c>
      <c r="BH64" s="87">
        <v>3559.49</v>
      </c>
      <c r="BI64" s="87">
        <v>27244.06</v>
      </c>
      <c r="BJ64" s="87">
        <v>0</v>
      </c>
      <c r="BK64" s="87">
        <v>11256.08</v>
      </c>
      <c r="BL64" s="87">
        <v>67214.849999999991</v>
      </c>
      <c r="BM64" s="87">
        <v>12312.52</v>
      </c>
      <c r="BN64" s="87">
        <v>0</v>
      </c>
      <c r="BO64" s="87">
        <v>0</v>
      </c>
      <c r="BP64" s="87">
        <v>0</v>
      </c>
      <c r="BQ64" s="87">
        <v>0</v>
      </c>
      <c r="BR64" s="87">
        <v>0</v>
      </c>
      <c r="BS64" s="87">
        <v>0</v>
      </c>
      <c r="BT64" s="87">
        <v>0</v>
      </c>
      <c r="BU64" s="87">
        <v>14480.09</v>
      </c>
      <c r="BV64" s="87">
        <v>4876</v>
      </c>
      <c r="BW64" s="87">
        <v>8523.42</v>
      </c>
      <c r="BX64" s="87">
        <v>78528.58</v>
      </c>
      <c r="BY64" s="87">
        <v>0</v>
      </c>
      <c r="BZ64" s="87">
        <v>245</v>
      </c>
      <c r="CA64" s="87">
        <v>15858.81</v>
      </c>
      <c r="CB64" s="87">
        <v>0</v>
      </c>
      <c r="CC64" s="87">
        <v>0</v>
      </c>
      <c r="CD64" s="87">
        <v>7720</v>
      </c>
      <c r="CE64" s="87">
        <v>0</v>
      </c>
      <c r="CF64" s="87">
        <v>0</v>
      </c>
      <c r="CG64" s="87">
        <v>6385</v>
      </c>
      <c r="CH64" s="87">
        <v>0</v>
      </c>
      <c r="CI64" s="87">
        <v>0</v>
      </c>
      <c r="CJ64" s="87">
        <v>1</v>
      </c>
      <c r="CK64" s="87">
        <v>0</v>
      </c>
      <c r="CL64" s="87">
        <v>2768.63</v>
      </c>
      <c r="CM64" s="87">
        <v>945.69</v>
      </c>
      <c r="CN64" s="87">
        <v>705.91000000000008</v>
      </c>
      <c r="CO64" s="87">
        <v>0</v>
      </c>
      <c r="CP64" s="87">
        <v>0</v>
      </c>
      <c r="CQ64" s="87">
        <v>0</v>
      </c>
      <c r="CR64" s="87">
        <v>0</v>
      </c>
      <c r="CS64" s="87">
        <v>100905.2099999995</v>
      </c>
      <c r="CT64" s="87"/>
      <c r="CU64" s="87">
        <v>99.869999999998072</v>
      </c>
      <c r="CV64" s="87"/>
      <c r="CW64" s="87"/>
      <c r="CX64" s="87"/>
      <c r="CY64" s="69"/>
    </row>
    <row r="65" spans="1:103" x14ac:dyDescent="0.25">
      <c r="A65" s="104" t="s">
        <v>472</v>
      </c>
      <c r="B65" s="69" t="s">
        <v>473</v>
      </c>
      <c r="C65" s="69"/>
      <c r="D65" s="84">
        <v>3006</v>
      </c>
      <c r="E65" s="69" t="s">
        <v>473</v>
      </c>
      <c r="F65" s="69" t="s">
        <v>474</v>
      </c>
      <c r="G65" s="69"/>
      <c r="H65" s="69"/>
      <c r="I65" s="69"/>
      <c r="J65" s="69"/>
      <c r="K65" s="69"/>
      <c r="L65" s="69"/>
      <c r="M65" s="69"/>
      <c r="N65" s="69"/>
      <c r="O65" s="69"/>
      <c r="P65" s="69"/>
      <c r="Q65" s="69"/>
      <c r="R65" s="69"/>
      <c r="S65" s="69"/>
      <c r="T65" s="69"/>
      <c r="U65" s="69"/>
      <c r="V65" s="69"/>
      <c r="W65" s="69"/>
      <c r="X65" s="69"/>
      <c r="Y65" s="69"/>
      <c r="Z65" s="87">
        <v>27708.250000000317</v>
      </c>
      <c r="AA65" s="87">
        <v>16097.649999999998</v>
      </c>
      <c r="AB65" s="87">
        <v>0</v>
      </c>
      <c r="AC65" s="87">
        <v>888545</v>
      </c>
      <c r="AD65" s="87">
        <v>0</v>
      </c>
      <c r="AE65" s="87">
        <v>90860</v>
      </c>
      <c r="AF65" s="87">
        <v>0</v>
      </c>
      <c r="AG65" s="87">
        <v>40805</v>
      </c>
      <c r="AH65" s="87">
        <v>65583</v>
      </c>
      <c r="AI65" s="87">
        <v>0</v>
      </c>
      <c r="AJ65" s="87">
        <v>0</v>
      </c>
      <c r="AK65" s="87">
        <v>-11553.21</v>
      </c>
      <c r="AL65" s="87">
        <v>25769.99</v>
      </c>
      <c r="AM65" s="87">
        <v>5000</v>
      </c>
      <c r="AN65" s="87">
        <v>0</v>
      </c>
      <c r="AO65" s="87">
        <v>10501</v>
      </c>
      <c r="AP65" s="87">
        <v>10467.31</v>
      </c>
      <c r="AQ65" s="87">
        <v>0</v>
      </c>
      <c r="AR65" s="87">
        <v>0</v>
      </c>
      <c r="AS65" s="87">
        <v>0</v>
      </c>
      <c r="AT65" s="87">
        <v>587287.5</v>
      </c>
      <c r="AU65" s="87">
        <v>0</v>
      </c>
      <c r="AV65" s="87">
        <v>251875.28999999986</v>
      </c>
      <c r="AW65" s="87">
        <v>0</v>
      </c>
      <c r="AX65" s="87">
        <v>47347.12</v>
      </c>
      <c r="AY65" s="87">
        <v>0</v>
      </c>
      <c r="AZ65" s="87">
        <v>3630.5099999999989</v>
      </c>
      <c r="BA65" s="87">
        <v>4022.5200000000004</v>
      </c>
      <c r="BB65" s="87">
        <v>3580.49</v>
      </c>
      <c r="BC65" s="87">
        <v>3941.74</v>
      </c>
      <c r="BD65" s="87">
        <v>0</v>
      </c>
      <c r="BE65" s="87">
        <v>9679.2100000000009</v>
      </c>
      <c r="BF65" s="87">
        <v>7675.11</v>
      </c>
      <c r="BG65" s="87">
        <v>13244.71</v>
      </c>
      <c r="BH65" s="87">
        <v>8491.86</v>
      </c>
      <c r="BI65" s="87">
        <v>20726.22</v>
      </c>
      <c r="BJ65" s="87">
        <v>0</v>
      </c>
      <c r="BK65" s="87">
        <v>4690.75</v>
      </c>
      <c r="BL65" s="87">
        <v>36827.379999999997</v>
      </c>
      <c r="BM65" s="87">
        <v>10099.49</v>
      </c>
      <c r="BN65" s="87">
        <v>0</v>
      </c>
      <c r="BO65" s="87">
        <v>0</v>
      </c>
      <c r="BP65" s="87">
        <v>0</v>
      </c>
      <c r="BQ65" s="87">
        <v>0</v>
      </c>
      <c r="BR65" s="87">
        <v>0</v>
      </c>
      <c r="BS65" s="87">
        <v>0</v>
      </c>
      <c r="BT65" s="87">
        <v>0</v>
      </c>
      <c r="BU65" s="87">
        <v>13045.77</v>
      </c>
      <c r="BV65" s="87">
        <v>3795</v>
      </c>
      <c r="BW65" s="87">
        <v>0</v>
      </c>
      <c r="BX65" s="87">
        <v>64852.46</v>
      </c>
      <c r="BY65" s="87">
        <v>0</v>
      </c>
      <c r="BZ65" s="87">
        <v>10250.4</v>
      </c>
      <c r="CA65" s="87">
        <v>25922.66</v>
      </c>
      <c r="CB65" s="87">
        <v>0</v>
      </c>
      <c r="CC65" s="87">
        <v>0</v>
      </c>
      <c r="CD65" s="87">
        <v>0</v>
      </c>
      <c r="CE65" s="87">
        <v>0</v>
      </c>
      <c r="CF65" s="87">
        <v>0</v>
      </c>
      <c r="CG65" s="87">
        <v>5856.25</v>
      </c>
      <c r="CH65" s="87">
        <v>0</v>
      </c>
      <c r="CI65" s="87">
        <v>0</v>
      </c>
      <c r="CJ65" s="87">
        <v>1</v>
      </c>
      <c r="CK65" s="87">
        <v>0</v>
      </c>
      <c r="CL65" s="87">
        <v>0</v>
      </c>
      <c r="CM65" s="87">
        <v>0</v>
      </c>
      <c r="CN65" s="87">
        <v>4927.63</v>
      </c>
      <c r="CO65" s="87">
        <v>0</v>
      </c>
      <c r="CP65" s="87">
        <v>0</v>
      </c>
      <c r="CQ65" s="87">
        <v>0</v>
      </c>
      <c r="CR65" s="87">
        <v>0</v>
      </c>
      <c r="CS65" s="87">
        <v>22700.150000000838</v>
      </c>
      <c r="CT65" s="87"/>
      <c r="CU65" s="87">
        <v>17026.269999999997</v>
      </c>
      <c r="CV65" s="87"/>
      <c r="CW65" s="87"/>
      <c r="CX65" s="87"/>
      <c r="CY65" s="69"/>
    </row>
    <row r="66" spans="1:103" x14ac:dyDescent="0.25">
      <c r="A66" s="104" t="s">
        <v>477</v>
      </c>
      <c r="B66" s="69" t="s">
        <v>478</v>
      </c>
      <c r="C66" s="69"/>
      <c r="D66" s="84">
        <v>3009</v>
      </c>
      <c r="E66" s="69" t="s">
        <v>478</v>
      </c>
      <c r="F66" s="69" t="s">
        <v>479</v>
      </c>
      <c r="G66" s="69"/>
      <c r="H66" s="69"/>
      <c r="I66" s="69"/>
      <c r="J66" s="69"/>
      <c r="K66" s="69"/>
      <c r="L66" s="69"/>
      <c r="M66" s="69"/>
      <c r="N66" s="69"/>
      <c r="O66" s="69"/>
      <c r="P66" s="69"/>
      <c r="Q66" s="69"/>
      <c r="R66" s="69"/>
      <c r="S66" s="69"/>
      <c r="T66" s="69"/>
      <c r="U66" s="69"/>
      <c r="V66" s="69"/>
      <c r="W66" s="69"/>
      <c r="X66" s="69"/>
      <c r="Y66" s="69"/>
      <c r="Z66" s="87">
        <v>-11457.739999999476</v>
      </c>
      <c r="AA66" s="87">
        <v>1308.3100000000013</v>
      </c>
      <c r="AB66" s="87">
        <v>0</v>
      </c>
      <c r="AC66" s="87">
        <v>997942.93</v>
      </c>
      <c r="AD66" s="87">
        <v>0</v>
      </c>
      <c r="AE66" s="87">
        <v>20703</v>
      </c>
      <c r="AF66" s="87">
        <v>0</v>
      </c>
      <c r="AG66" s="87">
        <v>62945</v>
      </c>
      <c r="AH66" s="87">
        <v>67107.86</v>
      </c>
      <c r="AI66" s="87">
        <v>3726</v>
      </c>
      <c r="AJ66" s="87">
        <v>1102.5</v>
      </c>
      <c r="AK66" s="87">
        <v>26804.48</v>
      </c>
      <c r="AL66" s="87">
        <v>20175.650000000001</v>
      </c>
      <c r="AM66" s="87">
        <v>9972</v>
      </c>
      <c r="AN66" s="87">
        <v>4388</v>
      </c>
      <c r="AO66" s="87">
        <v>15161.55</v>
      </c>
      <c r="AP66" s="87">
        <v>9244.07</v>
      </c>
      <c r="AQ66" s="87">
        <v>0</v>
      </c>
      <c r="AR66" s="87">
        <v>0</v>
      </c>
      <c r="AS66" s="87">
        <v>0</v>
      </c>
      <c r="AT66" s="87">
        <v>608973.52</v>
      </c>
      <c r="AU66" s="87">
        <v>0</v>
      </c>
      <c r="AV66" s="87">
        <v>234317.50000000003</v>
      </c>
      <c r="AW66" s="87">
        <v>37866.959999999999</v>
      </c>
      <c r="AX66" s="87">
        <v>63230.86</v>
      </c>
      <c r="AY66" s="87">
        <v>0</v>
      </c>
      <c r="AZ66" s="87">
        <v>16675.390000000007</v>
      </c>
      <c r="BA66" s="87">
        <v>3665.58</v>
      </c>
      <c r="BB66" s="87">
        <v>12864.89</v>
      </c>
      <c r="BC66" s="87">
        <v>1081</v>
      </c>
      <c r="BD66" s="87">
        <v>1933.53</v>
      </c>
      <c r="BE66" s="87">
        <v>12366.949999999999</v>
      </c>
      <c r="BF66" s="87">
        <v>1220</v>
      </c>
      <c r="BG66" s="87">
        <v>1425.8</v>
      </c>
      <c r="BH66" s="87">
        <v>1757.18</v>
      </c>
      <c r="BI66" s="87">
        <v>21850.31</v>
      </c>
      <c r="BJ66" s="87">
        <v>0</v>
      </c>
      <c r="BK66" s="87">
        <v>3950.81</v>
      </c>
      <c r="BL66" s="87">
        <v>33817.51</v>
      </c>
      <c r="BM66" s="87">
        <v>8039.98</v>
      </c>
      <c r="BN66" s="87">
        <v>0</v>
      </c>
      <c r="BO66" s="87">
        <v>0</v>
      </c>
      <c r="BP66" s="87">
        <v>0</v>
      </c>
      <c r="BQ66" s="87">
        <v>0</v>
      </c>
      <c r="BR66" s="87">
        <v>0</v>
      </c>
      <c r="BS66" s="87">
        <v>0</v>
      </c>
      <c r="BT66" s="87">
        <v>0</v>
      </c>
      <c r="BU66" s="87">
        <v>9116.27</v>
      </c>
      <c r="BV66" s="87">
        <v>4324</v>
      </c>
      <c r="BW66" s="87">
        <v>2488.64</v>
      </c>
      <c r="BX66" s="87">
        <v>55501.41</v>
      </c>
      <c r="BY66" s="87">
        <v>6366.32</v>
      </c>
      <c r="BZ66" s="87">
        <v>12014.73</v>
      </c>
      <c r="CA66" s="87">
        <v>14484.88</v>
      </c>
      <c r="CB66" s="87">
        <v>0</v>
      </c>
      <c r="CC66" s="87">
        <v>0</v>
      </c>
      <c r="CD66" s="87">
        <v>0</v>
      </c>
      <c r="CE66" s="87">
        <v>0</v>
      </c>
      <c r="CF66" s="87">
        <v>0</v>
      </c>
      <c r="CG66" s="87">
        <v>6160</v>
      </c>
      <c r="CH66" s="87">
        <v>0</v>
      </c>
      <c r="CI66" s="87">
        <v>0</v>
      </c>
      <c r="CJ66" s="87">
        <v>1</v>
      </c>
      <c r="CK66" s="87">
        <v>0</v>
      </c>
      <c r="CL66" s="87">
        <v>5953.5599999999995</v>
      </c>
      <c r="CM66" s="87">
        <v>289</v>
      </c>
      <c r="CN66" s="87">
        <v>0</v>
      </c>
      <c r="CO66" s="87">
        <v>0</v>
      </c>
      <c r="CP66" s="87">
        <v>0</v>
      </c>
      <c r="CQ66" s="87">
        <v>0</v>
      </c>
      <c r="CR66" s="87">
        <v>0</v>
      </c>
      <c r="CS66" s="87">
        <v>58481.280000000959</v>
      </c>
      <c r="CT66" s="87"/>
      <c r="CU66" s="87">
        <v>1225.7500000000018</v>
      </c>
      <c r="CV66" s="87"/>
      <c r="CW66" s="87"/>
      <c r="CX66" s="87"/>
      <c r="CY66" s="69"/>
    </row>
    <row r="67" spans="1:103" x14ac:dyDescent="0.25">
      <c r="A67" s="104" t="s">
        <v>482</v>
      </c>
      <c r="B67" s="69" t="s">
        <v>483</v>
      </c>
      <c r="C67" s="69"/>
      <c r="D67" s="84">
        <v>2032</v>
      </c>
      <c r="E67" s="69" t="s">
        <v>483</v>
      </c>
      <c r="F67" s="69" t="s">
        <v>484</v>
      </c>
      <c r="G67" s="69"/>
      <c r="H67" s="69"/>
      <c r="I67" s="69"/>
      <c r="J67" s="69"/>
      <c r="K67" s="69"/>
      <c r="L67" s="69"/>
      <c r="M67" s="69"/>
      <c r="N67" s="69"/>
      <c r="O67" s="69"/>
      <c r="P67" s="69"/>
      <c r="Q67" s="69"/>
      <c r="R67" s="69"/>
      <c r="S67" s="69"/>
      <c r="T67" s="69"/>
      <c r="U67" s="69"/>
      <c r="V67" s="69"/>
      <c r="W67" s="69"/>
      <c r="X67" s="69"/>
      <c r="Y67" s="69"/>
      <c r="Z67" s="87">
        <v>404210.50000000146</v>
      </c>
      <c r="AA67" s="87">
        <v>32309.989999999998</v>
      </c>
      <c r="AB67" s="87">
        <v>0</v>
      </c>
      <c r="AC67" s="87">
        <v>1654426</v>
      </c>
      <c r="AD67" s="87">
        <v>0</v>
      </c>
      <c r="AE67" s="87">
        <v>79349</v>
      </c>
      <c r="AF67" s="87">
        <v>0</v>
      </c>
      <c r="AG67" s="87">
        <v>72325</v>
      </c>
      <c r="AH67" s="87">
        <v>109746</v>
      </c>
      <c r="AI67" s="87">
        <v>375</v>
      </c>
      <c r="AJ67" s="87">
        <v>-17798.28</v>
      </c>
      <c r="AK67" s="87">
        <v>143171.57999999999</v>
      </c>
      <c r="AL67" s="87">
        <v>36905.009999999995</v>
      </c>
      <c r="AM67" s="87">
        <v>14220</v>
      </c>
      <c r="AN67" s="87">
        <v>0</v>
      </c>
      <c r="AO67" s="87">
        <v>24496</v>
      </c>
      <c r="AP67" s="87">
        <v>14362.7</v>
      </c>
      <c r="AQ67" s="87">
        <v>0</v>
      </c>
      <c r="AR67" s="87">
        <v>0</v>
      </c>
      <c r="AS67" s="87">
        <v>0</v>
      </c>
      <c r="AT67" s="87">
        <v>1181608.54</v>
      </c>
      <c r="AU67" s="87">
        <v>0</v>
      </c>
      <c r="AV67" s="87">
        <v>374829.16999999864</v>
      </c>
      <c r="AW67" s="87">
        <v>34958.39</v>
      </c>
      <c r="AX67" s="87">
        <v>114130.06</v>
      </c>
      <c r="AY67" s="87">
        <v>53127.97</v>
      </c>
      <c r="AZ67" s="87">
        <v>98662.690000000031</v>
      </c>
      <c r="BA67" s="87">
        <v>8101.23</v>
      </c>
      <c r="BB67" s="87">
        <v>3734</v>
      </c>
      <c r="BC67" s="87">
        <v>10957</v>
      </c>
      <c r="BD67" s="87">
        <v>0</v>
      </c>
      <c r="BE67" s="87">
        <v>17684.230000000003</v>
      </c>
      <c r="BF67" s="87">
        <v>1503.28</v>
      </c>
      <c r="BG67" s="87">
        <v>1572.6500000000003</v>
      </c>
      <c r="BH67" s="87">
        <v>5881.16</v>
      </c>
      <c r="BI67" s="87">
        <v>27143.42</v>
      </c>
      <c r="BJ67" s="87">
        <v>0</v>
      </c>
      <c r="BK67" s="87">
        <v>10058.200000000001</v>
      </c>
      <c r="BL67" s="87">
        <v>68314.240000000005</v>
      </c>
      <c r="BM67" s="87">
        <v>14843.82</v>
      </c>
      <c r="BN67" s="87">
        <v>0</v>
      </c>
      <c r="BO67" s="87">
        <v>0</v>
      </c>
      <c r="BP67" s="87">
        <v>0</v>
      </c>
      <c r="BQ67" s="87">
        <v>0</v>
      </c>
      <c r="BR67" s="87">
        <v>0</v>
      </c>
      <c r="BS67" s="87">
        <v>0</v>
      </c>
      <c r="BT67" s="87">
        <v>0</v>
      </c>
      <c r="BU67" s="87">
        <v>15525.889999999998</v>
      </c>
      <c r="BV67" s="87">
        <v>7659</v>
      </c>
      <c r="BW67" s="87">
        <v>8800.91</v>
      </c>
      <c r="BX67" s="87">
        <v>41762.839999999997</v>
      </c>
      <c r="BY67" s="87">
        <v>34239.089999999997</v>
      </c>
      <c r="BZ67" s="87">
        <v>23085.87</v>
      </c>
      <c r="CA67" s="87">
        <v>26331.360000000001</v>
      </c>
      <c r="CB67" s="87">
        <v>0</v>
      </c>
      <c r="CC67" s="87">
        <v>0</v>
      </c>
      <c r="CD67" s="87">
        <v>0</v>
      </c>
      <c r="CE67" s="87">
        <v>0</v>
      </c>
      <c r="CF67" s="87">
        <v>0</v>
      </c>
      <c r="CG67" s="87">
        <v>7645</v>
      </c>
      <c r="CH67" s="87">
        <v>0</v>
      </c>
      <c r="CI67" s="87">
        <v>0</v>
      </c>
      <c r="CJ67" s="87">
        <v>1</v>
      </c>
      <c r="CK67" s="87">
        <v>0</v>
      </c>
      <c r="CL67" s="87">
        <v>0</v>
      </c>
      <c r="CM67" s="87">
        <v>290.83</v>
      </c>
      <c r="CN67" s="87">
        <v>6033.2400000000007</v>
      </c>
      <c r="CO67" s="87">
        <v>0</v>
      </c>
      <c r="CP67" s="87">
        <v>0</v>
      </c>
      <c r="CQ67" s="87">
        <v>0</v>
      </c>
      <c r="CR67" s="87">
        <v>0</v>
      </c>
      <c r="CS67" s="87">
        <v>351273.50000000373</v>
      </c>
      <c r="CT67" s="87"/>
      <c r="CU67" s="87">
        <v>33630.92</v>
      </c>
      <c r="CV67" s="87"/>
      <c r="CW67" s="87"/>
      <c r="CX67" s="87"/>
      <c r="CY67" s="69"/>
    </row>
    <row r="68" spans="1:103" x14ac:dyDescent="0.25">
      <c r="A68" s="104" t="s">
        <v>487</v>
      </c>
      <c r="B68" s="69" t="s">
        <v>488</v>
      </c>
      <c r="C68" s="69"/>
      <c r="D68" s="84">
        <v>2925</v>
      </c>
      <c r="E68" s="69" t="s">
        <v>488</v>
      </c>
      <c r="F68" s="69" t="s">
        <v>489</v>
      </c>
      <c r="G68" s="69"/>
      <c r="H68" s="69"/>
      <c r="I68" s="69"/>
      <c r="J68" s="69"/>
      <c r="K68" s="69"/>
      <c r="L68" s="69"/>
      <c r="M68" s="69"/>
      <c r="N68" s="69"/>
      <c r="O68" s="69"/>
      <c r="P68" s="69"/>
      <c r="Q68" s="69"/>
      <c r="R68" s="69"/>
      <c r="S68" s="69"/>
      <c r="T68" s="69"/>
      <c r="U68" s="69"/>
      <c r="V68" s="69"/>
      <c r="W68" s="69"/>
      <c r="X68" s="69"/>
      <c r="Y68" s="69"/>
      <c r="Z68" s="87">
        <v>207813.80000000005</v>
      </c>
      <c r="AA68" s="87">
        <v>8375.73</v>
      </c>
      <c r="AB68" s="87">
        <v>0</v>
      </c>
      <c r="AC68" s="87">
        <v>2064387.87</v>
      </c>
      <c r="AD68" s="87">
        <v>0</v>
      </c>
      <c r="AE68" s="87">
        <v>71022</v>
      </c>
      <c r="AF68" s="87">
        <v>0</v>
      </c>
      <c r="AG68" s="87">
        <v>65269.599999999999</v>
      </c>
      <c r="AH68" s="87">
        <v>108937.43</v>
      </c>
      <c r="AI68" s="87">
        <v>-1086.9499999999998</v>
      </c>
      <c r="AJ68" s="87">
        <v>-1778.0599999999995</v>
      </c>
      <c r="AK68" s="87">
        <v>148778.07999999999</v>
      </c>
      <c r="AL68" s="87">
        <v>27033.45</v>
      </c>
      <c r="AM68" s="87">
        <v>0</v>
      </c>
      <c r="AN68" s="87">
        <v>9420</v>
      </c>
      <c r="AO68" s="87">
        <v>30114.58</v>
      </c>
      <c r="AP68" s="87">
        <v>5314.36</v>
      </c>
      <c r="AQ68" s="87">
        <v>0</v>
      </c>
      <c r="AR68" s="87">
        <v>0</v>
      </c>
      <c r="AS68" s="87">
        <v>0</v>
      </c>
      <c r="AT68" s="87">
        <v>1253351.73</v>
      </c>
      <c r="AU68" s="87">
        <v>17761.64</v>
      </c>
      <c r="AV68" s="87">
        <v>684740.01000000141</v>
      </c>
      <c r="AW68" s="87">
        <v>81791.53</v>
      </c>
      <c r="AX68" s="87">
        <v>173227.53</v>
      </c>
      <c r="AY68" s="87">
        <v>0</v>
      </c>
      <c r="AZ68" s="87">
        <v>132102.39999999991</v>
      </c>
      <c r="BA68" s="87">
        <v>11104.48</v>
      </c>
      <c r="BB68" s="87">
        <v>4958.5</v>
      </c>
      <c r="BC68" s="87">
        <v>13688.53</v>
      </c>
      <c r="BD68" s="87">
        <v>0</v>
      </c>
      <c r="BE68" s="87">
        <v>16099.910000000002</v>
      </c>
      <c r="BF68" s="87">
        <v>3843.3199999999997</v>
      </c>
      <c r="BG68" s="87">
        <v>7574.4999999999991</v>
      </c>
      <c r="BH68" s="87">
        <v>6764.27</v>
      </c>
      <c r="BI68" s="87">
        <v>35979.57</v>
      </c>
      <c r="BJ68" s="87">
        <v>0</v>
      </c>
      <c r="BK68" s="87">
        <v>15917.87</v>
      </c>
      <c r="BL68" s="87">
        <v>73548.010000000009</v>
      </c>
      <c r="BM68" s="87">
        <v>16497.64</v>
      </c>
      <c r="BN68" s="87">
        <v>0</v>
      </c>
      <c r="BO68" s="87">
        <v>0</v>
      </c>
      <c r="BP68" s="87">
        <v>0</v>
      </c>
      <c r="BQ68" s="87">
        <v>0</v>
      </c>
      <c r="BR68" s="87">
        <v>0</v>
      </c>
      <c r="BS68" s="87">
        <v>0</v>
      </c>
      <c r="BT68" s="87">
        <v>52.5</v>
      </c>
      <c r="BU68" s="87">
        <v>15349.82</v>
      </c>
      <c r="BV68" s="87">
        <v>10008</v>
      </c>
      <c r="BW68" s="87">
        <v>5235.18</v>
      </c>
      <c r="BX68" s="87">
        <v>107479.55</v>
      </c>
      <c r="BY68" s="87">
        <v>0</v>
      </c>
      <c r="BZ68" s="87">
        <v>25377.8</v>
      </c>
      <c r="CA68" s="87">
        <v>31324.76</v>
      </c>
      <c r="CB68" s="87">
        <v>0</v>
      </c>
      <c r="CC68" s="87">
        <v>0</v>
      </c>
      <c r="CD68" s="87">
        <v>9668.68</v>
      </c>
      <c r="CE68" s="87">
        <v>0</v>
      </c>
      <c r="CF68" s="87">
        <v>0</v>
      </c>
      <c r="CG68" s="87">
        <v>8522.5</v>
      </c>
      <c r="CH68" s="87">
        <v>0</v>
      </c>
      <c r="CI68" s="87">
        <v>0</v>
      </c>
      <c r="CJ68" s="87">
        <v>1</v>
      </c>
      <c r="CK68" s="87">
        <v>0</v>
      </c>
      <c r="CL68" s="87">
        <v>0</v>
      </c>
      <c r="CM68" s="87">
        <v>0</v>
      </c>
      <c r="CN68" s="87">
        <v>0</v>
      </c>
      <c r="CO68" s="87">
        <v>0</v>
      </c>
      <c r="CP68" s="87">
        <v>0</v>
      </c>
      <c r="CQ68" s="87">
        <v>0</v>
      </c>
      <c r="CR68" s="87">
        <v>0</v>
      </c>
      <c r="CS68" s="87">
        <v>-18221.570000000298</v>
      </c>
      <c r="CT68" s="87"/>
      <c r="CU68" s="87">
        <v>16898.23</v>
      </c>
      <c r="CV68" s="87"/>
      <c r="CW68" s="87"/>
      <c r="CX68" s="87"/>
      <c r="CY68" s="69"/>
    </row>
    <row r="69" spans="1:103" x14ac:dyDescent="0.25">
      <c r="A69" s="104" t="s">
        <v>492</v>
      </c>
      <c r="B69" s="69" t="s">
        <v>493</v>
      </c>
      <c r="C69" s="69"/>
      <c r="D69" s="84">
        <v>3311</v>
      </c>
      <c r="E69" s="69" t="s">
        <v>493</v>
      </c>
      <c r="F69" s="69" t="s">
        <v>494</v>
      </c>
      <c r="G69" s="69"/>
      <c r="H69" s="69"/>
      <c r="I69" s="69"/>
      <c r="J69" s="69"/>
      <c r="K69" s="69"/>
      <c r="L69" s="69"/>
      <c r="M69" s="69"/>
      <c r="N69" s="69"/>
      <c r="O69" s="69"/>
      <c r="P69" s="69"/>
      <c r="Q69" s="69"/>
      <c r="R69" s="69"/>
      <c r="S69" s="69"/>
      <c r="T69" s="69"/>
      <c r="U69" s="69"/>
      <c r="V69" s="69"/>
      <c r="W69" s="69"/>
      <c r="X69" s="69"/>
      <c r="Y69" s="69"/>
      <c r="Z69" s="87">
        <v>151430.96602513283</v>
      </c>
      <c r="AA69" s="87">
        <v>25306.170000000006</v>
      </c>
      <c r="AB69" s="87">
        <v>0</v>
      </c>
      <c r="AC69" s="87">
        <v>3375979.31</v>
      </c>
      <c r="AD69" s="87">
        <v>0</v>
      </c>
      <c r="AE69" s="87">
        <v>371466</v>
      </c>
      <c r="AF69" s="87">
        <v>0</v>
      </c>
      <c r="AG69" s="87">
        <v>139320</v>
      </c>
      <c r="AH69" s="87">
        <v>244766.03</v>
      </c>
      <c r="AI69" s="87">
        <v>-45874</v>
      </c>
      <c r="AJ69" s="87">
        <v>-2526.86</v>
      </c>
      <c r="AK69" s="87">
        <v>186272.67</v>
      </c>
      <c r="AL69" s="87">
        <v>66211.61</v>
      </c>
      <c r="AM69" s="87">
        <v>3060</v>
      </c>
      <c r="AN69" s="87">
        <v>8744.25</v>
      </c>
      <c r="AO69" s="87">
        <v>40155.550000000003</v>
      </c>
      <c r="AP69" s="87">
        <v>2042.82</v>
      </c>
      <c r="AQ69" s="87">
        <v>0</v>
      </c>
      <c r="AR69" s="87">
        <v>0</v>
      </c>
      <c r="AS69" s="87">
        <v>0</v>
      </c>
      <c r="AT69" s="87">
        <v>2134829.9</v>
      </c>
      <c r="AU69" s="87">
        <v>96812.28</v>
      </c>
      <c r="AV69" s="87">
        <v>825422.45999999961</v>
      </c>
      <c r="AW69" s="87">
        <v>147403.42000000001</v>
      </c>
      <c r="AX69" s="87">
        <v>173032.58</v>
      </c>
      <c r="AY69" s="87">
        <v>110800.41</v>
      </c>
      <c r="AZ69" s="87">
        <v>246976.89000000007</v>
      </c>
      <c r="BA69" s="87">
        <v>5060.2700000000004</v>
      </c>
      <c r="BB69" s="87">
        <v>7770.6</v>
      </c>
      <c r="BC69" s="87">
        <v>0</v>
      </c>
      <c r="BD69" s="87">
        <v>15786.92</v>
      </c>
      <c r="BE69" s="87">
        <v>45450.729999999996</v>
      </c>
      <c r="BF69" s="87">
        <v>3115.84</v>
      </c>
      <c r="BG69" s="87">
        <v>2087.25</v>
      </c>
      <c r="BH69" s="87">
        <v>1498.67</v>
      </c>
      <c r="BI69" s="87">
        <v>50675.199999999997</v>
      </c>
      <c r="BJ69" s="87">
        <v>0</v>
      </c>
      <c r="BK69" s="87">
        <v>22043.65</v>
      </c>
      <c r="BL69" s="87">
        <v>81064.66</v>
      </c>
      <c r="BM69" s="87">
        <v>63940.94</v>
      </c>
      <c r="BN69" s="87">
        <v>0</v>
      </c>
      <c r="BO69" s="87">
        <v>0</v>
      </c>
      <c r="BP69" s="87">
        <v>0</v>
      </c>
      <c r="BQ69" s="87">
        <v>0</v>
      </c>
      <c r="BR69" s="87">
        <v>0</v>
      </c>
      <c r="BS69" s="87">
        <v>0</v>
      </c>
      <c r="BT69" s="87">
        <v>0</v>
      </c>
      <c r="BU69" s="87">
        <v>23168.250000000004</v>
      </c>
      <c r="BV69" s="87">
        <v>15822</v>
      </c>
      <c r="BW69" s="87">
        <v>11013.14</v>
      </c>
      <c r="BX69" s="87">
        <v>75422.28</v>
      </c>
      <c r="BY69" s="87">
        <v>22365</v>
      </c>
      <c r="BZ69" s="87">
        <v>221363.46</v>
      </c>
      <c r="CA69" s="87">
        <v>63987.99</v>
      </c>
      <c r="CB69" s="87">
        <v>0</v>
      </c>
      <c r="CC69" s="87">
        <v>0</v>
      </c>
      <c r="CD69" s="87">
        <v>-62.93</v>
      </c>
      <c r="CE69" s="87">
        <v>0</v>
      </c>
      <c r="CF69" s="87">
        <v>0</v>
      </c>
      <c r="CG69" s="87">
        <v>0</v>
      </c>
      <c r="CH69" s="87">
        <v>0</v>
      </c>
      <c r="CI69" s="87">
        <v>0</v>
      </c>
      <c r="CJ69" s="87">
        <v>1</v>
      </c>
      <c r="CK69" s="87">
        <v>0</v>
      </c>
      <c r="CL69" s="87">
        <v>0</v>
      </c>
      <c r="CM69" s="87">
        <v>0</v>
      </c>
      <c r="CN69" s="87">
        <v>0</v>
      </c>
      <c r="CO69" s="87">
        <v>0</v>
      </c>
      <c r="CP69" s="87">
        <v>0</v>
      </c>
      <c r="CQ69" s="87">
        <v>0</v>
      </c>
      <c r="CR69" s="87">
        <v>0</v>
      </c>
      <c r="CS69" s="87">
        <v>74196.48602513317</v>
      </c>
      <c r="CT69" s="87"/>
      <c r="CU69" s="87">
        <v>25306.170000000006</v>
      </c>
      <c r="CV69" s="87"/>
      <c r="CW69" s="87"/>
      <c r="CX69" s="87"/>
      <c r="CY69" s="69"/>
    </row>
    <row r="70" spans="1:103" x14ac:dyDescent="0.25">
      <c r="A70" s="107" t="s">
        <v>497</v>
      </c>
      <c r="B70" s="69" t="s">
        <v>498</v>
      </c>
      <c r="C70" s="85"/>
      <c r="D70" s="86">
        <v>3308</v>
      </c>
      <c r="E70" s="85" t="s">
        <v>498</v>
      </c>
      <c r="F70" s="85" t="e">
        <v>#N/A</v>
      </c>
      <c r="G70" s="85"/>
      <c r="H70" s="85"/>
      <c r="I70" s="85"/>
      <c r="J70" s="85"/>
      <c r="K70" s="85"/>
      <c r="L70" s="85"/>
      <c r="M70" s="85"/>
      <c r="N70" s="85"/>
      <c r="O70" s="85"/>
      <c r="P70" s="85"/>
      <c r="Q70" s="85"/>
      <c r="R70" s="85"/>
      <c r="S70" s="85"/>
      <c r="T70" s="85"/>
      <c r="U70" s="85"/>
      <c r="V70" s="85"/>
      <c r="W70" s="85"/>
      <c r="X70" s="85"/>
      <c r="Y70" s="85"/>
      <c r="Z70" s="88">
        <v>-252.83000000007451</v>
      </c>
      <c r="AA70" s="88">
        <v>29169.39</v>
      </c>
      <c r="AB70" s="88">
        <v>0</v>
      </c>
      <c r="AC70" s="87">
        <v>0</v>
      </c>
      <c r="AD70" s="87">
        <v>0</v>
      </c>
      <c r="AE70" s="87">
        <v>0</v>
      </c>
      <c r="AF70" s="87">
        <v>0</v>
      </c>
      <c r="AG70" s="87">
        <v>0</v>
      </c>
      <c r="AH70" s="87">
        <v>0</v>
      </c>
      <c r="AI70" s="87">
        <v>0</v>
      </c>
      <c r="AJ70" s="87">
        <v>0</v>
      </c>
      <c r="AK70" s="87">
        <v>0</v>
      </c>
      <c r="AL70" s="87">
        <v>0</v>
      </c>
      <c r="AM70" s="87">
        <v>0</v>
      </c>
      <c r="AN70" s="87">
        <v>0</v>
      </c>
      <c r="AO70" s="87">
        <v>0</v>
      </c>
      <c r="AP70" s="87">
        <v>0</v>
      </c>
      <c r="AQ70" s="87">
        <v>0</v>
      </c>
      <c r="AR70" s="87">
        <v>0</v>
      </c>
      <c r="AS70" s="87">
        <v>0</v>
      </c>
      <c r="AT70" s="87">
        <v>0</v>
      </c>
      <c r="AU70" s="87">
        <v>0</v>
      </c>
      <c r="AV70" s="87">
        <v>0</v>
      </c>
      <c r="AW70" s="87">
        <v>0</v>
      </c>
      <c r="AX70" s="87">
        <v>0</v>
      </c>
      <c r="AY70" s="87">
        <v>0</v>
      </c>
      <c r="AZ70" s="87">
        <v>0</v>
      </c>
      <c r="BA70" s="87">
        <v>0</v>
      </c>
      <c r="BB70" s="87">
        <v>0</v>
      </c>
      <c r="BC70" s="87">
        <v>0</v>
      </c>
      <c r="BD70" s="87">
        <v>0</v>
      </c>
      <c r="BE70" s="87">
        <v>0</v>
      </c>
      <c r="BF70" s="87">
        <v>0</v>
      </c>
      <c r="BG70" s="87">
        <v>0</v>
      </c>
      <c r="BH70" s="87">
        <v>0</v>
      </c>
      <c r="BI70" s="87">
        <v>0</v>
      </c>
      <c r="BJ70" s="87">
        <v>0</v>
      </c>
      <c r="BK70" s="87">
        <v>0</v>
      </c>
      <c r="BL70" s="87">
        <v>0</v>
      </c>
      <c r="BM70" s="87">
        <v>0</v>
      </c>
      <c r="BN70" s="87">
        <v>0</v>
      </c>
      <c r="BO70" s="87">
        <v>0</v>
      </c>
      <c r="BP70" s="87">
        <v>0</v>
      </c>
      <c r="BQ70" s="87">
        <v>0</v>
      </c>
      <c r="BR70" s="87">
        <v>0</v>
      </c>
      <c r="BS70" s="87">
        <v>0</v>
      </c>
      <c r="BT70" s="87">
        <v>0</v>
      </c>
      <c r="BU70" s="87">
        <v>0</v>
      </c>
      <c r="BV70" s="87">
        <v>0</v>
      </c>
      <c r="BW70" s="87">
        <v>0</v>
      </c>
      <c r="BX70" s="87">
        <v>0</v>
      </c>
      <c r="BY70" s="87">
        <v>0</v>
      </c>
      <c r="BZ70" s="87">
        <v>0</v>
      </c>
      <c r="CA70" s="87">
        <v>0</v>
      </c>
      <c r="CB70" s="87">
        <v>0</v>
      </c>
      <c r="CC70" s="87">
        <v>0</v>
      </c>
      <c r="CD70" s="87">
        <v>0</v>
      </c>
      <c r="CE70" s="87">
        <v>0</v>
      </c>
      <c r="CF70" s="87">
        <v>0</v>
      </c>
      <c r="CG70" s="87">
        <v>0</v>
      </c>
      <c r="CH70" s="87">
        <v>0</v>
      </c>
      <c r="CI70" s="87">
        <v>0</v>
      </c>
      <c r="CJ70" s="87">
        <v>1</v>
      </c>
      <c r="CK70" s="87">
        <v>0</v>
      </c>
      <c r="CL70" s="87">
        <v>0</v>
      </c>
      <c r="CM70" s="87">
        <v>0</v>
      </c>
      <c r="CN70" s="87">
        <v>0</v>
      </c>
      <c r="CO70" s="87">
        <v>0</v>
      </c>
      <c r="CP70" s="87">
        <v>0</v>
      </c>
      <c r="CQ70" s="87">
        <v>0</v>
      </c>
      <c r="CR70" s="87">
        <v>0</v>
      </c>
      <c r="CS70" s="87">
        <v>-252.83000000007451</v>
      </c>
      <c r="CT70" s="87"/>
      <c r="CU70" s="87">
        <v>29169.39</v>
      </c>
      <c r="CV70" s="87"/>
      <c r="CW70" s="87"/>
      <c r="CX70" s="87"/>
      <c r="CY70" s="69"/>
    </row>
    <row r="71" spans="1:103" x14ac:dyDescent="0.25">
      <c r="A71" s="107" t="s">
        <v>501</v>
      </c>
      <c r="B71" s="69">
        <v>0</v>
      </c>
      <c r="C71" s="85"/>
      <c r="D71" s="86">
        <v>0</v>
      </c>
      <c r="E71" s="85">
        <v>0</v>
      </c>
      <c r="F71" s="85" t="e">
        <v>#N/A</v>
      </c>
      <c r="G71" s="85"/>
      <c r="H71" s="85"/>
      <c r="I71" s="85"/>
      <c r="J71" s="85"/>
      <c r="K71" s="85"/>
      <c r="L71" s="85"/>
      <c r="M71" s="85"/>
      <c r="N71" s="85"/>
      <c r="O71" s="85"/>
      <c r="P71" s="85"/>
      <c r="Q71" s="85"/>
      <c r="R71" s="85"/>
      <c r="S71" s="85"/>
      <c r="T71" s="85"/>
      <c r="U71" s="85"/>
      <c r="V71" s="85"/>
      <c r="W71" s="85"/>
      <c r="X71" s="85"/>
      <c r="Y71" s="85"/>
      <c r="Z71" s="88">
        <v>4271.4000000000005</v>
      </c>
      <c r="AA71" s="88">
        <v>0</v>
      </c>
      <c r="AB71" s="88">
        <v>0</v>
      </c>
      <c r="AC71" s="87">
        <v>0</v>
      </c>
      <c r="AD71" s="87">
        <v>0</v>
      </c>
      <c r="AE71" s="87">
        <v>0</v>
      </c>
      <c r="AF71" s="87">
        <v>0</v>
      </c>
      <c r="AG71" s="87">
        <v>0</v>
      </c>
      <c r="AH71" s="87">
        <v>0</v>
      </c>
      <c r="AI71" s="87">
        <v>0</v>
      </c>
      <c r="AJ71" s="87">
        <v>0</v>
      </c>
      <c r="AK71" s="87">
        <v>0</v>
      </c>
      <c r="AL71" s="87">
        <v>0</v>
      </c>
      <c r="AM71" s="87">
        <v>0</v>
      </c>
      <c r="AN71" s="87">
        <v>0</v>
      </c>
      <c r="AO71" s="87">
        <v>0</v>
      </c>
      <c r="AP71" s="87">
        <v>0</v>
      </c>
      <c r="AQ71" s="87">
        <v>0</v>
      </c>
      <c r="AR71" s="87">
        <v>0</v>
      </c>
      <c r="AS71" s="87">
        <v>0</v>
      </c>
      <c r="AT71" s="87">
        <v>0</v>
      </c>
      <c r="AU71" s="87">
        <v>0</v>
      </c>
      <c r="AV71" s="87">
        <v>0</v>
      </c>
      <c r="AW71" s="87">
        <v>0</v>
      </c>
      <c r="AX71" s="87">
        <v>0</v>
      </c>
      <c r="AY71" s="87">
        <v>0</v>
      </c>
      <c r="AZ71" s="87">
        <v>0</v>
      </c>
      <c r="BA71" s="87">
        <v>0</v>
      </c>
      <c r="BB71" s="87">
        <v>0</v>
      </c>
      <c r="BC71" s="87">
        <v>0</v>
      </c>
      <c r="BD71" s="87">
        <v>0</v>
      </c>
      <c r="BE71" s="87">
        <v>0</v>
      </c>
      <c r="BF71" s="87">
        <v>0</v>
      </c>
      <c r="BG71" s="87">
        <v>0</v>
      </c>
      <c r="BH71" s="87">
        <v>0</v>
      </c>
      <c r="BI71" s="87">
        <v>0</v>
      </c>
      <c r="BJ71" s="87">
        <v>0</v>
      </c>
      <c r="BK71" s="87">
        <v>0</v>
      </c>
      <c r="BL71" s="87">
        <v>0</v>
      </c>
      <c r="BM71" s="87">
        <v>0</v>
      </c>
      <c r="BN71" s="87">
        <v>0</v>
      </c>
      <c r="BO71" s="87">
        <v>0</v>
      </c>
      <c r="BP71" s="87">
        <v>0</v>
      </c>
      <c r="BQ71" s="87">
        <v>0</v>
      </c>
      <c r="BR71" s="87">
        <v>0</v>
      </c>
      <c r="BS71" s="87">
        <v>0</v>
      </c>
      <c r="BT71" s="87">
        <v>0</v>
      </c>
      <c r="BU71" s="87">
        <v>0</v>
      </c>
      <c r="BV71" s="87">
        <v>0</v>
      </c>
      <c r="BW71" s="87">
        <v>0</v>
      </c>
      <c r="BX71" s="87">
        <v>0</v>
      </c>
      <c r="BY71" s="87">
        <v>0</v>
      </c>
      <c r="BZ71" s="87">
        <v>0</v>
      </c>
      <c r="CA71" s="87">
        <v>0</v>
      </c>
      <c r="CB71" s="87">
        <v>0</v>
      </c>
      <c r="CC71" s="87">
        <v>0</v>
      </c>
      <c r="CD71" s="87">
        <v>0</v>
      </c>
      <c r="CE71" s="87">
        <v>0</v>
      </c>
      <c r="CF71" s="87">
        <v>0</v>
      </c>
      <c r="CG71" s="87">
        <v>0</v>
      </c>
      <c r="CH71" s="87">
        <v>0</v>
      </c>
      <c r="CI71" s="87">
        <v>0</v>
      </c>
      <c r="CJ71" s="87">
        <v>1</v>
      </c>
      <c r="CK71" s="87">
        <v>0</v>
      </c>
      <c r="CL71" s="87">
        <v>0</v>
      </c>
      <c r="CM71" s="87">
        <v>0</v>
      </c>
      <c r="CN71" s="87">
        <v>0</v>
      </c>
      <c r="CO71" s="87">
        <v>0</v>
      </c>
      <c r="CP71" s="87">
        <v>0</v>
      </c>
      <c r="CQ71" s="87">
        <v>0</v>
      </c>
      <c r="CR71" s="87">
        <v>0</v>
      </c>
      <c r="CS71" s="87">
        <v>4271.4000000000005</v>
      </c>
      <c r="CT71" s="87"/>
      <c r="CU71" s="87">
        <v>0</v>
      </c>
      <c r="CV71" s="87"/>
      <c r="CW71" s="87"/>
      <c r="CX71" s="87"/>
      <c r="CY71" s="69"/>
    </row>
    <row r="72" spans="1:103" x14ac:dyDescent="0.25">
      <c r="A72" s="104" t="s">
        <v>503</v>
      </c>
      <c r="B72" s="69" t="s">
        <v>504</v>
      </c>
      <c r="C72" s="69"/>
      <c r="D72" s="84">
        <v>2034</v>
      </c>
      <c r="E72" s="69" t="s">
        <v>504</v>
      </c>
      <c r="F72" s="69" t="s">
        <v>505</v>
      </c>
      <c r="G72" s="69"/>
      <c r="H72" s="69"/>
      <c r="I72" s="69"/>
      <c r="J72" s="69"/>
      <c r="K72" s="69"/>
      <c r="L72" s="69"/>
      <c r="M72" s="69"/>
      <c r="N72" s="69"/>
      <c r="O72" s="69"/>
      <c r="P72" s="69"/>
      <c r="Q72" s="69"/>
      <c r="R72" s="69"/>
      <c r="S72" s="69"/>
      <c r="T72" s="69"/>
      <c r="U72" s="69"/>
      <c r="V72" s="69"/>
      <c r="W72" s="69"/>
      <c r="X72" s="69"/>
      <c r="Y72" s="69"/>
      <c r="Z72" s="87">
        <v>108801.80952250911</v>
      </c>
      <c r="AA72" s="87">
        <v>3039.1400000000067</v>
      </c>
      <c r="AB72" s="87">
        <v>0</v>
      </c>
      <c r="AC72" s="87">
        <v>1614363</v>
      </c>
      <c r="AD72" s="87">
        <v>0</v>
      </c>
      <c r="AE72" s="87">
        <v>137204</v>
      </c>
      <c r="AF72" s="87">
        <v>0</v>
      </c>
      <c r="AG72" s="87">
        <v>139791</v>
      </c>
      <c r="AH72" s="87">
        <v>86669</v>
      </c>
      <c r="AI72" s="87">
        <v>312.5</v>
      </c>
      <c r="AJ72" s="87">
        <v>5374</v>
      </c>
      <c r="AK72" s="87">
        <v>82102.240000000005</v>
      </c>
      <c r="AL72" s="87">
        <v>33565.86</v>
      </c>
      <c r="AM72" s="87">
        <v>10668</v>
      </c>
      <c r="AN72" s="87">
        <v>0</v>
      </c>
      <c r="AO72" s="87">
        <v>21444.53</v>
      </c>
      <c r="AP72" s="87">
        <v>2427.96</v>
      </c>
      <c r="AQ72" s="87">
        <v>0</v>
      </c>
      <c r="AR72" s="87">
        <v>0</v>
      </c>
      <c r="AS72" s="87">
        <v>0</v>
      </c>
      <c r="AT72" s="87">
        <v>1083119.8999999999</v>
      </c>
      <c r="AU72" s="87">
        <v>0</v>
      </c>
      <c r="AV72" s="87">
        <v>534724.1399999999</v>
      </c>
      <c r="AW72" s="87">
        <v>17872.73</v>
      </c>
      <c r="AX72" s="87">
        <v>111414.57</v>
      </c>
      <c r="AY72" s="87">
        <v>0</v>
      </c>
      <c r="AZ72" s="87">
        <v>38181.269999999982</v>
      </c>
      <c r="BA72" s="87">
        <v>7040.0500000000011</v>
      </c>
      <c r="BB72" s="87">
        <v>3334.31</v>
      </c>
      <c r="BC72" s="87">
        <v>10491</v>
      </c>
      <c r="BD72" s="87">
        <v>0</v>
      </c>
      <c r="BE72" s="87">
        <v>14240.849999999999</v>
      </c>
      <c r="BF72" s="87">
        <v>4314.22</v>
      </c>
      <c r="BG72" s="87">
        <v>38268.960000000006</v>
      </c>
      <c r="BH72" s="87">
        <v>8285.84</v>
      </c>
      <c r="BI72" s="87">
        <v>25982.41</v>
      </c>
      <c r="BJ72" s="87">
        <v>0</v>
      </c>
      <c r="BK72" s="87">
        <v>15592.11</v>
      </c>
      <c r="BL72" s="87">
        <v>46779.62</v>
      </c>
      <c r="BM72" s="87">
        <v>14836.02</v>
      </c>
      <c r="BN72" s="87">
        <v>0</v>
      </c>
      <c r="BO72" s="87">
        <v>0</v>
      </c>
      <c r="BP72" s="87">
        <v>0</v>
      </c>
      <c r="BQ72" s="87">
        <v>0</v>
      </c>
      <c r="BR72" s="87">
        <v>0</v>
      </c>
      <c r="BS72" s="87">
        <v>0</v>
      </c>
      <c r="BT72" s="87">
        <v>0</v>
      </c>
      <c r="BU72" s="87">
        <v>13006.81</v>
      </c>
      <c r="BV72" s="87">
        <v>6601</v>
      </c>
      <c r="BW72" s="87">
        <v>0</v>
      </c>
      <c r="BX72" s="87">
        <v>104646.75</v>
      </c>
      <c r="BY72" s="87">
        <v>18750.759999999998</v>
      </c>
      <c r="BZ72" s="87">
        <v>2835.32</v>
      </c>
      <c r="CA72" s="87">
        <v>24965.439999999999</v>
      </c>
      <c r="CB72" s="87">
        <v>0</v>
      </c>
      <c r="CC72" s="87">
        <v>0</v>
      </c>
      <c r="CD72" s="87">
        <v>2364.14</v>
      </c>
      <c r="CE72" s="87">
        <v>0</v>
      </c>
      <c r="CF72" s="87">
        <v>0</v>
      </c>
      <c r="CG72" s="87">
        <v>7380.63</v>
      </c>
      <c r="CH72" s="87">
        <v>0</v>
      </c>
      <c r="CI72" s="87">
        <v>0</v>
      </c>
      <c r="CJ72" s="87">
        <v>1</v>
      </c>
      <c r="CK72" s="87">
        <v>0</v>
      </c>
      <c r="CL72" s="87">
        <v>2150</v>
      </c>
      <c r="CM72" s="87">
        <v>0</v>
      </c>
      <c r="CN72" s="87">
        <v>5732</v>
      </c>
      <c r="CO72" s="87">
        <v>0</v>
      </c>
      <c r="CP72" s="87">
        <v>0</v>
      </c>
      <c r="CQ72" s="87">
        <v>0</v>
      </c>
      <c r="CR72" s="87">
        <v>0</v>
      </c>
      <c r="CS72" s="87">
        <v>95075.679522508755</v>
      </c>
      <c r="CT72" s="87"/>
      <c r="CU72" s="87">
        <v>2537.7700000000077</v>
      </c>
      <c r="CV72" s="87"/>
      <c r="CW72" s="87"/>
      <c r="CX72" s="87"/>
      <c r="CY72" s="69"/>
    </row>
    <row r="73" spans="1:103" x14ac:dyDescent="0.25">
      <c r="A73" s="105" t="s">
        <v>508</v>
      </c>
      <c r="B73" s="69" t="s">
        <v>509</v>
      </c>
      <c r="C73" s="69"/>
      <c r="D73" s="84">
        <v>3010</v>
      </c>
      <c r="E73" s="69" t="s">
        <v>509</v>
      </c>
      <c r="F73" s="69" t="e">
        <v>#N/A</v>
      </c>
      <c r="G73" s="69"/>
      <c r="H73" s="69"/>
      <c r="I73" s="69"/>
      <c r="J73" s="69"/>
      <c r="K73" s="69"/>
      <c r="L73" s="69"/>
      <c r="M73" s="69"/>
      <c r="N73" s="69"/>
      <c r="O73" s="69"/>
      <c r="P73" s="69"/>
      <c r="Q73" s="69"/>
      <c r="R73" s="69"/>
      <c r="S73" s="69"/>
      <c r="T73" s="69"/>
      <c r="U73" s="69"/>
      <c r="V73" s="69"/>
      <c r="W73" s="69"/>
      <c r="X73" s="69"/>
      <c r="Y73" s="69"/>
      <c r="Z73" s="87">
        <v>109076.80999999998</v>
      </c>
      <c r="AA73" s="87">
        <v>17295.980000000003</v>
      </c>
      <c r="AB73" s="87">
        <v>0</v>
      </c>
      <c r="AC73" s="87">
        <v>0</v>
      </c>
      <c r="AD73" s="87">
        <v>0</v>
      </c>
      <c r="AE73" s="87">
        <v>18457</v>
      </c>
      <c r="AF73" s="87">
        <v>0</v>
      </c>
      <c r="AG73" s="87">
        <v>0</v>
      </c>
      <c r="AH73" s="87">
        <v>6967</v>
      </c>
      <c r="AI73" s="87">
        <v>0</v>
      </c>
      <c r="AJ73" s="87">
        <v>0</v>
      </c>
      <c r="AK73" s="87">
        <v>7.5</v>
      </c>
      <c r="AL73" s="87">
        <v>2950.55</v>
      </c>
      <c r="AM73" s="87">
        <v>540</v>
      </c>
      <c r="AN73" s="87">
        <v>0</v>
      </c>
      <c r="AO73" s="87">
        <v>0</v>
      </c>
      <c r="AP73" s="87">
        <v>61.04</v>
      </c>
      <c r="AQ73" s="87">
        <v>0</v>
      </c>
      <c r="AR73" s="87">
        <v>0</v>
      </c>
      <c r="AS73" s="87">
        <v>0</v>
      </c>
      <c r="AT73" s="87">
        <v>0</v>
      </c>
      <c r="AU73" s="87">
        <v>0</v>
      </c>
      <c r="AV73" s="87">
        <v>0</v>
      </c>
      <c r="AW73" s="87">
        <v>0</v>
      </c>
      <c r="AX73" s="87">
        <v>0.01</v>
      </c>
      <c r="AY73" s="87">
        <v>0</v>
      </c>
      <c r="AZ73" s="87">
        <v>0</v>
      </c>
      <c r="BA73" s="87">
        <v>0</v>
      </c>
      <c r="BB73" s="87">
        <v>222.46</v>
      </c>
      <c r="BC73" s="87">
        <v>0</v>
      </c>
      <c r="BD73" s="87">
        <v>0</v>
      </c>
      <c r="BE73" s="87">
        <v>0</v>
      </c>
      <c r="BF73" s="87">
        <v>0</v>
      </c>
      <c r="BG73" s="87">
        <v>1002.4</v>
      </c>
      <c r="BH73" s="87">
        <v>165.55</v>
      </c>
      <c r="BI73" s="87">
        <v>978.72</v>
      </c>
      <c r="BJ73" s="87">
        <v>0</v>
      </c>
      <c r="BK73" s="87">
        <v>115.78</v>
      </c>
      <c r="BL73" s="87">
        <v>1052.1300000000001</v>
      </c>
      <c r="BM73" s="87">
        <v>231.66</v>
      </c>
      <c r="BN73" s="87">
        <v>0</v>
      </c>
      <c r="BO73" s="87">
        <v>0</v>
      </c>
      <c r="BP73" s="87">
        <v>0</v>
      </c>
      <c r="BQ73" s="87">
        <v>0</v>
      </c>
      <c r="BR73" s="87">
        <v>0</v>
      </c>
      <c r="BS73" s="87">
        <v>0</v>
      </c>
      <c r="BT73" s="87">
        <v>0</v>
      </c>
      <c r="BU73" s="87">
        <v>1107.42</v>
      </c>
      <c r="BV73" s="87">
        <v>0</v>
      </c>
      <c r="BW73" s="87">
        <v>118181.59</v>
      </c>
      <c r="BX73" s="87">
        <v>1643.76</v>
      </c>
      <c r="BY73" s="87">
        <v>6723.12</v>
      </c>
      <c r="BZ73" s="87">
        <v>0</v>
      </c>
      <c r="CA73" s="87">
        <v>463.58</v>
      </c>
      <c r="CB73" s="87">
        <v>0</v>
      </c>
      <c r="CC73" s="87">
        <v>0</v>
      </c>
      <c r="CD73" s="87">
        <v>0</v>
      </c>
      <c r="CE73" s="87">
        <v>0</v>
      </c>
      <c r="CF73" s="87">
        <v>0</v>
      </c>
      <c r="CG73" s="87">
        <v>0</v>
      </c>
      <c r="CH73" s="87">
        <v>0</v>
      </c>
      <c r="CI73" s="87">
        <v>0</v>
      </c>
      <c r="CJ73" s="87">
        <v>1</v>
      </c>
      <c r="CK73" s="87">
        <v>0</v>
      </c>
      <c r="CL73" s="87">
        <v>17109.439999999999</v>
      </c>
      <c r="CM73" s="87">
        <v>0</v>
      </c>
      <c r="CN73" s="87">
        <v>186.54</v>
      </c>
      <c r="CO73" s="87">
        <v>0</v>
      </c>
      <c r="CP73" s="87">
        <v>0</v>
      </c>
      <c r="CQ73" s="87">
        <v>0</v>
      </c>
      <c r="CR73" s="87">
        <v>0</v>
      </c>
      <c r="CS73" s="87">
        <v>6171.7200000000012</v>
      </c>
      <c r="CT73" s="87"/>
      <c r="CU73" s="87">
        <v>0</v>
      </c>
      <c r="CV73" s="87"/>
      <c r="CW73" s="87"/>
      <c r="CX73" s="87"/>
      <c r="CY73" s="69"/>
    </row>
    <row r="74" spans="1:103" x14ac:dyDescent="0.25">
      <c r="A74" s="105" t="s">
        <v>512</v>
      </c>
      <c r="B74" s="69" t="s">
        <v>513</v>
      </c>
      <c r="C74" s="69"/>
      <c r="D74" s="84">
        <v>3322</v>
      </c>
      <c r="E74" s="69" t="s">
        <v>513</v>
      </c>
      <c r="F74" s="69" t="s">
        <v>514</v>
      </c>
      <c r="G74" s="69"/>
      <c r="H74" s="69"/>
      <c r="I74" s="69"/>
      <c r="J74" s="69"/>
      <c r="K74" s="69"/>
      <c r="L74" s="69"/>
      <c r="M74" s="69"/>
      <c r="N74" s="69"/>
      <c r="O74" s="69"/>
      <c r="P74" s="69"/>
      <c r="Q74" s="69"/>
      <c r="R74" s="69"/>
      <c r="S74" s="69"/>
      <c r="T74" s="69"/>
      <c r="U74" s="69"/>
      <c r="V74" s="69"/>
      <c r="W74" s="69"/>
      <c r="X74" s="69"/>
      <c r="Y74" s="69"/>
      <c r="Z74" s="87">
        <v>104574.41999999975</v>
      </c>
      <c r="AA74" s="87">
        <v>1758.739999999998</v>
      </c>
      <c r="AB74" s="87">
        <v>0</v>
      </c>
      <c r="AC74" s="87">
        <v>244378</v>
      </c>
      <c r="AD74" s="87">
        <v>0</v>
      </c>
      <c r="AE74" s="87">
        <v>23869</v>
      </c>
      <c r="AF74" s="87">
        <v>0</v>
      </c>
      <c r="AG74" s="87">
        <v>4862.5</v>
      </c>
      <c r="AH74" s="87">
        <v>25821</v>
      </c>
      <c r="AI74" s="87">
        <v>0</v>
      </c>
      <c r="AJ74" s="87">
        <v>-396.5</v>
      </c>
      <c r="AK74" s="87">
        <v>5928.81</v>
      </c>
      <c r="AL74" s="87">
        <v>2731.1800000000003</v>
      </c>
      <c r="AM74" s="87">
        <v>582.40000000000009</v>
      </c>
      <c r="AN74" s="87">
        <v>1000</v>
      </c>
      <c r="AO74" s="87">
        <v>1308</v>
      </c>
      <c r="AP74" s="87">
        <v>2745.66</v>
      </c>
      <c r="AQ74" s="87">
        <v>0</v>
      </c>
      <c r="AR74" s="87">
        <v>0</v>
      </c>
      <c r="AS74" s="87">
        <v>0</v>
      </c>
      <c r="AT74" s="87">
        <v>145668.01999999999</v>
      </c>
      <c r="AU74" s="87">
        <v>2626.33</v>
      </c>
      <c r="AV74" s="87">
        <v>56647.899999999914</v>
      </c>
      <c r="AW74" s="87">
        <v>6705.1</v>
      </c>
      <c r="AX74" s="87">
        <v>17051.669999999998</v>
      </c>
      <c r="AY74" s="87">
        <v>0</v>
      </c>
      <c r="AZ74" s="87">
        <v>5362.4100000000008</v>
      </c>
      <c r="BA74" s="87">
        <v>1041.31</v>
      </c>
      <c r="BB74" s="87">
        <v>498.5</v>
      </c>
      <c r="BC74" s="87">
        <v>11889.67</v>
      </c>
      <c r="BD74" s="87">
        <v>0</v>
      </c>
      <c r="BE74" s="87">
        <v>9654.02</v>
      </c>
      <c r="BF74" s="87">
        <v>1609.18</v>
      </c>
      <c r="BG74" s="87">
        <v>383.23</v>
      </c>
      <c r="BH74" s="87">
        <v>585</v>
      </c>
      <c r="BI74" s="87">
        <v>1911.56</v>
      </c>
      <c r="BJ74" s="87">
        <v>0</v>
      </c>
      <c r="BK74" s="87">
        <v>9404.2099999999991</v>
      </c>
      <c r="BL74" s="87">
        <v>17600.18</v>
      </c>
      <c r="BM74" s="87">
        <v>214</v>
      </c>
      <c r="BN74" s="87">
        <v>0</v>
      </c>
      <c r="BO74" s="87">
        <v>0</v>
      </c>
      <c r="BP74" s="87">
        <v>0</v>
      </c>
      <c r="BQ74" s="87">
        <v>0</v>
      </c>
      <c r="BR74" s="87">
        <v>0</v>
      </c>
      <c r="BS74" s="87">
        <v>0</v>
      </c>
      <c r="BT74" s="87">
        <v>0</v>
      </c>
      <c r="BU74" s="87">
        <v>5049.12</v>
      </c>
      <c r="BV74" s="87">
        <v>929.58</v>
      </c>
      <c r="BW74" s="87">
        <v>84801.98</v>
      </c>
      <c r="BX74" s="87">
        <v>23691.71</v>
      </c>
      <c r="BY74" s="87">
        <v>0</v>
      </c>
      <c r="BZ74" s="87">
        <v>4098.3599999999997</v>
      </c>
      <c r="CA74" s="87">
        <v>12995.560000000001</v>
      </c>
      <c r="CB74" s="87">
        <v>0</v>
      </c>
      <c r="CC74" s="87">
        <v>0</v>
      </c>
      <c r="CD74" s="87">
        <v>0</v>
      </c>
      <c r="CE74" s="87">
        <v>0</v>
      </c>
      <c r="CF74" s="87">
        <v>0</v>
      </c>
      <c r="CG74" s="87">
        <v>0</v>
      </c>
      <c r="CH74" s="87">
        <v>0</v>
      </c>
      <c r="CI74" s="87">
        <v>0</v>
      </c>
      <c r="CJ74" s="87">
        <v>1</v>
      </c>
      <c r="CK74" s="87">
        <v>0</v>
      </c>
      <c r="CL74" s="87">
        <v>0</v>
      </c>
      <c r="CM74" s="87">
        <v>0</v>
      </c>
      <c r="CN74" s="87">
        <v>0</v>
      </c>
      <c r="CO74" s="87">
        <v>0</v>
      </c>
      <c r="CP74" s="87">
        <v>0</v>
      </c>
      <c r="CQ74" s="87">
        <v>0</v>
      </c>
      <c r="CR74" s="87">
        <v>0</v>
      </c>
      <c r="CS74" s="87">
        <v>-3014.1300000001793</v>
      </c>
      <c r="CT74" s="87"/>
      <c r="CU74" s="87">
        <v>1758.739999999998</v>
      </c>
      <c r="CV74" s="87"/>
      <c r="CW74" s="87"/>
      <c r="CX74" s="87"/>
      <c r="CY74" s="69"/>
    </row>
    <row r="75" spans="1:103" x14ac:dyDescent="0.25">
      <c r="A75" s="104" t="s">
        <v>517</v>
      </c>
      <c r="B75" s="69" t="s">
        <v>518</v>
      </c>
      <c r="C75" s="69"/>
      <c r="D75" s="84">
        <v>2007</v>
      </c>
      <c r="E75" s="69" t="s">
        <v>518</v>
      </c>
      <c r="F75" s="69" t="s">
        <v>519</v>
      </c>
      <c r="G75" s="69"/>
      <c r="H75" s="69"/>
      <c r="I75" s="69"/>
      <c r="J75" s="69"/>
      <c r="K75" s="69"/>
      <c r="L75" s="69"/>
      <c r="M75" s="69"/>
      <c r="N75" s="69"/>
      <c r="O75" s="69"/>
      <c r="P75" s="69"/>
      <c r="Q75" s="69"/>
      <c r="R75" s="69"/>
      <c r="S75" s="69"/>
      <c r="T75" s="69"/>
      <c r="U75" s="69"/>
      <c r="V75" s="69"/>
      <c r="W75" s="69"/>
      <c r="X75" s="69"/>
      <c r="Y75" s="69"/>
      <c r="Z75" s="87">
        <v>162091.32000000036</v>
      </c>
      <c r="AA75" s="87">
        <v>21044.390000000003</v>
      </c>
      <c r="AB75" s="87">
        <v>0</v>
      </c>
      <c r="AC75" s="87">
        <v>1721519.18</v>
      </c>
      <c r="AD75" s="87">
        <v>0</v>
      </c>
      <c r="AE75" s="87">
        <v>51080</v>
      </c>
      <c r="AF75" s="87">
        <v>0</v>
      </c>
      <c r="AG75" s="87">
        <v>105850</v>
      </c>
      <c r="AH75" s="87">
        <v>99313.03</v>
      </c>
      <c r="AI75" s="87">
        <v>0</v>
      </c>
      <c r="AJ75" s="87">
        <v>-4717.5</v>
      </c>
      <c r="AK75" s="87">
        <v>40317.9</v>
      </c>
      <c r="AL75" s="87">
        <v>27256.19</v>
      </c>
      <c r="AM75" s="87">
        <v>2160</v>
      </c>
      <c r="AN75" s="87">
        <v>0</v>
      </c>
      <c r="AO75" s="87">
        <v>1771.25</v>
      </c>
      <c r="AP75" s="87">
        <v>5634.2300000000014</v>
      </c>
      <c r="AQ75" s="87">
        <v>0</v>
      </c>
      <c r="AR75" s="87">
        <v>0</v>
      </c>
      <c r="AS75" s="87">
        <v>0</v>
      </c>
      <c r="AT75" s="87">
        <v>1074920.54</v>
      </c>
      <c r="AU75" s="87">
        <v>5414.07</v>
      </c>
      <c r="AV75" s="87">
        <v>332569.98000000097</v>
      </c>
      <c r="AW75" s="87">
        <v>0</v>
      </c>
      <c r="AX75" s="87">
        <v>76575.27</v>
      </c>
      <c r="AY75" s="87">
        <v>0</v>
      </c>
      <c r="AZ75" s="87">
        <v>54540.450000000019</v>
      </c>
      <c r="BA75" s="87">
        <v>10595.980000000001</v>
      </c>
      <c r="BB75" s="87">
        <v>3108.5</v>
      </c>
      <c r="BC75" s="87">
        <v>7604.8200000000006</v>
      </c>
      <c r="BD75" s="87">
        <v>0</v>
      </c>
      <c r="BE75" s="87">
        <v>19758.479999999996</v>
      </c>
      <c r="BF75" s="87">
        <v>13615.92</v>
      </c>
      <c r="BG75" s="87">
        <v>49555.859999999986</v>
      </c>
      <c r="BH75" s="87">
        <v>6380.95</v>
      </c>
      <c r="BI75" s="87">
        <v>39978.79</v>
      </c>
      <c r="BJ75" s="87">
        <v>0</v>
      </c>
      <c r="BK75" s="87">
        <v>7269.2</v>
      </c>
      <c r="BL75" s="87">
        <v>37679.07</v>
      </c>
      <c r="BM75" s="87">
        <v>13861.36</v>
      </c>
      <c r="BN75" s="87">
        <v>0</v>
      </c>
      <c r="BO75" s="87">
        <v>0</v>
      </c>
      <c r="BP75" s="87">
        <v>0</v>
      </c>
      <c r="BQ75" s="87">
        <v>0</v>
      </c>
      <c r="BR75" s="87">
        <v>0</v>
      </c>
      <c r="BS75" s="87">
        <v>0</v>
      </c>
      <c r="BT75" s="87">
        <v>39.56</v>
      </c>
      <c r="BU75" s="87">
        <v>15679.21</v>
      </c>
      <c r="BV75" s="87">
        <v>8073</v>
      </c>
      <c r="BW75" s="87">
        <v>10526.29</v>
      </c>
      <c r="BX75" s="87">
        <v>103924.05</v>
      </c>
      <c r="BY75" s="87">
        <v>47457.83</v>
      </c>
      <c r="BZ75" s="87">
        <v>37022.28</v>
      </c>
      <c r="CA75" s="87">
        <v>35410.339999999997</v>
      </c>
      <c r="CB75" s="87">
        <v>0</v>
      </c>
      <c r="CC75" s="87">
        <v>0</v>
      </c>
      <c r="CD75" s="87">
        <v>4707.5</v>
      </c>
      <c r="CE75" s="87">
        <v>0</v>
      </c>
      <c r="CF75" s="87">
        <v>0</v>
      </c>
      <c r="CG75" s="87">
        <v>7855.15</v>
      </c>
      <c r="CH75" s="87">
        <v>0</v>
      </c>
      <c r="CI75" s="87">
        <v>0</v>
      </c>
      <c r="CJ75" s="87">
        <v>1</v>
      </c>
      <c r="CK75" s="87">
        <v>0</v>
      </c>
      <c r="CL75" s="87">
        <v>45656.19</v>
      </c>
      <c r="CM75" s="87">
        <v>968.23</v>
      </c>
      <c r="CN75" s="87">
        <v>535</v>
      </c>
      <c r="CO75" s="87">
        <v>0</v>
      </c>
      <c r="CP75" s="87">
        <v>0</v>
      </c>
      <c r="CQ75" s="87">
        <v>0</v>
      </c>
      <c r="CR75" s="87">
        <v>0</v>
      </c>
      <c r="CS75" s="87">
        <v>196006.29999999865</v>
      </c>
      <c r="CT75" s="87"/>
      <c r="CU75" s="87">
        <v>-18259.880000000005</v>
      </c>
      <c r="CV75" s="87"/>
      <c r="CW75" s="87"/>
      <c r="CX75" s="87"/>
      <c r="CY75" s="69"/>
    </row>
    <row r="76" spans="1:103" x14ac:dyDescent="0.25">
      <c r="A76" s="104" t="s">
        <v>522</v>
      </c>
      <c r="B76" s="69" t="s">
        <v>523</v>
      </c>
      <c r="C76" s="69"/>
      <c r="D76" s="84">
        <v>2009</v>
      </c>
      <c r="E76" s="69" t="s">
        <v>523</v>
      </c>
      <c r="F76" s="69" t="s">
        <v>524</v>
      </c>
      <c r="G76" s="69"/>
      <c r="H76" s="69"/>
      <c r="I76" s="69"/>
      <c r="J76" s="69"/>
      <c r="K76" s="69"/>
      <c r="L76" s="69"/>
      <c r="M76" s="69"/>
      <c r="N76" s="69"/>
      <c r="O76" s="69"/>
      <c r="P76" s="69"/>
      <c r="Q76" s="69"/>
      <c r="R76" s="69"/>
      <c r="S76" s="69"/>
      <c r="T76" s="69"/>
      <c r="U76" s="69"/>
      <c r="V76" s="69"/>
      <c r="W76" s="69"/>
      <c r="X76" s="69"/>
      <c r="Y76" s="69"/>
      <c r="Z76" s="87">
        <v>187517.46999999986</v>
      </c>
      <c r="AA76" s="87">
        <v>11852.490000000005</v>
      </c>
      <c r="AB76" s="87">
        <v>0</v>
      </c>
      <c r="AC76" s="87">
        <v>1477901.36</v>
      </c>
      <c r="AD76" s="87">
        <v>0</v>
      </c>
      <c r="AE76" s="87">
        <v>67011</v>
      </c>
      <c r="AF76" s="87">
        <v>0</v>
      </c>
      <c r="AG76" s="87">
        <v>115140</v>
      </c>
      <c r="AH76" s="87">
        <v>70743.83</v>
      </c>
      <c r="AI76" s="87">
        <v>2300</v>
      </c>
      <c r="AJ76" s="87">
        <v>1536</v>
      </c>
      <c r="AK76" s="87">
        <v>40531.1</v>
      </c>
      <c r="AL76" s="87">
        <v>14399.31</v>
      </c>
      <c r="AM76" s="87">
        <v>7350</v>
      </c>
      <c r="AN76" s="87">
        <v>0</v>
      </c>
      <c r="AO76" s="87">
        <v>8120</v>
      </c>
      <c r="AP76" s="87">
        <v>11350.34</v>
      </c>
      <c r="AQ76" s="87">
        <v>0</v>
      </c>
      <c r="AR76" s="87">
        <v>0</v>
      </c>
      <c r="AS76" s="87">
        <v>0</v>
      </c>
      <c r="AT76" s="87">
        <v>712667.1</v>
      </c>
      <c r="AU76" s="87">
        <v>0</v>
      </c>
      <c r="AV76" s="87">
        <v>297445.40000000084</v>
      </c>
      <c r="AW76" s="87">
        <v>33261.5</v>
      </c>
      <c r="AX76" s="87">
        <v>92780.34</v>
      </c>
      <c r="AY76" s="87">
        <v>0</v>
      </c>
      <c r="AZ76" s="87">
        <v>81053.650000000052</v>
      </c>
      <c r="BA76" s="87">
        <v>5835.9700000000012</v>
      </c>
      <c r="BB76" s="87">
        <v>2533.48</v>
      </c>
      <c r="BC76" s="87">
        <v>0</v>
      </c>
      <c r="BD76" s="87">
        <v>11586.95</v>
      </c>
      <c r="BE76" s="87">
        <v>27851.23</v>
      </c>
      <c r="BF76" s="87">
        <v>5532.41</v>
      </c>
      <c r="BG76" s="87">
        <v>30638.9</v>
      </c>
      <c r="BH76" s="87">
        <v>5523.35</v>
      </c>
      <c r="BI76" s="87">
        <v>45180.89</v>
      </c>
      <c r="BJ76" s="87">
        <v>0</v>
      </c>
      <c r="BK76" s="87">
        <v>10523.49</v>
      </c>
      <c r="BL76" s="87">
        <v>41724.69</v>
      </c>
      <c r="BM76" s="87">
        <v>20045.78</v>
      </c>
      <c r="BN76" s="87">
        <v>0</v>
      </c>
      <c r="BO76" s="87">
        <v>0</v>
      </c>
      <c r="BP76" s="87">
        <v>0</v>
      </c>
      <c r="BQ76" s="87">
        <v>0</v>
      </c>
      <c r="BR76" s="87">
        <v>0</v>
      </c>
      <c r="BS76" s="87">
        <v>0</v>
      </c>
      <c r="BT76" s="87">
        <v>0</v>
      </c>
      <c r="BU76" s="87">
        <v>12699.93</v>
      </c>
      <c r="BV76" s="87">
        <v>6072</v>
      </c>
      <c r="BW76" s="87">
        <v>12902.96</v>
      </c>
      <c r="BX76" s="87">
        <v>61299.81</v>
      </c>
      <c r="BY76" s="87">
        <v>104382.24</v>
      </c>
      <c r="BZ76" s="87">
        <v>19348.400000000001</v>
      </c>
      <c r="CA76" s="87">
        <v>32904.720000000001</v>
      </c>
      <c r="CB76" s="87">
        <v>0</v>
      </c>
      <c r="CC76" s="87">
        <v>0</v>
      </c>
      <c r="CD76" s="87">
        <v>13728.71</v>
      </c>
      <c r="CE76" s="87">
        <v>0</v>
      </c>
      <c r="CF76" s="87">
        <v>0</v>
      </c>
      <c r="CG76" s="87">
        <v>7159</v>
      </c>
      <c r="CH76" s="87">
        <v>0</v>
      </c>
      <c r="CI76" s="87">
        <v>0</v>
      </c>
      <c r="CJ76" s="87">
        <v>1</v>
      </c>
      <c r="CK76" s="87">
        <v>0</v>
      </c>
      <c r="CL76" s="87">
        <v>3290.75</v>
      </c>
      <c r="CM76" s="87">
        <v>0</v>
      </c>
      <c r="CN76" s="87">
        <v>15302.83</v>
      </c>
      <c r="CO76" s="87">
        <v>0</v>
      </c>
      <c r="CP76" s="87">
        <v>0</v>
      </c>
      <c r="CQ76" s="87">
        <v>0</v>
      </c>
      <c r="CR76" s="87">
        <v>0</v>
      </c>
      <c r="CS76" s="87">
        <v>316376.50999999978</v>
      </c>
      <c r="CT76" s="87"/>
      <c r="CU76" s="87">
        <v>417.91000000000349</v>
      </c>
      <c r="CV76" s="87"/>
      <c r="CW76" s="87"/>
      <c r="CX76" s="87"/>
      <c r="CY76" s="69"/>
    </row>
    <row r="77" spans="1:103" x14ac:dyDescent="0.25">
      <c r="A77" s="104" t="s">
        <v>527</v>
      </c>
      <c r="B77" s="69" t="s">
        <v>528</v>
      </c>
      <c r="C77" s="69"/>
      <c r="D77" s="84">
        <v>3090</v>
      </c>
      <c r="E77" s="69" t="s">
        <v>528</v>
      </c>
      <c r="F77" s="69" t="s">
        <v>529</v>
      </c>
      <c r="G77" s="69"/>
      <c r="H77" s="69"/>
      <c r="I77" s="69"/>
      <c r="J77" s="69"/>
      <c r="K77" s="69"/>
      <c r="L77" s="69"/>
      <c r="M77" s="69"/>
      <c r="N77" s="69"/>
      <c r="O77" s="69"/>
      <c r="P77" s="69"/>
      <c r="Q77" s="69"/>
      <c r="R77" s="69"/>
      <c r="S77" s="69"/>
      <c r="T77" s="69"/>
      <c r="U77" s="69"/>
      <c r="V77" s="69"/>
      <c r="W77" s="69"/>
      <c r="X77" s="69"/>
      <c r="Y77" s="69"/>
      <c r="Z77" s="87">
        <v>-4776.2599999999393</v>
      </c>
      <c r="AA77" s="87">
        <v>8375.5199999999986</v>
      </c>
      <c r="AB77" s="87">
        <v>0</v>
      </c>
      <c r="AC77" s="87">
        <v>623395</v>
      </c>
      <c r="AD77" s="87">
        <v>0</v>
      </c>
      <c r="AE77" s="87">
        <v>29446</v>
      </c>
      <c r="AF77" s="87">
        <v>0</v>
      </c>
      <c r="AG77" s="87">
        <v>21760</v>
      </c>
      <c r="AH77" s="87">
        <v>45451</v>
      </c>
      <c r="AI77" s="87">
        <v>0</v>
      </c>
      <c r="AJ77" s="87">
        <v>0</v>
      </c>
      <c r="AK77" s="87">
        <v>31541.97</v>
      </c>
      <c r="AL77" s="87">
        <v>11080</v>
      </c>
      <c r="AM77" s="87">
        <v>0</v>
      </c>
      <c r="AN77" s="87">
        <v>0</v>
      </c>
      <c r="AO77" s="87">
        <v>24006.5</v>
      </c>
      <c r="AP77" s="87">
        <v>8247.3799999999992</v>
      </c>
      <c r="AQ77" s="87">
        <v>0</v>
      </c>
      <c r="AR77" s="87">
        <v>0</v>
      </c>
      <c r="AS77" s="87">
        <v>0</v>
      </c>
      <c r="AT77" s="87">
        <v>339455.85</v>
      </c>
      <c r="AU77" s="87">
        <v>69214.19</v>
      </c>
      <c r="AV77" s="87">
        <v>94860.450000000084</v>
      </c>
      <c r="AW77" s="87">
        <v>24547.51</v>
      </c>
      <c r="AX77" s="87">
        <v>50653.45</v>
      </c>
      <c r="AY77" s="87">
        <v>0</v>
      </c>
      <c r="AZ77" s="87">
        <v>15137.510000000002</v>
      </c>
      <c r="BA77" s="87">
        <v>2940.7899999999995</v>
      </c>
      <c r="BB77" s="87">
        <v>3752.71</v>
      </c>
      <c r="BC77" s="87">
        <v>0</v>
      </c>
      <c r="BD77" s="87">
        <v>2889.72</v>
      </c>
      <c r="BE77" s="87">
        <v>13437.88</v>
      </c>
      <c r="BF77" s="87">
        <v>713.87</v>
      </c>
      <c r="BG77" s="87">
        <v>1031.53</v>
      </c>
      <c r="BH77" s="87">
        <v>1002.05</v>
      </c>
      <c r="BI77" s="87">
        <v>8413.4699999999993</v>
      </c>
      <c r="BJ77" s="87">
        <v>0</v>
      </c>
      <c r="BK77" s="87">
        <v>3265.02</v>
      </c>
      <c r="BL77" s="87">
        <v>59552.98</v>
      </c>
      <c r="BM77" s="87">
        <v>7273.4</v>
      </c>
      <c r="BN77" s="87">
        <v>0</v>
      </c>
      <c r="BO77" s="87">
        <v>0</v>
      </c>
      <c r="BP77" s="87">
        <v>0</v>
      </c>
      <c r="BQ77" s="87">
        <v>0</v>
      </c>
      <c r="BR77" s="87">
        <v>0</v>
      </c>
      <c r="BS77" s="87">
        <v>0</v>
      </c>
      <c r="BT77" s="87">
        <v>0</v>
      </c>
      <c r="BU77" s="87">
        <v>10100.89</v>
      </c>
      <c r="BV77" s="87">
        <v>2484</v>
      </c>
      <c r="BW77" s="87">
        <v>8720.9500000000007</v>
      </c>
      <c r="BX77" s="87">
        <v>43911.64</v>
      </c>
      <c r="BY77" s="87">
        <v>0</v>
      </c>
      <c r="BZ77" s="87">
        <v>3499.7</v>
      </c>
      <c r="CA77" s="87">
        <v>20451.55</v>
      </c>
      <c r="CB77" s="87">
        <v>0</v>
      </c>
      <c r="CC77" s="87">
        <v>0</v>
      </c>
      <c r="CD77" s="87">
        <v>0</v>
      </c>
      <c r="CE77" s="87">
        <v>0</v>
      </c>
      <c r="CF77" s="87">
        <v>0</v>
      </c>
      <c r="CG77" s="87">
        <v>5316.25</v>
      </c>
      <c r="CH77" s="87">
        <v>0</v>
      </c>
      <c r="CI77" s="87">
        <v>0</v>
      </c>
      <c r="CJ77" s="87">
        <v>1</v>
      </c>
      <c r="CK77" s="87">
        <v>0</v>
      </c>
      <c r="CL77" s="87">
        <v>0</v>
      </c>
      <c r="CM77" s="87">
        <v>0</v>
      </c>
      <c r="CN77" s="87">
        <v>720</v>
      </c>
      <c r="CO77" s="87">
        <v>0</v>
      </c>
      <c r="CP77" s="87">
        <v>0</v>
      </c>
      <c r="CQ77" s="87">
        <v>0</v>
      </c>
      <c r="CR77" s="87">
        <v>0</v>
      </c>
      <c r="CS77" s="87">
        <v>2840.4800000000978</v>
      </c>
      <c r="CT77" s="87"/>
      <c r="CU77" s="87">
        <v>12971.769999999999</v>
      </c>
      <c r="CV77" s="87"/>
      <c r="CW77" s="87"/>
      <c r="CX77" s="87"/>
      <c r="CY77" s="69"/>
    </row>
    <row r="78" spans="1:103" x14ac:dyDescent="0.25">
      <c r="A78" s="104" t="s">
        <v>532</v>
      </c>
      <c r="B78" s="69" t="s">
        <v>533</v>
      </c>
      <c r="C78" s="69"/>
      <c r="D78" s="84">
        <v>3027</v>
      </c>
      <c r="E78" s="69" t="s">
        <v>533</v>
      </c>
      <c r="F78" s="69" t="s">
        <v>534</v>
      </c>
      <c r="G78" s="69"/>
      <c r="H78" s="69"/>
      <c r="I78" s="69"/>
      <c r="J78" s="69"/>
      <c r="K78" s="69"/>
      <c r="L78" s="69"/>
      <c r="M78" s="69"/>
      <c r="N78" s="69"/>
      <c r="O78" s="69"/>
      <c r="P78" s="69"/>
      <c r="Q78" s="69"/>
      <c r="R78" s="69"/>
      <c r="S78" s="69"/>
      <c r="T78" s="69"/>
      <c r="U78" s="69"/>
      <c r="V78" s="69"/>
      <c r="W78" s="69"/>
      <c r="X78" s="69"/>
      <c r="Y78" s="69"/>
      <c r="Z78" s="87">
        <v>177438.84999999902</v>
      </c>
      <c r="AA78" s="87">
        <v>6162.0099999999984</v>
      </c>
      <c r="AB78" s="87">
        <v>0</v>
      </c>
      <c r="AC78" s="87">
        <v>1013744.93</v>
      </c>
      <c r="AD78" s="87">
        <v>0</v>
      </c>
      <c r="AE78" s="87">
        <v>68706</v>
      </c>
      <c r="AF78" s="87">
        <v>0</v>
      </c>
      <c r="AG78" s="87">
        <v>61315</v>
      </c>
      <c r="AH78" s="87">
        <v>72949</v>
      </c>
      <c r="AI78" s="87">
        <v>0</v>
      </c>
      <c r="AJ78" s="87">
        <v>-62.79</v>
      </c>
      <c r="AK78" s="87">
        <v>61246.44</v>
      </c>
      <c r="AL78" s="87">
        <v>13886.42</v>
      </c>
      <c r="AM78" s="87">
        <v>0</v>
      </c>
      <c r="AN78" s="87">
        <v>0</v>
      </c>
      <c r="AO78" s="87">
        <v>12296.71</v>
      </c>
      <c r="AP78" s="87">
        <v>1287.8499999999999</v>
      </c>
      <c r="AQ78" s="87">
        <v>0</v>
      </c>
      <c r="AR78" s="87">
        <v>0</v>
      </c>
      <c r="AS78" s="87">
        <v>0</v>
      </c>
      <c r="AT78" s="87">
        <v>616003.53</v>
      </c>
      <c r="AU78" s="87">
        <v>0</v>
      </c>
      <c r="AV78" s="87">
        <v>250756.58999999968</v>
      </c>
      <c r="AW78" s="87">
        <v>0</v>
      </c>
      <c r="AX78" s="87">
        <v>59648.38</v>
      </c>
      <c r="AY78" s="87">
        <v>0</v>
      </c>
      <c r="AZ78" s="87">
        <v>66979.400000000023</v>
      </c>
      <c r="BA78" s="87">
        <v>4196.91</v>
      </c>
      <c r="BB78" s="87">
        <v>2523.1800000000003</v>
      </c>
      <c r="BC78" s="87">
        <v>0</v>
      </c>
      <c r="BD78" s="87">
        <v>0</v>
      </c>
      <c r="BE78" s="87">
        <v>19119.2</v>
      </c>
      <c r="BF78" s="87">
        <v>5516.93</v>
      </c>
      <c r="BG78" s="87">
        <v>29358.39</v>
      </c>
      <c r="BH78" s="87">
        <v>3390.68</v>
      </c>
      <c r="BI78" s="87">
        <v>14310.76</v>
      </c>
      <c r="BJ78" s="87">
        <v>0</v>
      </c>
      <c r="BK78" s="87">
        <v>4143.59</v>
      </c>
      <c r="BL78" s="87">
        <v>36583.61</v>
      </c>
      <c r="BM78" s="87">
        <v>17065.27</v>
      </c>
      <c r="BN78" s="87">
        <v>0</v>
      </c>
      <c r="BO78" s="87">
        <v>0</v>
      </c>
      <c r="BP78" s="87">
        <v>0</v>
      </c>
      <c r="BQ78" s="87">
        <v>0</v>
      </c>
      <c r="BR78" s="87">
        <v>0</v>
      </c>
      <c r="BS78" s="87">
        <v>0</v>
      </c>
      <c r="BT78" s="87">
        <v>0</v>
      </c>
      <c r="BU78" s="87">
        <v>17876.350000000002</v>
      </c>
      <c r="BV78" s="87">
        <v>5308</v>
      </c>
      <c r="BW78" s="87">
        <v>1330</v>
      </c>
      <c r="BX78" s="87">
        <v>45964.060000000005</v>
      </c>
      <c r="BY78" s="87">
        <v>22852.22</v>
      </c>
      <c r="BZ78" s="87">
        <v>26800.76</v>
      </c>
      <c r="CA78" s="87">
        <v>29308.51</v>
      </c>
      <c r="CB78" s="87">
        <v>0</v>
      </c>
      <c r="CC78" s="87">
        <v>0</v>
      </c>
      <c r="CD78" s="87">
        <v>62988.08</v>
      </c>
      <c r="CE78" s="87">
        <v>0</v>
      </c>
      <c r="CF78" s="87">
        <v>0</v>
      </c>
      <c r="CG78" s="87">
        <v>6238.75</v>
      </c>
      <c r="CH78" s="87">
        <v>0</v>
      </c>
      <c r="CI78" s="87">
        <v>0</v>
      </c>
      <c r="CJ78" s="87">
        <v>1</v>
      </c>
      <c r="CK78" s="87">
        <v>0</v>
      </c>
      <c r="CL78" s="87">
        <v>1857</v>
      </c>
      <c r="CM78" s="87">
        <v>0</v>
      </c>
      <c r="CN78" s="87">
        <v>3363.2299999999996</v>
      </c>
      <c r="CO78" s="87">
        <v>0</v>
      </c>
      <c r="CP78" s="87">
        <v>0</v>
      </c>
      <c r="CQ78" s="87">
        <v>0</v>
      </c>
      <c r="CR78" s="87">
        <v>0</v>
      </c>
      <c r="CS78" s="87">
        <v>140784.00999999885</v>
      </c>
      <c r="CT78" s="87"/>
      <c r="CU78" s="87">
        <v>7180.5299999999988</v>
      </c>
      <c r="CV78" s="87"/>
      <c r="CW78" s="87"/>
      <c r="CX78" s="87"/>
      <c r="CY78" s="69"/>
    </row>
    <row r="79" spans="1:103" x14ac:dyDescent="0.25">
      <c r="A79" s="104" t="s">
        <v>537</v>
      </c>
      <c r="B79" s="69" t="s">
        <v>538</v>
      </c>
      <c r="C79" s="69"/>
      <c r="D79" s="84">
        <v>2011</v>
      </c>
      <c r="E79" s="69" t="s">
        <v>538</v>
      </c>
      <c r="F79" s="69" t="s">
        <v>539</v>
      </c>
      <c r="G79" s="69"/>
      <c r="H79" s="69"/>
      <c r="I79" s="69"/>
      <c r="J79" s="69"/>
      <c r="K79" s="69"/>
      <c r="L79" s="69"/>
      <c r="M79" s="69"/>
      <c r="N79" s="69"/>
      <c r="O79" s="69"/>
      <c r="P79" s="69"/>
      <c r="Q79" s="69"/>
      <c r="R79" s="69"/>
      <c r="S79" s="69"/>
      <c r="T79" s="69"/>
      <c r="U79" s="69"/>
      <c r="V79" s="69"/>
      <c r="W79" s="69"/>
      <c r="X79" s="69"/>
      <c r="Y79" s="69"/>
      <c r="Z79" s="87">
        <v>54765.779999999766</v>
      </c>
      <c r="AA79" s="87">
        <v>3256.1000000000004</v>
      </c>
      <c r="AB79" s="87">
        <v>0</v>
      </c>
      <c r="AC79" s="87">
        <v>1065928</v>
      </c>
      <c r="AD79" s="87">
        <v>0</v>
      </c>
      <c r="AE79" s="87">
        <v>39638</v>
      </c>
      <c r="AF79" s="87">
        <v>0</v>
      </c>
      <c r="AG79" s="87">
        <v>52890</v>
      </c>
      <c r="AH79" s="87">
        <v>68391</v>
      </c>
      <c r="AI79" s="87">
        <v>0</v>
      </c>
      <c r="AJ79" s="87">
        <v>2695</v>
      </c>
      <c r="AK79" s="87">
        <v>9726.92</v>
      </c>
      <c r="AL79" s="87">
        <v>17973.36</v>
      </c>
      <c r="AM79" s="87">
        <v>0</v>
      </c>
      <c r="AN79" s="87">
        <v>0</v>
      </c>
      <c r="AO79" s="87">
        <v>12294.15</v>
      </c>
      <c r="AP79" s="87">
        <v>0</v>
      </c>
      <c r="AQ79" s="87">
        <v>0</v>
      </c>
      <c r="AR79" s="87">
        <v>0</v>
      </c>
      <c r="AS79" s="87">
        <v>0</v>
      </c>
      <c r="AT79" s="87">
        <v>671893.35</v>
      </c>
      <c r="AU79" s="87">
        <v>0</v>
      </c>
      <c r="AV79" s="87">
        <v>276250.46999999991</v>
      </c>
      <c r="AW79" s="87">
        <v>0</v>
      </c>
      <c r="AX79" s="87">
        <v>79429.899999999994</v>
      </c>
      <c r="AY79" s="87">
        <v>0</v>
      </c>
      <c r="AZ79" s="87">
        <v>3412.9500000000007</v>
      </c>
      <c r="BA79" s="87">
        <v>4549.6699999999992</v>
      </c>
      <c r="BB79" s="87">
        <v>2242.9499999999998</v>
      </c>
      <c r="BC79" s="87">
        <v>0</v>
      </c>
      <c r="BD79" s="87">
        <v>49.27</v>
      </c>
      <c r="BE79" s="87">
        <v>9978.31</v>
      </c>
      <c r="BF79" s="87">
        <v>5257.66</v>
      </c>
      <c r="BG79" s="87">
        <v>0</v>
      </c>
      <c r="BH79" s="87">
        <v>3463.7</v>
      </c>
      <c r="BI79" s="87">
        <v>17181.18</v>
      </c>
      <c r="BJ79" s="87">
        <v>0</v>
      </c>
      <c r="BK79" s="87">
        <v>6588.17</v>
      </c>
      <c r="BL79" s="87">
        <v>52502.38</v>
      </c>
      <c r="BM79" s="87">
        <v>7836.63</v>
      </c>
      <c r="BN79" s="87">
        <v>0</v>
      </c>
      <c r="BO79" s="87">
        <v>0</v>
      </c>
      <c r="BP79" s="87">
        <v>0</v>
      </c>
      <c r="BQ79" s="87">
        <v>0</v>
      </c>
      <c r="BR79" s="87">
        <v>0</v>
      </c>
      <c r="BS79" s="87">
        <v>0</v>
      </c>
      <c r="BT79" s="87">
        <v>0</v>
      </c>
      <c r="BU79" s="87">
        <v>10079.18</v>
      </c>
      <c r="BV79" s="87">
        <v>12892.03</v>
      </c>
      <c r="BW79" s="87">
        <v>0</v>
      </c>
      <c r="BX79" s="87">
        <v>73198.05</v>
      </c>
      <c r="BY79" s="87">
        <v>0</v>
      </c>
      <c r="BZ79" s="87">
        <v>5556.95</v>
      </c>
      <c r="CA79" s="87">
        <v>47816.95</v>
      </c>
      <c r="CB79" s="87">
        <v>0</v>
      </c>
      <c r="CC79" s="87">
        <v>0</v>
      </c>
      <c r="CD79" s="87">
        <v>3696.49</v>
      </c>
      <c r="CE79" s="87">
        <v>0</v>
      </c>
      <c r="CF79" s="87">
        <v>0</v>
      </c>
      <c r="CG79" s="87">
        <v>6328.75</v>
      </c>
      <c r="CH79" s="87">
        <v>0</v>
      </c>
      <c r="CI79" s="87">
        <v>0</v>
      </c>
      <c r="CJ79" s="87">
        <v>1</v>
      </c>
      <c r="CK79" s="87">
        <v>0</v>
      </c>
      <c r="CL79" s="87">
        <v>0</v>
      </c>
      <c r="CM79" s="87">
        <v>0</v>
      </c>
      <c r="CN79" s="87">
        <v>8125</v>
      </c>
      <c r="CO79" s="87">
        <v>0</v>
      </c>
      <c r="CP79" s="87">
        <v>0</v>
      </c>
      <c r="CQ79" s="87">
        <v>0</v>
      </c>
      <c r="CR79" s="87">
        <v>0</v>
      </c>
      <c r="CS79" s="87">
        <v>30425.970000000438</v>
      </c>
      <c r="CT79" s="87"/>
      <c r="CU79" s="87">
        <v>1459.8500000000004</v>
      </c>
      <c r="CV79" s="87"/>
      <c r="CW79" s="87"/>
      <c r="CX79" s="87"/>
      <c r="CY79" s="69"/>
    </row>
    <row r="80" spans="1:103" x14ac:dyDescent="0.25">
      <c r="A80" s="105" t="s">
        <v>542</v>
      </c>
      <c r="B80" s="69" t="s">
        <v>543</v>
      </c>
      <c r="C80" s="69"/>
      <c r="D80" s="84">
        <v>3036</v>
      </c>
      <c r="E80" s="69" t="s">
        <v>543</v>
      </c>
      <c r="F80" s="69" t="s">
        <v>544</v>
      </c>
      <c r="G80" s="69"/>
      <c r="H80" s="69"/>
      <c r="I80" s="69"/>
      <c r="J80" s="69"/>
      <c r="K80" s="69"/>
      <c r="L80" s="69"/>
      <c r="M80" s="69"/>
      <c r="N80" s="69"/>
      <c r="O80" s="69"/>
      <c r="P80" s="69"/>
      <c r="Q80" s="69"/>
      <c r="R80" s="69"/>
      <c r="S80" s="69"/>
      <c r="T80" s="69"/>
      <c r="U80" s="69"/>
      <c r="V80" s="69"/>
      <c r="W80" s="69"/>
      <c r="X80" s="69"/>
      <c r="Y80" s="69"/>
      <c r="Z80" s="87">
        <v>94737.549999999988</v>
      </c>
      <c r="AA80" s="87">
        <v>21270.93</v>
      </c>
      <c r="AB80" s="87">
        <v>0</v>
      </c>
      <c r="AC80" s="87">
        <v>462393</v>
      </c>
      <c r="AD80" s="87">
        <v>0</v>
      </c>
      <c r="AE80" s="87">
        <v>39650.049999999996</v>
      </c>
      <c r="AF80" s="87">
        <v>0</v>
      </c>
      <c r="AG80" s="87">
        <v>51858.7</v>
      </c>
      <c r="AH80" s="87">
        <v>52279</v>
      </c>
      <c r="AI80" s="87">
        <v>1100</v>
      </c>
      <c r="AJ80" s="87">
        <v>4617.5</v>
      </c>
      <c r="AK80" s="87">
        <v>96290.66</v>
      </c>
      <c r="AL80" s="87">
        <v>0</v>
      </c>
      <c r="AM80" s="87">
        <v>0</v>
      </c>
      <c r="AN80" s="87">
        <v>5925</v>
      </c>
      <c r="AO80" s="87">
        <v>8287.5</v>
      </c>
      <c r="AP80" s="87">
        <v>651.70000000000005</v>
      </c>
      <c r="AQ80" s="87">
        <v>0</v>
      </c>
      <c r="AR80" s="87">
        <v>0</v>
      </c>
      <c r="AS80" s="87">
        <v>0</v>
      </c>
      <c r="AT80" s="87">
        <v>330038.65000000002</v>
      </c>
      <c r="AU80" s="87">
        <v>0</v>
      </c>
      <c r="AV80" s="87">
        <v>115456.51999999984</v>
      </c>
      <c r="AW80" s="87">
        <v>0</v>
      </c>
      <c r="AX80" s="87">
        <v>26352.16</v>
      </c>
      <c r="AY80" s="87">
        <v>0</v>
      </c>
      <c r="AZ80" s="87">
        <v>43112.870000000024</v>
      </c>
      <c r="BA80" s="87">
        <v>2531.8799999999997</v>
      </c>
      <c r="BB80" s="87">
        <v>1775</v>
      </c>
      <c r="BC80" s="87">
        <v>799.25</v>
      </c>
      <c r="BD80" s="87">
        <v>10115.299999999999</v>
      </c>
      <c r="BE80" s="87">
        <v>3970.84</v>
      </c>
      <c r="BF80" s="87">
        <v>1463.3</v>
      </c>
      <c r="BG80" s="87">
        <v>20528.64</v>
      </c>
      <c r="BH80" s="87">
        <v>235.99</v>
      </c>
      <c r="BI80" s="87">
        <v>12777.15</v>
      </c>
      <c r="BJ80" s="87">
        <v>0</v>
      </c>
      <c r="BK80" s="87">
        <v>4498.63</v>
      </c>
      <c r="BL80" s="87">
        <v>20193.75</v>
      </c>
      <c r="BM80" s="87">
        <v>10968.05</v>
      </c>
      <c r="BN80" s="87">
        <v>0</v>
      </c>
      <c r="BO80" s="87">
        <v>0</v>
      </c>
      <c r="BP80" s="87">
        <v>0</v>
      </c>
      <c r="BQ80" s="87">
        <v>0</v>
      </c>
      <c r="BR80" s="87">
        <v>0</v>
      </c>
      <c r="BS80" s="87">
        <v>0</v>
      </c>
      <c r="BT80" s="87">
        <v>0</v>
      </c>
      <c r="BU80" s="87">
        <v>10943.199999999999</v>
      </c>
      <c r="BV80" s="87">
        <v>1065.69</v>
      </c>
      <c r="BW80" s="87">
        <v>147155.76999999999</v>
      </c>
      <c r="BX80" s="87">
        <v>34540.11</v>
      </c>
      <c r="BY80" s="87">
        <v>0</v>
      </c>
      <c r="BZ80" s="87">
        <v>6526.01</v>
      </c>
      <c r="CA80" s="87">
        <v>26716.55</v>
      </c>
      <c r="CB80" s="87">
        <v>0</v>
      </c>
      <c r="CC80" s="87">
        <v>0</v>
      </c>
      <c r="CD80" s="87">
        <v>589.99</v>
      </c>
      <c r="CE80" s="87">
        <v>0</v>
      </c>
      <c r="CF80" s="87">
        <v>0</v>
      </c>
      <c r="CG80" s="87">
        <v>-17425.84</v>
      </c>
      <c r="CH80" s="87">
        <v>0</v>
      </c>
      <c r="CI80" s="87">
        <v>0</v>
      </c>
      <c r="CJ80" s="87">
        <v>1</v>
      </c>
      <c r="CK80" s="87">
        <v>0</v>
      </c>
      <c r="CL80" s="87">
        <v>0</v>
      </c>
      <c r="CM80" s="87">
        <v>4144.91</v>
      </c>
      <c r="CN80" s="87">
        <v>3700</v>
      </c>
      <c r="CO80" s="87">
        <v>0</v>
      </c>
      <c r="CP80" s="87">
        <v>0</v>
      </c>
      <c r="CQ80" s="87">
        <v>0</v>
      </c>
      <c r="CR80" s="87">
        <v>0</v>
      </c>
      <c r="CS80" s="87">
        <v>-14564.640000000014</v>
      </c>
      <c r="CT80" s="87"/>
      <c r="CU80" s="87">
        <v>-3999.8199999999997</v>
      </c>
      <c r="CV80" s="87"/>
      <c r="CW80" s="87"/>
      <c r="CX80" s="87"/>
      <c r="CY80" s="69"/>
    </row>
    <row r="81" spans="1:103" x14ac:dyDescent="0.25">
      <c r="A81" s="105" t="s">
        <v>547</v>
      </c>
      <c r="B81" s="69" t="s">
        <v>548</v>
      </c>
      <c r="C81" s="69"/>
      <c r="D81" s="84">
        <v>3037</v>
      </c>
      <c r="E81" s="69" t="s">
        <v>548</v>
      </c>
      <c r="F81" s="69" t="s">
        <v>549</v>
      </c>
      <c r="G81" s="69"/>
      <c r="H81" s="69"/>
      <c r="I81" s="69"/>
      <c r="J81" s="69"/>
      <c r="K81" s="69"/>
      <c r="L81" s="69"/>
      <c r="M81" s="69"/>
      <c r="N81" s="69"/>
      <c r="O81" s="69"/>
      <c r="P81" s="69"/>
      <c r="Q81" s="69"/>
      <c r="R81" s="69"/>
      <c r="S81" s="69"/>
      <c r="T81" s="69"/>
      <c r="U81" s="69"/>
      <c r="V81" s="69"/>
      <c r="W81" s="69"/>
      <c r="X81" s="69"/>
      <c r="Y81" s="69"/>
      <c r="Z81" s="87">
        <v>170327.41999999981</v>
      </c>
      <c r="AA81" s="87">
        <v>13430.800000000003</v>
      </c>
      <c r="AB81" s="87">
        <v>0</v>
      </c>
      <c r="AC81" s="87">
        <v>285244</v>
      </c>
      <c r="AD81" s="87">
        <v>0</v>
      </c>
      <c r="AE81" s="87">
        <v>42380</v>
      </c>
      <c r="AF81" s="87">
        <v>0</v>
      </c>
      <c r="AG81" s="87">
        <v>17540</v>
      </c>
      <c r="AH81" s="87">
        <v>29983.63</v>
      </c>
      <c r="AI81" s="87">
        <v>300</v>
      </c>
      <c r="AJ81" s="87">
        <v>0</v>
      </c>
      <c r="AK81" s="87">
        <v>7109.81</v>
      </c>
      <c r="AL81" s="87">
        <v>1288.9000000000001</v>
      </c>
      <c r="AM81" s="87">
        <v>0</v>
      </c>
      <c r="AN81" s="87">
        <v>0</v>
      </c>
      <c r="AO81" s="87">
        <v>634.49</v>
      </c>
      <c r="AP81" s="87">
        <v>2773.51</v>
      </c>
      <c r="AQ81" s="87">
        <v>0</v>
      </c>
      <c r="AR81" s="87">
        <v>0</v>
      </c>
      <c r="AS81" s="87">
        <v>0</v>
      </c>
      <c r="AT81" s="87">
        <v>129318.27</v>
      </c>
      <c r="AU81" s="87">
        <v>184.41</v>
      </c>
      <c r="AV81" s="87">
        <v>55694.840000000062</v>
      </c>
      <c r="AW81" s="87">
        <v>0</v>
      </c>
      <c r="AX81" s="87">
        <v>25190.99</v>
      </c>
      <c r="AY81" s="87">
        <v>0</v>
      </c>
      <c r="AZ81" s="87">
        <v>1433.64</v>
      </c>
      <c r="BA81" s="87">
        <v>1748.1000000000001</v>
      </c>
      <c r="BB81" s="87">
        <v>3663.5</v>
      </c>
      <c r="BC81" s="87">
        <v>368</v>
      </c>
      <c r="BD81" s="87">
        <v>1320.54</v>
      </c>
      <c r="BE81" s="87">
        <v>5882.29</v>
      </c>
      <c r="BF81" s="87">
        <v>3366.99</v>
      </c>
      <c r="BG81" s="87">
        <v>12113.289999999999</v>
      </c>
      <c r="BH81" s="87">
        <v>2001.08</v>
      </c>
      <c r="BI81" s="87">
        <v>5545.08</v>
      </c>
      <c r="BJ81" s="87">
        <v>0</v>
      </c>
      <c r="BK81" s="87">
        <v>9863.4599999999991</v>
      </c>
      <c r="BL81" s="87">
        <v>6773.58</v>
      </c>
      <c r="BM81" s="87">
        <v>296.97000000000003</v>
      </c>
      <c r="BN81" s="87">
        <v>0</v>
      </c>
      <c r="BO81" s="87">
        <v>0</v>
      </c>
      <c r="BP81" s="87">
        <v>0</v>
      </c>
      <c r="BQ81" s="87">
        <v>0</v>
      </c>
      <c r="BR81" s="87">
        <v>0</v>
      </c>
      <c r="BS81" s="87">
        <v>0</v>
      </c>
      <c r="BT81" s="87">
        <v>0</v>
      </c>
      <c r="BU81" s="87">
        <v>5125.53</v>
      </c>
      <c r="BV81" s="87">
        <v>368</v>
      </c>
      <c r="BW81" s="87">
        <v>239116.94</v>
      </c>
      <c r="BX81" s="87">
        <v>13605.79</v>
      </c>
      <c r="BY81" s="87">
        <v>1435.79</v>
      </c>
      <c r="BZ81" s="87">
        <v>8223.76</v>
      </c>
      <c r="CA81" s="87">
        <v>23972.98</v>
      </c>
      <c r="CB81" s="87">
        <v>0</v>
      </c>
      <c r="CC81" s="87">
        <v>0</v>
      </c>
      <c r="CD81" s="87">
        <v>0</v>
      </c>
      <c r="CE81" s="87">
        <v>0</v>
      </c>
      <c r="CF81" s="87">
        <v>0</v>
      </c>
      <c r="CG81" s="87">
        <v>-13430.8</v>
      </c>
      <c r="CH81" s="87">
        <v>0</v>
      </c>
      <c r="CI81" s="87">
        <v>0</v>
      </c>
      <c r="CJ81" s="87">
        <v>1</v>
      </c>
      <c r="CK81" s="87">
        <v>0</v>
      </c>
      <c r="CL81" s="87">
        <v>0</v>
      </c>
      <c r="CM81" s="87">
        <v>0</v>
      </c>
      <c r="CN81" s="87">
        <v>0</v>
      </c>
      <c r="CO81" s="87">
        <v>0</v>
      </c>
      <c r="CP81" s="87">
        <v>0</v>
      </c>
      <c r="CQ81" s="87">
        <v>0</v>
      </c>
      <c r="CR81" s="87">
        <v>0</v>
      </c>
      <c r="CS81" s="87">
        <v>967.93999999971129</v>
      </c>
      <c r="CT81" s="87"/>
      <c r="CU81" s="87">
        <v>3.637978807091713E-12</v>
      </c>
      <c r="CV81" s="87"/>
      <c r="CW81" s="87"/>
      <c r="CX81" s="87"/>
      <c r="CY81" s="69"/>
    </row>
    <row r="82" spans="1:103" x14ac:dyDescent="0.25">
      <c r="A82" s="104" t="s">
        <v>552</v>
      </c>
      <c r="B82" s="69" t="s">
        <v>553</v>
      </c>
      <c r="C82" s="69"/>
      <c r="D82" s="84">
        <v>2012</v>
      </c>
      <c r="E82" s="69" t="s">
        <v>553</v>
      </c>
      <c r="F82" s="69" t="s">
        <v>554</v>
      </c>
      <c r="G82" s="69"/>
      <c r="H82" s="69"/>
      <c r="I82" s="69"/>
      <c r="J82" s="69"/>
      <c r="K82" s="69"/>
      <c r="L82" s="69"/>
      <c r="M82" s="69"/>
      <c r="N82" s="69"/>
      <c r="O82" s="69"/>
      <c r="P82" s="69"/>
      <c r="Q82" s="69"/>
      <c r="R82" s="69"/>
      <c r="S82" s="69"/>
      <c r="T82" s="69"/>
      <c r="U82" s="69"/>
      <c r="V82" s="69"/>
      <c r="W82" s="69"/>
      <c r="X82" s="69"/>
      <c r="Y82" s="69"/>
      <c r="Z82" s="87">
        <v>286090.75999999978</v>
      </c>
      <c r="AA82" s="87">
        <v>3718.5899999999965</v>
      </c>
      <c r="AB82" s="87">
        <v>0</v>
      </c>
      <c r="AC82" s="87">
        <v>1067870.93</v>
      </c>
      <c r="AD82" s="87">
        <v>0</v>
      </c>
      <c r="AE82" s="87">
        <v>61220</v>
      </c>
      <c r="AF82" s="87">
        <v>0</v>
      </c>
      <c r="AG82" s="87">
        <v>44980</v>
      </c>
      <c r="AH82" s="87">
        <v>79455</v>
      </c>
      <c r="AI82" s="87">
        <v>0</v>
      </c>
      <c r="AJ82" s="87">
        <v>0</v>
      </c>
      <c r="AK82" s="87">
        <v>16018.24</v>
      </c>
      <c r="AL82" s="87">
        <v>10995.75</v>
      </c>
      <c r="AM82" s="87">
        <v>4000</v>
      </c>
      <c r="AN82" s="87">
        <v>1500</v>
      </c>
      <c r="AO82" s="87">
        <v>15061.72</v>
      </c>
      <c r="AP82" s="87">
        <v>136</v>
      </c>
      <c r="AQ82" s="87">
        <v>0</v>
      </c>
      <c r="AR82" s="87">
        <v>0</v>
      </c>
      <c r="AS82" s="87">
        <v>0</v>
      </c>
      <c r="AT82" s="87">
        <v>691641.99</v>
      </c>
      <c r="AU82" s="87">
        <v>0</v>
      </c>
      <c r="AV82" s="87">
        <v>249429.54999999973</v>
      </c>
      <c r="AW82" s="87">
        <v>23885.89</v>
      </c>
      <c r="AX82" s="87">
        <v>85783.69</v>
      </c>
      <c r="AY82" s="87">
        <v>0</v>
      </c>
      <c r="AZ82" s="87">
        <v>2391.7000000000003</v>
      </c>
      <c r="BA82" s="87">
        <v>7465.5499999999984</v>
      </c>
      <c r="BB82" s="87">
        <v>2918.9799999999996</v>
      </c>
      <c r="BC82" s="87">
        <v>845.25</v>
      </c>
      <c r="BD82" s="87">
        <v>0</v>
      </c>
      <c r="BE82" s="87">
        <v>37947.189999999973</v>
      </c>
      <c r="BF82" s="87">
        <v>4897.37</v>
      </c>
      <c r="BG82" s="87">
        <v>24522.53</v>
      </c>
      <c r="BH82" s="87">
        <v>3584.95</v>
      </c>
      <c r="BI82" s="87">
        <v>24798.68</v>
      </c>
      <c r="BJ82" s="87">
        <v>0</v>
      </c>
      <c r="BK82" s="87">
        <v>9255.42</v>
      </c>
      <c r="BL82" s="87">
        <v>51034.5</v>
      </c>
      <c r="BM82" s="87">
        <v>18494.060000000001</v>
      </c>
      <c r="BN82" s="87">
        <v>0</v>
      </c>
      <c r="BO82" s="87">
        <v>0</v>
      </c>
      <c r="BP82" s="87">
        <v>0</v>
      </c>
      <c r="BQ82" s="87">
        <v>0</v>
      </c>
      <c r="BR82" s="87">
        <v>0</v>
      </c>
      <c r="BS82" s="87">
        <v>0</v>
      </c>
      <c r="BT82" s="87">
        <v>0</v>
      </c>
      <c r="BU82" s="87">
        <v>8497.5600000000013</v>
      </c>
      <c r="BV82" s="87">
        <v>3381</v>
      </c>
      <c r="BW82" s="87">
        <v>4941.66</v>
      </c>
      <c r="BX82" s="87">
        <v>63750.219999999994</v>
      </c>
      <c r="BY82" s="87">
        <v>0</v>
      </c>
      <c r="BZ82" s="87">
        <v>14895.11</v>
      </c>
      <c r="CA82" s="87">
        <v>56003.88</v>
      </c>
      <c r="CB82" s="87">
        <v>0</v>
      </c>
      <c r="CC82" s="87">
        <v>0</v>
      </c>
      <c r="CD82" s="87">
        <v>33535.86</v>
      </c>
      <c r="CE82" s="87">
        <v>0</v>
      </c>
      <c r="CF82" s="87">
        <v>0</v>
      </c>
      <c r="CG82" s="87">
        <v>9530</v>
      </c>
      <c r="CH82" s="87">
        <v>0</v>
      </c>
      <c r="CI82" s="87">
        <v>0</v>
      </c>
      <c r="CJ82" s="87">
        <v>1</v>
      </c>
      <c r="CK82" s="87">
        <v>0</v>
      </c>
      <c r="CL82" s="87">
        <v>0</v>
      </c>
      <c r="CM82" s="87">
        <v>0</v>
      </c>
      <c r="CN82" s="87">
        <v>12693.14</v>
      </c>
      <c r="CO82" s="87">
        <v>0</v>
      </c>
      <c r="CP82" s="87">
        <v>0</v>
      </c>
      <c r="CQ82" s="87">
        <v>0</v>
      </c>
      <c r="CR82" s="87">
        <v>0</v>
      </c>
      <c r="CS82" s="87">
        <v>163425.81000000006</v>
      </c>
      <c r="CT82" s="87"/>
      <c r="CU82" s="87">
        <v>555.44999999999709</v>
      </c>
      <c r="CV82" s="87"/>
      <c r="CW82" s="87"/>
      <c r="CX82" s="87"/>
      <c r="CY82" s="69"/>
    </row>
    <row r="83" spans="1:103" x14ac:dyDescent="0.25">
      <c r="A83" s="107" t="s">
        <v>557</v>
      </c>
      <c r="B83" s="69" t="s">
        <v>558</v>
      </c>
      <c r="C83" s="85"/>
      <c r="D83" s="86">
        <v>2921</v>
      </c>
      <c r="E83" s="85" t="s">
        <v>558</v>
      </c>
      <c r="F83" s="85" t="s">
        <v>559</v>
      </c>
      <c r="G83" s="85"/>
      <c r="H83" s="85"/>
      <c r="I83" s="85"/>
      <c r="J83" s="85"/>
      <c r="K83" s="85"/>
      <c r="L83" s="85"/>
      <c r="M83" s="85"/>
      <c r="N83" s="85"/>
      <c r="O83" s="85"/>
      <c r="P83" s="85"/>
      <c r="Q83" s="85"/>
      <c r="R83" s="85"/>
      <c r="S83" s="85"/>
      <c r="T83" s="85"/>
      <c r="U83" s="85"/>
      <c r="V83" s="85"/>
      <c r="W83" s="85"/>
      <c r="X83" s="85"/>
      <c r="Y83" s="85"/>
      <c r="Z83" s="88">
        <v>-13546.740000000167</v>
      </c>
      <c r="AA83" s="88">
        <v>4079.25</v>
      </c>
      <c r="AB83" s="88">
        <v>0</v>
      </c>
      <c r="AC83" s="87">
        <v>0</v>
      </c>
      <c r="AD83" s="87">
        <v>0</v>
      </c>
      <c r="AE83" s="87">
        <v>0</v>
      </c>
      <c r="AF83" s="87">
        <v>0</v>
      </c>
      <c r="AG83" s="87">
        <v>0</v>
      </c>
      <c r="AH83" s="87">
        <v>0</v>
      </c>
      <c r="AI83" s="87">
        <v>0</v>
      </c>
      <c r="AJ83" s="87">
        <v>0</v>
      </c>
      <c r="AK83" s="87">
        <v>0</v>
      </c>
      <c r="AL83" s="87">
        <v>0</v>
      </c>
      <c r="AM83" s="87">
        <v>0</v>
      </c>
      <c r="AN83" s="87">
        <v>0</v>
      </c>
      <c r="AO83" s="87">
        <v>0</v>
      </c>
      <c r="AP83" s="87">
        <v>0</v>
      </c>
      <c r="AQ83" s="87">
        <v>0</v>
      </c>
      <c r="AR83" s="87">
        <v>0</v>
      </c>
      <c r="AS83" s="87">
        <v>0</v>
      </c>
      <c r="AT83" s="87">
        <v>0</v>
      </c>
      <c r="AU83" s="87">
        <v>0</v>
      </c>
      <c r="AV83" s="87">
        <v>0</v>
      </c>
      <c r="AW83" s="87">
        <v>0</v>
      </c>
      <c r="AX83" s="87">
        <v>0</v>
      </c>
      <c r="AY83" s="87">
        <v>0</v>
      </c>
      <c r="AZ83" s="87">
        <v>0</v>
      </c>
      <c r="BA83" s="87">
        <v>0</v>
      </c>
      <c r="BB83" s="87">
        <v>0</v>
      </c>
      <c r="BC83" s="87">
        <v>0</v>
      </c>
      <c r="BD83" s="87">
        <v>0</v>
      </c>
      <c r="BE83" s="87">
        <v>0</v>
      </c>
      <c r="BF83" s="87">
        <v>0</v>
      </c>
      <c r="BG83" s="87">
        <v>0</v>
      </c>
      <c r="BH83" s="87">
        <v>0</v>
      </c>
      <c r="BI83" s="87">
        <v>0</v>
      </c>
      <c r="BJ83" s="87">
        <v>0</v>
      </c>
      <c r="BK83" s="87">
        <v>0</v>
      </c>
      <c r="BL83" s="87">
        <v>0</v>
      </c>
      <c r="BM83" s="87">
        <v>0</v>
      </c>
      <c r="BN83" s="87">
        <v>0</v>
      </c>
      <c r="BO83" s="87">
        <v>0</v>
      </c>
      <c r="BP83" s="87">
        <v>0</v>
      </c>
      <c r="BQ83" s="87">
        <v>0</v>
      </c>
      <c r="BR83" s="87">
        <v>0</v>
      </c>
      <c r="BS83" s="87">
        <v>0</v>
      </c>
      <c r="BT83" s="87">
        <v>0</v>
      </c>
      <c r="BU83" s="87">
        <v>0</v>
      </c>
      <c r="BV83" s="87">
        <v>0</v>
      </c>
      <c r="BW83" s="87">
        <v>0</v>
      </c>
      <c r="BX83" s="87">
        <v>0</v>
      </c>
      <c r="BY83" s="87">
        <v>0</v>
      </c>
      <c r="BZ83" s="87">
        <v>0</v>
      </c>
      <c r="CA83" s="87">
        <v>0</v>
      </c>
      <c r="CB83" s="87">
        <v>0</v>
      </c>
      <c r="CC83" s="87">
        <v>0</v>
      </c>
      <c r="CD83" s="87">
        <v>0</v>
      </c>
      <c r="CE83" s="87">
        <v>0</v>
      </c>
      <c r="CF83" s="87">
        <v>0</v>
      </c>
      <c r="CG83" s="87">
        <v>0</v>
      </c>
      <c r="CH83" s="87">
        <v>0</v>
      </c>
      <c r="CI83" s="87">
        <v>0</v>
      </c>
      <c r="CJ83" s="87">
        <v>1</v>
      </c>
      <c r="CK83" s="87">
        <v>0</v>
      </c>
      <c r="CL83" s="87">
        <v>0</v>
      </c>
      <c r="CM83" s="87">
        <v>0</v>
      </c>
      <c r="CN83" s="87">
        <v>0</v>
      </c>
      <c r="CO83" s="87">
        <v>0</v>
      </c>
      <c r="CP83" s="87">
        <v>0</v>
      </c>
      <c r="CQ83" s="87">
        <v>0</v>
      </c>
      <c r="CR83" s="87">
        <v>0</v>
      </c>
      <c r="CS83" s="87">
        <v>-13546.740000000167</v>
      </c>
      <c r="CT83" s="87"/>
      <c r="CU83" s="87">
        <v>4079.25</v>
      </c>
      <c r="CV83" s="87"/>
      <c r="CW83" s="87"/>
      <c r="CX83" s="87"/>
      <c r="CY83" s="69"/>
    </row>
    <row r="84" spans="1:103" x14ac:dyDescent="0.25">
      <c r="A84" s="104" t="s">
        <v>562</v>
      </c>
      <c r="B84" s="69" t="s">
        <v>563</v>
      </c>
      <c r="C84" s="69"/>
      <c r="D84" s="84">
        <v>2013</v>
      </c>
      <c r="E84" s="69" t="s">
        <v>563</v>
      </c>
      <c r="F84" s="69" t="s">
        <v>564</v>
      </c>
      <c r="G84" s="69"/>
      <c r="H84" s="69"/>
      <c r="I84" s="69"/>
      <c r="J84" s="69"/>
      <c r="K84" s="69"/>
      <c r="L84" s="69"/>
      <c r="M84" s="69"/>
      <c r="N84" s="69"/>
      <c r="O84" s="69"/>
      <c r="P84" s="69"/>
      <c r="Q84" s="69"/>
      <c r="R84" s="69"/>
      <c r="S84" s="69"/>
      <c r="T84" s="69"/>
      <c r="U84" s="69"/>
      <c r="V84" s="69"/>
      <c r="W84" s="69"/>
      <c r="X84" s="69"/>
      <c r="Y84" s="69"/>
      <c r="Z84" s="87">
        <v>109992.0999999996</v>
      </c>
      <c r="AA84" s="87">
        <v>36478.85</v>
      </c>
      <c r="AB84" s="87">
        <v>0</v>
      </c>
      <c r="AC84" s="87">
        <v>1391288.64</v>
      </c>
      <c r="AD84" s="87">
        <v>0</v>
      </c>
      <c r="AE84" s="87">
        <v>257888</v>
      </c>
      <c r="AF84" s="87">
        <v>0</v>
      </c>
      <c r="AG84" s="87">
        <v>74125</v>
      </c>
      <c r="AH84" s="87">
        <v>75858</v>
      </c>
      <c r="AI84" s="87">
        <v>312.5</v>
      </c>
      <c r="AJ84" s="87">
        <v>5735</v>
      </c>
      <c r="AK84" s="87">
        <v>45826.05</v>
      </c>
      <c r="AL84" s="87">
        <v>20105.169999999998</v>
      </c>
      <c r="AM84" s="87">
        <v>8892</v>
      </c>
      <c r="AN84" s="87">
        <v>6897</v>
      </c>
      <c r="AO84" s="87">
        <v>29329.99</v>
      </c>
      <c r="AP84" s="87">
        <v>38607.5</v>
      </c>
      <c r="AQ84" s="87">
        <v>0</v>
      </c>
      <c r="AR84" s="87">
        <v>0</v>
      </c>
      <c r="AS84" s="87">
        <v>0</v>
      </c>
      <c r="AT84" s="87">
        <v>895611.76</v>
      </c>
      <c r="AU84" s="87">
        <v>0</v>
      </c>
      <c r="AV84" s="87">
        <v>506790.78</v>
      </c>
      <c r="AW84" s="87">
        <v>49770.21</v>
      </c>
      <c r="AX84" s="87">
        <v>104594.58</v>
      </c>
      <c r="AY84" s="87">
        <v>0</v>
      </c>
      <c r="AZ84" s="87">
        <v>73678.569999999861</v>
      </c>
      <c r="BA84" s="87">
        <v>8641.989999999998</v>
      </c>
      <c r="BB84" s="87">
        <v>5860.5</v>
      </c>
      <c r="BC84" s="87">
        <v>8018.67</v>
      </c>
      <c r="BD84" s="87">
        <v>0</v>
      </c>
      <c r="BE84" s="87">
        <v>17189.759999999995</v>
      </c>
      <c r="BF84" s="87">
        <v>5263.97</v>
      </c>
      <c r="BG84" s="87">
        <v>550.16000000000008</v>
      </c>
      <c r="BH84" s="87">
        <v>4946.38</v>
      </c>
      <c r="BI84" s="87">
        <v>29720.84</v>
      </c>
      <c r="BJ84" s="87">
        <v>0</v>
      </c>
      <c r="BK84" s="87">
        <v>8133.06</v>
      </c>
      <c r="BL84" s="87">
        <v>97707.87</v>
      </c>
      <c r="BM84" s="87">
        <v>1820.79</v>
      </c>
      <c r="BN84" s="87">
        <v>0</v>
      </c>
      <c r="BO84" s="87">
        <v>0</v>
      </c>
      <c r="BP84" s="87">
        <v>0</v>
      </c>
      <c r="BQ84" s="87">
        <v>0</v>
      </c>
      <c r="BR84" s="87">
        <v>0</v>
      </c>
      <c r="BS84" s="87">
        <v>0</v>
      </c>
      <c r="BT84" s="87">
        <v>0</v>
      </c>
      <c r="BU84" s="87">
        <v>12943.39</v>
      </c>
      <c r="BV84" s="87">
        <v>6026</v>
      </c>
      <c r="BW84" s="87">
        <v>0</v>
      </c>
      <c r="BX84" s="87">
        <v>95347.44</v>
      </c>
      <c r="BY84" s="87">
        <v>17805.560000000001</v>
      </c>
      <c r="BZ84" s="87">
        <v>279.06</v>
      </c>
      <c r="CA84" s="87">
        <v>28314.12</v>
      </c>
      <c r="CB84" s="87">
        <v>0</v>
      </c>
      <c r="CC84" s="87">
        <v>0</v>
      </c>
      <c r="CD84" s="87">
        <v>0</v>
      </c>
      <c r="CE84" s="87">
        <v>0</v>
      </c>
      <c r="CF84" s="87">
        <v>0</v>
      </c>
      <c r="CG84" s="87">
        <v>6902.5</v>
      </c>
      <c r="CH84" s="87">
        <v>0</v>
      </c>
      <c r="CI84" s="87">
        <v>0</v>
      </c>
      <c r="CJ84" s="87">
        <v>1</v>
      </c>
      <c r="CK84" s="87">
        <v>0</v>
      </c>
      <c r="CL84" s="87">
        <v>0</v>
      </c>
      <c r="CM84" s="87">
        <v>3466.7200000000003</v>
      </c>
      <c r="CN84" s="87">
        <v>9162.52</v>
      </c>
      <c r="CO84" s="87">
        <v>0</v>
      </c>
      <c r="CP84" s="87">
        <v>0</v>
      </c>
      <c r="CQ84" s="87">
        <v>0</v>
      </c>
      <c r="CR84" s="87">
        <v>0</v>
      </c>
      <c r="CS84" s="87">
        <v>85841.489999999758</v>
      </c>
      <c r="CT84" s="87"/>
      <c r="CU84" s="87">
        <v>30752.109999999997</v>
      </c>
      <c r="CV84" s="87"/>
      <c r="CW84" s="87"/>
      <c r="CX84" s="87"/>
      <c r="CY84" s="69"/>
    </row>
    <row r="85" spans="1:103" x14ac:dyDescent="0.25">
      <c r="A85" s="104" t="s">
        <v>567</v>
      </c>
      <c r="B85" s="69" t="s">
        <v>568</v>
      </c>
      <c r="C85" s="69"/>
      <c r="D85" s="84">
        <v>2015</v>
      </c>
      <c r="E85" s="69" t="s">
        <v>568</v>
      </c>
      <c r="F85" s="69" t="s">
        <v>569</v>
      </c>
      <c r="G85" s="69"/>
      <c r="H85" s="69"/>
      <c r="I85" s="69"/>
      <c r="J85" s="69"/>
      <c r="K85" s="69"/>
      <c r="L85" s="69"/>
      <c r="M85" s="69"/>
      <c r="N85" s="69"/>
      <c r="O85" s="69"/>
      <c r="P85" s="69"/>
      <c r="Q85" s="69"/>
      <c r="R85" s="69"/>
      <c r="S85" s="69"/>
      <c r="T85" s="69"/>
      <c r="U85" s="69"/>
      <c r="V85" s="69"/>
      <c r="W85" s="69"/>
      <c r="X85" s="69"/>
      <c r="Y85" s="69"/>
      <c r="Z85" s="87">
        <v>95299.410000000134</v>
      </c>
      <c r="AA85" s="87">
        <v>14463.95</v>
      </c>
      <c r="AB85" s="87">
        <v>0</v>
      </c>
      <c r="AC85" s="87">
        <v>706641</v>
      </c>
      <c r="AD85" s="87">
        <v>0</v>
      </c>
      <c r="AE85" s="87">
        <v>38071</v>
      </c>
      <c r="AF85" s="87">
        <v>0</v>
      </c>
      <c r="AG85" s="87">
        <v>39525</v>
      </c>
      <c r="AH85" s="87">
        <v>45316</v>
      </c>
      <c r="AI85" s="87">
        <v>9339.84</v>
      </c>
      <c r="AJ85" s="87">
        <v>0</v>
      </c>
      <c r="AK85" s="87">
        <v>21247.24</v>
      </c>
      <c r="AL85" s="87">
        <v>14141.91</v>
      </c>
      <c r="AM85" s="87">
        <v>0</v>
      </c>
      <c r="AN85" s="87">
        <v>13200</v>
      </c>
      <c r="AO85" s="87">
        <v>4195.29</v>
      </c>
      <c r="AP85" s="87">
        <v>175.06</v>
      </c>
      <c r="AQ85" s="87">
        <v>0</v>
      </c>
      <c r="AR85" s="87">
        <v>0</v>
      </c>
      <c r="AS85" s="87">
        <v>0</v>
      </c>
      <c r="AT85" s="87">
        <v>444260.25</v>
      </c>
      <c r="AU85" s="87">
        <v>11845.47</v>
      </c>
      <c r="AV85" s="87">
        <v>186747.22999999995</v>
      </c>
      <c r="AW85" s="87">
        <v>22981.55</v>
      </c>
      <c r="AX85" s="87">
        <v>48757.78</v>
      </c>
      <c r="AY85" s="87">
        <v>0</v>
      </c>
      <c r="AZ85" s="87">
        <v>22326.849999999991</v>
      </c>
      <c r="BA85" s="87">
        <v>5013.29</v>
      </c>
      <c r="BB85" s="87">
        <v>2771.66</v>
      </c>
      <c r="BC85" s="87">
        <v>6618.73</v>
      </c>
      <c r="BD85" s="87">
        <v>0</v>
      </c>
      <c r="BE85" s="87">
        <v>20044.05</v>
      </c>
      <c r="BF85" s="87">
        <v>0</v>
      </c>
      <c r="BG85" s="87">
        <v>1671.25</v>
      </c>
      <c r="BH85" s="87">
        <v>5588.98</v>
      </c>
      <c r="BI85" s="87">
        <v>11591.23</v>
      </c>
      <c r="BJ85" s="87">
        <v>0</v>
      </c>
      <c r="BK85" s="87">
        <v>2613.5300000000002</v>
      </c>
      <c r="BL85" s="87">
        <v>13047.01</v>
      </c>
      <c r="BM85" s="87">
        <v>13943.61</v>
      </c>
      <c r="BN85" s="87">
        <v>0</v>
      </c>
      <c r="BO85" s="87">
        <v>0</v>
      </c>
      <c r="BP85" s="87">
        <v>0</v>
      </c>
      <c r="BQ85" s="87">
        <v>0</v>
      </c>
      <c r="BR85" s="87">
        <v>0</v>
      </c>
      <c r="BS85" s="87">
        <v>0</v>
      </c>
      <c r="BT85" s="87">
        <v>0</v>
      </c>
      <c r="BU85" s="87">
        <v>15960.73</v>
      </c>
      <c r="BV85" s="87">
        <v>2714</v>
      </c>
      <c r="BW85" s="87">
        <v>500</v>
      </c>
      <c r="BX85" s="87">
        <v>36295.910000000003</v>
      </c>
      <c r="BY85" s="87">
        <v>6120.29</v>
      </c>
      <c r="BZ85" s="87">
        <v>39381.269999999997</v>
      </c>
      <c r="CA85" s="87">
        <v>23354.49</v>
      </c>
      <c r="CB85" s="87">
        <v>0</v>
      </c>
      <c r="CC85" s="87">
        <v>0</v>
      </c>
      <c r="CD85" s="87">
        <v>150</v>
      </c>
      <c r="CE85" s="87">
        <v>0</v>
      </c>
      <c r="CF85" s="87">
        <v>0</v>
      </c>
      <c r="CG85" s="87">
        <v>5316.25</v>
      </c>
      <c r="CH85" s="87">
        <v>0</v>
      </c>
      <c r="CI85" s="87">
        <v>0</v>
      </c>
      <c r="CJ85" s="87">
        <v>1</v>
      </c>
      <c r="CK85" s="87">
        <v>0</v>
      </c>
      <c r="CL85" s="87">
        <v>0</v>
      </c>
      <c r="CM85" s="87">
        <v>1276.17</v>
      </c>
      <c r="CN85" s="87">
        <v>0</v>
      </c>
      <c r="CO85" s="87">
        <v>0</v>
      </c>
      <c r="CP85" s="87">
        <v>0</v>
      </c>
      <c r="CQ85" s="87">
        <v>0</v>
      </c>
      <c r="CR85" s="87">
        <v>0</v>
      </c>
      <c r="CS85" s="87">
        <v>42852.590000000084</v>
      </c>
      <c r="CT85" s="87"/>
      <c r="CU85" s="87">
        <v>18504.03</v>
      </c>
      <c r="CV85" s="87"/>
      <c r="CW85" s="87"/>
      <c r="CX85" s="87"/>
      <c r="CY85" s="69"/>
    </row>
    <row r="86" spans="1:103" x14ac:dyDescent="0.25">
      <c r="A86" s="104" t="s">
        <v>572</v>
      </c>
      <c r="B86" s="69" t="s">
        <v>573</v>
      </c>
      <c r="C86" s="69"/>
      <c r="D86" s="84">
        <v>3043</v>
      </c>
      <c r="E86" s="69" t="s">
        <v>573</v>
      </c>
      <c r="F86" s="69" t="s">
        <v>574</v>
      </c>
      <c r="G86" s="69"/>
      <c r="H86" s="69"/>
      <c r="I86" s="69"/>
      <c r="J86" s="69"/>
      <c r="K86" s="69"/>
      <c r="L86" s="69"/>
      <c r="M86" s="69"/>
      <c r="N86" s="69"/>
      <c r="O86" s="69"/>
      <c r="P86" s="69"/>
      <c r="Q86" s="69"/>
      <c r="R86" s="69"/>
      <c r="S86" s="69"/>
      <c r="T86" s="69"/>
      <c r="U86" s="69"/>
      <c r="V86" s="69"/>
      <c r="W86" s="69"/>
      <c r="X86" s="69"/>
      <c r="Y86" s="69"/>
      <c r="Z86" s="87">
        <v>164309.0800000001</v>
      </c>
      <c r="AA86" s="87">
        <v>6587.4200000000019</v>
      </c>
      <c r="AB86" s="87">
        <v>0</v>
      </c>
      <c r="AC86" s="87">
        <v>896923</v>
      </c>
      <c r="AD86" s="87">
        <v>0</v>
      </c>
      <c r="AE86" s="87">
        <v>46953</v>
      </c>
      <c r="AF86" s="87">
        <v>0</v>
      </c>
      <c r="AG86" s="87">
        <v>37875</v>
      </c>
      <c r="AH86" s="87">
        <v>69984</v>
      </c>
      <c r="AI86" s="87">
        <v>0</v>
      </c>
      <c r="AJ86" s="87">
        <v>-18213.03</v>
      </c>
      <c r="AK86" s="87">
        <v>115182.71</v>
      </c>
      <c r="AL86" s="87">
        <v>18545.480000000003</v>
      </c>
      <c r="AM86" s="87">
        <v>0</v>
      </c>
      <c r="AN86" s="87">
        <v>0</v>
      </c>
      <c r="AO86" s="87">
        <v>6168.9699999999993</v>
      </c>
      <c r="AP86" s="87">
        <v>10982.94</v>
      </c>
      <c r="AQ86" s="87">
        <v>0</v>
      </c>
      <c r="AR86" s="87">
        <v>0</v>
      </c>
      <c r="AS86" s="87">
        <v>0</v>
      </c>
      <c r="AT86" s="87">
        <v>634446.12</v>
      </c>
      <c r="AU86" s="87">
        <v>2829.44</v>
      </c>
      <c r="AV86" s="87">
        <v>277428.7899999998</v>
      </c>
      <c r="AW86" s="87">
        <v>0</v>
      </c>
      <c r="AX86" s="87">
        <v>49226.99</v>
      </c>
      <c r="AY86" s="87">
        <v>0</v>
      </c>
      <c r="AZ86" s="87">
        <v>0</v>
      </c>
      <c r="BA86" s="87">
        <v>5186.32</v>
      </c>
      <c r="BB86" s="87">
        <v>60.5</v>
      </c>
      <c r="BC86" s="87">
        <v>0</v>
      </c>
      <c r="BD86" s="87">
        <v>6837</v>
      </c>
      <c r="BE86" s="87">
        <v>12404.3</v>
      </c>
      <c r="BF86" s="87">
        <v>2797.5</v>
      </c>
      <c r="BG86" s="87">
        <v>19662.289999999997</v>
      </c>
      <c r="BH86" s="87">
        <v>2761.42</v>
      </c>
      <c r="BI86" s="87">
        <v>27664.26</v>
      </c>
      <c r="BJ86" s="87">
        <v>0</v>
      </c>
      <c r="BK86" s="87">
        <v>4573.53</v>
      </c>
      <c r="BL86" s="87">
        <v>24190.339999999997</v>
      </c>
      <c r="BM86" s="87">
        <v>14332.02</v>
      </c>
      <c r="BN86" s="87">
        <v>0</v>
      </c>
      <c r="BO86" s="87">
        <v>0</v>
      </c>
      <c r="BP86" s="87">
        <v>0</v>
      </c>
      <c r="BQ86" s="87">
        <v>0</v>
      </c>
      <c r="BR86" s="87">
        <v>0</v>
      </c>
      <c r="BS86" s="87">
        <v>0</v>
      </c>
      <c r="BT86" s="87">
        <v>0</v>
      </c>
      <c r="BU86" s="87">
        <v>8630.6999999999989</v>
      </c>
      <c r="BV86" s="87">
        <v>3956</v>
      </c>
      <c r="BW86" s="87">
        <v>14608.57</v>
      </c>
      <c r="BX86" s="87">
        <v>71729.319999999992</v>
      </c>
      <c r="BY86" s="87">
        <v>0</v>
      </c>
      <c r="BZ86" s="87">
        <v>22338.71</v>
      </c>
      <c r="CA86" s="87">
        <v>17129.810000000001</v>
      </c>
      <c r="CB86" s="87">
        <v>0</v>
      </c>
      <c r="CC86" s="87">
        <v>0</v>
      </c>
      <c r="CD86" s="87">
        <v>7094.33</v>
      </c>
      <c r="CE86" s="87">
        <v>0</v>
      </c>
      <c r="CF86" s="87">
        <v>0</v>
      </c>
      <c r="CG86" s="87">
        <v>5991.25</v>
      </c>
      <c r="CH86" s="87">
        <v>0</v>
      </c>
      <c r="CI86" s="87">
        <v>0</v>
      </c>
      <c r="CJ86" s="87">
        <v>1</v>
      </c>
      <c r="CK86" s="87">
        <v>0</v>
      </c>
      <c r="CL86" s="87">
        <v>0</v>
      </c>
      <c r="CM86" s="87">
        <v>0</v>
      </c>
      <c r="CN86" s="87">
        <v>11638.23</v>
      </c>
      <c r="CO86" s="87">
        <v>0</v>
      </c>
      <c r="CP86" s="87">
        <v>0</v>
      </c>
      <c r="CQ86" s="87">
        <v>0</v>
      </c>
      <c r="CR86" s="87">
        <v>0</v>
      </c>
      <c r="CS86" s="87">
        <v>118822.8899999999</v>
      </c>
      <c r="CT86" s="87"/>
      <c r="CU86" s="87">
        <v>940.44000000000233</v>
      </c>
      <c r="CV86" s="87"/>
      <c r="CW86" s="87"/>
      <c r="CX86" s="87"/>
      <c r="CY86" s="69"/>
    </row>
    <row r="87" spans="1:103" x14ac:dyDescent="0.25">
      <c r="A87" s="104" t="s">
        <v>577</v>
      </c>
      <c r="B87" s="69" t="s">
        <v>578</v>
      </c>
      <c r="C87" s="69"/>
      <c r="D87" s="84">
        <v>3048</v>
      </c>
      <c r="E87" s="69" t="s">
        <v>578</v>
      </c>
      <c r="F87" s="69" t="s">
        <v>579</v>
      </c>
      <c r="G87" s="69"/>
      <c r="H87" s="69"/>
      <c r="I87" s="69"/>
      <c r="J87" s="69"/>
      <c r="K87" s="69"/>
      <c r="L87" s="69"/>
      <c r="M87" s="69"/>
      <c r="N87" s="69"/>
      <c r="O87" s="69"/>
      <c r="P87" s="69"/>
      <c r="Q87" s="69"/>
      <c r="R87" s="69"/>
      <c r="S87" s="69"/>
      <c r="T87" s="69"/>
      <c r="U87" s="69"/>
      <c r="V87" s="69"/>
      <c r="W87" s="69"/>
      <c r="X87" s="69"/>
      <c r="Y87" s="69"/>
      <c r="Z87" s="87">
        <v>122691.34000000032</v>
      </c>
      <c r="AA87" s="87">
        <v>1500.7200000000012</v>
      </c>
      <c r="AB87" s="87">
        <v>0</v>
      </c>
      <c r="AC87" s="87">
        <v>1039999</v>
      </c>
      <c r="AD87" s="87">
        <v>0</v>
      </c>
      <c r="AE87" s="87">
        <v>111783.34</v>
      </c>
      <c r="AF87" s="87">
        <v>0</v>
      </c>
      <c r="AG87" s="87">
        <v>56105</v>
      </c>
      <c r="AH87" s="87">
        <v>76150</v>
      </c>
      <c r="AI87" s="87">
        <v>0</v>
      </c>
      <c r="AJ87" s="87">
        <v>3338.13</v>
      </c>
      <c r="AK87" s="87">
        <v>14766.01</v>
      </c>
      <c r="AL87" s="87">
        <v>19391.64</v>
      </c>
      <c r="AM87" s="87">
        <v>0</v>
      </c>
      <c r="AN87" s="87">
        <v>121</v>
      </c>
      <c r="AO87" s="87">
        <v>11104.65</v>
      </c>
      <c r="AP87" s="87">
        <v>75.919999999999959</v>
      </c>
      <c r="AQ87" s="87">
        <v>0</v>
      </c>
      <c r="AR87" s="87">
        <v>0</v>
      </c>
      <c r="AS87" s="87">
        <v>0</v>
      </c>
      <c r="AT87" s="87">
        <v>653120.71</v>
      </c>
      <c r="AU87" s="87">
        <v>2970.4</v>
      </c>
      <c r="AV87" s="87">
        <v>286139.8399999995</v>
      </c>
      <c r="AW87" s="87">
        <v>0</v>
      </c>
      <c r="AX87" s="87">
        <v>47526.23</v>
      </c>
      <c r="AY87" s="87">
        <v>0</v>
      </c>
      <c r="AZ87" s="87">
        <v>30103.220000000023</v>
      </c>
      <c r="BA87" s="87">
        <v>4919.829999999999</v>
      </c>
      <c r="BB87" s="87">
        <v>2574</v>
      </c>
      <c r="BC87" s="87">
        <v>1207.5</v>
      </c>
      <c r="BD87" s="87">
        <v>0</v>
      </c>
      <c r="BE87" s="87">
        <v>15570.050000000001</v>
      </c>
      <c r="BF87" s="87">
        <v>5078.7</v>
      </c>
      <c r="BG87" s="87">
        <v>43246.720000000001</v>
      </c>
      <c r="BH87" s="87">
        <v>4100.6000000000004</v>
      </c>
      <c r="BI87" s="87">
        <v>16386.21</v>
      </c>
      <c r="BJ87" s="87">
        <v>0</v>
      </c>
      <c r="BK87" s="87">
        <v>11701.23</v>
      </c>
      <c r="BL87" s="87">
        <v>39139.449999999997</v>
      </c>
      <c r="BM87" s="87">
        <v>6041.75</v>
      </c>
      <c r="BN87" s="87">
        <v>0</v>
      </c>
      <c r="BO87" s="87">
        <v>0</v>
      </c>
      <c r="BP87" s="87">
        <v>0</v>
      </c>
      <c r="BQ87" s="87">
        <v>0</v>
      </c>
      <c r="BR87" s="87">
        <v>0</v>
      </c>
      <c r="BS87" s="87">
        <v>0</v>
      </c>
      <c r="BT87" s="87">
        <v>0</v>
      </c>
      <c r="BU87" s="87">
        <v>9533.2899999999991</v>
      </c>
      <c r="BV87" s="87">
        <v>6647.27</v>
      </c>
      <c r="BW87" s="87">
        <v>-247.46</v>
      </c>
      <c r="BX87" s="87">
        <v>82998.89</v>
      </c>
      <c r="BY87" s="87">
        <v>0</v>
      </c>
      <c r="BZ87" s="87">
        <v>36076.01</v>
      </c>
      <c r="CA87" s="87">
        <v>44936.11</v>
      </c>
      <c r="CB87" s="87">
        <v>0</v>
      </c>
      <c r="CC87" s="87">
        <v>0</v>
      </c>
      <c r="CD87" s="87">
        <v>1059.73</v>
      </c>
      <c r="CE87" s="87">
        <v>0</v>
      </c>
      <c r="CF87" s="87">
        <v>0</v>
      </c>
      <c r="CG87" s="87">
        <v>6362.5</v>
      </c>
      <c r="CH87" s="87">
        <v>0</v>
      </c>
      <c r="CI87" s="87">
        <v>0</v>
      </c>
      <c r="CJ87" s="87">
        <v>1</v>
      </c>
      <c r="CK87" s="87">
        <v>0</v>
      </c>
      <c r="CL87" s="87">
        <v>0</v>
      </c>
      <c r="CM87" s="87">
        <v>0</v>
      </c>
      <c r="CN87" s="87">
        <v>3566.39</v>
      </c>
      <c r="CO87" s="87">
        <v>0</v>
      </c>
      <c r="CP87" s="87">
        <v>0</v>
      </c>
      <c r="CQ87" s="87">
        <v>0</v>
      </c>
      <c r="CR87" s="87">
        <v>0</v>
      </c>
      <c r="CS87" s="87">
        <v>104695.75000000047</v>
      </c>
      <c r="CT87" s="87"/>
      <c r="CU87" s="87">
        <v>4296.8300000000017</v>
      </c>
      <c r="CV87" s="87"/>
      <c r="CW87" s="87"/>
      <c r="CX87" s="87"/>
      <c r="CY87" s="69"/>
    </row>
    <row r="88" spans="1:103" x14ac:dyDescent="0.25">
      <c r="A88" s="104" t="s">
        <v>582</v>
      </c>
      <c r="B88" s="69" t="s">
        <v>583</v>
      </c>
      <c r="C88" s="69"/>
      <c r="D88" s="84">
        <v>2020</v>
      </c>
      <c r="E88" s="69" t="s">
        <v>583</v>
      </c>
      <c r="F88" s="69" t="s">
        <v>584</v>
      </c>
      <c r="G88" s="69"/>
      <c r="H88" s="69"/>
      <c r="I88" s="69"/>
      <c r="J88" s="69"/>
      <c r="K88" s="69"/>
      <c r="L88" s="69"/>
      <c r="M88" s="69"/>
      <c r="N88" s="69"/>
      <c r="O88" s="69"/>
      <c r="P88" s="69"/>
      <c r="Q88" s="69"/>
      <c r="R88" s="69"/>
      <c r="S88" s="69"/>
      <c r="T88" s="69"/>
      <c r="U88" s="69"/>
      <c r="V88" s="69"/>
      <c r="W88" s="69"/>
      <c r="X88" s="69"/>
      <c r="Y88" s="69"/>
      <c r="Z88" s="87">
        <v>143988.49999999945</v>
      </c>
      <c r="AA88" s="87">
        <v>19250.909999999996</v>
      </c>
      <c r="AB88" s="87">
        <v>0</v>
      </c>
      <c r="AC88" s="87">
        <v>1009707</v>
      </c>
      <c r="AD88" s="87">
        <v>0</v>
      </c>
      <c r="AE88" s="87">
        <v>20722</v>
      </c>
      <c r="AF88" s="87">
        <v>0</v>
      </c>
      <c r="AG88" s="87">
        <v>29035</v>
      </c>
      <c r="AH88" s="87">
        <v>76540</v>
      </c>
      <c r="AI88" s="87">
        <v>3000</v>
      </c>
      <c r="AJ88" s="87">
        <v>620</v>
      </c>
      <c r="AK88" s="87">
        <v>32247</v>
      </c>
      <c r="AL88" s="87">
        <v>26149.56</v>
      </c>
      <c r="AM88" s="87">
        <v>9305</v>
      </c>
      <c r="AN88" s="87">
        <v>405.28</v>
      </c>
      <c r="AO88" s="87">
        <v>18031.97</v>
      </c>
      <c r="AP88" s="87">
        <v>5592.22</v>
      </c>
      <c r="AQ88" s="87">
        <v>0</v>
      </c>
      <c r="AR88" s="87">
        <v>0</v>
      </c>
      <c r="AS88" s="87">
        <v>0</v>
      </c>
      <c r="AT88" s="87">
        <v>709684.71</v>
      </c>
      <c r="AU88" s="87">
        <v>4703.6000000000004</v>
      </c>
      <c r="AV88" s="87">
        <v>179551.92</v>
      </c>
      <c r="AW88" s="87">
        <v>7500.73</v>
      </c>
      <c r="AX88" s="87">
        <v>55797.45</v>
      </c>
      <c r="AY88" s="87">
        <v>0</v>
      </c>
      <c r="AZ88" s="87">
        <v>24335.290000000015</v>
      </c>
      <c r="BA88" s="87">
        <v>4647.5399999999991</v>
      </c>
      <c r="BB88" s="87">
        <v>0</v>
      </c>
      <c r="BC88" s="87">
        <v>13103.15</v>
      </c>
      <c r="BD88" s="87">
        <v>0</v>
      </c>
      <c r="BE88" s="87">
        <v>10960.890000000001</v>
      </c>
      <c r="BF88" s="87">
        <v>6259.67</v>
      </c>
      <c r="BG88" s="87">
        <v>25418.969999999994</v>
      </c>
      <c r="BH88" s="87">
        <v>4702.8</v>
      </c>
      <c r="BI88" s="87">
        <v>14687.97</v>
      </c>
      <c r="BJ88" s="87">
        <v>0</v>
      </c>
      <c r="BK88" s="87">
        <v>4179.3100000000004</v>
      </c>
      <c r="BL88" s="87">
        <v>57144.36</v>
      </c>
      <c r="BM88" s="87">
        <v>5295</v>
      </c>
      <c r="BN88" s="87">
        <v>0</v>
      </c>
      <c r="BO88" s="87">
        <v>0</v>
      </c>
      <c r="BP88" s="87">
        <v>0</v>
      </c>
      <c r="BQ88" s="87">
        <v>0</v>
      </c>
      <c r="BR88" s="87">
        <v>0</v>
      </c>
      <c r="BS88" s="87">
        <v>0</v>
      </c>
      <c r="BT88" s="87">
        <v>0</v>
      </c>
      <c r="BU88" s="87">
        <v>4773.05</v>
      </c>
      <c r="BV88" s="87">
        <v>4623</v>
      </c>
      <c r="BW88" s="87">
        <v>12397.98</v>
      </c>
      <c r="BX88" s="87">
        <v>58828.68</v>
      </c>
      <c r="BY88" s="87">
        <v>0</v>
      </c>
      <c r="BZ88" s="87">
        <v>7952.81</v>
      </c>
      <c r="CA88" s="87">
        <v>21642.32</v>
      </c>
      <c r="CB88" s="87">
        <v>0</v>
      </c>
      <c r="CC88" s="87">
        <v>0</v>
      </c>
      <c r="CD88" s="87">
        <v>4024.28</v>
      </c>
      <c r="CE88" s="87">
        <v>0</v>
      </c>
      <c r="CF88" s="87">
        <v>0</v>
      </c>
      <c r="CG88" s="87">
        <v>6261.25</v>
      </c>
      <c r="CH88" s="87">
        <v>0</v>
      </c>
      <c r="CI88" s="87">
        <v>0</v>
      </c>
      <c r="CJ88" s="87">
        <v>1</v>
      </c>
      <c r="CK88" s="87">
        <v>0</v>
      </c>
      <c r="CL88" s="87">
        <v>6749.41</v>
      </c>
      <c r="CM88" s="87">
        <v>763.7</v>
      </c>
      <c r="CN88" s="87">
        <v>1287.5</v>
      </c>
      <c r="CO88" s="87">
        <v>0</v>
      </c>
      <c r="CP88" s="87">
        <v>0</v>
      </c>
      <c r="CQ88" s="87">
        <v>0</v>
      </c>
      <c r="CR88" s="87">
        <v>0</v>
      </c>
      <c r="CS88" s="87">
        <v>133128.04999999912</v>
      </c>
      <c r="CT88" s="87"/>
      <c r="CU88" s="87">
        <v>16711.549999999996</v>
      </c>
      <c r="CV88" s="87"/>
      <c r="CW88" s="87"/>
      <c r="CX88" s="87"/>
      <c r="CY88" s="69"/>
    </row>
    <row r="89" spans="1:103" x14ac:dyDescent="0.25">
      <c r="A89" s="107" t="s">
        <v>587</v>
      </c>
      <c r="B89" s="69" t="s">
        <v>588</v>
      </c>
      <c r="C89" s="85"/>
      <c r="D89" s="86">
        <v>2021</v>
      </c>
      <c r="E89" s="85" t="s">
        <v>588</v>
      </c>
      <c r="F89" s="85" t="s">
        <v>589</v>
      </c>
      <c r="G89" s="85"/>
      <c r="H89" s="85"/>
      <c r="I89" s="85"/>
      <c r="J89" s="85"/>
      <c r="K89" s="85"/>
      <c r="L89" s="85"/>
      <c r="M89" s="85"/>
      <c r="N89" s="85"/>
      <c r="O89" s="85"/>
      <c r="P89" s="85"/>
      <c r="Q89" s="85"/>
      <c r="R89" s="85"/>
      <c r="S89" s="85"/>
      <c r="T89" s="85"/>
      <c r="U89" s="85"/>
      <c r="V89" s="85"/>
      <c r="W89" s="85"/>
      <c r="X89" s="85"/>
      <c r="Y89" s="85"/>
      <c r="Z89" s="88">
        <v>1380.9827546114102</v>
      </c>
      <c r="AA89" s="88">
        <v>0</v>
      </c>
      <c r="AB89" s="88">
        <v>0</v>
      </c>
      <c r="AC89" s="87">
        <v>0</v>
      </c>
      <c r="AD89" s="87">
        <v>0</v>
      </c>
      <c r="AE89" s="87">
        <v>0</v>
      </c>
      <c r="AF89" s="87">
        <v>0</v>
      </c>
      <c r="AG89" s="87">
        <v>0</v>
      </c>
      <c r="AH89" s="87">
        <v>0</v>
      </c>
      <c r="AI89" s="87">
        <v>0</v>
      </c>
      <c r="AJ89" s="87">
        <v>0</v>
      </c>
      <c r="AK89" s="87">
        <v>0</v>
      </c>
      <c r="AL89" s="87">
        <v>0</v>
      </c>
      <c r="AM89" s="87">
        <v>0</v>
      </c>
      <c r="AN89" s="87">
        <v>0</v>
      </c>
      <c r="AO89" s="87">
        <v>0</v>
      </c>
      <c r="AP89" s="87">
        <v>0</v>
      </c>
      <c r="AQ89" s="87">
        <v>0</v>
      </c>
      <c r="AR89" s="87">
        <v>0</v>
      </c>
      <c r="AS89" s="87">
        <v>0</v>
      </c>
      <c r="AT89" s="87">
        <v>0</v>
      </c>
      <c r="AU89" s="87">
        <v>0</v>
      </c>
      <c r="AV89" s="87">
        <v>0</v>
      </c>
      <c r="AW89" s="87">
        <v>0</v>
      </c>
      <c r="AX89" s="87">
        <v>0</v>
      </c>
      <c r="AY89" s="87">
        <v>0</v>
      </c>
      <c r="AZ89" s="87">
        <v>0</v>
      </c>
      <c r="BA89" s="87">
        <v>0</v>
      </c>
      <c r="BB89" s="87">
        <v>0</v>
      </c>
      <c r="BC89" s="87">
        <v>0</v>
      </c>
      <c r="BD89" s="87">
        <v>0</v>
      </c>
      <c r="BE89" s="87">
        <v>0</v>
      </c>
      <c r="BF89" s="87">
        <v>0</v>
      </c>
      <c r="BG89" s="87">
        <v>0</v>
      </c>
      <c r="BH89" s="87">
        <v>0</v>
      </c>
      <c r="BI89" s="87">
        <v>0</v>
      </c>
      <c r="BJ89" s="87">
        <v>0</v>
      </c>
      <c r="BK89" s="87">
        <v>0</v>
      </c>
      <c r="BL89" s="87">
        <v>0</v>
      </c>
      <c r="BM89" s="87">
        <v>0</v>
      </c>
      <c r="BN89" s="87">
        <v>0</v>
      </c>
      <c r="BO89" s="87">
        <v>0</v>
      </c>
      <c r="BP89" s="87">
        <v>0</v>
      </c>
      <c r="BQ89" s="87">
        <v>0</v>
      </c>
      <c r="BR89" s="87">
        <v>0</v>
      </c>
      <c r="BS89" s="87">
        <v>0</v>
      </c>
      <c r="BT89" s="87">
        <v>0</v>
      </c>
      <c r="BU89" s="87">
        <v>0</v>
      </c>
      <c r="BV89" s="87">
        <v>0</v>
      </c>
      <c r="BW89" s="87">
        <v>0</v>
      </c>
      <c r="BX89" s="87">
        <v>0</v>
      </c>
      <c r="BY89" s="87">
        <v>0</v>
      </c>
      <c r="BZ89" s="87">
        <v>0</v>
      </c>
      <c r="CA89" s="87">
        <v>0</v>
      </c>
      <c r="CB89" s="87">
        <v>0</v>
      </c>
      <c r="CC89" s="87">
        <v>0</v>
      </c>
      <c r="CD89" s="87">
        <v>0</v>
      </c>
      <c r="CE89" s="87">
        <v>0</v>
      </c>
      <c r="CF89" s="87">
        <v>0</v>
      </c>
      <c r="CG89" s="87">
        <v>0</v>
      </c>
      <c r="CH89" s="87">
        <v>0</v>
      </c>
      <c r="CI89" s="87">
        <v>0</v>
      </c>
      <c r="CJ89" s="87">
        <v>1</v>
      </c>
      <c r="CK89" s="87">
        <v>0</v>
      </c>
      <c r="CL89" s="87">
        <v>0</v>
      </c>
      <c r="CM89" s="87">
        <v>0</v>
      </c>
      <c r="CN89" s="87">
        <v>0</v>
      </c>
      <c r="CO89" s="87">
        <v>0</v>
      </c>
      <c r="CP89" s="87">
        <v>0</v>
      </c>
      <c r="CQ89" s="87">
        <v>0</v>
      </c>
      <c r="CR89" s="87">
        <v>0</v>
      </c>
      <c r="CS89" s="87">
        <v>1380.9827546114102</v>
      </c>
      <c r="CT89" s="87"/>
      <c r="CU89" s="87">
        <v>0</v>
      </c>
      <c r="CV89" s="87"/>
      <c r="CW89" s="87"/>
      <c r="CX89" s="87"/>
      <c r="CY89" s="69"/>
    </row>
    <row r="90" spans="1:103" x14ac:dyDescent="0.25">
      <c r="A90" s="104" t="s">
        <v>592</v>
      </c>
      <c r="B90" s="69" t="s">
        <v>593</v>
      </c>
      <c r="C90" s="69"/>
      <c r="D90" s="84">
        <v>2055</v>
      </c>
      <c r="E90" s="69" t="s">
        <v>593</v>
      </c>
      <c r="F90" s="69" t="s">
        <v>594</v>
      </c>
      <c r="G90" s="69"/>
      <c r="H90" s="69"/>
      <c r="I90" s="69"/>
      <c r="J90" s="69"/>
      <c r="K90" s="69"/>
      <c r="L90" s="69"/>
      <c r="M90" s="69"/>
      <c r="N90" s="69"/>
      <c r="O90" s="69"/>
      <c r="P90" s="69"/>
      <c r="Q90" s="69"/>
      <c r="R90" s="69"/>
      <c r="S90" s="69"/>
      <c r="T90" s="69"/>
      <c r="U90" s="69"/>
      <c r="V90" s="69"/>
      <c r="W90" s="69"/>
      <c r="X90" s="69"/>
      <c r="Y90" s="69"/>
      <c r="Z90" s="87">
        <v>264870.50999999954</v>
      </c>
      <c r="AA90" s="87">
        <v>23011.860000000004</v>
      </c>
      <c r="AB90" s="87">
        <v>0</v>
      </c>
      <c r="AC90" s="87">
        <v>986287</v>
      </c>
      <c r="AD90" s="87">
        <v>0</v>
      </c>
      <c r="AE90" s="87">
        <v>30093</v>
      </c>
      <c r="AF90" s="87">
        <v>0</v>
      </c>
      <c r="AG90" s="87">
        <v>51460</v>
      </c>
      <c r="AH90" s="87">
        <v>62099</v>
      </c>
      <c r="AI90" s="87">
        <v>876</v>
      </c>
      <c r="AJ90" s="87">
        <v>13750</v>
      </c>
      <c r="AK90" s="87">
        <v>17132.330000000002</v>
      </c>
      <c r="AL90" s="87">
        <v>24932.13</v>
      </c>
      <c r="AM90" s="87">
        <v>0</v>
      </c>
      <c r="AN90" s="87">
        <v>1389</v>
      </c>
      <c r="AO90" s="87">
        <v>7032.08</v>
      </c>
      <c r="AP90" s="87">
        <v>7522.46</v>
      </c>
      <c r="AQ90" s="87">
        <v>0</v>
      </c>
      <c r="AR90" s="87">
        <v>0</v>
      </c>
      <c r="AS90" s="87">
        <v>0</v>
      </c>
      <c r="AT90" s="87">
        <v>638818.89</v>
      </c>
      <c r="AU90" s="87">
        <v>0</v>
      </c>
      <c r="AV90" s="87">
        <v>225934.64000000022</v>
      </c>
      <c r="AW90" s="87">
        <v>0</v>
      </c>
      <c r="AX90" s="87">
        <v>57541.66</v>
      </c>
      <c r="AY90" s="87">
        <v>0</v>
      </c>
      <c r="AZ90" s="87">
        <v>17090.310000000009</v>
      </c>
      <c r="BA90" s="87">
        <v>4748.4799999999996</v>
      </c>
      <c r="BB90" s="87">
        <v>5765.0599999999995</v>
      </c>
      <c r="BC90" s="87">
        <v>1075.25</v>
      </c>
      <c r="BD90" s="87">
        <v>2631.31</v>
      </c>
      <c r="BE90" s="87">
        <v>20349.34</v>
      </c>
      <c r="BF90" s="87">
        <v>495</v>
      </c>
      <c r="BG90" s="87">
        <v>35124</v>
      </c>
      <c r="BH90" s="87">
        <v>2906.75</v>
      </c>
      <c r="BI90" s="87">
        <v>16308.54</v>
      </c>
      <c r="BJ90" s="87">
        <v>0</v>
      </c>
      <c r="BK90" s="87">
        <v>10312.1</v>
      </c>
      <c r="BL90" s="87">
        <v>41643.120000000003</v>
      </c>
      <c r="BM90" s="87">
        <v>4027.81</v>
      </c>
      <c r="BN90" s="87">
        <v>0</v>
      </c>
      <c r="BO90" s="87">
        <v>0</v>
      </c>
      <c r="BP90" s="87">
        <v>0</v>
      </c>
      <c r="BQ90" s="87">
        <v>0</v>
      </c>
      <c r="BR90" s="87">
        <v>0</v>
      </c>
      <c r="BS90" s="87">
        <v>0</v>
      </c>
      <c r="BT90" s="87">
        <v>0</v>
      </c>
      <c r="BU90" s="87">
        <v>11227.41</v>
      </c>
      <c r="BV90" s="87">
        <v>4301</v>
      </c>
      <c r="BW90" s="87">
        <v>12846.82</v>
      </c>
      <c r="BX90" s="87">
        <v>74201.33</v>
      </c>
      <c r="BY90" s="87">
        <v>6243.19</v>
      </c>
      <c r="BZ90" s="87">
        <v>12659.29</v>
      </c>
      <c r="CA90" s="87">
        <v>22034</v>
      </c>
      <c r="CB90" s="87">
        <v>0</v>
      </c>
      <c r="CC90" s="87">
        <v>0</v>
      </c>
      <c r="CD90" s="87">
        <v>1765.72</v>
      </c>
      <c r="CE90" s="87">
        <v>0</v>
      </c>
      <c r="CF90" s="87">
        <v>0</v>
      </c>
      <c r="CG90" s="87">
        <v>6182.5</v>
      </c>
      <c r="CH90" s="87">
        <v>0</v>
      </c>
      <c r="CI90" s="87">
        <v>0</v>
      </c>
      <c r="CJ90" s="87">
        <v>1</v>
      </c>
      <c r="CK90" s="87">
        <v>0</v>
      </c>
      <c r="CL90" s="87">
        <v>22765</v>
      </c>
      <c r="CM90" s="87">
        <v>0</v>
      </c>
      <c r="CN90" s="87">
        <v>2027.45</v>
      </c>
      <c r="CO90" s="87">
        <v>0</v>
      </c>
      <c r="CP90" s="87">
        <v>0</v>
      </c>
      <c r="CQ90" s="87">
        <v>0</v>
      </c>
      <c r="CR90" s="87">
        <v>0</v>
      </c>
      <c r="CS90" s="87">
        <v>237392.48999999906</v>
      </c>
      <c r="CT90" s="87"/>
      <c r="CU90" s="87">
        <v>4401.9100000000035</v>
      </c>
      <c r="CV90" s="87"/>
      <c r="CW90" s="87"/>
      <c r="CX90" s="87"/>
      <c r="CY90" s="69"/>
    </row>
    <row r="91" spans="1:103" x14ac:dyDescent="0.25">
      <c r="A91" s="104" t="s">
        <v>597</v>
      </c>
      <c r="B91" s="69" t="s">
        <v>598</v>
      </c>
      <c r="C91" s="69"/>
      <c r="D91" s="84">
        <v>3049</v>
      </c>
      <c r="E91" s="69" t="s">
        <v>598</v>
      </c>
      <c r="F91" s="69" t="s">
        <v>599</v>
      </c>
      <c r="G91" s="69"/>
      <c r="H91" s="69"/>
      <c r="I91" s="69"/>
      <c r="J91" s="69"/>
      <c r="K91" s="69"/>
      <c r="L91" s="69"/>
      <c r="M91" s="69"/>
      <c r="N91" s="69"/>
      <c r="O91" s="69"/>
      <c r="P91" s="69"/>
      <c r="Q91" s="69"/>
      <c r="R91" s="69"/>
      <c r="S91" s="69"/>
      <c r="T91" s="69"/>
      <c r="U91" s="69"/>
      <c r="V91" s="69"/>
      <c r="W91" s="69"/>
      <c r="X91" s="69"/>
      <c r="Y91" s="69"/>
      <c r="Z91" s="87">
        <v>150506.53999999966</v>
      </c>
      <c r="AA91" s="87">
        <v>19324.380000000005</v>
      </c>
      <c r="AB91" s="87">
        <v>0</v>
      </c>
      <c r="AC91" s="87">
        <v>1024893</v>
      </c>
      <c r="AD91" s="87">
        <v>0</v>
      </c>
      <c r="AE91" s="87">
        <v>85373.67</v>
      </c>
      <c r="AF91" s="87">
        <v>0</v>
      </c>
      <c r="AG91" s="87">
        <v>54054</v>
      </c>
      <c r="AH91" s="87">
        <v>71941</v>
      </c>
      <c r="AI91" s="87">
        <v>876</v>
      </c>
      <c r="AJ91" s="87">
        <v>-3200.51</v>
      </c>
      <c r="AK91" s="87">
        <v>26550.54</v>
      </c>
      <c r="AL91" s="87">
        <v>5823.5299999999988</v>
      </c>
      <c r="AM91" s="87">
        <v>-1687.1999999999998</v>
      </c>
      <c r="AN91" s="87">
        <v>0</v>
      </c>
      <c r="AO91" s="87">
        <v>9101.6899999999987</v>
      </c>
      <c r="AP91" s="87">
        <v>-450</v>
      </c>
      <c r="AQ91" s="87">
        <v>0</v>
      </c>
      <c r="AR91" s="87">
        <v>0</v>
      </c>
      <c r="AS91" s="87">
        <v>0</v>
      </c>
      <c r="AT91" s="87">
        <v>631010.12</v>
      </c>
      <c r="AU91" s="87">
        <v>6886.68</v>
      </c>
      <c r="AV91" s="87">
        <v>274397.76999999938</v>
      </c>
      <c r="AW91" s="87">
        <v>24833.38</v>
      </c>
      <c r="AX91" s="87">
        <v>58965.5</v>
      </c>
      <c r="AY91" s="87">
        <v>0</v>
      </c>
      <c r="AZ91" s="87">
        <v>25850.929999999997</v>
      </c>
      <c r="BA91" s="87">
        <v>4653.1699999999992</v>
      </c>
      <c r="BB91" s="87">
        <v>5709.91</v>
      </c>
      <c r="BC91" s="87">
        <v>0</v>
      </c>
      <c r="BD91" s="87">
        <v>5718.46</v>
      </c>
      <c r="BE91" s="87">
        <v>16762.95</v>
      </c>
      <c r="BF91" s="87">
        <v>5964.71</v>
      </c>
      <c r="BG91" s="87">
        <v>1295.8</v>
      </c>
      <c r="BH91" s="87">
        <v>5392.29</v>
      </c>
      <c r="BI91" s="87">
        <v>23541.919999999998</v>
      </c>
      <c r="BJ91" s="87">
        <v>0</v>
      </c>
      <c r="BK91" s="87">
        <v>5595.84</v>
      </c>
      <c r="BL91" s="87">
        <v>34168.950000000004</v>
      </c>
      <c r="BM91" s="87">
        <v>19816.5</v>
      </c>
      <c r="BN91" s="87">
        <v>0</v>
      </c>
      <c r="BO91" s="87">
        <v>0</v>
      </c>
      <c r="BP91" s="87">
        <v>0</v>
      </c>
      <c r="BQ91" s="87">
        <v>0</v>
      </c>
      <c r="BR91" s="87">
        <v>0</v>
      </c>
      <c r="BS91" s="87">
        <v>0</v>
      </c>
      <c r="BT91" s="87">
        <v>0</v>
      </c>
      <c r="BU91" s="87">
        <v>9404.75</v>
      </c>
      <c r="BV91" s="87">
        <v>4738</v>
      </c>
      <c r="BW91" s="87">
        <v>0</v>
      </c>
      <c r="BX91" s="87">
        <v>85115.76</v>
      </c>
      <c r="BY91" s="87">
        <v>4293.59</v>
      </c>
      <c r="BZ91" s="87">
        <v>47782.47</v>
      </c>
      <c r="CA91" s="87">
        <v>19633.7</v>
      </c>
      <c r="CB91" s="87">
        <v>0</v>
      </c>
      <c r="CC91" s="87">
        <v>0</v>
      </c>
      <c r="CD91" s="87">
        <v>0</v>
      </c>
      <c r="CE91" s="87">
        <v>0</v>
      </c>
      <c r="CF91" s="87">
        <v>0</v>
      </c>
      <c r="CG91" s="87">
        <v>6311.88</v>
      </c>
      <c r="CH91" s="87">
        <v>0</v>
      </c>
      <c r="CI91" s="87">
        <v>0</v>
      </c>
      <c r="CJ91" s="87">
        <v>1</v>
      </c>
      <c r="CK91" s="87">
        <v>0</v>
      </c>
      <c r="CL91" s="87">
        <v>2461.65</v>
      </c>
      <c r="CM91" s="87">
        <v>1036.54</v>
      </c>
      <c r="CN91" s="87">
        <v>7265</v>
      </c>
      <c r="CO91" s="87">
        <v>0</v>
      </c>
      <c r="CP91" s="87">
        <v>0</v>
      </c>
      <c r="CQ91" s="87">
        <v>0</v>
      </c>
      <c r="CR91" s="87">
        <v>0</v>
      </c>
      <c r="CS91" s="87">
        <v>102249.1100000001</v>
      </c>
      <c r="CT91" s="87"/>
      <c r="CU91" s="87">
        <v>14873.070000000005</v>
      </c>
      <c r="CV91" s="87"/>
      <c r="CW91" s="87"/>
      <c r="CX91" s="87"/>
      <c r="CY91" s="69"/>
    </row>
    <row r="92" spans="1:103" x14ac:dyDescent="0.25">
      <c r="A92" s="104" t="s">
        <v>602</v>
      </c>
      <c r="B92" s="69" t="s">
        <v>603</v>
      </c>
      <c r="C92" s="69"/>
      <c r="D92" s="84">
        <v>3056</v>
      </c>
      <c r="E92" s="69" t="s">
        <v>603</v>
      </c>
      <c r="F92" s="69" t="s">
        <v>604</v>
      </c>
      <c r="G92" s="69"/>
      <c r="H92" s="69"/>
      <c r="I92" s="69"/>
      <c r="J92" s="69"/>
      <c r="K92" s="69"/>
      <c r="L92" s="69"/>
      <c r="M92" s="69"/>
      <c r="N92" s="69"/>
      <c r="O92" s="69"/>
      <c r="P92" s="69"/>
      <c r="Q92" s="69"/>
      <c r="R92" s="69"/>
      <c r="S92" s="69"/>
      <c r="T92" s="69"/>
      <c r="U92" s="69"/>
      <c r="V92" s="69"/>
      <c r="W92" s="69"/>
      <c r="X92" s="69"/>
      <c r="Y92" s="69"/>
      <c r="Z92" s="87">
        <v>86665.290000000183</v>
      </c>
      <c r="AA92" s="87">
        <v>825.89999999999782</v>
      </c>
      <c r="AB92" s="87">
        <v>0</v>
      </c>
      <c r="AC92" s="87">
        <v>1031126</v>
      </c>
      <c r="AD92" s="87">
        <v>0</v>
      </c>
      <c r="AE92" s="87">
        <v>49360</v>
      </c>
      <c r="AF92" s="87">
        <v>0</v>
      </c>
      <c r="AG92" s="87">
        <v>35145</v>
      </c>
      <c r="AH92" s="87">
        <v>57435</v>
      </c>
      <c r="AI92" s="87">
        <v>876</v>
      </c>
      <c r="AJ92" s="87">
        <v>5020</v>
      </c>
      <c r="AK92" s="87">
        <v>7440.5</v>
      </c>
      <c r="AL92" s="87">
        <v>32396.73</v>
      </c>
      <c r="AM92" s="87">
        <v>703.86000000000058</v>
      </c>
      <c r="AN92" s="87">
        <v>0</v>
      </c>
      <c r="AO92" s="87">
        <v>22833.119999999999</v>
      </c>
      <c r="AP92" s="87">
        <v>7928.34</v>
      </c>
      <c r="AQ92" s="87">
        <v>0</v>
      </c>
      <c r="AR92" s="87">
        <v>0</v>
      </c>
      <c r="AS92" s="87">
        <v>0</v>
      </c>
      <c r="AT92" s="87">
        <v>632583.75</v>
      </c>
      <c r="AU92" s="87">
        <v>16364.37</v>
      </c>
      <c r="AV92" s="87">
        <v>347661.88000000099</v>
      </c>
      <c r="AW92" s="87">
        <v>25292.47</v>
      </c>
      <c r="AX92" s="87">
        <v>46455.34</v>
      </c>
      <c r="AY92" s="87">
        <v>0</v>
      </c>
      <c r="AZ92" s="87">
        <v>1955.8400000000006</v>
      </c>
      <c r="BA92" s="87">
        <v>6152.24</v>
      </c>
      <c r="BB92" s="87">
        <v>2957.5</v>
      </c>
      <c r="BC92" s="87">
        <v>3734.18</v>
      </c>
      <c r="BD92" s="87">
        <v>0</v>
      </c>
      <c r="BE92" s="87">
        <v>9305.6899999999987</v>
      </c>
      <c r="BF92" s="87">
        <v>1002.2</v>
      </c>
      <c r="BG92" s="87">
        <v>3716.5600000000004</v>
      </c>
      <c r="BH92" s="87">
        <v>3990.18</v>
      </c>
      <c r="BI92" s="87">
        <v>12292.73</v>
      </c>
      <c r="BJ92" s="87">
        <v>0</v>
      </c>
      <c r="BK92" s="87">
        <v>9145.35</v>
      </c>
      <c r="BL92" s="87">
        <v>35634.6</v>
      </c>
      <c r="BM92" s="87">
        <v>14261.380000000001</v>
      </c>
      <c r="BN92" s="87">
        <v>0</v>
      </c>
      <c r="BO92" s="87">
        <v>0</v>
      </c>
      <c r="BP92" s="87">
        <v>0</v>
      </c>
      <c r="BQ92" s="87">
        <v>0</v>
      </c>
      <c r="BR92" s="87">
        <v>0</v>
      </c>
      <c r="BS92" s="87">
        <v>0</v>
      </c>
      <c r="BT92" s="87">
        <v>0</v>
      </c>
      <c r="BU92" s="87">
        <v>14993.07</v>
      </c>
      <c r="BV92" s="87">
        <v>4646</v>
      </c>
      <c r="BW92" s="87">
        <v>0</v>
      </c>
      <c r="BX92" s="87">
        <v>91110.69</v>
      </c>
      <c r="BY92" s="87">
        <v>6031.6</v>
      </c>
      <c r="BZ92" s="87">
        <v>23423.75</v>
      </c>
      <c r="CA92" s="87">
        <v>28789.1</v>
      </c>
      <c r="CB92" s="87">
        <v>0</v>
      </c>
      <c r="CC92" s="87">
        <v>0</v>
      </c>
      <c r="CD92" s="87">
        <v>3365</v>
      </c>
      <c r="CE92" s="87">
        <v>0</v>
      </c>
      <c r="CF92" s="87">
        <v>0</v>
      </c>
      <c r="CG92" s="87">
        <v>6328.75</v>
      </c>
      <c r="CH92" s="87">
        <v>0</v>
      </c>
      <c r="CI92" s="87">
        <v>0</v>
      </c>
      <c r="CJ92" s="87">
        <v>1</v>
      </c>
      <c r="CK92" s="87">
        <v>0</v>
      </c>
      <c r="CL92" s="87">
        <v>0</v>
      </c>
      <c r="CM92" s="87">
        <v>1193.7</v>
      </c>
      <c r="CN92" s="87">
        <v>0</v>
      </c>
      <c r="CO92" s="87">
        <v>0</v>
      </c>
      <c r="CP92" s="87">
        <v>0</v>
      </c>
      <c r="CQ92" s="87">
        <v>0</v>
      </c>
      <c r="CR92" s="87">
        <v>0</v>
      </c>
      <c r="CS92" s="87">
        <v>-7935.6300000005867</v>
      </c>
      <c r="CT92" s="87"/>
      <c r="CU92" s="87">
        <v>5960.949999999998</v>
      </c>
      <c r="CV92" s="87"/>
      <c r="CW92" s="87"/>
      <c r="CX92" s="87"/>
      <c r="CY92" s="69"/>
    </row>
    <row r="93" spans="1:103" x14ac:dyDescent="0.25">
      <c r="A93" s="105" t="s">
        <v>607</v>
      </c>
      <c r="B93" s="69" t="s">
        <v>608</v>
      </c>
      <c r="C93" s="69"/>
      <c r="D93" s="84">
        <v>2026</v>
      </c>
      <c r="E93" s="69" t="s">
        <v>608</v>
      </c>
      <c r="F93" s="69" t="s">
        <v>609</v>
      </c>
      <c r="G93" s="69"/>
      <c r="H93" s="69"/>
      <c r="I93" s="69"/>
      <c r="J93" s="69"/>
      <c r="K93" s="69"/>
      <c r="L93" s="69"/>
      <c r="M93" s="69"/>
      <c r="N93" s="69"/>
      <c r="O93" s="69"/>
      <c r="P93" s="69"/>
      <c r="Q93" s="69"/>
      <c r="R93" s="69"/>
      <c r="S93" s="69"/>
      <c r="T93" s="69"/>
      <c r="U93" s="69"/>
      <c r="V93" s="69"/>
      <c r="W93" s="69"/>
      <c r="X93" s="69"/>
      <c r="Y93" s="69"/>
      <c r="Z93" s="87">
        <v>-30727.080000000129</v>
      </c>
      <c r="AA93" s="87">
        <v>15813.120000000003</v>
      </c>
      <c r="AB93" s="87">
        <v>0</v>
      </c>
      <c r="AC93" s="87">
        <v>455167.9</v>
      </c>
      <c r="AD93" s="87">
        <v>0</v>
      </c>
      <c r="AE93" s="87">
        <v>47526</v>
      </c>
      <c r="AF93" s="87">
        <v>0</v>
      </c>
      <c r="AG93" s="87">
        <v>28756.25</v>
      </c>
      <c r="AH93" s="87">
        <v>24483</v>
      </c>
      <c r="AI93" s="87">
        <v>0</v>
      </c>
      <c r="AJ93" s="87">
        <v>-17442.52</v>
      </c>
      <c r="AK93" s="87">
        <v>40279.54</v>
      </c>
      <c r="AL93" s="87">
        <v>1144.6400000000003</v>
      </c>
      <c r="AM93" s="87">
        <v>2160</v>
      </c>
      <c r="AN93" s="87">
        <v>0</v>
      </c>
      <c r="AO93" s="87">
        <v>4342.9400000000014</v>
      </c>
      <c r="AP93" s="87">
        <v>671.99</v>
      </c>
      <c r="AQ93" s="87">
        <v>0</v>
      </c>
      <c r="AR93" s="87">
        <v>0</v>
      </c>
      <c r="AS93" s="87">
        <v>0</v>
      </c>
      <c r="AT93" s="87">
        <v>296499.40999999997</v>
      </c>
      <c r="AU93" s="87">
        <v>0</v>
      </c>
      <c r="AV93" s="87">
        <v>133786.43000000011</v>
      </c>
      <c r="AW93" s="87">
        <v>0</v>
      </c>
      <c r="AX93" s="87">
        <v>17662.47</v>
      </c>
      <c r="AY93" s="87">
        <v>0</v>
      </c>
      <c r="AZ93" s="87">
        <v>6377.1799999999994</v>
      </c>
      <c r="BA93" s="87">
        <v>2637.2400000000002</v>
      </c>
      <c r="BB93" s="87">
        <v>683.5</v>
      </c>
      <c r="BC93" s="87">
        <v>1161.5</v>
      </c>
      <c r="BD93" s="87">
        <v>5180.6400000000003</v>
      </c>
      <c r="BE93" s="87">
        <v>16992.189999999999</v>
      </c>
      <c r="BF93" s="87">
        <v>6842.54</v>
      </c>
      <c r="BG93" s="87">
        <v>22418.84</v>
      </c>
      <c r="BH93" s="87">
        <v>-5322</v>
      </c>
      <c r="BI93" s="87">
        <v>3132.58</v>
      </c>
      <c r="BJ93" s="87">
        <v>0</v>
      </c>
      <c r="BK93" s="87">
        <v>2521.02</v>
      </c>
      <c r="BL93" s="87">
        <v>7708.49</v>
      </c>
      <c r="BM93" s="87">
        <v>3420.44</v>
      </c>
      <c r="BN93" s="87">
        <v>0</v>
      </c>
      <c r="BO93" s="87">
        <v>0</v>
      </c>
      <c r="BP93" s="87">
        <v>0</v>
      </c>
      <c r="BQ93" s="87">
        <v>0</v>
      </c>
      <c r="BR93" s="87">
        <v>0</v>
      </c>
      <c r="BS93" s="87">
        <v>0</v>
      </c>
      <c r="BT93" s="87">
        <v>0</v>
      </c>
      <c r="BU93" s="87">
        <v>14344.02</v>
      </c>
      <c r="BV93" s="87">
        <v>774.33</v>
      </c>
      <c r="BW93" s="87">
        <v>-7147.09</v>
      </c>
      <c r="BX93" s="87">
        <v>20235.91</v>
      </c>
      <c r="BY93" s="87">
        <v>2029.51</v>
      </c>
      <c r="BZ93" s="87">
        <v>172</v>
      </c>
      <c r="CA93" s="87">
        <v>32517.25</v>
      </c>
      <c r="CB93" s="87">
        <v>0</v>
      </c>
      <c r="CC93" s="87">
        <v>0</v>
      </c>
      <c r="CD93" s="87">
        <v>0</v>
      </c>
      <c r="CE93" s="87">
        <v>0</v>
      </c>
      <c r="CF93" s="87">
        <v>0</v>
      </c>
      <c r="CG93" s="87">
        <v>-14059.27</v>
      </c>
      <c r="CH93" s="87">
        <v>0</v>
      </c>
      <c r="CI93" s="87">
        <v>0</v>
      </c>
      <c r="CJ93" s="87">
        <v>1</v>
      </c>
      <c r="CK93" s="87">
        <v>0</v>
      </c>
      <c r="CL93" s="87">
        <v>1753.85</v>
      </c>
      <c r="CM93" s="87">
        <v>0</v>
      </c>
      <c r="CN93" s="87">
        <v>0</v>
      </c>
      <c r="CO93" s="87">
        <v>0</v>
      </c>
      <c r="CP93" s="87">
        <v>0</v>
      </c>
      <c r="CQ93" s="87">
        <v>0</v>
      </c>
      <c r="CR93" s="87">
        <v>0</v>
      </c>
      <c r="CS93" s="87">
        <v>-28265.740000000224</v>
      </c>
      <c r="CT93" s="87"/>
      <c r="CU93" s="87">
        <v>2.2737367544323206E-12</v>
      </c>
      <c r="CV93" s="87"/>
      <c r="CW93" s="87"/>
      <c r="CX93" s="87"/>
      <c r="CY93" s="69"/>
    </row>
    <row r="94" spans="1:103" x14ac:dyDescent="0.25">
      <c r="A94" s="104" t="s">
        <v>612</v>
      </c>
      <c r="B94" s="69" t="s">
        <v>613</v>
      </c>
      <c r="C94" s="69"/>
      <c r="D94" s="84">
        <v>2923</v>
      </c>
      <c r="E94" s="69" t="s">
        <v>613</v>
      </c>
      <c r="F94" s="69" t="s">
        <v>614</v>
      </c>
      <c r="G94" s="69"/>
      <c r="H94" s="69"/>
      <c r="I94" s="69"/>
      <c r="J94" s="69"/>
      <c r="K94" s="69"/>
      <c r="L94" s="69"/>
      <c r="M94" s="69"/>
      <c r="N94" s="69"/>
      <c r="O94" s="69"/>
      <c r="P94" s="69"/>
      <c r="Q94" s="69"/>
      <c r="R94" s="69"/>
      <c r="S94" s="69"/>
      <c r="T94" s="69"/>
      <c r="U94" s="69"/>
      <c r="V94" s="69"/>
      <c r="W94" s="69"/>
      <c r="X94" s="69"/>
      <c r="Y94" s="69"/>
      <c r="Z94" s="87">
        <v>500423.50000000023</v>
      </c>
      <c r="AA94" s="87">
        <v>16225.080000000005</v>
      </c>
      <c r="AB94" s="87">
        <v>0</v>
      </c>
      <c r="AC94" s="87">
        <v>1537711</v>
      </c>
      <c r="AD94" s="87">
        <v>0</v>
      </c>
      <c r="AE94" s="87">
        <v>46000</v>
      </c>
      <c r="AF94" s="87">
        <v>0</v>
      </c>
      <c r="AG94" s="87">
        <v>81900</v>
      </c>
      <c r="AH94" s="87">
        <v>96815</v>
      </c>
      <c r="AI94" s="87">
        <v>1376</v>
      </c>
      <c r="AJ94" s="87">
        <v>0</v>
      </c>
      <c r="AK94" s="87">
        <v>72449.03</v>
      </c>
      <c r="AL94" s="87">
        <v>27069.03</v>
      </c>
      <c r="AM94" s="87">
        <v>0</v>
      </c>
      <c r="AN94" s="87">
        <v>0</v>
      </c>
      <c r="AO94" s="87">
        <v>30600.05</v>
      </c>
      <c r="AP94" s="87">
        <v>0</v>
      </c>
      <c r="AQ94" s="87">
        <v>0</v>
      </c>
      <c r="AR94" s="87">
        <v>0</v>
      </c>
      <c r="AS94" s="87">
        <v>0</v>
      </c>
      <c r="AT94" s="87">
        <v>1006382.57</v>
      </c>
      <c r="AU94" s="87">
        <v>0</v>
      </c>
      <c r="AV94" s="87">
        <v>363892.21000000043</v>
      </c>
      <c r="AW94" s="87">
        <v>47816.29</v>
      </c>
      <c r="AX94" s="87">
        <v>67194.84</v>
      </c>
      <c r="AY94" s="87">
        <v>0</v>
      </c>
      <c r="AZ94" s="87">
        <v>65375.300000000017</v>
      </c>
      <c r="BA94" s="87">
        <v>6266.0199999999995</v>
      </c>
      <c r="BB94" s="87">
        <v>2296.5</v>
      </c>
      <c r="BC94" s="87">
        <v>0</v>
      </c>
      <c r="BD94" s="87">
        <v>0</v>
      </c>
      <c r="BE94" s="87">
        <v>18672.600000000002</v>
      </c>
      <c r="BF94" s="87">
        <v>6480.8</v>
      </c>
      <c r="BG94" s="87">
        <v>0</v>
      </c>
      <c r="BH94" s="87">
        <v>4492.25</v>
      </c>
      <c r="BI94" s="87">
        <v>21728.42</v>
      </c>
      <c r="BJ94" s="87">
        <v>0</v>
      </c>
      <c r="BK94" s="87">
        <v>17256.150000000001</v>
      </c>
      <c r="BL94" s="87">
        <v>42861.32</v>
      </c>
      <c r="BM94" s="87">
        <v>28540.83</v>
      </c>
      <c r="BN94" s="87">
        <v>0</v>
      </c>
      <c r="BO94" s="87">
        <v>0</v>
      </c>
      <c r="BP94" s="87">
        <v>0</v>
      </c>
      <c r="BQ94" s="87">
        <v>0</v>
      </c>
      <c r="BR94" s="87">
        <v>0</v>
      </c>
      <c r="BS94" s="87">
        <v>0</v>
      </c>
      <c r="BT94" s="87">
        <v>0</v>
      </c>
      <c r="BU94" s="87">
        <v>9476.61</v>
      </c>
      <c r="BV94" s="87">
        <v>7107</v>
      </c>
      <c r="BW94" s="87">
        <v>7587.89</v>
      </c>
      <c r="BX94" s="87">
        <v>97304.58</v>
      </c>
      <c r="BY94" s="87">
        <v>6395.44</v>
      </c>
      <c r="BZ94" s="87">
        <v>6778.07</v>
      </c>
      <c r="CA94" s="87">
        <v>24892.33</v>
      </c>
      <c r="CB94" s="87">
        <v>0</v>
      </c>
      <c r="CC94" s="87">
        <v>0</v>
      </c>
      <c r="CD94" s="87">
        <v>0</v>
      </c>
      <c r="CE94" s="87">
        <v>0</v>
      </c>
      <c r="CF94" s="87">
        <v>0</v>
      </c>
      <c r="CG94" s="87">
        <v>7510</v>
      </c>
      <c r="CH94" s="87">
        <v>0</v>
      </c>
      <c r="CI94" s="87">
        <v>0</v>
      </c>
      <c r="CJ94" s="87">
        <v>1</v>
      </c>
      <c r="CK94" s="87">
        <v>0</v>
      </c>
      <c r="CL94" s="87">
        <v>15818.099999999999</v>
      </c>
      <c r="CM94" s="87">
        <v>0</v>
      </c>
      <c r="CN94" s="87">
        <v>2456</v>
      </c>
      <c r="CO94" s="87">
        <v>0</v>
      </c>
      <c r="CP94" s="87">
        <v>0</v>
      </c>
      <c r="CQ94" s="87">
        <v>0</v>
      </c>
      <c r="CR94" s="87">
        <v>0</v>
      </c>
      <c r="CS94" s="87">
        <v>535545.58999999962</v>
      </c>
      <c r="CT94" s="87"/>
      <c r="CU94" s="87">
        <v>5460.9800000000068</v>
      </c>
      <c r="CV94" s="87"/>
      <c r="CW94" s="87"/>
      <c r="CX94" s="87"/>
      <c r="CY94" s="69"/>
    </row>
    <row r="95" spans="1:103" x14ac:dyDescent="0.25">
      <c r="A95" s="104" t="s">
        <v>617</v>
      </c>
      <c r="B95" s="69" t="s">
        <v>618</v>
      </c>
      <c r="C95" s="69"/>
      <c r="D95" s="84">
        <v>3124</v>
      </c>
      <c r="E95" s="69" t="s">
        <v>618</v>
      </c>
      <c r="F95" s="69" t="s">
        <v>619</v>
      </c>
      <c r="G95" s="69"/>
      <c r="H95" s="69"/>
      <c r="I95" s="69"/>
      <c r="J95" s="69"/>
      <c r="K95" s="69"/>
      <c r="L95" s="69"/>
      <c r="M95" s="69"/>
      <c r="N95" s="69"/>
      <c r="O95" s="69"/>
      <c r="P95" s="69"/>
      <c r="Q95" s="69"/>
      <c r="R95" s="69"/>
      <c r="S95" s="69"/>
      <c r="T95" s="69"/>
      <c r="U95" s="69"/>
      <c r="V95" s="69"/>
      <c r="W95" s="69"/>
      <c r="X95" s="69"/>
      <c r="Y95" s="69"/>
      <c r="Z95" s="87">
        <v>163363.8021267202</v>
      </c>
      <c r="AA95" s="87">
        <v>4546.1699999999983</v>
      </c>
      <c r="AB95" s="87">
        <v>0</v>
      </c>
      <c r="AC95" s="87">
        <v>1370614.58</v>
      </c>
      <c r="AD95" s="87">
        <v>0</v>
      </c>
      <c r="AE95" s="87">
        <v>222312</v>
      </c>
      <c r="AF95" s="87">
        <v>0</v>
      </c>
      <c r="AG95" s="87">
        <v>85825</v>
      </c>
      <c r="AH95" s="87">
        <v>72864.429999999993</v>
      </c>
      <c r="AI95" s="87">
        <v>3475.13</v>
      </c>
      <c r="AJ95" s="87">
        <v>-666.31</v>
      </c>
      <c r="AK95" s="87">
        <v>55814.26</v>
      </c>
      <c r="AL95" s="87">
        <v>28605.78</v>
      </c>
      <c r="AM95" s="87">
        <v>0</v>
      </c>
      <c r="AN95" s="87">
        <v>658</v>
      </c>
      <c r="AO95" s="87">
        <v>14666.57</v>
      </c>
      <c r="AP95" s="87">
        <v>12115.66</v>
      </c>
      <c r="AQ95" s="87">
        <v>0</v>
      </c>
      <c r="AR95" s="87">
        <v>0</v>
      </c>
      <c r="AS95" s="87">
        <v>0</v>
      </c>
      <c r="AT95" s="87">
        <v>936833.38</v>
      </c>
      <c r="AU95" s="87">
        <v>23616.81</v>
      </c>
      <c r="AV95" s="87">
        <v>428127.24000000197</v>
      </c>
      <c r="AW95" s="87">
        <v>7869.64</v>
      </c>
      <c r="AX95" s="87">
        <v>81560.570000000007</v>
      </c>
      <c r="AY95" s="87">
        <v>0</v>
      </c>
      <c r="AZ95" s="87">
        <v>62339.329999999944</v>
      </c>
      <c r="BA95" s="87">
        <v>8216.5099999999984</v>
      </c>
      <c r="BB95" s="87">
        <v>2661.5</v>
      </c>
      <c r="BC95" s="87">
        <v>1328.25</v>
      </c>
      <c r="BD95" s="87">
        <v>0</v>
      </c>
      <c r="BE95" s="87">
        <v>42974.689999999988</v>
      </c>
      <c r="BF95" s="87">
        <v>4913.66</v>
      </c>
      <c r="BG95" s="87">
        <v>49812.429999999993</v>
      </c>
      <c r="BH95" s="87">
        <v>8337.2999999999993</v>
      </c>
      <c r="BI95" s="87">
        <v>29297.15</v>
      </c>
      <c r="BJ95" s="87">
        <v>0</v>
      </c>
      <c r="BK95" s="87">
        <v>9486.2199999999993</v>
      </c>
      <c r="BL95" s="87">
        <v>30132.129999999997</v>
      </c>
      <c r="BM95" s="87">
        <v>11269.74</v>
      </c>
      <c r="BN95" s="87">
        <v>0</v>
      </c>
      <c r="BO95" s="87">
        <v>0</v>
      </c>
      <c r="BP95" s="87">
        <v>0</v>
      </c>
      <c r="BQ95" s="87">
        <v>0</v>
      </c>
      <c r="BR95" s="87">
        <v>0</v>
      </c>
      <c r="BS95" s="87">
        <v>0</v>
      </c>
      <c r="BT95" s="87">
        <v>0</v>
      </c>
      <c r="BU95" s="87">
        <v>10584.93</v>
      </c>
      <c r="BV95" s="87">
        <v>5313</v>
      </c>
      <c r="BW95" s="87">
        <v>0</v>
      </c>
      <c r="BX95" s="87">
        <v>101951.07</v>
      </c>
      <c r="BY95" s="87">
        <v>0</v>
      </c>
      <c r="BZ95" s="87">
        <v>34212.839999999997</v>
      </c>
      <c r="CA95" s="87">
        <v>19041.86</v>
      </c>
      <c r="CB95" s="87">
        <v>0</v>
      </c>
      <c r="CC95" s="87">
        <v>0</v>
      </c>
      <c r="CD95" s="87">
        <v>0</v>
      </c>
      <c r="CE95" s="87">
        <v>0</v>
      </c>
      <c r="CF95" s="87">
        <v>0</v>
      </c>
      <c r="CG95" s="87">
        <v>6590.2</v>
      </c>
      <c r="CH95" s="87">
        <v>0</v>
      </c>
      <c r="CI95" s="87">
        <v>0</v>
      </c>
      <c r="CJ95" s="87">
        <v>1</v>
      </c>
      <c r="CK95" s="87">
        <v>0</v>
      </c>
      <c r="CL95" s="87">
        <v>4427.6400000000003</v>
      </c>
      <c r="CM95" s="87">
        <v>462.6</v>
      </c>
      <c r="CN95" s="87">
        <v>5426.8099999999995</v>
      </c>
      <c r="CO95" s="87">
        <v>0</v>
      </c>
      <c r="CP95" s="87">
        <v>0</v>
      </c>
      <c r="CQ95" s="87">
        <v>0</v>
      </c>
      <c r="CR95" s="87">
        <v>0</v>
      </c>
      <c r="CS95" s="87">
        <v>119768.65212671855</v>
      </c>
      <c r="CT95" s="87"/>
      <c r="CU95" s="87">
        <v>819.31999999999971</v>
      </c>
      <c r="CV95" s="87"/>
      <c r="CW95" s="87"/>
      <c r="CX95" s="87"/>
      <c r="CY95" s="69"/>
    </row>
    <row r="96" spans="1:103" x14ac:dyDescent="0.25">
      <c r="A96" s="104" t="s">
        <v>622</v>
      </c>
      <c r="B96" s="69" t="s">
        <v>623</v>
      </c>
      <c r="C96" s="69"/>
      <c r="D96" s="84">
        <v>2016</v>
      </c>
      <c r="E96" s="69" t="s">
        <v>623</v>
      </c>
      <c r="F96" s="69" t="s">
        <v>624</v>
      </c>
      <c r="G96" s="69"/>
      <c r="H96" s="69"/>
      <c r="I96" s="69"/>
      <c r="J96" s="69"/>
      <c r="K96" s="69"/>
      <c r="L96" s="69"/>
      <c r="M96" s="69"/>
      <c r="N96" s="69"/>
      <c r="O96" s="69"/>
      <c r="P96" s="69"/>
      <c r="Q96" s="69"/>
      <c r="R96" s="69"/>
      <c r="S96" s="69"/>
      <c r="T96" s="69"/>
      <c r="U96" s="69"/>
      <c r="V96" s="69"/>
      <c r="W96" s="69"/>
      <c r="X96" s="69"/>
      <c r="Y96" s="69"/>
      <c r="Z96" s="87">
        <v>57710.540000000219</v>
      </c>
      <c r="AA96" s="87">
        <v>26159.49</v>
      </c>
      <c r="AB96" s="87">
        <v>0</v>
      </c>
      <c r="AC96" s="87">
        <v>852558</v>
      </c>
      <c r="AD96" s="87">
        <v>0</v>
      </c>
      <c r="AE96" s="87">
        <v>43546</v>
      </c>
      <c r="AF96" s="87">
        <v>0</v>
      </c>
      <c r="AG96" s="87">
        <v>56705</v>
      </c>
      <c r="AH96" s="87">
        <v>55456</v>
      </c>
      <c r="AI96" s="87">
        <v>2051.6</v>
      </c>
      <c r="AJ96" s="87">
        <v>-1944.17</v>
      </c>
      <c r="AK96" s="87">
        <v>12948.17</v>
      </c>
      <c r="AL96" s="87">
        <v>16139.6</v>
      </c>
      <c r="AM96" s="87">
        <v>11300</v>
      </c>
      <c r="AN96" s="87">
        <v>0</v>
      </c>
      <c r="AO96" s="87">
        <v>7876.75</v>
      </c>
      <c r="AP96" s="87">
        <v>1379.77</v>
      </c>
      <c r="AQ96" s="87">
        <v>0</v>
      </c>
      <c r="AR96" s="87">
        <v>0</v>
      </c>
      <c r="AS96" s="87">
        <v>0</v>
      </c>
      <c r="AT96" s="87">
        <v>595931.49</v>
      </c>
      <c r="AU96" s="87">
        <v>2842.77</v>
      </c>
      <c r="AV96" s="87">
        <v>150804.65999999997</v>
      </c>
      <c r="AW96" s="87">
        <v>18576.93</v>
      </c>
      <c r="AX96" s="87">
        <v>46732.54</v>
      </c>
      <c r="AY96" s="87">
        <v>0</v>
      </c>
      <c r="AZ96" s="87">
        <v>25483.85000000002</v>
      </c>
      <c r="BA96" s="87">
        <v>335.61</v>
      </c>
      <c r="BB96" s="87">
        <v>-45.83</v>
      </c>
      <c r="BC96" s="87">
        <v>0</v>
      </c>
      <c r="BD96" s="87">
        <v>0</v>
      </c>
      <c r="BE96" s="87">
        <v>16426.010000000002</v>
      </c>
      <c r="BF96" s="87">
        <v>3233.3500000000004</v>
      </c>
      <c r="BG96" s="87">
        <v>26405.320000000007</v>
      </c>
      <c r="BH96" s="87">
        <v>2929.99</v>
      </c>
      <c r="BI96" s="87">
        <v>18044.759999999998</v>
      </c>
      <c r="BJ96" s="87">
        <v>0</v>
      </c>
      <c r="BK96" s="87">
        <v>3147.85</v>
      </c>
      <c r="BL96" s="87">
        <v>30004.81</v>
      </c>
      <c r="BM96" s="87">
        <v>10319.35</v>
      </c>
      <c r="BN96" s="87">
        <v>0</v>
      </c>
      <c r="BO96" s="87">
        <v>0</v>
      </c>
      <c r="BP96" s="87">
        <v>0</v>
      </c>
      <c r="BQ96" s="87">
        <v>0</v>
      </c>
      <c r="BR96" s="87">
        <v>0</v>
      </c>
      <c r="BS96" s="87">
        <v>0</v>
      </c>
      <c r="BT96" s="87">
        <v>0</v>
      </c>
      <c r="BU96" s="87">
        <v>9659.3100000000013</v>
      </c>
      <c r="BV96" s="87">
        <v>3542</v>
      </c>
      <c r="BW96" s="87">
        <v>0</v>
      </c>
      <c r="BX96" s="87">
        <v>62564.26</v>
      </c>
      <c r="BY96" s="87">
        <v>6751.49</v>
      </c>
      <c r="BZ96" s="87">
        <v>9430.94</v>
      </c>
      <c r="CA96" s="87">
        <v>20367.150000000001</v>
      </c>
      <c r="CB96" s="87">
        <v>0</v>
      </c>
      <c r="CC96" s="87">
        <v>0</v>
      </c>
      <c r="CD96" s="87">
        <v>1149.6600000000001</v>
      </c>
      <c r="CE96" s="87">
        <v>0</v>
      </c>
      <c r="CF96" s="87">
        <v>0</v>
      </c>
      <c r="CG96" s="87">
        <v>6336.9</v>
      </c>
      <c r="CH96" s="87">
        <v>0</v>
      </c>
      <c r="CI96" s="87">
        <v>0</v>
      </c>
      <c r="CJ96" s="87">
        <v>1</v>
      </c>
      <c r="CK96" s="87">
        <v>0</v>
      </c>
      <c r="CL96" s="87">
        <v>5544</v>
      </c>
      <c r="CM96" s="87">
        <v>0</v>
      </c>
      <c r="CN96" s="87">
        <v>5121.8</v>
      </c>
      <c r="CO96" s="87">
        <v>0</v>
      </c>
      <c r="CP96" s="87">
        <v>0</v>
      </c>
      <c r="CQ96" s="87">
        <v>0</v>
      </c>
      <c r="CR96" s="87">
        <v>0</v>
      </c>
      <c r="CS96" s="87">
        <v>51088.990000000456</v>
      </c>
      <c r="CT96" s="87"/>
      <c r="CU96" s="87">
        <v>21830.59</v>
      </c>
      <c r="CV96" s="87"/>
      <c r="CW96" s="87"/>
      <c r="CX96" s="87"/>
      <c r="CY96" s="69"/>
    </row>
    <row r="97" spans="1:103" x14ac:dyDescent="0.25">
      <c r="A97" s="104" t="s">
        <v>627</v>
      </c>
      <c r="B97" s="69" t="s">
        <v>628</v>
      </c>
      <c r="C97" s="69"/>
      <c r="D97" s="84">
        <v>3064</v>
      </c>
      <c r="E97" s="69" t="s">
        <v>628</v>
      </c>
      <c r="F97" s="69" t="s">
        <v>629</v>
      </c>
      <c r="G97" s="69"/>
      <c r="H97" s="69"/>
      <c r="I97" s="69"/>
      <c r="J97" s="69"/>
      <c r="K97" s="69"/>
      <c r="L97" s="69"/>
      <c r="M97" s="69"/>
      <c r="N97" s="69"/>
      <c r="O97" s="69"/>
      <c r="P97" s="69"/>
      <c r="Q97" s="69"/>
      <c r="R97" s="69"/>
      <c r="S97" s="69"/>
      <c r="T97" s="69"/>
      <c r="U97" s="69"/>
      <c r="V97" s="69"/>
      <c r="W97" s="69"/>
      <c r="X97" s="69"/>
      <c r="Y97" s="69"/>
      <c r="Z97" s="87">
        <v>183753.29000000012</v>
      </c>
      <c r="AA97" s="87">
        <v>5946.2200000000012</v>
      </c>
      <c r="AB97" s="87">
        <v>0</v>
      </c>
      <c r="AC97" s="87">
        <v>738713</v>
      </c>
      <c r="AD97" s="87">
        <v>0</v>
      </c>
      <c r="AE97" s="87">
        <v>15167.33</v>
      </c>
      <c r="AF97" s="87">
        <v>0</v>
      </c>
      <c r="AG97" s="87">
        <v>43002.5</v>
      </c>
      <c r="AH97" s="87">
        <v>54809</v>
      </c>
      <c r="AI97" s="87">
        <v>0</v>
      </c>
      <c r="AJ97" s="87">
        <v>5</v>
      </c>
      <c r="AK97" s="87">
        <v>15290.91</v>
      </c>
      <c r="AL97" s="87">
        <v>15533.9</v>
      </c>
      <c r="AM97" s="87">
        <v>0</v>
      </c>
      <c r="AN97" s="87">
        <v>529</v>
      </c>
      <c r="AO97" s="87">
        <v>3873.44</v>
      </c>
      <c r="AP97" s="87">
        <v>4067.38</v>
      </c>
      <c r="AQ97" s="87">
        <v>0</v>
      </c>
      <c r="AR97" s="87">
        <v>0</v>
      </c>
      <c r="AS97" s="87">
        <v>0</v>
      </c>
      <c r="AT97" s="87">
        <v>451732.33</v>
      </c>
      <c r="AU97" s="87">
        <v>0</v>
      </c>
      <c r="AV97" s="87">
        <v>133450.47000000006</v>
      </c>
      <c r="AW97" s="87">
        <v>0</v>
      </c>
      <c r="AX97" s="87">
        <v>33151.019999999997</v>
      </c>
      <c r="AY97" s="87">
        <v>0</v>
      </c>
      <c r="AZ97" s="87">
        <v>5350.7499999999991</v>
      </c>
      <c r="BA97" s="87">
        <v>3854.6300000000006</v>
      </c>
      <c r="BB97" s="87">
        <v>2900.5</v>
      </c>
      <c r="BC97" s="87">
        <v>0</v>
      </c>
      <c r="BD97" s="87">
        <v>4658.18</v>
      </c>
      <c r="BE97" s="87">
        <v>22827.100000000006</v>
      </c>
      <c r="BF97" s="87">
        <v>3419.91</v>
      </c>
      <c r="BG97" s="87">
        <v>21245.279999999999</v>
      </c>
      <c r="BH97" s="87">
        <v>2579.4699999999998</v>
      </c>
      <c r="BI97" s="87">
        <v>13670.18</v>
      </c>
      <c r="BJ97" s="87">
        <v>0</v>
      </c>
      <c r="BK97" s="87">
        <v>4854.63</v>
      </c>
      <c r="BL97" s="87">
        <v>23629.03</v>
      </c>
      <c r="BM97" s="87">
        <v>7493.94</v>
      </c>
      <c r="BN97" s="87">
        <v>0</v>
      </c>
      <c r="BO97" s="87">
        <v>0</v>
      </c>
      <c r="BP97" s="87">
        <v>0</v>
      </c>
      <c r="BQ97" s="87">
        <v>0</v>
      </c>
      <c r="BR97" s="87">
        <v>0</v>
      </c>
      <c r="BS97" s="87">
        <v>0</v>
      </c>
      <c r="BT97" s="87">
        <v>0</v>
      </c>
      <c r="BU97" s="87">
        <v>17266.060000000001</v>
      </c>
      <c r="BV97" s="87">
        <v>2829</v>
      </c>
      <c r="BW97" s="87">
        <v>7434.86</v>
      </c>
      <c r="BX97" s="87">
        <v>49955.82</v>
      </c>
      <c r="BY97" s="87">
        <v>3227.32</v>
      </c>
      <c r="BZ97" s="87">
        <v>9240.11</v>
      </c>
      <c r="CA97" s="87">
        <v>23496.720000000001</v>
      </c>
      <c r="CB97" s="87">
        <v>0</v>
      </c>
      <c r="CC97" s="87">
        <v>0</v>
      </c>
      <c r="CD97" s="87">
        <v>0</v>
      </c>
      <c r="CE97" s="87">
        <v>0</v>
      </c>
      <c r="CF97" s="87">
        <v>0</v>
      </c>
      <c r="CG97" s="87">
        <v>5327.5</v>
      </c>
      <c r="CH97" s="87">
        <v>0</v>
      </c>
      <c r="CI97" s="87">
        <v>0</v>
      </c>
      <c r="CJ97" s="87">
        <v>1</v>
      </c>
      <c r="CK97" s="87">
        <v>0</v>
      </c>
      <c r="CL97" s="87">
        <v>1751.82</v>
      </c>
      <c r="CM97" s="87">
        <v>0</v>
      </c>
      <c r="CN97" s="87">
        <v>7296</v>
      </c>
      <c r="CO97" s="87">
        <v>0</v>
      </c>
      <c r="CP97" s="87">
        <v>0</v>
      </c>
      <c r="CQ97" s="87">
        <v>0</v>
      </c>
      <c r="CR97" s="87">
        <v>0</v>
      </c>
      <c r="CS97" s="87">
        <v>226477.43999999994</v>
      </c>
      <c r="CT97" s="87"/>
      <c r="CU97" s="87">
        <v>2225.9000000000015</v>
      </c>
      <c r="CV97" s="87"/>
      <c r="CW97" s="87"/>
      <c r="CX97" s="87"/>
      <c r="CY97" s="69"/>
    </row>
    <row r="98" spans="1:103" x14ac:dyDescent="0.25">
      <c r="A98" s="104" t="s">
        <v>632</v>
      </c>
      <c r="B98" s="69" t="s">
        <v>633</v>
      </c>
      <c r="C98" s="69"/>
      <c r="D98" s="84">
        <v>4500</v>
      </c>
      <c r="E98" s="69" t="s">
        <v>633</v>
      </c>
      <c r="F98" s="69" t="s">
        <v>634</v>
      </c>
      <c r="G98" s="69"/>
      <c r="H98" s="69"/>
      <c r="I98" s="69"/>
      <c r="J98" s="69"/>
      <c r="K98" s="69"/>
      <c r="L98" s="69"/>
      <c r="M98" s="69"/>
      <c r="N98" s="69"/>
      <c r="O98" s="69"/>
      <c r="P98" s="69"/>
      <c r="Q98" s="69"/>
      <c r="R98" s="69"/>
      <c r="S98" s="69"/>
      <c r="T98" s="69"/>
      <c r="U98" s="69"/>
      <c r="V98" s="69"/>
      <c r="W98" s="69"/>
      <c r="X98" s="69"/>
      <c r="Y98" s="69"/>
      <c r="Z98" s="87">
        <v>420956.12331366912</v>
      </c>
      <c r="AA98" s="87">
        <v>24620.770000000011</v>
      </c>
      <c r="AB98" s="87">
        <v>0</v>
      </c>
      <c r="AC98" s="87">
        <v>8182101.8600000003</v>
      </c>
      <c r="AD98" s="87">
        <v>0</v>
      </c>
      <c r="AE98" s="87">
        <v>237323</v>
      </c>
      <c r="AF98" s="87">
        <v>0</v>
      </c>
      <c r="AG98" s="87">
        <v>303832</v>
      </c>
      <c r="AH98" s="87">
        <v>105775</v>
      </c>
      <c r="AI98" s="87">
        <v>104181.58</v>
      </c>
      <c r="AJ98" s="87">
        <v>82088.289999999994</v>
      </c>
      <c r="AK98" s="87">
        <v>90188.03</v>
      </c>
      <c r="AL98" s="87">
        <v>377995.18</v>
      </c>
      <c r="AM98" s="87">
        <v>0</v>
      </c>
      <c r="AN98" s="87">
        <v>848.45</v>
      </c>
      <c r="AO98" s="87">
        <v>0</v>
      </c>
      <c r="AP98" s="87">
        <v>80447.19</v>
      </c>
      <c r="AQ98" s="87">
        <v>0</v>
      </c>
      <c r="AR98" s="87">
        <v>0</v>
      </c>
      <c r="AS98" s="87">
        <v>0</v>
      </c>
      <c r="AT98" s="87">
        <v>4897316.58</v>
      </c>
      <c r="AU98" s="87">
        <v>117275.26</v>
      </c>
      <c r="AV98" s="87">
        <v>1647383.2300000021</v>
      </c>
      <c r="AW98" s="87">
        <v>411497.55</v>
      </c>
      <c r="AX98" s="87">
        <v>788877.54</v>
      </c>
      <c r="AY98" s="87">
        <v>209355.7</v>
      </c>
      <c r="AZ98" s="87">
        <v>122279.09999999992</v>
      </c>
      <c r="BA98" s="87">
        <v>70486.16</v>
      </c>
      <c r="BB98" s="87">
        <v>13054.69</v>
      </c>
      <c r="BC98" s="87">
        <v>6894.25</v>
      </c>
      <c r="BD98" s="87">
        <v>0</v>
      </c>
      <c r="BE98" s="87">
        <v>120443.43000000008</v>
      </c>
      <c r="BF98" s="87">
        <v>34260.22</v>
      </c>
      <c r="BG98" s="87">
        <v>5667.03</v>
      </c>
      <c r="BH98" s="87">
        <v>24922.86</v>
      </c>
      <c r="BI98" s="87">
        <v>217756.55</v>
      </c>
      <c r="BJ98" s="87">
        <v>0</v>
      </c>
      <c r="BK98" s="87">
        <v>45117.65</v>
      </c>
      <c r="BL98" s="87">
        <v>267336.11</v>
      </c>
      <c r="BM98" s="87">
        <v>187365.12</v>
      </c>
      <c r="BN98" s="87">
        <v>0</v>
      </c>
      <c r="BO98" s="87">
        <v>0</v>
      </c>
      <c r="BP98" s="87">
        <v>0</v>
      </c>
      <c r="BQ98" s="87">
        <v>0</v>
      </c>
      <c r="BR98" s="87">
        <v>0</v>
      </c>
      <c r="BS98" s="87">
        <v>0</v>
      </c>
      <c r="BT98" s="87">
        <v>109811.78</v>
      </c>
      <c r="BU98" s="87">
        <v>38192.67</v>
      </c>
      <c r="BV98" s="87">
        <v>34213.72</v>
      </c>
      <c r="BW98" s="87">
        <v>5659.38</v>
      </c>
      <c r="BX98" s="87">
        <v>235990.7</v>
      </c>
      <c r="BY98" s="87">
        <v>71236.39</v>
      </c>
      <c r="BZ98" s="87">
        <v>101406.55</v>
      </c>
      <c r="CA98" s="87">
        <v>115474</v>
      </c>
      <c r="CB98" s="87">
        <v>0</v>
      </c>
      <c r="CC98" s="87">
        <v>0</v>
      </c>
      <c r="CD98" s="87">
        <v>0</v>
      </c>
      <c r="CE98" s="87">
        <v>0</v>
      </c>
      <c r="CF98" s="87">
        <v>0</v>
      </c>
      <c r="CG98" s="87">
        <v>24182.5</v>
      </c>
      <c r="CH98" s="87">
        <v>0</v>
      </c>
      <c r="CI98" s="87">
        <v>0</v>
      </c>
      <c r="CJ98" s="87">
        <v>1</v>
      </c>
      <c r="CK98" s="87">
        <v>0</v>
      </c>
      <c r="CL98" s="87">
        <v>27610.03</v>
      </c>
      <c r="CM98" s="87">
        <v>0</v>
      </c>
      <c r="CN98" s="87">
        <v>7256.49</v>
      </c>
      <c r="CO98" s="87">
        <v>0</v>
      </c>
      <c r="CP98" s="87">
        <v>0</v>
      </c>
      <c r="CQ98" s="87">
        <v>0</v>
      </c>
      <c r="CR98" s="87">
        <v>0</v>
      </c>
      <c r="CS98" s="87">
        <v>86462.483313662931</v>
      </c>
      <c r="CT98" s="87"/>
      <c r="CU98" s="87">
        <v>13936.750000000015</v>
      </c>
      <c r="CV98" s="87"/>
      <c r="CW98" s="87"/>
      <c r="CX98" s="87"/>
      <c r="CY98" s="69"/>
    </row>
    <row r="99" spans="1:103" x14ac:dyDescent="0.25">
      <c r="A99" s="104" t="s">
        <v>637</v>
      </c>
      <c r="B99" s="69" t="s">
        <v>638</v>
      </c>
      <c r="C99" s="69"/>
      <c r="D99" s="84">
        <v>4024</v>
      </c>
      <c r="E99" s="69" t="s">
        <v>638</v>
      </c>
      <c r="F99" s="69" t="s">
        <v>639</v>
      </c>
      <c r="G99" s="69"/>
      <c r="H99" s="69"/>
      <c r="I99" s="69"/>
      <c r="J99" s="69"/>
      <c r="K99" s="69"/>
      <c r="L99" s="69"/>
      <c r="M99" s="69"/>
      <c r="N99" s="69"/>
      <c r="O99" s="69"/>
      <c r="P99" s="69"/>
      <c r="Q99" s="69"/>
      <c r="R99" s="69"/>
      <c r="S99" s="69"/>
      <c r="T99" s="69"/>
      <c r="U99" s="69"/>
      <c r="V99" s="69"/>
      <c r="W99" s="69"/>
      <c r="X99" s="69"/>
      <c r="Y99" s="69"/>
      <c r="Z99" s="87">
        <v>312441.37328543898</v>
      </c>
      <c r="AA99" s="87">
        <v>27899.110000000022</v>
      </c>
      <c r="AB99" s="87">
        <v>0</v>
      </c>
      <c r="AC99" s="87">
        <v>8855881.7200000007</v>
      </c>
      <c r="AD99" s="87">
        <v>715223.00000000023</v>
      </c>
      <c r="AE99" s="87">
        <v>129252.89</v>
      </c>
      <c r="AF99" s="87">
        <v>0</v>
      </c>
      <c r="AG99" s="87">
        <v>282960</v>
      </c>
      <c r="AH99" s="87">
        <v>124891.33</v>
      </c>
      <c r="AI99" s="87">
        <v>115646.03</v>
      </c>
      <c r="AJ99" s="87">
        <v>66299.61</v>
      </c>
      <c r="AK99" s="87">
        <v>181285.97</v>
      </c>
      <c r="AL99" s="87">
        <v>2535.4499999999998</v>
      </c>
      <c r="AM99" s="87">
        <v>0</v>
      </c>
      <c r="AN99" s="87">
        <v>1925</v>
      </c>
      <c r="AO99" s="87">
        <v>249732.89</v>
      </c>
      <c r="AP99" s="87">
        <v>960</v>
      </c>
      <c r="AQ99" s="87">
        <v>0</v>
      </c>
      <c r="AR99" s="87">
        <v>0</v>
      </c>
      <c r="AS99" s="87">
        <v>0</v>
      </c>
      <c r="AT99" s="87">
        <v>6973650.29</v>
      </c>
      <c r="AU99" s="87">
        <v>66100.259999999995</v>
      </c>
      <c r="AV99" s="87">
        <v>1543123.320000001</v>
      </c>
      <c r="AW99" s="87">
        <v>178387.49</v>
      </c>
      <c r="AX99" s="87">
        <v>761891.74</v>
      </c>
      <c r="AY99" s="87">
        <v>0</v>
      </c>
      <c r="AZ99" s="87">
        <v>52097.070000000007</v>
      </c>
      <c r="BA99" s="87">
        <v>47610.819999999956</v>
      </c>
      <c r="BB99" s="87">
        <v>15443.76</v>
      </c>
      <c r="BC99" s="87">
        <v>0</v>
      </c>
      <c r="BD99" s="87">
        <v>0</v>
      </c>
      <c r="BE99" s="87">
        <v>67032.78</v>
      </c>
      <c r="BF99" s="87">
        <v>51616.98000000001</v>
      </c>
      <c r="BG99" s="87">
        <v>296791.88000000006</v>
      </c>
      <c r="BH99" s="87">
        <v>27115.42</v>
      </c>
      <c r="BI99" s="87">
        <v>214733.84</v>
      </c>
      <c r="BJ99" s="87">
        <v>0</v>
      </c>
      <c r="BK99" s="87">
        <v>44212.29</v>
      </c>
      <c r="BL99" s="87">
        <v>543611.69999999995</v>
      </c>
      <c r="BM99" s="87">
        <v>54000.92</v>
      </c>
      <c r="BN99" s="87">
        <v>0</v>
      </c>
      <c r="BO99" s="87">
        <v>0</v>
      </c>
      <c r="BP99" s="87">
        <v>0</v>
      </c>
      <c r="BQ99" s="87">
        <v>0</v>
      </c>
      <c r="BR99" s="87">
        <v>0</v>
      </c>
      <c r="BS99" s="87">
        <v>0</v>
      </c>
      <c r="BT99" s="87">
        <v>164649.43</v>
      </c>
      <c r="BU99" s="87">
        <v>97675.099999999991</v>
      </c>
      <c r="BV99" s="87">
        <v>36308</v>
      </c>
      <c r="BW99" s="87">
        <v>74201.97</v>
      </c>
      <c r="BX99" s="87">
        <v>75754.64</v>
      </c>
      <c r="BY99" s="87">
        <v>37179.58</v>
      </c>
      <c r="BZ99" s="87">
        <v>120019.07</v>
      </c>
      <c r="CA99" s="87">
        <v>54502.94</v>
      </c>
      <c r="CB99" s="87">
        <v>0</v>
      </c>
      <c r="CC99" s="87">
        <v>0</v>
      </c>
      <c r="CD99" s="87">
        <v>13481.59</v>
      </c>
      <c r="CE99" s="87">
        <v>0</v>
      </c>
      <c r="CF99" s="87">
        <v>0</v>
      </c>
      <c r="CG99" s="87">
        <v>30263.13</v>
      </c>
      <c r="CH99" s="87">
        <v>0</v>
      </c>
      <c r="CI99" s="87">
        <v>0</v>
      </c>
      <c r="CJ99" s="87">
        <v>1</v>
      </c>
      <c r="CK99" s="87">
        <v>0</v>
      </c>
      <c r="CL99" s="87">
        <v>0</v>
      </c>
      <c r="CM99" s="87">
        <v>0</v>
      </c>
      <c r="CN99" s="87">
        <v>46350.71</v>
      </c>
      <c r="CO99" s="87">
        <v>0</v>
      </c>
      <c r="CP99" s="87">
        <v>0</v>
      </c>
      <c r="CQ99" s="87">
        <v>0</v>
      </c>
      <c r="CR99" s="87">
        <v>0</v>
      </c>
      <c r="CS99" s="87">
        <v>-572157.61671456136</v>
      </c>
      <c r="CT99" s="87"/>
      <c r="CU99" s="87">
        <v>11811.530000000021</v>
      </c>
      <c r="CV99" s="87"/>
      <c r="CW99" s="87"/>
      <c r="CX99" s="87"/>
      <c r="CY99" s="69"/>
    </row>
    <row r="100" spans="1:103" x14ac:dyDescent="0.25">
      <c r="A100" s="104" t="s">
        <v>642</v>
      </c>
      <c r="B100" s="69" t="s">
        <v>643</v>
      </c>
      <c r="C100" s="69"/>
      <c r="D100" s="84">
        <v>7002</v>
      </c>
      <c r="E100" s="69" t="s">
        <v>643</v>
      </c>
      <c r="F100" s="69" t="s">
        <v>644</v>
      </c>
      <c r="G100" s="69"/>
      <c r="H100" s="69"/>
      <c r="I100" s="69"/>
      <c r="J100" s="69"/>
      <c r="K100" s="69"/>
      <c r="L100" s="69"/>
      <c r="M100" s="69"/>
      <c r="N100" s="69"/>
      <c r="O100" s="69"/>
      <c r="P100" s="69"/>
      <c r="Q100" s="69"/>
      <c r="R100" s="69"/>
      <c r="S100" s="69"/>
      <c r="T100" s="69"/>
      <c r="U100" s="69"/>
      <c r="V100" s="69"/>
      <c r="W100" s="69"/>
      <c r="X100" s="69"/>
      <c r="Y100" s="69"/>
      <c r="Z100" s="87">
        <v>585787.46000000043</v>
      </c>
      <c r="AA100" s="87">
        <v>14810.279999999999</v>
      </c>
      <c r="AB100" s="87">
        <v>0</v>
      </c>
      <c r="AC100" s="87">
        <v>1167611.7</v>
      </c>
      <c r="AD100" s="87">
        <v>0</v>
      </c>
      <c r="AE100" s="87">
        <v>1171964.72</v>
      </c>
      <c r="AF100" s="87">
        <v>0</v>
      </c>
      <c r="AG100" s="87">
        <v>50810</v>
      </c>
      <c r="AH100" s="87">
        <v>13813</v>
      </c>
      <c r="AI100" s="87">
        <v>0</v>
      </c>
      <c r="AJ100" s="87">
        <v>8506</v>
      </c>
      <c r="AK100" s="87">
        <v>56872.79</v>
      </c>
      <c r="AL100" s="87">
        <v>9204.7999999999993</v>
      </c>
      <c r="AM100" s="87">
        <v>0</v>
      </c>
      <c r="AN100" s="87">
        <v>2570</v>
      </c>
      <c r="AO100" s="87">
        <v>8828.5299999999988</v>
      </c>
      <c r="AP100" s="87">
        <v>3696.73</v>
      </c>
      <c r="AQ100" s="87">
        <v>0</v>
      </c>
      <c r="AR100" s="87">
        <v>0</v>
      </c>
      <c r="AS100" s="87">
        <v>0</v>
      </c>
      <c r="AT100" s="87">
        <v>900050.26</v>
      </c>
      <c r="AU100" s="87">
        <v>0</v>
      </c>
      <c r="AV100" s="87">
        <v>1060305.1900000011</v>
      </c>
      <c r="AW100" s="87">
        <v>35101.64</v>
      </c>
      <c r="AX100" s="87">
        <v>91840.51</v>
      </c>
      <c r="AY100" s="87">
        <v>0</v>
      </c>
      <c r="AZ100" s="87">
        <v>46657.539999999972</v>
      </c>
      <c r="BA100" s="87">
        <v>14537.72</v>
      </c>
      <c r="BB100" s="87">
        <v>14884.96</v>
      </c>
      <c r="BC100" s="87">
        <v>494.5</v>
      </c>
      <c r="BD100" s="87">
        <v>0</v>
      </c>
      <c r="BE100" s="87">
        <v>37723.909999999996</v>
      </c>
      <c r="BF100" s="87">
        <v>5304.57</v>
      </c>
      <c r="BG100" s="87">
        <v>43928.830000000009</v>
      </c>
      <c r="BH100" s="87">
        <v>4901.59</v>
      </c>
      <c r="BI100" s="87">
        <v>31948.34</v>
      </c>
      <c r="BJ100" s="87">
        <v>0</v>
      </c>
      <c r="BK100" s="87">
        <v>9305.34</v>
      </c>
      <c r="BL100" s="87">
        <v>41811.730000000003</v>
      </c>
      <c r="BM100" s="87">
        <v>11174.69</v>
      </c>
      <c r="BN100" s="87">
        <v>0</v>
      </c>
      <c r="BO100" s="87">
        <v>0</v>
      </c>
      <c r="BP100" s="87">
        <v>0</v>
      </c>
      <c r="BQ100" s="87">
        <v>0</v>
      </c>
      <c r="BR100" s="87">
        <v>0</v>
      </c>
      <c r="BS100" s="87">
        <v>0</v>
      </c>
      <c r="BT100" s="87">
        <v>380</v>
      </c>
      <c r="BU100" s="87">
        <v>11112.09</v>
      </c>
      <c r="BV100" s="87">
        <v>1978</v>
      </c>
      <c r="BW100" s="87">
        <v>215.68</v>
      </c>
      <c r="BX100" s="87">
        <v>48723.54</v>
      </c>
      <c r="BY100" s="87">
        <v>0</v>
      </c>
      <c r="BZ100" s="87">
        <v>43586.98</v>
      </c>
      <c r="CA100" s="87">
        <v>36680.76</v>
      </c>
      <c r="CB100" s="87">
        <v>0</v>
      </c>
      <c r="CC100" s="87">
        <v>0</v>
      </c>
      <c r="CD100" s="87">
        <v>7249.73</v>
      </c>
      <c r="CE100" s="87">
        <v>0</v>
      </c>
      <c r="CF100" s="87">
        <v>0</v>
      </c>
      <c r="CG100" s="87">
        <v>8303.1299999999992</v>
      </c>
      <c r="CH100" s="87">
        <v>2000</v>
      </c>
      <c r="CI100" s="87">
        <v>0</v>
      </c>
      <c r="CJ100" s="87">
        <v>1</v>
      </c>
      <c r="CK100" s="87">
        <v>0</v>
      </c>
      <c r="CL100" s="87">
        <v>8952.18</v>
      </c>
      <c r="CM100" s="87">
        <v>1615</v>
      </c>
      <c r="CN100" s="87">
        <v>3685.5</v>
      </c>
      <c r="CO100" s="87">
        <v>0</v>
      </c>
      <c r="CP100" s="87">
        <v>0</v>
      </c>
      <c r="CQ100" s="87">
        <v>0</v>
      </c>
      <c r="CR100" s="87">
        <v>0</v>
      </c>
      <c r="CS100" s="87">
        <v>579767.62999999942</v>
      </c>
      <c r="CT100" s="87"/>
      <c r="CU100" s="87">
        <v>10860.729999999996</v>
      </c>
      <c r="CV100" s="87"/>
      <c r="CW100" s="87"/>
      <c r="CX100" s="87"/>
      <c r="CY100" s="6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CCF84-7AC9-4949-9980-A55A53217DF2}">
  <dimension ref="A1:X117"/>
  <sheetViews>
    <sheetView tabSelected="1" zoomScale="85" zoomScaleNormal="85" workbookViewId="0">
      <pane ySplit="12" topLeftCell="A13" activePane="bottomLeft" state="frozen"/>
      <selection pane="bottomLeft" activeCell="G7" sqref="G7"/>
    </sheetView>
  </sheetViews>
  <sheetFormatPr defaultRowHeight="15" x14ac:dyDescent="0.25"/>
  <cols>
    <col min="1" max="1" width="7.85546875" style="112" customWidth="1"/>
    <col min="2" max="2" width="17" style="121" customWidth="1"/>
    <col min="3" max="3" width="6.28515625" style="121" customWidth="1"/>
    <col min="4" max="4" width="56.85546875" style="121" customWidth="1"/>
    <col min="5" max="5" width="21" style="116" customWidth="1"/>
    <col min="6" max="6" width="1.140625" style="116" customWidth="1"/>
    <col min="7" max="7" width="26.42578125" style="116" customWidth="1"/>
    <col min="8" max="8" width="1.140625" style="116" customWidth="1"/>
    <col min="9" max="9" width="21" style="116" customWidth="1"/>
    <col min="10" max="10" width="1.140625" style="116" customWidth="1"/>
    <col min="11" max="11" width="21" style="116" customWidth="1"/>
    <col min="12" max="12" width="1.140625" style="116" customWidth="1"/>
    <col min="13" max="13" width="21" style="116" customWidth="1"/>
    <col min="14" max="14" width="1.85546875" style="121" customWidth="1"/>
    <col min="15" max="15" width="45.28515625" style="137" customWidth="1"/>
    <col min="16" max="16" width="1.42578125" style="137" customWidth="1"/>
    <col min="17" max="17" width="52.5703125" style="121" customWidth="1"/>
    <col min="18" max="18" width="9.85546875" style="121" customWidth="1"/>
    <col min="19" max="19" width="13.140625" style="121" customWidth="1"/>
    <col min="20" max="20" width="9.140625" style="121"/>
    <col min="21" max="24" width="9.140625" style="118"/>
    <col min="25" max="16384" width="9.140625" style="120"/>
  </cols>
  <sheetData>
    <row r="1" spans="1:20" ht="29.25" thickBot="1" x14ac:dyDescent="0.5">
      <c r="D1" s="201" t="s">
        <v>828</v>
      </c>
    </row>
    <row r="2" spans="1:20" ht="48.75" thickTop="1" thickBot="1" x14ac:dyDescent="0.4">
      <c r="B2" s="200" t="s">
        <v>715</v>
      </c>
      <c r="D2" s="108"/>
      <c r="N2" s="197"/>
      <c r="O2" s="198" t="s">
        <v>716</v>
      </c>
      <c r="P2" s="119"/>
      <c r="Q2" s="199" t="s">
        <v>717</v>
      </c>
      <c r="R2" s="118"/>
      <c r="S2" s="118"/>
      <c r="T2" s="118"/>
    </row>
    <row r="3" spans="1:20" ht="15.75" thickBot="1" x14ac:dyDescent="0.3">
      <c r="D3" s="144"/>
      <c r="N3" s="145"/>
      <c r="O3" s="119"/>
      <c r="P3" s="119"/>
      <c r="Q3" s="118"/>
      <c r="R3" s="118"/>
      <c r="S3" s="118"/>
      <c r="T3" s="118"/>
    </row>
    <row r="4" spans="1:20" ht="20.25" thickTop="1" thickBot="1" x14ac:dyDescent="0.35">
      <c r="B4" s="146" t="e">
        <f>VLOOKUP(D2,'CFR V1'!C5:DB100,3,FALSE)</f>
        <v>#N/A</v>
      </c>
      <c r="C4" s="147"/>
      <c r="D4" s="147"/>
      <c r="E4" s="148"/>
      <c r="N4" s="145"/>
      <c r="O4" s="119"/>
      <c r="P4" s="119"/>
      <c r="Q4" s="118"/>
      <c r="R4" s="118"/>
      <c r="S4" s="118"/>
      <c r="T4" s="118"/>
    </row>
    <row r="5" spans="1:20" ht="19.5" thickTop="1" x14ac:dyDescent="0.3">
      <c r="B5" s="149"/>
      <c r="C5" s="149"/>
      <c r="D5" s="149"/>
      <c r="E5" s="149"/>
      <c r="N5" s="118"/>
      <c r="O5" s="119"/>
      <c r="P5" s="119"/>
      <c r="Q5" s="118"/>
      <c r="R5" s="118"/>
      <c r="S5" s="118"/>
      <c r="T5" s="118"/>
    </row>
    <row r="6" spans="1:20" x14ac:dyDescent="0.25">
      <c r="B6" s="150" t="s">
        <v>718</v>
      </c>
      <c r="C6" s="150"/>
      <c r="D6" s="151" t="e">
        <f>VLOOKUP(D2,'CFR V1'!C5:DB100,1,FALSE)</f>
        <v>#N/A</v>
      </c>
      <c r="E6" s="152"/>
      <c r="N6" s="118"/>
      <c r="O6" s="119"/>
      <c r="P6" s="119"/>
      <c r="Q6" s="118"/>
      <c r="R6" s="118"/>
      <c r="S6" s="118"/>
      <c r="T6" s="118"/>
    </row>
    <row r="7" spans="1:20" ht="15.75" thickBot="1" x14ac:dyDescent="0.3">
      <c r="B7" s="150" t="s">
        <v>719</v>
      </c>
      <c r="C7" s="150"/>
      <c r="D7" s="153" t="e">
        <f>VLOOKUP(D2,'CFR V1'!C5:DB100,2,FALSE)</f>
        <v>#N/A</v>
      </c>
      <c r="E7" s="152"/>
      <c r="N7" s="118"/>
      <c r="O7" s="119"/>
      <c r="P7" s="119"/>
      <c r="Q7" s="118"/>
      <c r="R7" s="118"/>
      <c r="S7" s="118"/>
      <c r="T7" s="118"/>
    </row>
    <row r="8" spans="1:20" ht="16.5" thickTop="1" thickBot="1" x14ac:dyDescent="0.3">
      <c r="B8" s="150" t="s">
        <v>720</v>
      </c>
      <c r="C8" s="150"/>
      <c r="D8" s="153" t="e">
        <f>VLOOKUP(D2,'CFR V1'!C5:DB100,4,FALSE)</f>
        <v>#N/A</v>
      </c>
      <c r="E8" s="152"/>
      <c r="N8" s="118"/>
      <c r="O8" s="203"/>
      <c r="P8" s="204"/>
      <c r="Q8" s="203"/>
      <c r="R8" s="118"/>
      <c r="S8" s="118"/>
      <c r="T8" s="118"/>
    </row>
    <row r="9" spans="1:20" ht="16.5" thickTop="1" thickBot="1" x14ac:dyDescent="0.3">
      <c r="B9" s="150" t="s">
        <v>721</v>
      </c>
      <c r="C9" s="150"/>
      <c r="D9" s="153" t="e">
        <f>VLOOKUP(D2,'CFR V1'!C5:DB100,5,FALSE)</f>
        <v>#N/A</v>
      </c>
      <c r="E9" s="152"/>
      <c r="N9" s="118"/>
      <c r="O9" s="218"/>
      <c r="P9" s="204"/>
      <c r="Q9" s="218"/>
      <c r="R9" s="118"/>
      <c r="S9" s="118"/>
      <c r="T9" s="118"/>
    </row>
    <row r="10" spans="1:20" ht="16.5" thickTop="1" thickBot="1" x14ac:dyDescent="0.3">
      <c r="B10" s="150" t="s">
        <v>722</v>
      </c>
      <c r="C10" s="150"/>
      <c r="D10" s="153" t="e">
        <f>VLOOKUP(D2,'CFR V1'!C5:DB100,6,FALSE)</f>
        <v>#N/A</v>
      </c>
      <c r="E10" s="152"/>
      <c r="N10" s="118"/>
      <c r="O10" s="203"/>
      <c r="P10" s="204"/>
      <c r="Q10" s="203"/>
      <c r="R10" s="118"/>
      <c r="S10" s="118"/>
      <c r="T10" s="118"/>
    </row>
    <row r="11" spans="1:20" ht="15.75" thickTop="1" x14ac:dyDescent="0.25">
      <c r="B11" s="150"/>
      <c r="C11" s="150"/>
      <c r="D11" s="154"/>
      <c r="E11" s="152"/>
      <c r="N11" s="118"/>
      <c r="O11" s="205"/>
      <c r="P11" s="205"/>
      <c r="Q11" s="206"/>
      <c r="R11" s="118"/>
      <c r="S11" s="118"/>
      <c r="T11" s="118"/>
    </row>
    <row r="12" spans="1:20" ht="68.25" thickBot="1" x14ac:dyDescent="0.35">
      <c r="B12" s="155"/>
      <c r="C12" s="155"/>
      <c r="D12" s="155"/>
      <c r="E12" s="156" t="s">
        <v>723</v>
      </c>
      <c r="F12" s="157"/>
      <c r="G12" s="157"/>
      <c r="H12" s="157"/>
      <c r="I12" s="158" t="s">
        <v>724</v>
      </c>
      <c r="J12" s="159"/>
      <c r="K12" s="159"/>
      <c r="L12" s="159"/>
      <c r="M12" s="159" t="s">
        <v>725</v>
      </c>
      <c r="N12" s="118"/>
      <c r="O12" s="207"/>
      <c r="P12" s="208"/>
      <c r="Q12" s="209"/>
      <c r="R12" s="118"/>
      <c r="S12" s="118"/>
      <c r="T12" s="118"/>
    </row>
    <row r="13" spans="1:20" ht="39.75" customHeight="1" thickTop="1" thickBot="1" x14ac:dyDescent="0.35">
      <c r="B13" s="160" t="s">
        <v>726</v>
      </c>
      <c r="C13" s="161"/>
      <c r="D13" s="162" t="s">
        <v>727</v>
      </c>
      <c r="E13" s="162" t="s">
        <v>829</v>
      </c>
      <c r="G13" s="162" t="s">
        <v>728</v>
      </c>
      <c r="I13" s="162" t="s">
        <v>729</v>
      </c>
      <c r="J13" s="163"/>
      <c r="K13" s="162" t="s">
        <v>730</v>
      </c>
      <c r="L13" s="163"/>
      <c r="M13" s="164" t="s">
        <v>731</v>
      </c>
      <c r="N13" s="165"/>
      <c r="O13" s="207"/>
      <c r="P13" s="205"/>
      <c r="Q13" s="210"/>
      <c r="R13" s="118"/>
      <c r="S13" s="118"/>
      <c r="T13" s="118"/>
    </row>
    <row r="14" spans="1:20" ht="16.5" thickTop="1" thickBot="1" x14ac:dyDescent="0.3">
      <c r="N14" s="118"/>
      <c r="O14" s="205"/>
      <c r="P14" s="205"/>
      <c r="Q14" s="206"/>
      <c r="R14" s="118"/>
      <c r="S14" s="118"/>
      <c r="T14" s="118"/>
    </row>
    <row r="15" spans="1:20" ht="16.5" thickTop="1" thickBot="1" x14ac:dyDescent="0.3">
      <c r="A15" s="112" t="s">
        <v>100</v>
      </c>
      <c r="B15" s="166" t="s">
        <v>100</v>
      </c>
      <c r="C15" s="167"/>
      <c r="D15" s="167" t="s">
        <v>732</v>
      </c>
      <c r="E15" s="168" t="e">
        <f>VLOOKUP(D2,'CFR V1'!C5:DB100,24,FALSE)</f>
        <v>#N/A</v>
      </c>
      <c r="I15" s="115"/>
      <c r="J15" s="115"/>
      <c r="K15" s="115"/>
      <c r="M15" s="135" t="e">
        <f>E15</f>
        <v>#N/A</v>
      </c>
      <c r="N15" s="138"/>
      <c r="O15" s="211"/>
      <c r="P15" s="204"/>
      <c r="Q15" s="206"/>
      <c r="R15" s="169"/>
      <c r="S15" s="118"/>
      <c r="T15" s="118"/>
    </row>
    <row r="16" spans="1:20" ht="16.5" thickTop="1" thickBot="1" x14ac:dyDescent="0.3">
      <c r="A16" s="112" t="s">
        <v>102</v>
      </c>
      <c r="B16" s="166" t="s">
        <v>102</v>
      </c>
      <c r="C16" s="167"/>
      <c r="D16" s="167" t="s">
        <v>733</v>
      </c>
      <c r="E16" s="168" t="e">
        <f>VLOOKUP(D2,'CFR V1'!C5:DB100,25,FALSE)</f>
        <v>#N/A</v>
      </c>
      <c r="I16" s="115"/>
      <c r="J16" s="115"/>
      <c r="K16" s="115"/>
      <c r="M16" s="135" t="e">
        <f>E16</f>
        <v>#N/A</v>
      </c>
      <c r="N16" s="138"/>
      <c r="O16" s="211"/>
      <c r="P16" s="204"/>
      <c r="Q16" s="206"/>
      <c r="R16" s="118"/>
      <c r="S16" s="118"/>
      <c r="T16" s="118"/>
    </row>
    <row r="17" spans="1:20" ht="15.75" thickTop="1" x14ac:dyDescent="0.25">
      <c r="E17" s="115"/>
      <c r="N17" s="138"/>
      <c r="O17" s="211"/>
      <c r="P17" s="204"/>
      <c r="Q17" s="206"/>
      <c r="R17" s="118"/>
      <c r="S17" s="118"/>
      <c r="T17" s="118"/>
    </row>
    <row r="18" spans="1:20" ht="19.5" customHeight="1" thickBot="1" x14ac:dyDescent="0.3">
      <c r="B18" s="114"/>
      <c r="C18" s="114"/>
      <c r="D18" s="122" t="s">
        <v>734</v>
      </c>
      <c r="E18" s="115"/>
      <c r="N18" s="138"/>
      <c r="O18" s="211"/>
      <c r="P18" s="204"/>
      <c r="Q18" s="206"/>
      <c r="R18" s="118"/>
      <c r="S18" s="118"/>
      <c r="T18" s="118"/>
    </row>
    <row r="19" spans="1:20" ht="17.25" customHeight="1" thickTop="1" thickBot="1" x14ac:dyDescent="0.3">
      <c r="A19" s="112" t="s">
        <v>103</v>
      </c>
      <c r="B19" s="166" t="s">
        <v>103</v>
      </c>
      <c r="C19" s="167"/>
      <c r="D19" s="170" t="s">
        <v>735</v>
      </c>
      <c r="E19" s="168" t="e">
        <f>VLOOKUP(D2,'CFR V1'!C5:DB100,27,FALSE)-G19</f>
        <v>#N/A</v>
      </c>
      <c r="G19" s="168" t="e">
        <f>VLOOKUP(D2,BS!D6:H95,4,FALSE)</f>
        <v>#N/A</v>
      </c>
      <c r="I19" s="171" t="e">
        <f>VLOOKUP($D$2,'ARBOR CFR'!$D$5:$BQ$102,N19,FALSE)</f>
        <v>#N/A</v>
      </c>
      <c r="J19" s="172"/>
      <c r="K19" s="173"/>
      <c r="L19" s="172"/>
      <c r="M19" s="126" t="e">
        <f>(E19+G19)-I19</f>
        <v>#N/A</v>
      </c>
      <c r="N19" s="138">
        <v>4</v>
      </c>
      <c r="O19" s="203"/>
      <c r="P19" s="204"/>
      <c r="Q19" s="203"/>
      <c r="R19" s="118"/>
      <c r="S19" s="118"/>
      <c r="T19" s="118"/>
    </row>
    <row r="20" spans="1:20" ht="17.25" customHeight="1" thickTop="1" thickBot="1" x14ac:dyDescent="0.3">
      <c r="A20" s="112" t="s">
        <v>104</v>
      </c>
      <c r="B20" s="166" t="s">
        <v>104</v>
      </c>
      <c r="C20" s="167"/>
      <c r="D20" s="170" t="s">
        <v>736</v>
      </c>
      <c r="E20" s="168" t="e">
        <f>VLOOKUP(D2,'CFR V1'!C5:DB100,28,FALSE)-G20</f>
        <v>#N/A</v>
      </c>
      <c r="G20" s="168" t="e">
        <f>VLOOKUP(D2,BS!D6:H95,5,FALSE)</f>
        <v>#N/A</v>
      </c>
      <c r="I20" s="171" t="e">
        <f>VLOOKUP($D$2,'ARBOR CFR'!$D$5:$BQ$102,N20,FALSE)</f>
        <v>#N/A</v>
      </c>
      <c r="J20" s="172"/>
      <c r="K20" s="171"/>
      <c r="L20" s="172"/>
      <c r="M20" s="126" t="e">
        <f>(E20+G20)-I20</f>
        <v>#N/A</v>
      </c>
      <c r="N20" s="138">
        <v>5</v>
      </c>
      <c r="O20" s="203"/>
      <c r="P20" s="204"/>
      <c r="Q20" s="212"/>
    </row>
    <row r="21" spans="1:20" ht="17.25" customHeight="1" thickTop="1" thickBot="1" x14ac:dyDescent="0.3">
      <c r="A21" s="112" t="s">
        <v>105</v>
      </c>
      <c r="B21" s="166" t="s">
        <v>105</v>
      </c>
      <c r="C21" s="167"/>
      <c r="D21" s="170" t="s">
        <v>737</v>
      </c>
      <c r="E21" s="168" t="e">
        <f>VLOOKUP(D2,'CFR V1'!C5:DB100,29,FALSE)</f>
        <v>#N/A</v>
      </c>
      <c r="I21" s="171" t="e">
        <f>VLOOKUP($D$2,'ARBOR CFR'!$D$5:$BQ$102,N21,FALSE)</f>
        <v>#N/A</v>
      </c>
      <c r="J21" s="172"/>
      <c r="K21" s="171"/>
      <c r="L21" s="172"/>
      <c r="M21" s="126" t="e">
        <f t="shared" ref="M21:M35" si="0">E21-I21</f>
        <v>#N/A</v>
      </c>
      <c r="N21" s="138">
        <v>6</v>
      </c>
      <c r="O21" s="203"/>
      <c r="P21" s="204"/>
      <c r="Q21" s="212"/>
    </row>
    <row r="22" spans="1:20" ht="17.25" customHeight="1" thickTop="1" thickBot="1" x14ac:dyDescent="0.3">
      <c r="A22" s="112" t="s">
        <v>106</v>
      </c>
      <c r="B22" s="166" t="s">
        <v>106</v>
      </c>
      <c r="C22" s="167"/>
      <c r="D22" s="170" t="s">
        <v>738</v>
      </c>
      <c r="E22" s="168" t="e">
        <f>VLOOKUP(D2,'CFR V1'!C5:DB100,30,FALSE)</f>
        <v>#N/A</v>
      </c>
      <c r="I22" s="171" t="e">
        <f>VLOOKUP($D$2,'ARBOR CFR'!$D$5:$BQ$102,N22,FALSE)</f>
        <v>#N/A</v>
      </c>
      <c r="J22" s="172"/>
      <c r="K22" s="171"/>
      <c r="L22" s="172"/>
      <c r="M22" s="126" t="e">
        <f t="shared" si="0"/>
        <v>#N/A</v>
      </c>
      <c r="N22" s="138">
        <v>7</v>
      </c>
      <c r="O22" s="203"/>
      <c r="P22" s="204"/>
      <c r="Q22" s="212"/>
    </row>
    <row r="23" spans="1:20" ht="17.25" customHeight="1" thickTop="1" thickBot="1" x14ac:dyDescent="0.3">
      <c r="A23" s="112" t="s">
        <v>107</v>
      </c>
      <c r="B23" s="166" t="s">
        <v>107</v>
      </c>
      <c r="C23" s="167"/>
      <c r="D23" s="167" t="s">
        <v>739</v>
      </c>
      <c r="E23" s="168" t="e">
        <f>VLOOKUP(D2,'CFR V1'!C5:DB100,31,FALSE)</f>
        <v>#N/A</v>
      </c>
      <c r="I23" s="171" t="e">
        <f>VLOOKUP($D$2,'ARBOR CFR'!$D$5:$BQ$102,N23,FALSE)</f>
        <v>#N/A</v>
      </c>
      <c r="J23" s="172"/>
      <c r="K23" s="171"/>
      <c r="L23" s="172"/>
      <c r="M23" s="126" t="e">
        <f t="shared" si="0"/>
        <v>#N/A</v>
      </c>
      <c r="N23" s="138">
        <v>8</v>
      </c>
      <c r="O23" s="218"/>
      <c r="P23" s="204"/>
      <c r="Q23" s="212"/>
    </row>
    <row r="24" spans="1:20" ht="17.25" customHeight="1" thickTop="1" thickBot="1" x14ac:dyDescent="0.3">
      <c r="A24" s="112" t="s">
        <v>108</v>
      </c>
      <c r="B24" s="166" t="s">
        <v>108</v>
      </c>
      <c r="C24" s="167"/>
      <c r="D24" s="167" t="s">
        <v>740</v>
      </c>
      <c r="E24" s="168" t="e">
        <f>VLOOKUP(D2,'CFR V1'!C5:DB100,32,FALSE)</f>
        <v>#N/A</v>
      </c>
      <c r="I24" s="171" t="e">
        <f>VLOOKUP($D$2,'ARBOR CFR'!$D$5:$BQ$102,N24,FALSE)</f>
        <v>#N/A</v>
      </c>
      <c r="J24" s="172"/>
      <c r="K24" s="171"/>
      <c r="L24" s="172"/>
      <c r="M24" s="126" t="e">
        <f t="shared" si="0"/>
        <v>#N/A</v>
      </c>
      <c r="N24" s="138">
        <v>9</v>
      </c>
      <c r="O24" s="203"/>
      <c r="P24" s="204"/>
      <c r="Q24" s="219"/>
    </row>
    <row r="25" spans="1:20" ht="17.25" customHeight="1" thickTop="1" thickBot="1" x14ac:dyDescent="0.3">
      <c r="A25" s="112" t="s">
        <v>109</v>
      </c>
      <c r="B25" s="166" t="s">
        <v>109</v>
      </c>
      <c r="C25" s="167"/>
      <c r="D25" s="170" t="s">
        <v>741</v>
      </c>
      <c r="E25" s="168" t="e">
        <f>VLOOKUP(D2,'CFR V1'!C5:DB100,33,FALSE)</f>
        <v>#N/A</v>
      </c>
      <c r="I25" s="171" t="e">
        <f>VLOOKUP($D$2,'ARBOR CFR'!$D$5:$BQ$102,N25,FALSE)</f>
        <v>#N/A</v>
      </c>
      <c r="J25" s="172"/>
      <c r="K25" s="171"/>
      <c r="L25" s="172"/>
      <c r="M25" s="126" t="e">
        <f t="shared" si="0"/>
        <v>#N/A</v>
      </c>
      <c r="N25" s="138">
        <v>10</v>
      </c>
      <c r="O25" s="203"/>
      <c r="P25" s="204"/>
      <c r="Q25" s="212"/>
    </row>
    <row r="26" spans="1:20" ht="17.25" customHeight="1" thickTop="1" thickBot="1" x14ac:dyDescent="0.3">
      <c r="A26" s="112" t="s">
        <v>110</v>
      </c>
      <c r="B26" s="174" t="s">
        <v>742</v>
      </c>
      <c r="C26" s="175" t="s">
        <v>743</v>
      </c>
      <c r="D26" s="176" t="s">
        <v>744</v>
      </c>
      <c r="E26" s="168" t="e">
        <f>VLOOKUP(D2,'CFR V1'!C5:DB100,34,FALSE)</f>
        <v>#N/A</v>
      </c>
      <c r="I26" s="171" t="e">
        <f>VLOOKUP($D$2,'ARBOR CFR'!$D$5:$BQ$102,N26,FALSE)</f>
        <v>#N/A</v>
      </c>
      <c r="J26" s="172"/>
      <c r="K26" s="171"/>
      <c r="L26" s="172"/>
      <c r="M26" s="126" t="e">
        <f t="shared" si="0"/>
        <v>#N/A</v>
      </c>
      <c r="N26" s="138">
        <v>11</v>
      </c>
      <c r="O26" s="218"/>
      <c r="P26" s="204"/>
      <c r="Q26" s="212"/>
    </row>
    <row r="27" spans="1:20" ht="17.25" customHeight="1" thickTop="1" thickBot="1" x14ac:dyDescent="0.3">
      <c r="A27" s="112" t="s">
        <v>111</v>
      </c>
      <c r="B27" s="177"/>
      <c r="C27" s="175" t="s">
        <v>745</v>
      </c>
      <c r="D27" s="176" t="s">
        <v>746</v>
      </c>
      <c r="E27" s="168" t="e">
        <f>VLOOKUP(D2,'CFR V1'!C5:DB100,35,FALSE)</f>
        <v>#N/A</v>
      </c>
      <c r="I27" s="171" t="e">
        <f>VLOOKUP($D$2,'ARBOR CFR'!$D$5:$BQ$102,N27,FALSE)</f>
        <v>#N/A</v>
      </c>
      <c r="J27" s="172"/>
      <c r="K27" s="171"/>
      <c r="L27" s="172"/>
      <c r="M27" s="126" t="e">
        <f t="shared" si="0"/>
        <v>#N/A</v>
      </c>
      <c r="N27" s="138">
        <v>12</v>
      </c>
      <c r="O27" s="203"/>
      <c r="P27" s="204"/>
      <c r="Q27" s="203"/>
    </row>
    <row r="28" spans="1:20" ht="17.25" customHeight="1" thickTop="1" thickBot="1" x14ac:dyDescent="0.3">
      <c r="A28" s="112" t="s">
        <v>112</v>
      </c>
      <c r="B28" s="166" t="s">
        <v>112</v>
      </c>
      <c r="C28" s="167"/>
      <c r="D28" s="167" t="s">
        <v>747</v>
      </c>
      <c r="E28" s="168" t="e">
        <f>VLOOKUP(D2,'CFR V1'!C5:DB100,36,FALSE)</f>
        <v>#N/A</v>
      </c>
      <c r="I28" s="171" t="e">
        <f>VLOOKUP($D$2,'ARBOR CFR'!$D$5:$BQ$102,N28,FALSE)</f>
        <v>#N/A</v>
      </c>
      <c r="J28" s="172"/>
      <c r="K28" s="171"/>
      <c r="L28" s="172"/>
      <c r="M28" s="126" t="e">
        <f t="shared" si="0"/>
        <v>#N/A</v>
      </c>
      <c r="N28" s="138">
        <v>13</v>
      </c>
      <c r="O28" s="203"/>
      <c r="P28" s="204"/>
      <c r="Q28" s="203"/>
    </row>
    <row r="29" spans="1:20" ht="17.25" customHeight="1" thickTop="1" thickBot="1" x14ac:dyDescent="0.3">
      <c r="A29" s="112" t="s">
        <v>113</v>
      </c>
      <c r="B29" s="166" t="s">
        <v>113</v>
      </c>
      <c r="C29" s="167"/>
      <c r="D29" s="167" t="s">
        <v>748</v>
      </c>
      <c r="E29" s="168" t="e">
        <f>VLOOKUP(D2,'CFR V1'!C5:DB100,37,FALSE)</f>
        <v>#N/A</v>
      </c>
      <c r="I29" s="171" t="e">
        <f>VLOOKUP($D$2,'ARBOR CFR'!$D$5:$BQ$102,N29,FALSE)</f>
        <v>#N/A</v>
      </c>
      <c r="J29" s="172"/>
      <c r="K29" s="171"/>
      <c r="L29" s="172"/>
      <c r="M29" s="126" t="e">
        <f t="shared" si="0"/>
        <v>#N/A</v>
      </c>
      <c r="N29" s="138">
        <v>14</v>
      </c>
      <c r="O29" s="203"/>
      <c r="P29" s="204"/>
      <c r="Q29" s="203"/>
    </row>
    <row r="30" spans="1:20" ht="17.25" customHeight="1" thickTop="1" thickBot="1" x14ac:dyDescent="0.3">
      <c r="A30" s="112" t="s">
        <v>114</v>
      </c>
      <c r="B30" s="166" t="s">
        <v>114</v>
      </c>
      <c r="C30" s="167"/>
      <c r="D30" s="167" t="s">
        <v>749</v>
      </c>
      <c r="E30" s="168" t="e">
        <f>VLOOKUP(D2,'CFR V1'!C5:DB100,38,FALSE)</f>
        <v>#N/A</v>
      </c>
      <c r="I30" s="171" t="e">
        <f>VLOOKUP($D$2,'ARBOR CFR'!$D$5:$BQ$102,N30,FALSE)</f>
        <v>#N/A</v>
      </c>
      <c r="J30" s="172"/>
      <c r="K30" s="171"/>
      <c r="L30" s="172"/>
      <c r="M30" s="126" t="e">
        <f>E30-I30</f>
        <v>#N/A</v>
      </c>
      <c r="N30" s="138">
        <v>15</v>
      </c>
      <c r="O30" s="203"/>
      <c r="P30" s="204"/>
      <c r="Q30" s="203"/>
    </row>
    <row r="31" spans="1:20" ht="17.25" customHeight="1" thickTop="1" thickBot="1" x14ac:dyDescent="0.3">
      <c r="A31" s="112" t="s">
        <v>115</v>
      </c>
      <c r="B31" s="166" t="s">
        <v>115</v>
      </c>
      <c r="C31" s="167"/>
      <c r="D31" s="167" t="s">
        <v>750</v>
      </c>
      <c r="E31" s="168" t="e">
        <f>VLOOKUP(D2,'CFR V1'!C5:DB100,39,FALSE)</f>
        <v>#N/A</v>
      </c>
      <c r="I31" s="178" t="e">
        <f>VLOOKUP($D$2,'ARBOR CFR'!$D$5:$BQ$102,N31,FALSE)+VLOOKUP($D$2,'ARBOR CFR'!$D$5:$BQ$102,63,FALSE)</f>
        <v>#N/A</v>
      </c>
      <c r="J31" s="179"/>
      <c r="K31" s="178" t="e">
        <f>VLOOKUP(D2,'CFR V1'!C5:DB100,103,FALSE)</f>
        <v>#N/A</v>
      </c>
      <c r="L31" s="172"/>
      <c r="M31" s="126" t="e">
        <f>(E31+K31)-I31</f>
        <v>#N/A</v>
      </c>
      <c r="N31" s="138">
        <v>16</v>
      </c>
      <c r="O31" s="203"/>
      <c r="P31" s="204"/>
      <c r="Q31" s="203"/>
    </row>
    <row r="32" spans="1:20" ht="17.25" customHeight="1" thickTop="1" thickBot="1" x14ac:dyDescent="0.3">
      <c r="A32" s="112" t="s">
        <v>116</v>
      </c>
      <c r="B32" s="166" t="s">
        <v>116</v>
      </c>
      <c r="C32" s="167"/>
      <c r="D32" s="167" t="s">
        <v>751</v>
      </c>
      <c r="E32" s="168" t="e">
        <f>VLOOKUP(D2,'CFR V1'!C5:DB100,40,FALSE)</f>
        <v>#N/A</v>
      </c>
      <c r="I32" s="171" t="e">
        <f>VLOOKUP($D$2,'ARBOR CFR'!$D$5:$BQ$102,N32,FALSE)</f>
        <v>#N/A</v>
      </c>
      <c r="J32" s="172"/>
      <c r="K32" s="171"/>
      <c r="L32" s="172"/>
      <c r="M32" s="126" t="e">
        <f t="shared" si="0"/>
        <v>#N/A</v>
      </c>
      <c r="N32" s="138">
        <v>17</v>
      </c>
      <c r="O32" s="203"/>
      <c r="P32" s="204"/>
      <c r="Q32" s="212"/>
    </row>
    <row r="33" spans="1:20" ht="17.25" customHeight="1" thickTop="1" thickBot="1" x14ac:dyDescent="0.3">
      <c r="A33" s="112" t="s">
        <v>117</v>
      </c>
      <c r="B33" s="166" t="s">
        <v>117</v>
      </c>
      <c r="C33" s="167"/>
      <c r="D33" s="167" t="s">
        <v>752</v>
      </c>
      <c r="E33" s="168" t="e">
        <f>VLOOKUP(D2,'CFR V1'!C5:DB100,41,FALSE)</f>
        <v>#N/A</v>
      </c>
      <c r="I33" s="171" t="e">
        <f>VLOOKUP($D$2,'ARBOR CFR'!$D$5:$BQ$102,N33,FALSE)</f>
        <v>#N/A</v>
      </c>
      <c r="J33" s="172"/>
      <c r="K33" s="171"/>
      <c r="L33" s="172"/>
      <c r="M33" s="126" t="e">
        <f t="shared" si="0"/>
        <v>#N/A</v>
      </c>
      <c r="N33" s="138">
        <v>18</v>
      </c>
      <c r="O33" s="203"/>
      <c r="P33" s="204"/>
      <c r="Q33" s="212"/>
    </row>
    <row r="34" spans="1:20" ht="17.25" customHeight="1" thickTop="1" thickBot="1" x14ac:dyDescent="0.3">
      <c r="A34" s="112" t="s">
        <v>118</v>
      </c>
      <c r="B34" s="166" t="s">
        <v>118</v>
      </c>
      <c r="C34" s="167"/>
      <c r="D34" s="167" t="s">
        <v>753</v>
      </c>
      <c r="E34" s="168" t="e">
        <f>VLOOKUP(D2,'CFR V1'!C5:DB100,42,FALSE)</f>
        <v>#N/A</v>
      </c>
      <c r="I34" s="171" t="e">
        <f>VLOOKUP($D$2,'ARBOR CFR'!$D$5:$BQ$102,N34,FALSE)</f>
        <v>#N/A</v>
      </c>
      <c r="J34" s="172"/>
      <c r="K34" s="171"/>
      <c r="L34" s="125"/>
      <c r="M34" s="126" t="e">
        <f t="shared" si="0"/>
        <v>#N/A</v>
      </c>
      <c r="N34" s="138">
        <v>19</v>
      </c>
      <c r="O34" s="203"/>
      <c r="P34" s="204"/>
      <c r="Q34" s="203"/>
      <c r="R34" s="118"/>
      <c r="S34" s="118"/>
      <c r="T34" s="118"/>
    </row>
    <row r="35" spans="1:20" ht="17.25" customHeight="1" thickTop="1" thickBot="1" x14ac:dyDescent="0.3">
      <c r="A35" s="112" t="s">
        <v>119</v>
      </c>
      <c r="B35" s="166" t="s">
        <v>119</v>
      </c>
      <c r="C35" s="167"/>
      <c r="D35" s="167" t="s">
        <v>754</v>
      </c>
      <c r="E35" s="168" t="e">
        <f>VLOOKUP(D2,'CFR V1'!C5:DB100,43,FALSE)</f>
        <v>#N/A</v>
      </c>
      <c r="I35" s="171" t="e">
        <f>VLOOKUP($D$2,'ARBOR CFR'!$D$5:$BQ$102,N35,FALSE)</f>
        <v>#N/A</v>
      </c>
      <c r="J35" s="172"/>
      <c r="K35" s="171"/>
      <c r="L35" s="125"/>
      <c r="M35" s="126" t="e">
        <f t="shared" si="0"/>
        <v>#N/A</v>
      </c>
      <c r="N35" s="138">
        <v>20</v>
      </c>
      <c r="O35" s="203"/>
      <c r="P35" s="204"/>
      <c r="Q35" s="203"/>
      <c r="R35" s="118"/>
      <c r="S35" s="118"/>
      <c r="T35" s="118"/>
    </row>
    <row r="36" spans="1:20" ht="17.25" customHeight="1" thickTop="1" thickBot="1" x14ac:dyDescent="0.3">
      <c r="D36" s="127" t="s">
        <v>755</v>
      </c>
      <c r="E36" s="168" t="e">
        <f>SUM(E19:E35)</f>
        <v>#N/A</v>
      </c>
      <c r="G36" s="168" t="e">
        <f>SUM(G19:G35)</f>
        <v>#N/A</v>
      </c>
      <c r="I36" s="168" t="e">
        <f>SUM(I19:I35)</f>
        <v>#N/A</v>
      </c>
      <c r="J36" s="115"/>
      <c r="K36" s="168" t="e">
        <f>SUM(K19:K35)</f>
        <v>#N/A</v>
      </c>
      <c r="L36" s="180"/>
      <c r="M36" s="181" t="e">
        <f>SUM(M19:M35)</f>
        <v>#N/A</v>
      </c>
      <c r="N36" s="138"/>
      <c r="O36" s="213"/>
      <c r="P36" s="204"/>
      <c r="Q36" s="206"/>
      <c r="R36" s="118"/>
      <c r="S36" s="118"/>
      <c r="T36" s="118"/>
    </row>
    <row r="37" spans="1:20" ht="15.75" thickTop="1" x14ac:dyDescent="0.25">
      <c r="D37" s="127"/>
      <c r="E37" s="113"/>
      <c r="I37" s="180"/>
      <c r="J37" s="180"/>
      <c r="K37" s="180"/>
      <c r="L37" s="180"/>
      <c r="M37" s="180"/>
      <c r="N37" s="138"/>
      <c r="O37" s="214"/>
      <c r="P37" s="204"/>
      <c r="Q37" s="206"/>
      <c r="R37" s="118"/>
      <c r="S37" s="118"/>
      <c r="T37" s="118"/>
    </row>
    <row r="38" spans="1:20" ht="15.75" x14ac:dyDescent="0.25">
      <c r="B38" s="114"/>
      <c r="C38" s="114"/>
      <c r="D38" s="122" t="s">
        <v>756</v>
      </c>
      <c r="E38" s="115"/>
      <c r="I38" s="180"/>
      <c r="J38" s="180"/>
      <c r="K38" s="180"/>
      <c r="L38" s="180"/>
      <c r="M38" s="180"/>
      <c r="N38" s="138"/>
      <c r="O38" s="213"/>
      <c r="P38" s="204"/>
      <c r="Q38" s="206"/>
      <c r="R38" s="118"/>
      <c r="S38" s="118"/>
      <c r="T38" s="118"/>
    </row>
    <row r="39" spans="1:20" ht="15.75" thickBot="1" x14ac:dyDescent="0.3">
      <c r="E39" s="115"/>
      <c r="I39" s="180"/>
      <c r="J39" s="180"/>
      <c r="K39" s="180"/>
      <c r="L39" s="180"/>
      <c r="M39" s="180"/>
      <c r="N39" s="138"/>
      <c r="O39" s="213"/>
      <c r="P39" s="204"/>
      <c r="Q39" s="206"/>
      <c r="R39" s="118"/>
      <c r="S39" s="118"/>
      <c r="T39" s="118"/>
    </row>
    <row r="40" spans="1:20" ht="15.75" customHeight="1" thickTop="1" thickBot="1" x14ac:dyDescent="0.3">
      <c r="A40" s="112">
        <v>44</v>
      </c>
      <c r="B40" s="182" t="s">
        <v>120</v>
      </c>
      <c r="C40" s="182"/>
      <c r="D40" s="183" t="s">
        <v>757</v>
      </c>
      <c r="E40" s="123" t="e">
        <f>VLOOKUP($D$2,'CFR V1'!$C$5:$DB$100,A40,FALSE)</f>
        <v>#N/A</v>
      </c>
      <c r="I40" s="171" t="e">
        <f>VLOOKUP($D$2,'ARBOR CFR'!$D$5:$BQ$102,N40,FALSE)</f>
        <v>#N/A</v>
      </c>
      <c r="J40" s="172"/>
      <c r="K40" s="171"/>
      <c r="L40" s="125"/>
      <c r="M40" s="126" t="e">
        <f>E40-I40</f>
        <v>#N/A</v>
      </c>
      <c r="N40" s="138">
        <v>23</v>
      </c>
      <c r="O40" s="203"/>
      <c r="P40" s="204"/>
      <c r="Q40" s="203"/>
      <c r="R40" s="118"/>
      <c r="S40" s="118"/>
      <c r="T40" s="118"/>
    </row>
    <row r="41" spans="1:20" ht="15.75" customHeight="1" thickTop="1" thickBot="1" x14ac:dyDescent="0.3">
      <c r="A41" s="112">
        <v>45</v>
      </c>
      <c r="B41" s="182" t="s">
        <v>121</v>
      </c>
      <c r="C41" s="182"/>
      <c r="D41" s="183" t="s">
        <v>758</v>
      </c>
      <c r="E41" s="123" t="e">
        <f>VLOOKUP($D$2,'CFR V1'!$C$5:$DB$100,A41,FALSE)</f>
        <v>#N/A</v>
      </c>
      <c r="I41" s="171" t="e">
        <f>VLOOKUP($D$2,'ARBOR CFR'!$D$5:$BQ$102,N41,FALSE)</f>
        <v>#N/A</v>
      </c>
      <c r="J41" s="172"/>
      <c r="K41" s="171"/>
      <c r="L41" s="125"/>
      <c r="M41" s="126" t="e">
        <f t="shared" ref="M41:M78" si="1">E41-I41</f>
        <v>#N/A</v>
      </c>
      <c r="N41" s="138">
        <v>24</v>
      </c>
      <c r="O41" s="203"/>
      <c r="P41" s="204"/>
      <c r="Q41" s="203"/>
      <c r="R41" s="118"/>
      <c r="S41" s="118"/>
      <c r="T41" s="118"/>
    </row>
    <row r="42" spans="1:20" ht="15.75" customHeight="1" thickTop="1" thickBot="1" x14ac:dyDescent="0.3">
      <c r="A42" s="112">
        <v>46</v>
      </c>
      <c r="B42" s="182" t="s">
        <v>122</v>
      </c>
      <c r="C42" s="182"/>
      <c r="D42" s="183" t="s">
        <v>759</v>
      </c>
      <c r="E42" s="123" t="e">
        <f>VLOOKUP($D$2,'CFR V1'!$C$5:$DB$100,A42,FALSE)</f>
        <v>#N/A</v>
      </c>
      <c r="I42" s="171" t="e">
        <f>VLOOKUP($D$2,'ARBOR CFR'!$D$5:$BQ$102,N42,FALSE)</f>
        <v>#N/A</v>
      </c>
      <c r="J42" s="172"/>
      <c r="K42" s="171"/>
      <c r="L42" s="125"/>
      <c r="M42" s="126" t="e">
        <f t="shared" si="1"/>
        <v>#N/A</v>
      </c>
      <c r="N42" s="138">
        <v>25</v>
      </c>
      <c r="O42" s="203"/>
      <c r="P42" s="204"/>
      <c r="Q42" s="203"/>
      <c r="R42" s="118"/>
      <c r="S42" s="118"/>
      <c r="T42" s="118"/>
    </row>
    <row r="43" spans="1:20" ht="15.75" customHeight="1" thickTop="1" thickBot="1" x14ac:dyDescent="0.3">
      <c r="A43" s="112">
        <v>47</v>
      </c>
      <c r="B43" s="182" t="s">
        <v>123</v>
      </c>
      <c r="C43" s="182"/>
      <c r="D43" s="183" t="s">
        <v>760</v>
      </c>
      <c r="E43" s="123" t="e">
        <f>VLOOKUP($D$2,'CFR V1'!$C$5:$DB$100,A43,FALSE)</f>
        <v>#N/A</v>
      </c>
      <c r="I43" s="171" t="e">
        <f>VLOOKUP($D$2,'ARBOR CFR'!$D$5:$BQ$102,N43,FALSE)</f>
        <v>#N/A</v>
      </c>
      <c r="J43" s="172"/>
      <c r="K43" s="171"/>
      <c r="L43" s="125"/>
      <c r="M43" s="126" t="e">
        <f t="shared" si="1"/>
        <v>#N/A</v>
      </c>
      <c r="N43" s="138">
        <v>26</v>
      </c>
      <c r="O43" s="203"/>
      <c r="P43" s="204"/>
      <c r="Q43" s="203"/>
      <c r="R43" s="118"/>
      <c r="S43" s="118"/>
      <c r="T43" s="118"/>
    </row>
    <row r="44" spans="1:20" ht="15.75" customHeight="1" thickTop="1" thickBot="1" x14ac:dyDescent="0.3">
      <c r="A44" s="112">
        <v>48</v>
      </c>
      <c r="B44" s="182" t="s">
        <v>124</v>
      </c>
      <c r="C44" s="182"/>
      <c r="D44" s="183" t="s">
        <v>761</v>
      </c>
      <c r="E44" s="123" t="e">
        <f>VLOOKUP($D$2,'CFR V1'!$C$5:$DB$100,A44,FALSE)</f>
        <v>#N/A</v>
      </c>
      <c r="I44" s="171" t="e">
        <f>VLOOKUP($D$2,'ARBOR CFR'!$D$5:$BQ$102,N44,FALSE)</f>
        <v>#N/A</v>
      </c>
      <c r="J44" s="172"/>
      <c r="K44" s="171"/>
      <c r="L44" s="125"/>
      <c r="M44" s="126" t="e">
        <f t="shared" si="1"/>
        <v>#N/A</v>
      </c>
      <c r="N44" s="138">
        <v>27</v>
      </c>
      <c r="O44" s="203"/>
      <c r="P44" s="204"/>
      <c r="Q44" s="203"/>
      <c r="R44" s="118"/>
      <c r="S44" s="118"/>
      <c r="T44" s="118"/>
    </row>
    <row r="45" spans="1:20" ht="15.75" customHeight="1" thickTop="1" thickBot="1" x14ac:dyDescent="0.3">
      <c r="A45" s="112">
        <v>49</v>
      </c>
      <c r="B45" s="182" t="s">
        <v>125</v>
      </c>
      <c r="C45" s="182"/>
      <c r="D45" s="183" t="s">
        <v>762</v>
      </c>
      <c r="E45" s="123" t="e">
        <f>VLOOKUP($D$2,'CFR V1'!$C$5:$DB$100,A45,FALSE)</f>
        <v>#N/A</v>
      </c>
      <c r="I45" s="171" t="e">
        <f>VLOOKUP($D$2,'ARBOR CFR'!$D$5:$BQ$102,N45,FALSE)</f>
        <v>#N/A</v>
      </c>
      <c r="J45" s="172"/>
      <c r="K45" s="171"/>
      <c r="L45" s="125"/>
      <c r="M45" s="126" t="e">
        <f t="shared" si="1"/>
        <v>#N/A</v>
      </c>
      <c r="N45" s="138">
        <v>28</v>
      </c>
      <c r="O45" s="203"/>
      <c r="P45" s="204"/>
      <c r="Q45" s="203"/>
      <c r="R45" s="118"/>
      <c r="S45" s="118"/>
      <c r="T45" s="118"/>
    </row>
    <row r="46" spans="1:20" ht="15.75" customHeight="1" thickTop="1" thickBot="1" x14ac:dyDescent="0.3">
      <c r="A46" s="112">
        <v>50</v>
      </c>
      <c r="B46" s="182" t="s">
        <v>126</v>
      </c>
      <c r="C46" s="182"/>
      <c r="D46" s="183" t="s">
        <v>763</v>
      </c>
      <c r="E46" s="123" t="e">
        <f>VLOOKUP($D$2,'CFR V1'!$C$5:$DB$100,A46,FALSE)</f>
        <v>#N/A</v>
      </c>
      <c r="I46" s="171" t="e">
        <f>VLOOKUP($D$2,'ARBOR CFR'!$D$5:$BQ$102,N46,FALSE)</f>
        <v>#N/A</v>
      </c>
      <c r="J46" s="172"/>
      <c r="K46" s="171"/>
      <c r="L46" s="125"/>
      <c r="M46" s="126" t="e">
        <f t="shared" si="1"/>
        <v>#N/A</v>
      </c>
      <c r="N46" s="138">
        <v>29</v>
      </c>
      <c r="O46" s="203"/>
      <c r="P46" s="204"/>
      <c r="Q46" s="203"/>
      <c r="R46" s="118"/>
      <c r="S46" s="118"/>
      <c r="T46" s="118"/>
    </row>
    <row r="47" spans="1:20" ht="15.75" customHeight="1" thickTop="1" thickBot="1" x14ac:dyDescent="0.3">
      <c r="A47" s="112">
        <v>51</v>
      </c>
      <c r="B47" s="182" t="s">
        <v>127</v>
      </c>
      <c r="C47" s="182"/>
      <c r="D47" s="183" t="s">
        <v>764</v>
      </c>
      <c r="E47" s="123" t="e">
        <f>VLOOKUP($D$2,'CFR V1'!$C$5:$DB$100,A47,FALSE)</f>
        <v>#N/A</v>
      </c>
      <c r="I47" s="171" t="e">
        <f>VLOOKUP($D$2,'ARBOR CFR'!$D$5:$BQ$102,N47,FALSE)</f>
        <v>#N/A</v>
      </c>
      <c r="J47" s="172"/>
      <c r="K47" s="171"/>
      <c r="L47" s="125"/>
      <c r="M47" s="126" t="e">
        <f t="shared" si="1"/>
        <v>#N/A</v>
      </c>
      <c r="N47" s="138">
        <v>30</v>
      </c>
      <c r="O47" s="203"/>
      <c r="P47" s="204"/>
      <c r="Q47" s="203"/>
      <c r="R47" s="118"/>
      <c r="S47" s="118"/>
      <c r="T47" s="118"/>
    </row>
    <row r="48" spans="1:20" ht="15.75" customHeight="1" thickTop="1" thickBot="1" x14ac:dyDescent="0.3">
      <c r="A48" s="112">
        <v>52</v>
      </c>
      <c r="B48" s="182" t="s">
        <v>128</v>
      </c>
      <c r="C48" s="182"/>
      <c r="D48" s="183" t="s">
        <v>765</v>
      </c>
      <c r="E48" s="123" t="e">
        <f>VLOOKUP($D$2,'CFR V1'!$C$5:$DB$100,A48,FALSE)</f>
        <v>#N/A</v>
      </c>
      <c r="I48" s="171" t="e">
        <f>VLOOKUP($D$2,'ARBOR CFR'!$D$5:$BQ$102,N48,FALSE)</f>
        <v>#N/A</v>
      </c>
      <c r="J48" s="172"/>
      <c r="K48" s="171"/>
      <c r="L48" s="125"/>
      <c r="M48" s="126" t="e">
        <f t="shared" si="1"/>
        <v>#N/A</v>
      </c>
      <c r="N48" s="138">
        <v>31</v>
      </c>
      <c r="O48" s="203"/>
      <c r="P48" s="204"/>
      <c r="Q48" s="203"/>
      <c r="R48" s="118"/>
      <c r="S48" s="118"/>
      <c r="T48" s="118"/>
    </row>
    <row r="49" spans="1:20" ht="15.75" customHeight="1" thickTop="1" thickBot="1" x14ac:dyDescent="0.3">
      <c r="A49" s="112">
        <v>53</v>
      </c>
      <c r="B49" s="182" t="s">
        <v>129</v>
      </c>
      <c r="C49" s="182"/>
      <c r="D49" s="183" t="s">
        <v>766</v>
      </c>
      <c r="E49" s="123" t="e">
        <f>VLOOKUP($D$2,'CFR V1'!$C$5:$DB$100,A49,FALSE)</f>
        <v>#N/A</v>
      </c>
      <c r="I49" s="171" t="e">
        <f>VLOOKUP($D$2,'ARBOR CFR'!$D$5:$BQ$102,N49,FALSE)</f>
        <v>#N/A</v>
      </c>
      <c r="J49" s="172"/>
      <c r="K49" s="171"/>
      <c r="L49" s="125"/>
      <c r="M49" s="126" t="e">
        <f t="shared" si="1"/>
        <v>#N/A</v>
      </c>
      <c r="N49" s="138">
        <v>32</v>
      </c>
      <c r="O49" s="203"/>
      <c r="P49" s="204"/>
      <c r="Q49" s="203"/>
      <c r="R49" s="118"/>
      <c r="S49" s="118"/>
      <c r="T49" s="118"/>
    </row>
    <row r="50" spans="1:20" ht="15.75" customHeight="1" thickTop="1" thickBot="1" x14ac:dyDescent="0.3">
      <c r="A50" s="112">
        <v>54</v>
      </c>
      <c r="B50" s="182" t="s">
        <v>130</v>
      </c>
      <c r="C50" s="182"/>
      <c r="D50" s="183" t="s">
        <v>767</v>
      </c>
      <c r="E50" s="123" t="e">
        <f>VLOOKUP($D$2,'CFR V1'!$C$5:$DB$100,A50,FALSE)</f>
        <v>#N/A</v>
      </c>
      <c r="I50" s="171" t="e">
        <f>VLOOKUP($D$2,'ARBOR CFR'!$D$5:$BQ$102,N50,FALSE)</f>
        <v>#N/A</v>
      </c>
      <c r="J50" s="172"/>
      <c r="K50" s="171"/>
      <c r="L50" s="125"/>
      <c r="M50" s="126" t="e">
        <f t="shared" si="1"/>
        <v>#N/A</v>
      </c>
      <c r="N50" s="138">
        <v>33</v>
      </c>
      <c r="O50" s="203"/>
      <c r="P50" s="204"/>
      <c r="Q50" s="203"/>
      <c r="R50" s="118"/>
      <c r="S50" s="118"/>
      <c r="T50" s="118"/>
    </row>
    <row r="51" spans="1:20" ht="15.75" customHeight="1" thickTop="1" thickBot="1" x14ac:dyDescent="0.3">
      <c r="A51" s="112">
        <v>55</v>
      </c>
      <c r="B51" s="182" t="s">
        <v>131</v>
      </c>
      <c r="C51" s="182"/>
      <c r="D51" s="183" t="s">
        <v>768</v>
      </c>
      <c r="E51" s="123" t="e">
        <f>VLOOKUP($D$2,'CFR V1'!$C$5:$DB$100,A51,FALSE)</f>
        <v>#N/A</v>
      </c>
      <c r="I51" s="171" t="e">
        <f>VLOOKUP($D$2,'ARBOR CFR'!$D$5:$BQ$102,N51,FALSE)</f>
        <v>#N/A</v>
      </c>
      <c r="J51" s="172"/>
      <c r="K51" s="171"/>
      <c r="L51" s="125"/>
      <c r="M51" s="126" t="e">
        <f t="shared" si="1"/>
        <v>#N/A</v>
      </c>
      <c r="N51" s="138">
        <v>34</v>
      </c>
      <c r="O51" s="203"/>
      <c r="P51" s="204"/>
      <c r="Q51" s="203"/>
      <c r="R51" s="118"/>
      <c r="S51" s="118"/>
      <c r="T51" s="118"/>
    </row>
    <row r="52" spans="1:20" ht="15.75" customHeight="1" thickTop="1" thickBot="1" x14ac:dyDescent="0.3">
      <c r="A52" s="112">
        <v>56</v>
      </c>
      <c r="B52" s="182" t="s">
        <v>132</v>
      </c>
      <c r="C52" s="182"/>
      <c r="D52" s="183" t="s">
        <v>769</v>
      </c>
      <c r="E52" s="123" t="e">
        <f>VLOOKUP($D$2,'CFR V1'!$C$5:$DB$100,A52,FALSE)</f>
        <v>#N/A</v>
      </c>
      <c r="I52" s="171" t="e">
        <f>VLOOKUP($D$2,'ARBOR CFR'!$D$5:$BQ$102,N52,FALSE)</f>
        <v>#N/A</v>
      </c>
      <c r="J52" s="172"/>
      <c r="K52" s="171"/>
      <c r="L52" s="125"/>
      <c r="M52" s="126" t="e">
        <f t="shared" si="1"/>
        <v>#N/A</v>
      </c>
      <c r="N52" s="138">
        <v>35</v>
      </c>
      <c r="O52" s="203"/>
      <c r="P52" s="204"/>
      <c r="Q52" s="203"/>
      <c r="R52" s="118"/>
      <c r="S52" s="118"/>
      <c r="T52" s="118"/>
    </row>
    <row r="53" spans="1:20" ht="15.75" customHeight="1" thickTop="1" thickBot="1" x14ac:dyDescent="0.3">
      <c r="A53" s="112">
        <v>57</v>
      </c>
      <c r="B53" s="182" t="s">
        <v>133</v>
      </c>
      <c r="C53" s="182"/>
      <c r="D53" s="183" t="s">
        <v>770</v>
      </c>
      <c r="E53" s="123" t="e">
        <f>VLOOKUP($D$2,'CFR V1'!$C$5:$DB$100,A53,FALSE)</f>
        <v>#N/A</v>
      </c>
      <c r="I53" s="171" t="e">
        <f>VLOOKUP($D$2,'ARBOR CFR'!$D$5:$BQ$102,N53,FALSE)</f>
        <v>#N/A</v>
      </c>
      <c r="J53" s="172"/>
      <c r="K53" s="171"/>
      <c r="L53" s="125"/>
      <c r="M53" s="126" t="e">
        <f t="shared" si="1"/>
        <v>#N/A</v>
      </c>
      <c r="N53" s="138">
        <v>36</v>
      </c>
      <c r="O53" s="203"/>
      <c r="P53" s="204"/>
      <c r="Q53" s="203"/>
      <c r="R53" s="118"/>
      <c r="S53" s="118"/>
      <c r="T53" s="118"/>
    </row>
    <row r="54" spans="1:20" ht="15.75" customHeight="1" thickTop="1" thickBot="1" x14ac:dyDescent="0.3">
      <c r="A54" s="112">
        <v>58</v>
      </c>
      <c r="B54" s="182" t="s">
        <v>134</v>
      </c>
      <c r="C54" s="182"/>
      <c r="D54" s="183" t="s">
        <v>771</v>
      </c>
      <c r="E54" s="123" t="e">
        <f>VLOOKUP($D$2,'CFR V1'!$C$5:$DB$100,A54,FALSE)</f>
        <v>#N/A</v>
      </c>
      <c r="I54" s="171" t="e">
        <f>VLOOKUP($D$2,'ARBOR CFR'!$D$5:$BQ$102,N54,FALSE)</f>
        <v>#N/A</v>
      </c>
      <c r="J54" s="172"/>
      <c r="K54" s="171"/>
      <c r="L54" s="125"/>
      <c r="M54" s="126" t="e">
        <f t="shared" si="1"/>
        <v>#N/A</v>
      </c>
      <c r="N54" s="138">
        <v>37</v>
      </c>
      <c r="O54" s="203"/>
      <c r="P54" s="204"/>
      <c r="Q54" s="203"/>
      <c r="R54" s="118"/>
      <c r="S54" s="118"/>
      <c r="T54" s="118"/>
    </row>
    <row r="55" spans="1:20" ht="15.75" customHeight="1" thickTop="1" thickBot="1" x14ac:dyDescent="0.3">
      <c r="A55" s="112">
        <v>59</v>
      </c>
      <c r="B55" s="182" t="s">
        <v>135</v>
      </c>
      <c r="C55" s="182"/>
      <c r="D55" s="183" t="s">
        <v>772</v>
      </c>
      <c r="E55" s="123" t="e">
        <f>VLOOKUP($D$2,'CFR V1'!$C$5:$DB$100,A55,FALSE)</f>
        <v>#N/A</v>
      </c>
      <c r="I55" s="171" t="e">
        <f>VLOOKUP($D$2,'ARBOR CFR'!$D$5:$BQ$102,N55,FALSE)</f>
        <v>#N/A</v>
      </c>
      <c r="J55" s="172"/>
      <c r="K55" s="171"/>
      <c r="L55" s="125"/>
      <c r="M55" s="126" t="e">
        <f t="shared" si="1"/>
        <v>#N/A</v>
      </c>
      <c r="N55" s="138">
        <v>38</v>
      </c>
      <c r="O55" s="203"/>
      <c r="P55" s="204"/>
      <c r="Q55" s="203"/>
      <c r="R55" s="118"/>
      <c r="S55" s="118"/>
      <c r="T55" s="118"/>
    </row>
    <row r="56" spans="1:20" ht="15.75" customHeight="1" thickTop="1" thickBot="1" x14ac:dyDescent="0.3">
      <c r="A56" s="112">
        <v>60</v>
      </c>
      <c r="B56" s="182" t="s">
        <v>136</v>
      </c>
      <c r="C56" s="182"/>
      <c r="D56" s="183" t="s">
        <v>773</v>
      </c>
      <c r="E56" s="123" t="e">
        <f>VLOOKUP($D$2,'CFR V1'!$C$5:$DB$100,A56,FALSE)</f>
        <v>#N/A</v>
      </c>
      <c r="I56" s="171" t="e">
        <f>VLOOKUP($D$2,'ARBOR CFR'!$D$5:$BQ$102,N56,FALSE)</f>
        <v>#N/A</v>
      </c>
      <c r="J56" s="172"/>
      <c r="K56" s="171"/>
      <c r="L56" s="125"/>
      <c r="M56" s="126" t="e">
        <f t="shared" si="1"/>
        <v>#N/A</v>
      </c>
      <c r="N56" s="138">
        <v>39</v>
      </c>
      <c r="O56" s="203"/>
      <c r="P56" s="204"/>
      <c r="Q56" s="203"/>
      <c r="R56" s="118"/>
      <c r="S56" s="118"/>
      <c r="T56" s="118"/>
    </row>
    <row r="57" spans="1:20" ht="15.75" customHeight="1" thickTop="1" thickBot="1" x14ac:dyDescent="0.3">
      <c r="A57" s="112">
        <v>61</v>
      </c>
      <c r="B57" s="182" t="s">
        <v>137</v>
      </c>
      <c r="C57" s="182"/>
      <c r="D57" s="183" t="s">
        <v>774</v>
      </c>
      <c r="E57" s="123" t="e">
        <f>VLOOKUP($D$2,'CFR V1'!$C$5:$DB$100,A57,FALSE)</f>
        <v>#N/A</v>
      </c>
      <c r="I57" s="171" t="e">
        <f>VLOOKUP($D$2,'ARBOR CFR'!$D$5:$BQ$102,N57,FALSE)</f>
        <v>#N/A</v>
      </c>
      <c r="J57" s="172"/>
      <c r="K57" s="171"/>
      <c r="L57" s="125"/>
      <c r="M57" s="126" t="e">
        <f>E57-I57</f>
        <v>#N/A</v>
      </c>
      <c r="N57" s="138">
        <v>40</v>
      </c>
      <c r="O57" s="203"/>
      <c r="P57" s="204"/>
      <c r="Q57" s="203"/>
      <c r="R57" s="118"/>
      <c r="S57" s="118"/>
      <c r="T57" s="118"/>
    </row>
    <row r="58" spans="1:20" ht="15.75" customHeight="1" thickTop="1" thickBot="1" x14ac:dyDescent="0.3">
      <c r="A58" s="112">
        <v>62</v>
      </c>
      <c r="B58" s="182" t="s">
        <v>138</v>
      </c>
      <c r="C58" s="182"/>
      <c r="D58" s="183" t="s">
        <v>775</v>
      </c>
      <c r="E58" s="123" t="e">
        <f>VLOOKUP($D$2,'CFR V1'!$C$5:$DB$100,A58,FALSE)</f>
        <v>#N/A</v>
      </c>
      <c r="I58" s="184" t="e">
        <f>VLOOKUP($D$2,'ARBOR CFR'!$D$5:$BQ$102,N58,FALSE)+VLOOKUP($D$2,'ARBOR CFR'!$D$5:$BQ$102,62,FALSE)</f>
        <v>#N/A</v>
      </c>
      <c r="J58" s="185"/>
      <c r="K58" s="178" t="e">
        <f>VLOOKUP(D2,'CFR V1'!C5:DB100,104,FALSE)</f>
        <v>#N/A</v>
      </c>
      <c r="L58" s="125"/>
      <c r="M58" s="126" t="e">
        <f>(E58+K58)-I58</f>
        <v>#N/A</v>
      </c>
      <c r="N58" s="138">
        <v>41</v>
      </c>
      <c r="O58" s="203"/>
      <c r="P58" s="204"/>
      <c r="Q58" s="203"/>
      <c r="R58" s="118"/>
      <c r="S58" s="118"/>
      <c r="T58" s="118"/>
    </row>
    <row r="59" spans="1:20" ht="15.75" customHeight="1" thickTop="1" thickBot="1" x14ac:dyDescent="0.3">
      <c r="A59" s="112">
        <v>63</v>
      </c>
      <c r="B59" s="186" t="s">
        <v>776</v>
      </c>
      <c r="C59" s="187" t="s">
        <v>139</v>
      </c>
      <c r="D59" s="188" t="s">
        <v>777</v>
      </c>
      <c r="E59" s="123" t="e">
        <f>VLOOKUP($D$2,'CFR V1'!$C$5:$DB$100,A59,FALSE)</f>
        <v>#N/A</v>
      </c>
      <c r="I59" s="171" t="e">
        <f>VLOOKUP($D$2,'ARBOR CFR'!$D$5:$BQ$102,N59,FALSE)</f>
        <v>#N/A</v>
      </c>
      <c r="J59" s="172"/>
      <c r="K59" s="171"/>
      <c r="L59" s="125"/>
      <c r="M59" s="126" t="e">
        <f t="shared" si="1"/>
        <v>#N/A</v>
      </c>
      <c r="N59" s="138">
        <v>42</v>
      </c>
      <c r="O59" s="203"/>
      <c r="P59" s="204"/>
      <c r="Q59" s="203"/>
      <c r="R59" s="118"/>
      <c r="S59" s="118"/>
      <c r="T59" s="118"/>
    </row>
    <row r="60" spans="1:20" ht="15.75" customHeight="1" thickTop="1" thickBot="1" x14ac:dyDescent="0.3">
      <c r="A60" s="112">
        <v>64</v>
      </c>
      <c r="B60" s="189"/>
      <c r="C60" s="187" t="s">
        <v>140</v>
      </c>
      <c r="D60" s="188" t="s">
        <v>778</v>
      </c>
      <c r="E60" s="123" t="e">
        <f>VLOOKUP($D$2,'CFR V1'!$C$5:$DB$100,A60,FALSE)</f>
        <v>#N/A</v>
      </c>
      <c r="I60" s="171" t="e">
        <f>VLOOKUP($D$2,'ARBOR CFR'!$D$5:$BQ$102,N60,FALSE)</f>
        <v>#N/A</v>
      </c>
      <c r="J60" s="172"/>
      <c r="K60" s="171"/>
      <c r="L60" s="125"/>
      <c r="M60" s="126" t="e">
        <f t="shared" si="1"/>
        <v>#N/A</v>
      </c>
      <c r="N60" s="138">
        <v>43</v>
      </c>
      <c r="O60" s="203"/>
      <c r="P60" s="204"/>
      <c r="Q60" s="203"/>
      <c r="R60" s="118"/>
      <c r="S60" s="118"/>
      <c r="T60" s="118"/>
    </row>
    <row r="61" spans="1:20" ht="16.5" thickTop="1" thickBot="1" x14ac:dyDescent="0.3">
      <c r="A61" s="112">
        <v>65</v>
      </c>
      <c r="B61" s="189"/>
      <c r="C61" s="187" t="s">
        <v>141</v>
      </c>
      <c r="D61" s="188" t="s">
        <v>779</v>
      </c>
      <c r="E61" s="123" t="e">
        <f>VLOOKUP($D$2,'CFR V1'!$C$5:$DB$100,A61,FALSE)</f>
        <v>#N/A</v>
      </c>
      <c r="I61" s="171" t="e">
        <f>VLOOKUP($D$2,'ARBOR CFR'!$D$5:$BQ$102,N61,FALSE)</f>
        <v>#N/A</v>
      </c>
      <c r="J61" s="172"/>
      <c r="K61" s="171"/>
      <c r="L61" s="125"/>
      <c r="M61" s="126" t="e">
        <f t="shared" si="1"/>
        <v>#N/A</v>
      </c>
      <c r="N61" s="138">
        <v>44</v>
      </c>
      <c r="O61" s="203"/>
      <c r="P61" s="204"/>
      <c r="Q61" s="203"/>
      <c r="R61" s="118"/>
      <c r="S61" s="118"/>
      <c r="T61" s="118"/>
    </row>
    <row r="62" spans="1:20" ht="16.5" thickTop="1" thickBot="1" x14ac:dyDescent="0.3">
      <c r="A62" s="112">
        <v>66</v>
      </c>
      <c r="B62" s="189"/>
      <c r="C62" s="187" t="s">
        <v>142</v>
      </c>
      <c r="D62" s="188" t="s">
        <v>780</v>
      </c>
      <c r="E62" s="123" t="e">
        <f>VLOOKUP($D$2,'CFR V1'!$C$5:$DB$100,A62,FALSE)</f>
        <v>#N/A</v>
      </c>
      <c r="I62" s="171" t="e">
        <f>VLOOKUP($D$2,'ARBOR CFR'!$D$5:$BQ$102,N62,FALSE)</f>
        <v>#N/A</v>
      </c>
      <c r="J62" s="172"/>
      <c r="K62" s="171"/>
      <c r="L62" s="125"/>
      <c r="M62" s="126" t="e">
        <f t="shared" si="1"/>
        <v>#N/A</v>
      </c>
      <c r="N62" s="138">
        <v>45</v>
      </c>
      <c r="O62" s="203"/>
      <c r="P62" s="204"/>
      <c r="Q62" s="203"/>
      <c r="R62" s="118"/>
      <c r="S62" s="118"/>
      <c r="T62" s="118"/>
    </row>
    <row r="63" spans="1:20" ht="16.5" thickTop="1" thickBot="1" x14ac:dyDescent="0.3">
      <c r="A63" s="112">
        <v>67</v>
      </c>
      <c r="B63" s="189"/>
      <c r="C63" s="187" t="s">
        <v>143</v>
      </c>
      <c r="D63" s="188" t="s">
        <v>781</v>
      </c>
      <c r="E63" s="123" t="e">
        <f>VLOOKUP($D$2,'CFR V1'!$C$5:$DB$100,A63,FALSE)</f>
        <v>#N/A</v>
      </c>
      <c r="I63" s="171" t="e">
        <f>VLOOKUP($D$2,'ARBOR CFR'!$D$5:$BQ$102,N63,FALSE)</f>
        <v>#N/A</v>
      </c>
      <c r="J63" s="172"/>
      <c r="K63" s="171"/>
      <c r="L63" s="125"/>
      <c r="M63" s="126" t="e">
        <f t="shared" si="1"/>
        <v>#N/A</v>
      </c>
      <c r="N63" s="138">
        <v>46</v>
      </c>
      <c r="O63" s="203"/>
      <c r="P63" s="204"/>
      <c r="Q63" s="203"/>
      <c r="R63" s="118"/>
      <c r="S63" s="118"/>
      <c r="T63" s="118"/>
    </row>
    <row r="64" spans="1:20" ht="16.5" thickTop="1" thickBot="1" x14ac:dyDescent="0.3">
      <c r="A64" s="112">
        <v>68</v>
      </c>
      <c r="B64" s="189"/>
      <c r="C64" s="187" t="s">
        <v>144</v>
      </c>
      <c r="D64" s="188" t="s">
        <v>782</v>
      </c>
      <c r="E64" s="123" t="e">
        <f>VLOOKUP($D$2,'CFR V1'!$C$5:$DB$100,A64,FALSE)</f>
        <v>#N/A</v>
      </c>
      <c r="I64" s="171" t="e">
        <f>VLOOKUP($D$2,'ARBOR CFR'!$D$5:$BQ$102,N64,FALSE)</f>
        <v>#N/A</v>
      </c>
      <c r="J64" s="172"/>
      <c r="K64" s="171"/>
      <c r="L64" s="125"/>
      <c r="M64" s="126" t="e">
        <f t="shared" si="1"/>
        <v>#N/A</v>
      </c>
      <c r="N64" s="138">
        <v>47</v>
      </c>
      <c r="O64" s="203"/>
      <c r="P64" s="204"/>
      <c r="Q64" s="203"/>
      <c r="R64" s="118"/>
      <c r="S64" s="118"/>
      <c r="T64" s="118"/>
    </row>
    <row r="65" spans="1:20" ht="15.75" customHeight="1" thickTop="1" thickBot="1" x14ac:dyDescent="0.3">
      <c r="A65" s="112">
        <v>69</v>
      </c>
      <c r="B65" s="190"/>
      <c r="C65" s="187" t="s">
        <v>145</v>
      </c>
      <c r="D65" s="188" t="s">
        <v>783</v>
      </c>
      <c r="E65" s="123" t="e">
        <f>VLOOKUP($D$2,'CFR V1'!$C$5:$DB$100,A65,FALSE)</f>
        <v>#N/A</v>
      </c>
      <c r="I65" s="171" t="e">
        <f>VLOOKUP($D$2,'ARBOR CFR'!$D$5:$BQ$102,N65,FALSE)</f>
        <v>#N/A</v>
      </c>
      <c r="J65" s="172"/>
      <c r="K65" s="171"/>
      <c r="L65" s="125"/>
      <c r="M65" s="126" t="e">
        <f t="shared" si="1"/>
        <v>#N/A</v>
      </c>
      <c r="N65" s="138">
        <v>48</v>
      </c>
      <c r="O65" s="203"/>
      <c r="P65" s="204"/>
      <c r="Q65" s="203"/>
      <c r="R65" s="118"/>
      <c r="S65" s="118"/>
      <c r="T65" s="118"/>
    </row>
    <row r="66" spans="1:20" ht="15.75" customHeight="1" thickTop="1" thickBot="1" x14ac:dyDescent="0.3">
      <c r="A66" s="112">
        <v>70</v>
      </c>
      <c r="B66" s="182" t="s">
        <v>146</v>
      </c>
      <c r="C66" s="182"/>
      <c r="D66" s="183" t="s">
        <v>784</v>
      </c>
      <c r="E66" s="123" t="e">
        <f>VLOOKUP($D$2,'CFR V1'!$C$5:$DB$100,A66,FALSE)</f>
        <v>#N/A</v>
      </c>
      <c r="I66" s="171" t="e">
        <f>VLOOKUP($D$2,'ARBOR CFR'!$D$5:$BQ$102,N66,FALSE)</f>
        <v>#N/A</v>
      </c>
      <c r="J66" s="172"/>
      <c r="K66" s="171"/>
      <c r="L66" s="125"/>
      <c r="M66" s="126" t="e">
        <f t="shared" si="1"/>
        <v>#N/A</v>
      </c>
      <c r="N66" s="138">
        <v>49</v>
      </c>
      <c r="O66" s="203"/>
      <c r="P66" s="204"/>
      <c r="Q66" s="203"/>
      <c r="R66" s="118"/>
      <c r="S66" s="118"/>
      <c r="T66" s="118"/>
    </row>
    <row r="67" spans="1:20" ht="15.75" customHeight="1" thickTop="1" thickBot="1" x14ac:dyDescent="0.3">
      <c r="A67" s="112">
        <v>71</v>
      </c>
      <c r="B67" s="182" t="s">
        <v>147</v>
      </c>
      <c r="C67" s="182"/>
      <c r="D67" s="183" t="s">
        <v>785</v>
      </c>
      <c r="E67" s="123" t="e">
        <f>VLOOKUP($D$2,'CFR V1'!$C$5:$DB$100,A67,FALSE)</f>
        <v>#N/A</v>
      </c>
      <c r="I67" s="171" t="e">
        <f>VLOOKUP($D$2,'ARBOR CFR'!$D$5:$BQ$102,N67,FALSE)</f>
        <v>#N/A</v>
      </c>
      <c r="J67" s="172"/>
      <c r="K67" s="171"/>
      <c r="L67" s="191"/>
      <c r="M67" s="126" t="e">
        <f t="shared" si="1"/>
        <v>#N/A</v>
      </c>
      <c r="N67" s="138">
        <v>50</v>
      </c>
      <c r="O67" s="203"/>
      <c r="P67" s="204"/>
      <c r="Q67" s="203"/>
      <c r="R67" s="118"/>
      <c r="S67" s="118"/>
      <c r="T67" s="118"/>
    </row>
    <row r="68" spans="1:20" ht="15.75" customHeight="1" thickTop="1" thickBot="1" x14ac:dyDescent="0.3">
      <c r="A68" s="112">
        <v>72</v>
      </c>
      <c r="B68" s="182" t="s">
        <v>148</v>
      </c>
      <c r="C68" s="182"/>
      <c r="D68" s="183" t="s">
        <v>786</v>
      </c>
      <c r="E68" s="123" t="e">
        <f>VLOOKUP($D$2,'CFR V1'!$C$5:$DB$100,A68,FALSE)</f>
        <v>#N/A</v>
      </c>
      <c r="I68" s="171" t="e">
        <f>VLOOKUP($D$2,'ARBOR CFR'!$D$5:$BQ$102,N68,FALSE)</f>
        <v>#N/A</v>
      </c>
      <c r="J68" s="172"/>
      <c r="K68" s="171"/>
      <c r="L68" s="125"/>
      <c r="M68" s="126" t="e">
        <f t="shared" si="1"/>
        <v>#N/A</v>
      </c>
      <c r="N68" s="138">
        <v>51</v>
      </c>
      <c r="O68" s="203"/>
      <c r="P68" s="204"/>
      <c r="Q68" s="203"/>
      <c r="R68" s="118"/>
      <c r="S68" s="118"/>
      <c r="T68" s="118"/>
    </row>
    <row r="69" spans="1:20" ht="15.75" customHeight="1" thickTop="1" thickBot="1" x14ac:dyDescent="0.3">
      <c r="A69" s="112">
        <v>73</v>
      </c>
      <c r="B69" s="182" t="s">
        <v>149</v>
      </c>
      <c r="C69" s="182"/>
      <c r="D69" s="183" t="s">
        <v>787</v>
      </c>
      <c r="E69" s="123" t="e">
        <f>VLOOKUP($D$2,'CFR V1'!$C$5:$DB$100,A69,FALSE)</f>
        <v>#N/A</v>
      </c>
      <c r="I69" s="171" t="e">
        <f>VLOOKUP($D$2,'ARBOR CFR'!$D$5:$BQ$102,N69,FALSE)</f>
        <v>#N/A</v>
      </c>
      <c r="J69" s="172"/>
      <c r="K69" s="171"/>
      <c r="L69" s="125"/>
      <c r="M69" s="126" t="e">
        <f t="shared" si="1"/>
        <v>#N/A</v>
      </c>
      <c r="N69" s="138">
        <v>52</v>
      </c>
      <c r="O69" s="203"/>
      <c r="P69" s="204"/>
      <c r="Q69" s="203"/>
      <c r="R69" s="118"/>
      <c r="S69" s="118"/>
      <c r="T69" s="118"/>
    </row>
    <row r="70" spans="1:20" ht="15.75" customHeight="1" thickTop="1" thickBot="1" x14ac:dyDescent="0.3">
      <c r="A70" s="112">
        <v>74</v>
      </c>
      <c r="B70" s="182" t="s">
        <v>150</v>
      </c>
      <c r="C70" s="182"/>
      <c r="D70" s="183" t="s">
        <v>788</v>
      </c>
      <c r="E70" s="123" t="e">
        <f>VLOOKUP($D$2,'CFR V1'!$C$5:$DB$100,A70,FALSE)</f>
        <v>#N/A</v>
      </c>
      <c r="I70" s="171" t="e">
        <f>VLOOKUP($D$2,'ARBOR CFR'!$D$5:$BQ$102,N70,FALSE)</f>
        <v>#N/A</v>
      </c>
      <c r="J70" s="172"/>
      <c r="K70" s="171"/>
      <c r="L70" s="125"/>
      <c r="M70" s="126" t="e">
        <f t="shared" si="1"/>
        <v>#N/A</v>
      </c>
      <c r="N70" s="138">
        <v>53</v>
      </c>
      <c r="O70" s="203"/>
      <c r="P70" s="204"/>
      <c r="Q70" s="203"/>
      <c r="R70" s="118"/>
      <c r="S70" s="118"/>
      <c r="T70" s="118"/>
    </row>
    <row r="71" spans="1:20" ht="15.75" customHeight="1" thickTop="1" thickBot="1" x14ac:dyDescent="0.3">
      <c r="A71" s="112">
        <v>75</v>
      </c>
      <c r="B71" s="182" t="s">
        <v>151</v>
      </c>
      <c r="C71" s="182"/>
      <c r="D71" s="183" t="s">
        <v>789</v>
      </c>
      <c r="E71" s="123" t="e">
        <f>VLOOKUP($D$2,'CFR V1'!$C$5:$DB$100,A71,FALSE)</f>
        <v>#N/A</v>
      </c>
      <c r="I71" s="171" t="e">
        <f>VLOOKUP($D$2,'ARBOR CFR'!$D$5:$BQ$102,N71,FALSE)</f>
        <v>#N/A</v>
      </c>
      <c r="J71" s="172"/>
      <c r="K71" s="171"/>
      <c r="L71" s="125"/>
      <c r="M71" s="126" t="e">
        <f t="shared" si="1"/>
        <v>#N/A</v>
      </c>
      <c r="N71" s="138">
        <v>54</v>
      </c>
      <c r="O71" s="203"/>
      <c r="P71" s="204"/>
      <c r="Q71" s="203"/>
      <c r="R71" s="118"/>
      <c r="S71" s="118"/>
      <c r="T71" s="118"/>
    </row>
    <row r="72" spans="1:20" ht="15.75" customHeight="1" thickTop="1" thickBot="1" x14ac:dyDescent="0.3">
      <c r="A72" s="112">
        <v>76</v>
      </c>
      <c r="B72" s="182" t="s">
        <v>152</v>
      </c>
      <c r="C72" s="182"/>
      <c r="D72" s="183" t="s">
        <v>790</v>
      </c>
      <c r="E72" s="123" t="e">
        <f>VLOOKUP($D$2,'CFR V1'!$C$5:$DB$100,A72,FALSE)</f>
        <v>#N/A</v>
      </c>
      <c r="I72" s="171" t="e">
        <f>VLOOKUP($D$2,'ARBOR CFR'!$D$5:$BQ$102,N72,FALSE)</f>
        <v>#N/A</v>
      </c>
      <c r="J72" s="172"/>
      <c r="K72" s="171"/>
      <c r="L72" s="125"/>
      <c r="M72" s="126" t="e">
        <f t="shared" si="1"/>
        <v>#N/A</v>
      </c>
      <c r="N72" s="138">
        <v>55</v>
      </c>
      <c r="O72" s="203"/>
      <c r="P72" s="204"/>
      <c r="Q72" s="203"/>
      <c r="R72" s="118"/>
      <c r="S72" s="118"/>
      <c r="T72" s="118"/>
    </row>
    <row r="73" spans="1:20" ht="15.75" customHeight="1" thickTop="1" thickBot="1" x14ac:dyDescent="0.3">
      <c r="A73" s="112">
        <v>77</v>
      </c>
      <c r="B73" s="186" t="s">
        <v>791</v>
      </c>
      <c r="C73" s="187" t="s">
        <v>792</v>
      </c>
      <c r="D73" s="188" t="s">
        <v>793</v>
      </c>
      <c r="E73" s="123" t="e">
        <f>VLOOKUP($D$2,'CFR V1'!$C$5:$DB$100,A73,FALSE)</f>
        <v>#N/A</v>
      </c>
      <c r="I73" s="171" t="e">
        <f>VLOOKUP($D$2,'ARBOR CFR'!$D$5:$BQ$102,N73,FALSE)</f>
        <v>#N/A</v>
      </c>
      <c r="J73" s="172"/>
      <c r="K73" s="171"/>
      <c r="L73" s="191"/>
      <c r="M73" s="126" t="e">
        <f t="shared" si="1"/>
        <v>#N/A</v>
      </c>
      <c r="N73" s="138">
        <v>56</v>
      </c>
      <c r="O73" s="203"/>
      <c r="P73" s="204"/>
      <c r="Q73" s="203"/>
      <c r="R73" s="118"/>
      <c r="S73" s="118"/>
      <c r="T73" s="118"/>
    </row>
    <row r="74" spans="1:20" ht="15.75" customHeight="1" thickTop="1" thickBot="1" x14ac:dyDescent="0.3">
      <c r="A74" s="112">
        <v>78</v>
      </c>
      <c r="B74" s="190"/>
      <c r="C74" s="187" t="s">
        <v>794</v>
      </c>
      <c r="D74" s="188" t="s">
        <v>795</v>
      </c>
      <c r="E74" s="123" t="e">
        <f>VLOOKUP($D$2,'CFR V1'!$C$5:$DB$100,A74,FALSE)</f>
        <v>#N/A</v>
      </c>
      <c r="I74" s="171" t="e">
        <f>VLOOKUP($D$2,'ARBOR CFR'!$D$5:$BQ$102,N74,FALSE)</f>
        <v>#N/A</v>
      </c>
      <c r="J74" s="172"/>
      <c r="K74" s="171"/>
      <c r="L74" s="125"/>
      <c r="M74" s="126" t="e">
        <f>E74-I74</f>
        <v>#N/A</v>
      </c>
      <c r="N74" s="138">
        <v>57</v>
      </c>
      <c r="O74" s="203"/>
      <c r="P74" s="204"/>
      <c r="Q74" s="203"/>
      <c r="R74" s="118"/>
      <c r="S74" s="118"/>
      <c r="T74" s="118"/>
    </row>
    <row r="75" spans="1:20" ht="15.75" customHeight="1" thickTop="1" thickBot="1" x14ac:dyDescent="0.3">
      <c r="A75" s="112">
        <v>79</v>
      </c>
      <c r="B75" s="182" t="s">
        <v>155</v>
      </c>
      <c r="C75" s="182"/>
      <c r="D75" s="183" t="s">
        <v>796</v>
      </c>
      <c r="E75" s="123" t="e">
        <f>VLOOKUP($D$2,'CFR V1'!$C$5:$DB$100,A75,FALSE)</f>
        <v>#N/A</v>
      </c>
      <c r="I75" s="171" t="e">
        <f>VLOOKUP($D$2,'ARBOR CFR'!$D$5:$BQ$102,N75,FALSE)</f>
        <v>#N/A</v>
      </c>
      <c r="J75" s="172"/>
      <c r="K75" s="171"/>
      <c r="L75" s="125"/>
      <c r="M75" s="126" t="e">
        <f t="shared" si="1"/>
        <v>#N/A</v>
      </c>
      <c r="N75" s="138">
        <v>58</v>
      </c>
      <c r="O75" s="203"/>
      <c r="P75" s="204"/>
      <c r="Q75" s="203"/>
      <c r="R75" s="118"/>
      <c r="S75" s="118"/>
      <c r="T75" s="118"/>
    </row>
    <row r="76" spans="1:20" ht="15.75" customHeight="1" thickTop="1" thickBot="1" x14ac:dyDescent="0.3">
      <c r="A76" s="112">
        <v>80</v>
      </c>
      <c r="B76" s="182" t="s">
        <v>156</v>
      </c>
      <c r="C76" s="182"/>
      <c r="D76" s="183" t="s">
        <v>797</v>
      </c>
      <c r="E76" s="123" t="e">
        <f>VLOOKUP($D$2,'CFR V1'!$C$5:$DB$100,A76,FALSE)</f>
        <v>#N/A</v>
      </c>
      <c r="I76" s="171" t="e">
        <f>VLOOKUP($D$2,'ARBOR CFR'!$D$5:$BQ$102,N76,FALSE)</f>
        <v>#N/A</v>
      </c>
      <c r="J76" s="172"/>
      <c r="K76" s="171"/>
      <c r="L76" s="191"/>
      <c r="M76" s="126" t="e">
        <f t="shared" si="1"/>
        <v>#N/A</v>
      </c>
      <c r="N76" s="138">
        <v>59</v>
      </c>
      <c r="O76" s="203"/>
      <c r="P76" s="204"/>
      <c r="Q76" s="203"/>
      <c r="R76" s="118"/>
      <c r="S76" s="118"/>
      <c r="T76" s="118"/>
    </row>
    <row r="77" spans="1:20" ht="15.75" customHeight="1" thickTop="1" thickBot="1" x14ac:dyDescent="0.3">
      <c r="A77" s="112">
        <v>81</v>
      </c>
      <c r="B77" s="182" t="s">
        <v>157</v>
      </c>
      <c r="C77" s="182"/>
      <c r="D77" s="183" t="s">
        <v>798</v>
      </c>
      <c r="E77" s="123" t="e">
        <f>VLOOKUP($D$2,'CFR V1'!$C$5:$DB$100,A77,FALSE)</f>
        <v>#N/A</v>
      </c>
      <c r="I77" s="171" t="e">
        <f>VLOOKUP($D$2,'ARBOR CFR'!$D$5:$BQ$102,N77,FALSE)</f>
        <v>#N/A</v>
      </c>
      <c r="J77" s="172"/>
      <c r="K77" s="171"/>
      <c r="L77" s="125"/>
      <c r="M77" s="126" t="e">
        <f t="shared" si="1"/>
        <v>#N/A</v>
      </c>
      <c r="N77" s="138">
        <v>60</v>
      </c>
      <c r="O77" s="203"/>
      <c r="P77" s="204"/>
      <c r="Q77" s="203"/>
      <c r="R77" s="118"/>
      <c r="S77" s="118"/>
      <c r="T77" s="118"/>
    </row>
    <row r="78" spans="1:20" ht="15.75" customHeight="1" thickTop="1" thickBot="1" x14ac:dyDescent="0.3">
      <c r="A78" s="112">
        <v>82</v>
      </c>
      <c r="B78" s="182" t="s">
        <v>158</v>
      </c>
      <c r="C78" s="182"/>
      <c r="D78" s="183" t="s">
        <v>799</v>
      </c>
      <c r="E78" s="123" t="e">
        <f>VLOOKUP($D$2,'CFR V1'!$C$5:$DB$100,A78,FALSE)</f>
        <v>#N/A</v>
      </c>
      <c r="I78" s="171" t="e">
        <f>VLOOKUP($D$2,'ARBOR CFR'!$D$5:$BQ$102,N78,FALSE)</f>
        <v>#N/A</v>
      </c>
      <c r="J78" s="172"/>
      <c r="K78" s="171"/>
      <c r="L78" s="125"/>
      <c r="M78" s="126" t="e">
        <f t="shared" si="1"/>
        <v>#N/A</v>
      </c>
      <c r="N78" s="138">
        <v>61</v>
      </c>
      <c r="O78" s="203"/>
      <c r="P78" s="204"/>
      <c r="Q78" s="203"/>
      <c r="R78" s="118"/>
      <c r="S78" s="118"/>
      <c r="T78" s="118"/>
    </row>
    <row r="79" spans="1:20" ht="19.5" customHeight="1" thickTop="1" thickBot="1" x14ac:dyDescent="0.3">
      <c r="D79" s="127" t="s">
        <v>800</v>
      </c>
      <c r="E79" s="128" t="e">
        <f>SUM(E40:E78)</f>
        <v>#N/A</v>
      </c>
      <c r="I79" s="128" t="e">
        <f>SUM(I40:I78)</f>
        <v>#N/A</v>
      </c>
      <c r="J79" s="192"/>
      <c r="K79" s="128" t="e">
        <f>SUM(K40:K78)</f>
        <v>#N/A</v>
      </c>
      <c r="L79" s="117"/>
      <c r="M79" s="129" t="e">
        <f>SUM(M40:M78)</f>
        <v>#N/A</v>
      </c>
      <c r="N79" s="138"/>
      <c r="O79" s="215"/>
      <c r="P79" s="204"/>
      <c r="Q79" s="206"/>
      <c r="R79" s="118"/>
      <c r="S79" s="118"/>
      <c r="T79" s="118"/>
    </row>
    <row r="80" spans="1:20" ht="15.75" thickTop="1" x14ac:dyDescent="0.25">
      <c r="E80" s="115"/>
      <c r="I80" s="117"/>
      <c r="J80" s="117"/>
      <c r="K80" s="117"/>
      <c r="L80" s="117"/>
      <c r="M80" s="117"/>
      <c r="N80" s="138"/>
      <c r="O80" s="211"/>
      <c r="P80" s="204"/>
      <c r="Q80" s="206"/>
      <c r="R80" s="118"/>
      <c r="S80" s="118"/>
      <c r="T80" s="118"/>
    </row>
    <row r="81" spans="1:20" ht="15.75" thickBot="1" x14ac:dyDescent="0.3">
      <c r="E81" s="115"/>
      <c r="I81" s="117"/>
      <c r="J81" s="117"/>
      <c r="K81" s="117"/>
      <c r="L81" s="117"/>
      <c r="M81" s="117"/>
      <c r="N81" s="138"/>
      <c r="O81" s="211"/>
      <c r="P81" s="204"/>
      <c r="Q81" s="206"/>
      <c r="R81" s="118"/>
      <c r="S81" s="118"/>
      <c r="T81" s="118"/>
    </row>
    <row r="82" spans="1:20" ht="17.25" thickTop="1" thickBot="1" x14ac:dyDescent="0.3">
      <c r="C82" s="122" t="s">
        <v>801</v>
      </c>
      <c r="D82" s="122"/>
      <c r="E82" s="193" t="e">
        <f>E36-E79</f>
        <v>#N/A</v>
      </c>
      <c r="F82" s="194"/>
      <c r="G82" s="182" t="e">
        <f>G36-G79</f>
        <v>#N/A</v>
      </c>
      <c r="I82" s="193" t="e">
        <f>I36-I79</f>
        <v>#N/A</v>
      </c>
      <c r="J82" s="113"/>
      <c r="K82" s="193" t="e">
        <f>K36-K79</f>
        <v>#N/A</v>
      </c>
      <c r="L82" s="117"/>
      <c r="M82" s="135" t="e">
        <f>E82+G82+I82+K82</f>
        <v>#N/A</v>
      </c>
      <c r="N82" s="138">
        <v>90</v>
      </c>
      <c r="O82" s="211"/>
      <c r="P82" s="204"/>
      <c r="Q82" s="206"/>
      <c r="R82" s="118"/>
      <c r="S82" s="118"/>
      <c r="T82" s="118"/>
    </row>
    <row r="83" spans="1:20" ht="17.25" thickTop="1" thickBot="1" x14ac:dyDescent="0.3">
      <c r="C83" s="122" t="s">
        <v>802</v>
      </c>
      <c r="D83" s="122"/>
      <c r="E83" s="195"/>
      <c r="I83" s="195"/>
      <c r="J83" s="113"/>
      <c r="K83" s="195"/>
      <c r="L83" s="117"/>
      <c r="M83" s="135" t="e">
        <f>M15</f>
        <v>#N/A</v>
      </c>
      <c r="N83" s="138">
        <v>91</v>
      </c>
      <c r="O83" s="211"/>
      <c r="P83" s="204"/>
      <c r="Q83" s="206"/>
      <c r="R83" s="118"/>
      <c r="S83" s="118"/>
      <c r="T83" s="118"/>
    </row>
    <row r="84" spans="1:20" ht="15.75" thickTop="1" x14ac:dyDescent="0.25">
      <c r="E84" s="115"/>
      <c r="I84" s="117"/>
      <c r="J84" s="117"/>
      <c r="K84" s="117"/>
      <c r="L84" s="117"/>
      <c r="M84" s="117"/>
      <c r="N84" s="138">
        <v>92</v>
      </c>
      <c r="O84" s="211"/>
      <c r="P84" s="204"/>
      <c r="Q84" s="206"/>
      <c r="R84" s="118"/>
      <c r="S84" s="118"/>
      <c r="T84" s="118"/>
    </row>
    <row r="85" spans="1:20" ht="15.75" x14ac:dyDescent="0.25">
      <c r="D85" s="122" t="s">
        <v>803</v>
      </c>
      <c r="E85" s="115"/>
      <c r="I85" s="117"/>
      <c r="J85" s="117"/>
      <c r="K85" s="117"/>
      <c r="L85" s="117"/>
      <c r="M85" s="117"/>
      <c r="N85" s="138">
        <v>93</v>
      </c>
      <c r="O85" s="211"/>
      <c r="P85" s="204"/>
      <c r="Q85" s="206"/>
      <c r="R85" s="118"/>
      <c r="S85" s="118"/>
      <c r="T85" s="118"/>
    </row>
    <row r="86" spans="1:20" ht="15.75" thickBot="1" x14ac:dyDescent="0.3">
      <c r="E86" s="115"/>
      <c r="I86" s="117"/>
      <c r="J86" s="117"/>
      <c r="K86" s="117"/>
      <c r="L86" s="117"/>
      <c r="M86" s="117"/>
      <c r="N86" s="138">
        <v>94</v>
      </c>
      <c r="O86" s="211"/>
      <c r="P86" s="204"/>
      <c r="Q86" s="206"/>
      <c r="R86" s="118"/>
      <c r="S86" s="118"/>
      <c r="T86" s="118"/>
    </row>
    <row r="87" spans="1:20" ht="16.5" thickTop="1" thickBot="1" x14ac:dyDescent="0.3">
      <c r="A87" s="112" t="s">
        <v>171</v>
      </c>
      <c r="B87" s="140" t="s">
        <v>171</v>
      </c>
      <c r="C87" s="140"/>
      <c r="D87" s="196" t="s">
        <v>804</v>
      </c>
      <c r="E87" s="142"/>
      <c r="F87" s="117"/>
      <c r="G87" s="117"/>
      <c r="H87" s="117"/>
      <c r="I87" s="142"/>
      <c r="J87" s="117"/>
      <c r="K87" s="142"/>
      <c r="L87" s="117"/>
      <c r="M87" s="135" t="e">
        <f>M15+M36-M79-M88</f>
        <v>#N/A</v>
      </c>
      <c r="N87" s="138">
        <v>95</v>
      </c>
      <c r="O87" s="215"/>
      <c r="P87" s="204"/>
      <c r="Q87" s="206"/>
      <c r="R87" s="118"/>
      <c r="S87" s="118"/>
      <c r="T87" s="118"/>
    </row>
    <row r="88" spans="1:20" ht="16.5" thickTop="1" thickBot="1" x14ac:dyDescent="0.3">
      <c r="A88" s="112" t="s">
        <v>172</v>
      </c>
      <c r="B88" s="139" t="s">
        <v>172</v>
      </c>
      <c r="C88" s="140"/>
      <c r="D88" s="141" t="s">
        <v>805</v>
      </c>
      <c r="E88" s="142"/>
      <c r="F88" s="117"/>
      <c r="G88" s="117"/>
      <c r="H88" s="117"/>
      <c r="I88" s="142"/>
      <c r="J88" s="117"/>
      <c r="K88" s="143"/>
      <c r="L88" s="117"/>
      <c r="M88" s="202"/>
      <c r="N88" s="138">
        <v>96</v>
      </c>
      <c r="O88" s="216"/>
      <c r="P88" s="217"/>
      <c r="Q88" s="206"/>
      <c r="R88" s="118"/>
      <c r="S88" s="118"/>
      <c r="T88" s="118"/>
    </row>
    <row r="89" spans="1:20" ht="15.75" thickTop="1" x14ac:dyDescent="0.25">
      <c r="A89" s="112" t="s">
        <v>173</v>
      </c>
      <c r="B89" s="113"/>
      <c r="C89" s="113"/>
      <c r="D89" s="114"/>
      <c r="E89" s="115"/>
      <c r="I89" s="117"/>
      <c r="J89" s="117"/>
      <c r="K89" s="117"/>
      <c r="L89" s="117"/>
      <c r="M89" s="117"/>
      <c r="N89" s="118"/>
      <c r="O89" s="205"/>
      <c r="P89" s="205"/>
      <c r="Q89" s="206"/>
      <c r="R89" s="118"/>
      <c r="S89" s="118"/>
      <c r="T89" s="118"/>
    </row>
    <row r="90" spans="1:20" x14ac:dyDescent="0.25">
      <c r="E90" s="115"/>
      <c r="I90" s="117"/>
      <c r="J90" s="117"/>
      <c r="K90" s="117"/>
      <c r="L90" s="117"/>
      <c r="M90" s="117"/>
      <c r="N90" s="118"/>
      <c r="O90" s="205"/>
      <c r="P90" s="205"/>
      <c r="Q90" s="206"/>
      <c r="R90" s="118"/>
      <c r="S90" s="118"/>
      <c r="T90" s="118"/>
    </row>
    <row r="91" spans="1:20" ht="15.75" x14ac:dyDescent="0.25">
      <c r="D91" s="122" t="s">
        <v>72</v>
      </c>
      <c r="E91" s="115"/>
      <c r="I91" s="117"/>
      <c r="J91" s="117"/>
      <c r="K91" s="117"/>
      <c r="L91" s="117"/>
      <c r="M91" s="117"/>
      <c r="N91" s="118"/>
      <c r="O91" s="205"/>
      <c r="P91" s="205"/>
      <c r="Q91" s="206"/>
      <c r="R91" s="118"/>
      <c r="S91" s="118"/>
      <c r="T91" s="118"/>
    </row>
    <row r="92" spans="1:20" ht="15.75" thickBot="1" x14ac:dyDescent="0.3">
      <c r="E92" s="115"/>
      <c r="I92" s="117"/>
      <c r="J92" s="117"/>
      <c r="K92" s="117"/>
      <c r="L92" s="117"/>
      <c r="M92" s="117"/>
      <c r="N92" s="118"/>
      <c r="O92" s="205"/>
      <c r="P92" s="205"/>
      <c r="Q92" s="206"/>
      <c r="R92" s="118"/>
      <c r="S92" s="118"/>
      <c r="T92" s="118"/>
    </row>
    <row r="93" spans="1:20" ht="16.5" thickTop="1" thickBot="1" x14ac:dyDescent="0.3">
      <c r="A93" s="112">
        <v>83</v>
      </c>
      <c r="B93" s="123" t="s">
        <v>159</v>
      </c>
      <c r="C93" s="123"/>
      <c r="D93" s="124" t="s">
        <v>806</v>
      </c>
      <c r="E93" s="123" t="e">
        <f>VLOOKUP($D$2,'CFR V1'!$C$5:$DB$100,A93,FALSE)</f>
        <v>#N/A</v>
      </c>
      <c r="I93" s="125"/>
      <c r="J93" s="125"/>
      <c r="K93" s="125"/>
      <c r="L93" s="125"/>
      <c r="M93" s="126" t="e">
        <f>E93</f>
        <v>#N/A</v>
      </c>
      <c r="N93" s="118"/>
      <c r="O93" s="203"/>
      <c r="P93" s="205"/>
      <c r="Q93" s="203"/>
      <c r="R93" s="118"/>
      <c r="S93" s="118"/>
      <c r="T93" s="118"/>
    </row>
    <row r="94" spans="1:20" ht="16.5" thickTop="1" thickBot="1" x14ac:dyDescent="0.3">
      <c r="A94" s="112">
        <v>84</v>
      </c>
      <c r="B94" s="123" t="s">
        <v>160</v>
      </c>
      <c r="C94" s="123"/>
      <c r="D94" s="124" t="s">
        <v>807</v>
      </c>
      <c r="E94" s="123" t="e">
        <f>VLOOKUP($D$2,'CFR V1'!$C$5:$DB$100,A94,FALSE)</f>
        <v>#N/A</v>
      </c>
      <c r="I94" s="125"/>
      <c r="J94" s="125"/>
      <c r="K94" s="125"/>
      <c r="L94" s="125"/>
      <c r="M94" s="126" t="e">
        <f>E94</f>
        <v>#N/A</v>
      </c>
      <c r="N94" s="118"/>
      <c r="O94" s="203"/>
      <c r="P94" s="205"/>
      <c r="Q94" s="203"/>
      <c r="R94" s="118"/>
      <c r="S94" s="118"/>
      <c r="T94" s="118"/>
    </row>
    <row r="95" spans="1:20" ht="16.5" thickTop="1" thickBot="1" x14ac:dyDescent="0.3">
      <c r="A95" s="112">
        <v>85</v>
      </c>
      <c r="B95" s="123" t="s">
        <v>161</v>
      </c>
      <c r="C95" s="123"/>
      <c r="D95" s="124" t="s">
        <v>808</v>
      </c>
      <c r="E95" s="123" t="e">
        <f>VLOOKUP($D$2,'CFR V1'!$C$5:$DB$100,A95,FALSE)</f>
        <v>#N/A</v>
      </c>
      <c r="I95" s="125"/>
      <c r="J95" s="125"/>
      <c r="K95" s="125"/>
      <c r="L95" s="125"/>
      <c r="M95" s="126" t="e">
        <f>E95</f>
        <v>#N/A</v>
      </c>
      <c r="N95" s="118"/>
      <c r="O95" s="203"/>
      <c r="P95" s="205"/>
      <c r="Q95" s="203"/>
      <c r="R95" s="118"/>
      <c r="S95" s="118"/>
      <c r="T95" s="118"/>
    </row>
    <row r="96" spans="1:20" ht="16.5" thickTop="1" thickBot="1" x14ac:dyDescent="0.3">
      <c r="D96" s="127" t="s">
        <v>809</v>
      </c>
      <c r="E96" s="128" t="e">
        <f>SUM(E93:E95)</f>
        <v>#N/A</v>
      </c>
      <c r="I96" s="117"/>
      <c r="J96" s="117"/>
      <c r="K96" s="117"/>
      <c r="L96" s="117"/>
      <c r="M96" s="129" t="e">
        <f>SUM(M93:M95)</f>
        <v>#N/A</v>
      </c>
      <c r="N96" s="118"/>
      <c r="O96" s="205"/>
      <c r="P96" s="205"/>
      <c r="Q96" s="206"/>
      <c r="R96" s="118"/>
      <c r="S96" s="118"/>
      <c r="T96" s="118"/>
    </row>
    <row r="97" spans="1:20" ht="16.5" thickTop="1" x14ac:dyDescent="0.25">
      <c r="D97" s="122" t="s">
        <v>73</v>
      </c>
      <c r="E97" s="115"/>
      <c r="I97" s="117"/>
      <c r="J97" s="117"/>
      <c r="K97" s="117"/>
      <c r="L97" s="117"/>
      <c r="M97" s="117"/>
      <c r="N97" s="118"/>
      <c r="O97" s="205"/>
      <c r="P97" s="205"/>
      <c r="Q97" s="206"/>
      <c r="R97" s="118"/>
      <c r="S97" s="118"/>
      <c r="T97" s="118"/>
    </row>
    <row r="98" spans="1:20" ht="15.75" thickBot="1" x14ac:dyDescent="0.3">
      <c r="E98" s="115"/>
      <c r="I98" s="117"/>
      <c r="J98" s="117"/>
      <c r="K98" s="117"/>
      <c r="L98" s="117"/>
      <c r="M98" s="117"/>
      <c r="N98" s="118"/>
      <c r="O98" s="205"/>
      <c r="P98" s="205"/>
      <c r="Q98" s="206"/>
      <c r="R98" s="118"/>
      <c r="S98" s="118"/>
      <c r="T98" s="118"/>
    </row>
    <row r="99" spans="1:20" ht="16.5" thickTop="1" thickBot="1" x14ac:dyDescent="0.3">
      <c r="A99" s="112">
        <v>87</v>
      </c>
      <c r="B99" s="123" t="s">
        <v>163</v>
      </c>
      <c r="C99" s="123"/>
      <c r="D99" s="124" t="s">
        <v>810</v>
      </c>
      <c r="E99" s="123" t="e">
        <f>VLOOKUP($D$2,'CFR V1'!$C$5:$DB$100,A99,FALSE)</f>
        <v>#N/A</v>
      </c>
      <c r="I99" s="125"/>
      <c r="J99" s="125"/>
      <c r="K99" s="125"/>
      <c r="L99" s="125"/>
      <c r="M99" s="126" t="e">
        <f t="shared" ref="M99:M106" si="2">E99</f>
        <v>#N/A</v>
      </c>
      <c r="N99" s="118"/>
      <c r="O99" s="203"/>
      <c r="P99" s="205"/>
      <c r="Q99" s="203"/>
      <c r="R99" s="118"/>
      <c r="S99" s="118"/>
      <c r="T99" s="118"/>
    </row>
    <row r="100" spans="1:20" ht="16.5" thickTop="1" thickBot="1" x14ac:dyDescent="0.3">
      <c r="A100" s="112">
        <v>88</v>
      </c>
      <c r="B100" s="123" t="s">
        <v>164</v>
      </c>
      <c r="C100" s="123"/>
      <c r="D100" s="124" t="s">
        <v>811</v>
      </c>
      <c r="E100" s="123" t="e">
        <f>VLOOKUP($D$2,'CFR V1'!$C$5:$DB$100,A100,FALSE)</f>
        <v>#N/A</v>
      </c>
      <c r="I100" s="125"/>
      <c r="J100" s="125"/>
      <c r="K100" s="125"/>
      <c r="L100" s="125"/>
      <c r="M100" s="126" t="e">
        <f t="shared" si="2"/>
        <v>#N/A</v>
      </c>
      <c r="N100" s="118"/>
      <c r="O100" s="203"/>
      <c r="P100" s="205"/>
      <c r="Q100" s="203"/>
      <c r="R100" s="118"/>
      <c r="S100" s="118"/>
      <c r="T100" s="118"/>
    </row>
    <row r="101" spans="1:20" ht="16.5" thickTop="1" thickBot="1" x14ac:dyDescent="0.3">
      <c r="A101" s="112">
        <v>89</v>
      </c>
      <c r="B101" s="123" t="s">
        <v>165</v>
      </c>
      <c r="C101" s="123"/>
      <c r="D101" s="124" t="s">
        <v>812</v>
      </c>
      <c r="E101" s="123" t="e">
        <f>VLOOKUP($D$2,'CFR V1'!$C$5:$DB$100,A101,FALSE)</f>
        <v>#N/A</v>
      </c>
      <c r="I101" s="125"/>
      <c r="J101" s="125"/>
      <c r="K101" s="125"/>
      <c r="L101" s="125"/>
      <c r="M101" s="126" t="e">
        <f t="shared" si="2"/>
        <v>#N/A</v>
      </c>
      <c r="N101" s="118"/>
      <c r="O101" s="203"/>
      <c r="P101" s="205"/>
      <c r="Q101" s="203"/>
      <c r="R101" s="118"/>
      <c r="S101" s="118"/>
      <c r="T101" s="118"/>
    </row>
    <row r="102" spans="1:20" ht="16.5" thickTop="1" thickBot="1" x14ac:dyDescent="0.3">
      <c r="A102" s="112">
        <v>90</v>
      </c>
      <c r="B102" s="130" t="s">
        <v>660</v>
      </c>
      <c r="C102" s="131" t="s">
        <v>166</v>
      </c>
      <c r="D102" s="132" t="s">
        <v>777</v>
      </c>
      <c r="E102" s="123" t="e">
        <f>VLOOKUP($D$2,'CFR V1'!$C$5:$DB$100,A102,FALSE)</f>
        <v>#N/A</v>
      </c>
      <c r="I102" s="125"/>
      <c r="J102" s="125"/>
      <c r="K102" s="125"/>
      <c r="L102" s="125"/>
      <c r="M102" s="126" t="e">
        <f t="shared" si="2"/>
        <v>#N/A</v>
      </c>
      <c r="N102" s="118"/>
      <c r="O102" s="203"/>
      <c r="P102" s="205"/>
      <c r="Q102" s="203"/>
      <c r="R102" s="118"/>
      <c r="S102" s="118"/>
      <c r="T102" s="118"/>
    </row>
    <row r="103" spans="1:20" ht="16.5" thickTop="1" thickBot="1" x14ac:dyDescent="0.3">
      <c r="A103" s="112">
        <v>91</v>
      </c>
      <c r="B103" s="133"/>
      <c r="C103" s="131" t="s">
        <v>167</v>
      </c>
      <c r="D103" s="132" t="s">
        <v>778</v>
      </c>
      <c r="E103" s="123" t="e">
        <f>VLOOKUP($D$2,'CFR V1'!$C$5:$DB$100,A103,FALSE)</f>
        <v>#N/A</v>
      </c>
      <c r="I103" s="125"/>
      <c r="J103" s="125"/>
      <c r="K103" s="125"/>
      <c r="L103" s="125"/>
      <c r="M103" s="126" t="e">
        <f t="shared" si="2"/>
        <v>#N/A</v>
      </c>
      <c r="N103" s="118"/>
      <c r="O103" s="203"/>
      <c r="P103" s="205"/>
      <c r="Q103" s="203"/>
      <c r="R103" s="118"/>
      <c r="S103" s="118"/>
      <c r="T103" s="118"/>
    </row>
    <row r="104" spans="1:20" ht="16.5" thickTop="1" thickBot="1" x14ac:dyDescent="0.3">
      <c r="A104" s="112">
        <v>92</v>
      </c>
      <c r="B104" s="133"/>
      <c r="C104" s="131" t="s">
        <v>168</v>
      </c>
      <c r="D104" s="132" t="s">
        <v>780</v>
      </c>
      <c r="E104" s="123" t="e">
        <f>VLOOKUP($D$2,'CFR V1'!$C$5:$DB$100,A104,FALSE)</f>
        <v>#N/A</v>
      </c>
      <c r="I104" s="125"/>
      <c r="J104" s="125"/>
      <c r="K104" s="125"/>
      <c r="L104" s="125"/>
      <c r="M104" s="126" t="e">
        <f t="shared" si="2"/>
        <v>#N/A</v>
      </c>
      <c r="N104" s="118"/>
      <c r="O104" s="203"/>
      <c r="P104" s="205"/>
      <c r="Q104" s="203"/>
      <c r="R104" s="118"/>
      <c r="S104" s="118"/>
      <c r="T104" s="118"/>
    </row>
    <row r="105" spans="1:20" ht="16.5" thickTop="1" thickBot="1" x14ac:dyDescent="0.3">
      <c r="A105" s="112">
        <v>93</v>
      </c>
      <c r="B105" s="133"/>
      <c r="C105" s="131" t="s">
        <v>169</v>
      </c>
      <c r="D105" s="132" t="s">
        <v>781</v>
      </c>
      <c r="E105" s="123" t="e">
        <f>VLOOKUP($D$2,'CFR V1'!$C$5:$DB$100,A105,FALSE)</f>
        <v>#N/A</v>
      </c>
      <c r="I105" s="125"/>
      <c r="J105" s="125"/>
      <c r="K105" s="125"/>
      <c r="L105" s="125"/>
      <c r="M105" s="126" t="e">
        <f t="shared" si="2"/>
        <v>#N/A</v>
      </c>
      <c r="N105" s="118"/>
      <c r="O105" s="203"/>
      <c r="P105" s="205"/>
      <c r="Q105" s="203"/>
      <c r="R105" s="118"/>
      <c r="S105" s="118"/>
      <c r="T105" s="118"/>
    </row>
    <row r="106" spans="1:20" ht="16.5" thickTop="1" thickBot="1" x14ac:dyDescent="0.3">
      <c r="A106" s="112">
        <v>94</v>
      </c>
      <c r="B106" s="134"/>
      <c r="C106" s="131" t="s">
        <v>170</v>
      </c>
      <c r="D106" s="132" t="s">
        <v>782</v>
      </c>
      <c r="E106" s="123" t="e">
        <f>VLOOKUP($D$2,'CFR V1'!$C$5:$DB$100,A106,FALSE)</f>
        <v>#N/A</v>
      </c>
      <c r="I106" s="125"/>
      <c r="J106" s="125"/>
      <c r="K106" s="125"/>
      <c r="L106" s="125"/>
      <c r="M106" s="126" t="e">
        <f t="shared" si="2"/>
        <v>#N/A</v>
      </c>
      <c r="N106" s="118"/>
      <c r="O106" s="203"/>
      <c r="P106" s="205"/>
      <c r="Q106" s="203"/>
      <c r="R106" s="118"/>
      <c r="S106" s="118"/>
      <c r="T106" s="118"/>
    </row>
    <row r="107" spans="1:20" ht="16.5" thickTop="1" thickBot="1" x14ac:dyDescent="0.3">
      <c r="D107" s="127" t="s">
        <v>813</v>
      </c>
      <c r="E107" s="128" t="e">
        <f>SUM(E99:E106)</f>
        <v>#N/A</v>
      </c>
      <c r="I107" s="117"/>
      <c r="J107" s="117"/>
      <c r="K107" s="117"/>
      <c r="L107" s="117"/>
      <c r="M107" s="129" t="e">
        <f>SUM(M99:M106)</f>
        <v>#N/A</v>
      </c>
      <c r="N107" s="118"/>
      <c r="O107" s="119"/>
      <c r="P107" s="119"/>
      <c r="Q107" s="118"/>
      <c r="R107" s="118"/>
      <c r="S107" s="118"/>
      <c r="T107" s="118"/>
    </row>
    <row r="108" spans="1:20" ht="17.25" thickTop="1" thickBot="1" x14ac:dyDescent="0.3">
      <c r="D108" s="122"/>
      <c r="E108" s="115"/>
      <c r="I108" s="117"/>
      <c r="J108" s="117"/>
      <c r="K108" s="117"/>
      <c r="L108" s="117"/>
      <c r="M108" s="117"/>
      <c r="N108" s="118"/>
      <c r="O108" s="119"/>
      <c r="P108" s="119"/>
      <c r="Q108" s="118"/>
      <c r="R108" s="118"/>
      <c r="S108" s="118"/>
      <c r="T108" s="118"/>
    </row>
    <row r="109" spans="1:20" ht="17.25" thickTop="1" thickBot="1" x14ac:dyDescent="0.3">
      <c r="C109" s="122" t="s">
        <v>814</v>
      </c>
      <c r="D109" s="122"/>
      <c r="E109" s="123" t="e">
        <f>E96-E107</f>
        <v>#N/A</v>
      </c>
      <c r="I109" s="117"/>
      <c r="J109" s="117"/>
      <c r="K109" s="117"/>
      <c r="L109" s="117"/>
      <c r="M109" s="135" t="e">
        <f>E109</f>
        <v>#N/A</v>
      </c>
      <c r="N109" s="118"/>
      <c r="O109" s="119"/>
      <c r="P109" s="119"/>
      <c r="Q109" s="118"/>
      <c r="R109" s="118"/>
      <c r="S109" s="118"/>
      <c r="T109" s="118"/>
    </row>
    <row r="110" spans="1:20" ht="17.25" thickTop="1" thickBot="1" x14ac:dyDescent="0.3">
      <c r="C110" s="122" t="s">
        <v>815</v>
      </c>
      <c r="E110" s="123" t="e">
        <f>E16</f>
        <v>#N/A</v>
      </c>
      <c r="I110" s="117"/>
      <c r="J110" s="117"/>
      <c r="K110" s="117"/>
      <c r="L110" s="117"/>
      <c r="M110" s="135" t="e">
        <f>E110</f>
        <v>#N/A</v>
      </c>
      <c r="N110" s="118"/>
      <c r="O110" s="119"/>
      <c r="P110" s="119"/>
      <c r="Q110" s="118"/>
      <c r="R110" s="118"/>
      <c r="S110" s="118"/>
      <c r="T110" s="118"/>
    </row>
    <row r="111" spans="1:20" ht="16.5" thickTop="1" x14ac:dyDescent="0.25">
      <c r="C111" s="122"/>
      <c r="E111" s="115"/>
      <c r="I111" s="117"/>
      <c r="J111" s="117"/>
      <c r="K111" s="117"/>
      <c r="L111" s="117"/>
      <c r="M111" s="117"/>
      <c r="N111" s="118"/>
      <c r="O111" s="119"/>
      <c r="P111" s="119"/>
      <c r="Q111" s="118"/>
      <c r="R111" s="118"/>
      <c r="S111" s="118"/>
      <c r="T111" s="118"/>
    </row>
    <row r="112" spans="1:20" ht="15.75" x14ac:dyDescent="0.25">
      <c r="D112" s="122" t="s">
        <v>816</v>
      </c>
      <c r="E112" s="115"/>
      <c r="I112" s="117"/>
      <c r="J112" s="117"/>
      <c r="K112" s="117"/>
      <c r="L112" s="117"/>
      <c r="M112" s="117"/>
      <c r="N112" s="118"/>
      <c r="O112" s="119"/>
      <c r="P112" s="119"/>
      <c r="Q112" s="118"/>
      <c r="R112" s="118"/>
      <c r="S112" s="118"/>
      <c r="T112" s="118"/>
    </row>
    <row r="113" spans="2:20" ht="16.5" thickBot="1" x14ac:dyDescent="0.3">
      <c r="D113" s="122"/>
      <c r="E113" s="115"/>
      <c r="I113" s="117"/>
      <c r="J113" s="117"/>
      <c r="K113" s="117"/>
      <c r="L113" s="117"/>
      <c r="M113" s="117"/>
      <c r="N113" s="118"/>
      <c r="O113" s="119"/>
      <c r="P113" s="119"/>
      <c r="Q113" s="118"/>
      <c r="R113" s="118"/>
      <c r="S113" s="118"/>
      <c r="T113" s="118"/>
    </row>
    <row r="114" spans="2:20" ht="16.5" thickTop="1" thickBot="1" x14ac:dyDescent="0.3">
      <c r="B114" s="128" t="s">
        <v>173</v>
      </c>
      <c r="C114" s="128"/>
      <c r="D114" s="136" t="s">
        <v>816</v>
      </c>
      <c r="E114" s="128" t="e">
        <f>E110+E109</f>
        <v>#N/A</v>
      </c>
      <c r="I114" s="117"/>
      <c r="J114" s="117"/>
      <c r="K114" s="117"/>
      <c r="L114" s="117"/>
      <c r="M114" s="135" t="e">
        <f>E114</f>
        <v>#N/A</v>
      </c>
      <c r="N114" s="118"/>
      <c r="O114" s="119"/>
      <c r="P114" s="119"/>
      <c r="Q114" s="118"/>
      <c r="R114" s="118"/>
      <c r="S114" s="118"/>
      <c r="T114" s="118"/>
    </row>
    <row r="115" spans="2:20" ht="15.75" thickTop="1" x14ac:dyDescent="0.25">
      <c r="I115" s="117"/>
      <c r="J115" s="117"/>
      <c r="K115" s="117"/>
      <c r="L115" s="117"/>
      <c r="M115" s="117"/>
      <c r="N115" s="118"/>
      <c r="O115" s="119"/>
      <c r="P115" s="119"/>
      <c r="Q115" s="118"/>
      <c r="R115" s="118"/>
      <c r="S115" s="118"/>
      <c r="T115" s="118"/>
    </row>
    <row r="116" spans="2:20" x14ac:dyDescent="0.25">
      <c r="I116" s="117"/>
      <c r="J116" s="117"/>
      <c r="K116" s="117"/>
      <c r="L116" s="117"/>
      <c r="M116" s="117"/>
      <c r="N116" s="118"/>
      <c r="O116" s="119"/>
      <c r="P116" s="119"/>
      <c r="Q116" s="118"/>
      <c r="R116" s="118"/>
      <c r="S116" s="118"/>
      <c r="T116" s="118"/>
    </row>
    <row r="117" spans="2:20" x14ac:dyDescent="0.25">
      <c r="I117" s="117"/>
      <c r="J117" s="117"/>
      <c r="K117" s="117"/>
      <c r="L117" s="117"/>
      <c r="M117" s="117"/>
      <c r="N117" s="118"/>
      <c r="O117" s="119"/>
      <c r="P117" s="119"/>
      <c r="Q117" s="118"/>
      <c r="R117" s="118"/>
      <c r="S117" s="118"/>
      <c r="T117" s="118"/>
    </row>
  </sheetData>
  <sheetProtection algorithmName="SHA-512" hashValue="a7z3JCMUGbVzgXwNouPrrkczClzKkpCTtpO9rhDExp+dP7gnWHeI6nva78ZvXJbIWbqzhkk5DNr3VplKvR2yQA==" saltValue="nL7wfiqrTVjO4PEsB15TzQ==" spinCount="100000" sheet="1" objects="1" scenarios="1"/>
  <mergeCells count="7">
    <mergeCell ref="B59:B65"/>
    <mergeCell ref="B73:B74"/>
    <mergeCell ref="O88:P88"/>
    <mergeCell ref="B102:B106"/>
    <mergeCell ref="B4:E4"/>
    <mergeCell ref="B13:C13"/>
    <mergeCell ref="B26:B27"/>
  </mergeCells>
  <conditionalFormatting sqref="B2">
    <cfRule type="expression" dxfId="24" priority="41" stopIfTrue="1">
      <formula>$D$2&gt;0</formula>
    </cfRule>
  </conditionalFormatting>
  <conditionalFormatting sqref="B4:E4">
    <cfRule type="containsErrors" dxfId="23" priority="42" stopIfTrue="1">
      <formula>ISERROR(B4)</formula>
    </cfRule>
  </conditionalFormatting>
  <conditionalFormatting sqref="D2">
    <cfRule type="containsBlanks" dxfId="22" priority="38">
      <formula>LEN(TRIM(D2))=0</formula>
    </cfRule>
  </conditionalFormatting>
  <conditionalFormatting sqref="D6">
    <cfRule type="cellIs" dxfId="21" priority="40" stopIfTrue="1" operator="lessThan">
      <formula>1</formula>
    </cfRule>
  </conditionalFormatting>
  <conditionalFormatting sqref="D7:D11 E15:E37 E40:E79 E83 E87:E88 E93:E96 E99:E107 E110 E114">
    <cfRule type="containsErrors" dxfId="20" priority="43">
      <formula>ISERROR(D7)</formula>
    </cfRule>
  </conditionalFormatting>
  <conditionalFormatting sqref="E15:E81 E83:E108 E110:E114">
    <cfRule type="cellIs" dxfId="19" priority="39" operator="lessThan">
      <formula>0</formula>
    </cfRule>
  </conditionalFormatting>
  <conditionalFormatting sqref="E109">
    <cfRule type="cellIs" dxfId="18" priority="37" operator="equal">
      <formula>#N/A</formula>
    </cfRule>
  </conditionalFormatting>
  <conditionalFormatting sqref="G36">
    <cfRule type="containsErrors" dxfId="17" priority="2">
      <formula>ISERROR(G36)</formula>
    </cfRule>
    <cfRule type="cellIs" dxfId="16" priority="1" operator="lessThan">
      <formula>0</formula>
    </cfRule>
  </conditionalFormatting>
  <conditionalFormatting sqref="I87:I88">
    <cfRule type="containsErrors" dxfId="15" priority="19">
      <formula>ISERROR(I87)</formula>
    </cfRule>
    <cfRule type="cellIs" dxfId="14" priority="18" operator="lessThan">
      <formula>0</formula>
    </cfRule>
  </conditionalFormatting>
  <conditionalFormatting sqref="I36:K36">
    <cfRule type="cellIs" dxfId="13" priority="6" operator="lessThan">
      <formula>0</formula>
    </cfRule>
    <cfRule type="containsErrors" dxfId="12" priority="7">
      <formula>ISERROR(I36)</formula>
    </cfRule>
  </conditionalFormatting>
  <conditionalFormatting sqref="I79:K79">
    <cfRule type="cellIs" dxfId="11" priority="8" operator="lessThan">
      <formula>0</formula>
    </cfRule>
    <cfRule type="containsErrors" dxfId="10" priority="9">
      <formula>ISERROR(I79)</formula>
    </cfRule>
  </conditionalFormatting>
  <conditionalFormatting sqref="I82:K83">
    <cfRule type="cellIs" dxfId="9" priority="4" operator="lessThan">
      <formula>0</formula>
    </cfRule>
    <cfRule type="containsErrors" dxfId="8" priority="5">
      <formula>ISERROR(I82)</formula>
    </cfRule>
  </conditionalFormatting>
  <conditionalFormatting sqref="K87:K88">
    <cfRule type="containsErrors" dxfId="7" priority="17">
      <formula>ISERROR(K87)</formula>
    </cfRule>
    <cfRule type="cellIs" dxfId="6" priority="16" operator="lessThan">
      <formula>0</formula>
    </cfRule>
  </conditionalFormatting>
  <conditionalFormatting sqref="M15:M81 M84:M86 M89:M108 M111:M113">
    <cfRule type="cellIs" dxfId="5" priority="3" operator="lessThan">
      <formula>0</formula>
    </cfRule>
  </conditionalFormatting>
  <conditionalFormatting sqref="M36">
    <cfRule type="containsErrors" dxfId="4" priority="33">
      <formula>ISERROR(M36)</formula>
    </cfRule>
  </conditionalFormatting>
  <conditionalFormatting sqref="M79">
    <cfRule type="containsErrors" dxfId="3" priority="29">
      <formula>ISERROR(M79)</formula>
    </cfRule>
  </conditionalFormatting>
  <conditionalFormatting sqref="M96">
    <cfRule type="containsErrors" dxfId="2" priority="23">
      <formula>ISERROR(M96)</formula>
    </cfRule>
  </conditionalFormatting>
  <conditionalFormatting sqref="M107">
    <cfRule type="containsErrors" dxfId="1" priority="21">
      <formula>ISERROR(M107)</formula>
    </cfRule>
  </conditionalFormatting>
  <conditionalFormatting sqref="R15">
    <cfRule type="cellIs" dxfId="0" priority="36" operator="equal">
      <formula>0</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DCCFD-BF8B-40CA-AB5D-B24BB5527238}">
  <dimension ref="C1:H128"/>
  <sheetViews>
    <sheetView topLeftCell="A64" workbookViewId="0">
      <selection activeCell="L62" sqref="L62"/>
    </sheetView>
  </sheetViews>
  <sheetFormatPr defaultRowHeight="15" x14ac:dyDescent="0.25"/>
  <cols>
    <col min="4" max="4" width="16.140625" bestFit="1" customWidth="1"/>
    <col min="5" max="5" width="54.140625" bestFit="1" customWidth="1"/>
    <col min="6" max="6" width="16.42578125" style="26" bestFit="1" customWidth="1"/>
    <col min="7" max="7" width="16.42578125" style="26" customWidth="1"/>
    <col min="8" max="8" width="21.140625" style="35" customWidth="1"/>
  </cols>
  <sheetData>
    <row r="1" spans="3:8" x14ac:dyDescent="0.25">
      <c r="D1">
        <v>1</v>
      </c>
      <c r="E1">
        <v>3</v>
      </c>
      <c r="F1">
        <v>8</v>
      </c>
      <c r="G1"/>
    </row>
    <row r="2" spans="3:8" x14ac:dyDescent="0.25">
      <c r="D2" t="s">
        <v>817</v>
      </c>
    </row>
    <row r="4" spans="3:8" ht="30" x14ac:dyDescent="0.25">
      <c r="E4" s="19" t="s">
        <v>818</v>
      </c>
      <c r="F4" s="27" t="s">
        <v>819</v>
      </c>
      <c r="G4" s="96"/>
    </row>
    <row r="5" spans="3:8" ht="30" x14ac:dyDescent="0.25">
      <c r="C5" t="s">
        <v>651</v>
      </c>
      <c r="D5" s="12" t="s">
        <v>820</v>
      </c>
      <c r="E5" s="20" t="s">
        <v>80</v>
      </c>
      <c r="F5" s="27" t="s">
        <v>821</v>
      </c>
      <c r="G5" s="97" t="s">
        <v>822</v>
      </c>
      <c r="H5" s="95" t="s">
        <v>823</v>
      </c>
    </row>
    <row r="6" spans="3:8" x14ac:dyDescent="0.25">
      <c r="C6" t="s">
        <v>179</v>
      </c>
      <c r="D6" s="13">
        <v>12</v>
      </c>
      <c r="E6" s="21" t="s">
        <v>661</v>
      </c>
      <c r="F6" s="28">
        <v>903863</v>
      </c>
      <c r="G6" s="28">
        <f>F6-H6</f>
        <v>903863</v>
      </c>
      <c r="H6" s="36"/>
    </row>
    <row r="7" spans="3:8" x14ac:dyDescent="0.25">
      <c r="C7" t="s">
        <v>188</v>
      </c>
      <c r="D7" s="13">
        <v>17</v>
      </c>
      <c r="E7" s="21" t="s">
        <v>662</v>
      </c>
      <c r="F7" s="28">
        <v>925366</v>
      </c>
      <c r="G7" s="28">
        <f t="shared" ref="G7:G70" si="0">F7-H7</f>
        <v>925366</v>
      </c>
      <c r="H7" s="36"/>
    </row>
    <row r="8" spans="3:8" x14ac:dyDescent="0.25">
      <c r="C8" t="s">
        <v>193</v>
      </c>
      <c r="D8" s="13">
        <v>19</v>
      </c>
      <c r="E8" s="21" t="s">
        <v>194</v>
      </c>
      <c r="F8" s="28">
        <v>1389334</v>
      </c>
      <c r="G8" s="28">
        <f t="shared" si="0"/>
        <v>1389334</v>
      </c>
      <c r="H8" s="36"/>
    </row>
    <row r="9" spans="3:8" x14ac:dyDescent="0.25">
      <c r="C9" s="9" t="s">
        <v>198</v>
      </c>
      <c r="D9" s="14">
        <v>22</v>
      </c>
      <c r="E9" s="22" t="s">
        <v>663</v>
      </c>
      <c r="F9" s="29">
        <v>657528</v>
      </c>
      <c r="G9" s="28">
        <f t="shared" si="0"/>
        <v>657528</v>
      </c>
      <c r="H9" s="36"/>
    </row>
    <row r="10" spans="3:8" x14ac:dyDescent="0.25">
      <c r="C10" t="s">
        <v>203</v>
      </c>
      <c r="D10" s="13">
        <v>25</v>
      </c>
      <c r="E10" s="21" t="s">
        <v>664</v>
      </c>
      <c r="F10" s="28">
        <v>822978</v>
      </c>
      <c r="G10" s="28">
        <f t="shared" si="0"/>
        <v>822978</v>
      </c>
      <c r="H10" s="36"/>
    </row>
    <row r="11" spans="3:8" x14ac:dyDescent="0.25">
      <c r="C11" t="s">
        <v>208</v>
      </c>
      <c r="D11" s="13">
        <v>29</v>
      </c>
      <c r="E11" s="21" t="s">
        <v>209</v>
      </c>
      <c r="F11" s="28">
        <v>542373</v>
      </c>
      <c r="G11" s="28">
        <f t="shared" si="0"/>
        <v>542373</v>
      </c>
      <c r="H11" s="36"/>
    </row>
    <row r="12" spans="3:8" x14ac:dyDescent="0.25">
      <c r="C12" t="s">
        <v>213</v>
      </c>
      <c r="D12" s="13">
        <v>35</v>
      </c>
      <c r="E12" s="21" t="s">
        <v>665</v>
      </c>
      <c r="F12" s="28">
        <v>1592149</v>
      </c>
      <c r="G12" s="28">
        <f t="shared" si="0"/>
        <v>1592149</v>
      </c>
      <c r="H12" s="36"/>
    </row>
    <row r="13" spans="3:8" x14ac:dyDescent="0.25">
      <c r="C13" t="s">
        <v>218</v>
      </c>
      <c r="D13" s="13">
        <v>50</v>
      </c>
      <c r="E13" s="21" t="s">
        <v>666</v>
      </c>
      <c r="F13" s="28">
        <v>873067</v>
      </c>
      <c r="G13" s="28">
        <f t="shared" si="0"/>
        <v>873067</v>
      </c>
      <c r="H13" s="36"/>
    </row>
    <row r="14" spans="3:8" x14ac:dyDescent="0.25">
      <c r="C14" t="s">
        <v>223</v>
      </c>
      <c r="D14" s="13">
        <v>75</v>
      </c>
      <c r="E14" s="21" t="s">
        <v>224</v>
      </c>
      <c r="F14" s="28">
        <v>1671917</v>
      </c>
      <c r="G14" s="28">
        <f t="shared" si="0"/>
        <v>1671917</v>
      </c>
      <c r="H14" s="36"/>
    </row>
    <row r="15" spans="3:8" x14ac:dyDescent="0.25">
      <c r="C15" t="s">
        <v>228</v>
      </c>
      <c r="D15" s="13">
        <v>101</v>
      </c>
      <c r="E15" s="21" t="s">
        <v>667</v>
      </c>
      <c r="F15" s="28">
        <v>855647</v>
      </c>
      <c r="G15" s="28">
        <f t="shared" si="0"/>
        <v>855647</v>
      </c>
      <c r="H15" s="36"/>
    </row>
    <row r="16" spans="3:8" x14ac:dyDescent="0.25">
      <c r="C16" t="s">
        <v>233</v>
      </c>
      <c r="D16" s="13">
        <v>113</v>
      </c>
      <c r="E16" s="21" t="s">
        <v>668</v>
      </c>
      <c r="F16" s="28">
        <v>1626677</v>
      </c>
      <c r="G16" s="28">
        <f t="shared" si="0"/>
        <v>1626677</v>
      </c>
      <c r="H16" s="36"/>
    </row>
    <row r="17" spans="3:8" x14ac:dyDescent="0.25">
      <c r="C17" t="s">
        <v>238</v>
      </c>
      <c r="D17" s="13">
        <v>114</v>
      </c>
      <c r="E17" s="21" t="s">
        <v>669</v>
      </c>
      <c r="F17" s="28">
        <v>199106</v>
      </c>
      <c r="G17" s="28">
        <f t="shared" si="0"/>
        <v>199106</v>
      </c>
      <c r="H17" s="36"/>
    </row>
    <row r="18" spans="3:8" x14ac:dyDescent="0.25">
      <c r="C18" t="s">
        <v>248</v>
      </c>
      <c r="D18" s="13">
        <v>202</v>
      </c>
      <c r="E18" s="23" t="s">
        <v>670</v>
      </c>
      <c r="F18" s="28">
        <v>0</v>
      </c>
      <c r="G18" s="28">
        <f t="shared" si="0"/>
        <v>0</v>
      </c>
      <c r="H18" s="36"/>
    </row>
    <row r="19" spans="3:8" x14ac:dyDescent="0.25">
      <c r="C19" t="s">
        <v>253</v>
      </c>
      <c r="D19" s="13">
        <v>203</v>
      </c>
      <c r="E19" s="21" t="s">
        <v>671</v>
      </c>
      <c r="F19" s="28">
        <v>381577</v>
      </c>
      <c r="G19" s="28">
        <f t="shared" si="0"/>
        <v>381577</v>
      </c>
      <c r="H19" s="36"/>
    </row>
    <row r="20" spans="3:8" x14ac:dyDescent="0.25">
      <c r="C20" t="s">
        <v>258</v>
      </c>
      <c r="D20" s="13">
        <v>205</v>
      </c>
      <c r="E20" s="21" t="s">
        <v>259</v>
      </c>
      <c r="F20" s="28">
        <v>1100242</v>
      </c>
      <c r="G20" s="28">
        <f t="shared" si="0"/>
        <v>1100242</v>
      </c>
      <c r="H20" s="36"/>
    </row>
    <row r="21" spans="3:8" x14ac:dyDescent="0.25">
      <c r="C21" t="s">
        <v>263</v>
      </c>
      <c r="D21" s="13">
        <v>206</v>
      </c>
      <c r="E21" s="21" t="s">
        <v>672</v>
      </c>
      <c r="F21" s="28">
        <v>1124852</v>
      </c>
      <c r="G21" s="28">
        <f t="shared" si="0"/>
        <v>1124852</v>
      </c>
      <c r="H21" s="36"/>
    </row>
    <row r="22" spans="3:8" x14ac:dyDescent="0.25">
      <c r="C22" t="s">
        <v>268</v>
      </c>
      <c r="D22" s="13">
        <v>211</v>
      </c>
      <c r="E22" s="21" t="s">
        <v>269</v>
      </c>
      <c r="F22" s="28">
        <v>590641</v>
      </c>
      <c r="G22" s="28">
        <f t="shared" si="0"/>
        <v>590641</v>
      </c>
      <c r="H22" s="36"/>
    </row>
    <row r="23" spans="3:8" x14ac:dyDescent="0.25">
      <c r="C23" t="s">
        <v>273</v>
      </c>
      <c r="D23" s="14">
        <v>216</v>
      </c>
      <c r="E23" s="22" t="s">
        <v>673</v>
      </c>
      <c r="F23" s="28">
        <v>1320866</v>
      </c>
      <c r="G23" s="28">
        <f t="shared" si="0"/>
        <v>1320866</v>
      </c>
      <c r="H23" s="36"/>
    </row>
    <row r="24" spans="3:8" x14ac:dyDescent="0.25">
      <c r="C24" t="s">
        <v>278</v>
      </c>
      <c r="D24" s="13">
        <v>220</v>
      </c>
      <c r="E24" s="21" t="s">
        <v>279</v>
      </c>
      <c r="F24" s="28">
        <v>547287</v>
      </c>
      <c r="G24" s="28">
        <f t="shared" si="0"/>
        <v>547287</v>
      </c>
      <c r="H24" s="36"/>
    </row>
    <row r="25" spans="3:8" x14ac:dyDescent="0.25">
      <c r="C25" t="s">
        <v>282</v>
      </c>
      <c r="D25" s="14">
        <v>223</v>
      </c>
      <c r="E25" s="22" t="s">
        <v>674</v>
      </c>
      <c r="F25" s="28">
        <v>986583</v>
      </c>
      <c r="G25" s="28">
        <f t="shared" si="0"/>
        <v>986583</v>
      </c>
      <c r="H25" s="36"/>
    </row>
    <row r="26" spans="3:8" x14ac:dyDescent="0.25">
      <c r="C26" t="s">
        <v>287</v>
      </c>
      <c r="D26" s="13">
        <v>229</v>
      </c>
      <c r="E26" s="21" t="s">
        <v>288</v>
      </c>
      <c r="F26" s="28">
        <v>1321214</v>
      </c>
      <c r="G26" s="28">
        <f t="shared" si="0"/>
        <v>1321214</v>
      </c>
      <c r="H26" s="36"/>
    </row>
    <row r="27" spans="3:8" x14ac:dyDescent="0.25">
      <c r="C27" t="s">
        <v>292</v>
      </c>
      <c r="D27" s="13">
        <v>230</v>
      </c>
      <c r="E27" s="21" t="s">
        <v>293</v>
      </c>
      <c r="F27" s="28">
        <v>987822</v>
      </c>
      <c r="G27" s="28">
        <f t="shared" si="0"/>
        <v>987822</v>
      </c>
      <c r="H27" s="36"/>
    </row>
    <row r="28" spans="3:8" x14ac:dyDescent="0.25">
      <c r="C28" t="s">
        <v>296</v>
      </c>
      <c r="D28" s="13">
        <v>232</v>
      </c>
      <c r="E28" s="21" t="s">
        <v>297</v>
      </c>
      <c r="F28" s="28">
        <v>1039741</v>
      </c>
      <c r="G28" s="28">
        <f t="shared" si="0"/>
        <v>1039741</v>
      </c>
      <c r="H28" s="36"/>
    </row>
    <row r="29" spans="3:8" x14ac:dyDescent="0.25">
      <c r="C29" t="s">
        <v>301</v>
      </c>
      <c r="D29" s="13">
        <v>237</v>
      </c>
      <c r="E29" s="21" t="s">
        <v>302</v>
      </c>
      <c r="F29" s="28">
        <v>838566</v>
      </c>
      <c r="G29" s="28">
        <f t="shared" si="0"/>
        <v>838566</v>
      </c>
      <c r="H29" s="36"/>
    </row>
    <row r="30" spans="3:8" x14ac:dyDescent="0.25">
      <c r="C30" s="10" t="s">
        <v>306</v>
      </c>
      <c r="D30" s="15">
        <v>238</v>
      </c>
      <c r="E30" s="24" t="s">
        <v>307</v>
      </c>
      <c r="F30" s="30">
        <v>540567</v>
      </c>
      <c r="G30" s="28">
        <f t="shared" si="0"/>
        <v>540567</v>
      </c>
      <c r="H30" s="36"/>
    </row>
    <row r="31" spans="3:8" x14ac:dyDescent="0.25">
      <c r="C31" t="s">
        <v>311</v>
      </c>
      <c r="D31" s="13">
        <v>239</v>
      </c>
      <c r="E31" s="21" t="s">
        <v>312</v>
      </c>
      <c r="F31" s="28">
        <v>2524366</v>
      </c>
      <c r="G31" s="28">
        <f t="shared" si="0"/>
        <v>2524366</v>
      </c>
      <c r="H31" s="36"/>
    </row>
    <row r="32" spans="3:8" x14ac:dyDescent="0.25">
      <c r="C32" t="s">
        <v>316</v>
      </c>
      <c r="D32" s="13">
        <v>245</v>
      </c>
      <c r="E32" s="21" t="s">
        <v>317</v>
      </c>
      <c r="F32" s="28">
        <v>903201</v>
      </c>
      <c r="G32" s="28">
        <f t="shared" si="0"/>
        <v>903201</v>
      </c>
      <c r="H32" s="36"/>
    </row>
    <row r="33" spans="3:8" x14ac:dyDescent="0.25">
      <c r="C33" t="s">
        <v>321</v>
      </c>
      <c r="D33" s="13">
        <v>246</v>
      </c>
      <c r="E33" s="21" t="s">
        <v>322</v>
      </c>
      <c r="F33" s="28">
        <v>0</v>
      </c>
      <c r="G33" s="28">
        <f t="shared" si="0"/>
        <v>0</v>
      </c>
      <c r="H33" s="36"/>
    </row>
    <row r="34" spans="3:8" x14ac:dyDescent="0.25">
      <c r="C34" s="10" t="s">
        <v>326</v>
      </c>
      <c r="D34" s="15">
        <v>258</v>
      </c>
      <c r="E34" s="24" t="s">
        <v>675</v>
      </c>
      <c r="F34" s="30">
        <v>1981810</v>
      </c>
      <c r="G34" s="28">
        <f t="shared" si="0"/>
        <v>1981810</v>
      </c>
      <c r="H34" s="36"/>
    </row>
    <row r="35" spans="3:8" x14ac:dyDescent="0.25">
      <c r="C35" t="s">
        <v>343</v>
      </c>
      <c r="D35" s="13">
        <v>275</v>
      </c>
      <c r="E35" s="21" t="s">
        <v>344</v>
      </c>
      <c r="F35" s="28">
        <v>1615301</v>
      </c>
      <c r="G35" s="28">
        <f t="shared" si="0"/>
        <v>1615301</v>
      </c>
      <c r="H35" s="36"/>
    </row>
    <row r="36" spans="3:8" x14ac:dyDescent="0.25">
      <c r="C36" t="s">
        <v>349</v>
      </c>
      <c r="D36" s="13">
        <v>284</v>
      </c>
      <c r="E36" s="21" t="s">
        <v>679</v>
      </c>
      <c r="F36" s="28">
        <v>1019994</v>
      </c>
      <c r="G36" s="28">
        <f t="shared" si="0"/>
        <v>1019994</v>
      </c>
      <c r="H36" s="36"/>
    </row>
    <row r="37" spans="3:8" x14ac:dyDescent="0.25">
      <c r="C37" t="s">
        <v>354</v>
      </c>
      <c r="D37" s="13">
        <v>285</v>
      </c>
      <c r="E37" s="21" t="s">
        <v>680</v>
      </c>
      <c r="F37" s="28">
        <v>2106754</v>
      </c>
      <c r="G37" s="28">
        <f t="shared" si="0"/>
        <v>2106754</v>
      </c>
      <c r="H37" s="36"/>
    </row>
    <row r="38" spans="3:8" x14ac:dyDescent="0.25">
      <c r="C38" t="s">
        <v>359</v>
      </c>
      <c r="D38" s="13">
        <v>287</v>
      </c>
      <c r="E38" s="21" t="s">
        <v>681</v>
      </c>
      <c r="F38" s="28">
        <v>619570</v>
      </c>
      <c r="G38" s="28">
        <f t="shared" si="0"/>
        <v>619570</v>
      </c>
      <c r="H38" s="36"/>
    </row>
    <row r="39" spans="3:8" x14ac:dyDescent="0.25">
      <c r="C39" t="s">
        <v>364</v>
      </c>
      <c r="D39" s="14">
        <v>307</v>
      </c>
      <c r="E39" s="22" t="s">
        <v>682</v>
      </c>
      <c r="F39" s="28">
        <v>2021266</v>
      </c>
      <c r="G39" s="28">
        <f t="shared" si="0"/>
        <v>2021266</v>
      </c>
      <c r="H39" s="36"/>
    </row>
    <row r="40" spans="3:8" x14ac:dyDescent="0.25">
      <c r="C40" t="s">
        <v>369</v>
      </c>
      <c r="D40" s="13">
        <v>309</v>
      </c>
      <c r="E40" s="21" t="s">
        <v>683</v>
      </c>
      <c r="F40" s="28">
        <v>2450382</v>
      </c>
      <c r="G40" s="28">
        <f t="shared" si="0"/>
        <v>2450382</v>
      </c>
      <c r="H40" s="36"/>
    </row>
    <row r="41" spans="3:8" x14ac:dyDescent="0.25">
      <c r="C41" t="s">
        <v>374</v>
      </c>
      <c r="D41" s="13">
        <v>310</v>
      </c>
      <c r="E41" s="21" t="s">
        <v>375</v>
      </c>
      <c r="F41" s="28">
        <v>569906</v>
      </c>
      <c r="G41" s="28">
        <f t="shared" si="0"/>
        <v>569906</v>
      </c>
      <c r="H41" s="36"/>
    </row>
    <row r="42" spans="3:8" x14ac:dyDescent="0.25">
      <c r="C42" t="s">
        <v>379</v>
      </c>
      <c r="D42" s="13">
        <v>311</v>
      </c>
      <c r="E42" s="21" t="s">
        <v>380</v>
      </c>
      <c r="F42" s="28">
        <v>1000338</v>
      </c>
      <c r="G42" s="28">
        <f t="shared" si="0"/>
        <v>1000338</v>
      </c>
      <c r="H42" s="36"/>
    </row>
    <row r="43" spans="3:8" x14ac:dyDescent="0.25">
      <c r="C43" t="s">
        <v>384</v>
      </c>
      <c r="D43" s="13">
        <v>313</v>
      </c>
      <c r="E43" s="21" t="s">
        <v>385</v>
      </c>
      <c r="F43" s="28">
        <v>2290042</v>
      </c>
      <c r="G43" s="28">
        <f t="shared" si="0"/>
        <v>2290042</v>
      </c>
      <c r="H43" s="36"/>
    </row>
    <row r="44" spans="3:8" x14ac:dyDescent="0.25">
      <c r="C44" t="s">
        <v>389</v>
      </c>
      <c r="D44" s="13">
        <v>314</v>
      </c>
      <c r="E44" s="21" t="s">
        <v>390</v>
      </c>
      <c r="F44" s="28">
        <v>882038</v>
      </c>
      <c r="G44" s="28">
        <f t="shared" si="0"/>
        <v>882038</v>
      </c>
      <c r="H44" s="36"/>
    </row>
    <row r="45" spans="3:8" x14ac:dyDescent="0.25">
      <c r="C45" t="s">
        <v>400</v>
      </c>
      <c r="D45" s="13">
        <v>324</v>
      </c>
      <c r="E45" s="21" t="s">
        <v>401</v>
      </c>
      <c r="F45" s="28">
        <v>550616</v>
      </c>
      <c r="G45" s="28">
        <f t="shared" si="0"/>
        <v>550616</v>
      </c>
      <c r="H45" s="36"/>
    </row>
    <row r="46" spans="3:8" x14ac:dyDescent="0.25">
      <c r="C46" t="s">
        <v>404</v>
      </c>
      <c r="D46" s="13">
        <v>327</v>
      </c>
      <c r="E46" s="21" t="s">
        <v>405</v>
      </c>
      <c r="F46" s="28">
        <v>548145</v>
      </c>
      <c r="G46" s="28">
        <f t="shared" si="0"/>
        <v>548145</v>
      </c>
      <c r="H46" s="36"/>
    </row>
    <row r="47" spans="3:8" x14ac:dyDescent="0.25">
      <c r="C47" s="10" t="s">
        <v>409</v>
      </c>
      <c r="D47" s="15">
        <v>331</v>
      </c>
      <c r="E47" s="24" t="s">
        <v>684</v>
      </c>
      <c r="F47" s="30">
        <v>339469</v>
      </c>
      <c r="G47" s="28">
        <f t="shared" si="0"/>
        <v>339469</v>
      </c>
      <c r="H47" s="36"/>
    </row>
    <row r="48" spans="3:8" x14ac:dyDescent="0.25">
      <c r="C48" t="s">
        <v>414</v>
      </c>
      <c r="D48" s="13">
        <v>332</v>
      </c>
      <c r="E48" s="21" t="s">
        <v>415</v>
      </c>
      <c r="F48" s="28">
        <v>964704</v>
      </c>
      <c r="G48" s="28">
        <f t="shared" si="0"/>
        <v>964704</v>
      </c>
      <c r="H48" s="36"/>
    </row>
    <row r="49" spans="3:8" x14ac:dyDescent="0.25">
      <c r="C49" t="s">
        <v>419</v>
      </c>
      <c r="D49" s="14">
        <v>333</v>
      </c>
      <c r="E49" s="22" t="s">
        <v>420</v>
      </c>
      <c r="F49" s="28">
        <v>1945242</v>
      </c>
      <c r="G49" s="28">
        <f t="shared" si="0"/>
        <v>1945242</v>
      </c>
      <c r="H49" s="36"/>
    </row>
    <row r="50" spans="3:8" x14ac:dyDescent="0.25">
      <c r="C50" t="s">
        <v>424</v>
      </c>
      <c r="D50" s="13">
        <v>337</v>
      </c>
      <c r="E50" s="21" t="s">
        <v>425</v>
      </c>
      <c r="F50" s="28">
        <v>0</v>
      </c>
      <c r="G50" s="28">
        <f t="shared" si="0"/>
        <v>0</v>
      </c>
      <c r="H50" s="36"/>
    </row>
    <row r="51" spans="3:8" x14ac:dyDescent="0.25">
      <c r="C51" t="s">
        <v>428</v>
      </c>
      <c r="D51" s="13">
        <v>339</v>
      </c>
      <c r="E51" s="21" t="s">
        <v>429</v>
      </c>
      <c r="F51" s="28">
        <v>1039830</v>
      </c>
      <c r="G51" s="28">
        <f t="shared" si="0"/>
        <v>1039830</v>
      </c>
      <c r="H51" s="36"/>
    </row>
    <row r="52" spans="3:8" x14ac:dyDescent="0.25">
      <c r="C52" t="s">
        <v>432</v>
      </c>
      <c r="D52" s="13">
        <v>341</v>
      </c>
      <c r="E52" s="21" t="s">
        <v>433</v>
      </c>
      <c r="F52" s="28">
        <v>589823</v>
      </c>
      <c r="G52" s="28">
        <f t="shared" si="0"/>
        <v>589823</v>
      </c>
      <c r="H52" s="36"/>
    </row>
    <row r="53" spans="3:8" x14ac:dyDescent="0.25">
      <c r="C53" t="s">
        <v>437</v>
      </c>
      <c r="D53" s="13">
        <v>342</v>
      </c>
      <c r="E53" s="21" t="s">
        <v>438</v>
      </c>
      <c r="F53" s="28">
        <v>934504</v>
      </c>
      <c r="G53" s="28">
        <f t="shared" si="0"/>
        <v>934504</v>
      </c>
      <c r="H53" s="36"/>
    </row>
    <row r="54" spans="3:8" x14ac:dyDescent="0.25">
      <c r="C54" t="s">
        <v>442</v>
      </c>
      <c r="D54" s="13">
        <v>343</v>
      </c>
      <c r="E54" s="21" t="s">
        <v>443</v>
      </c>
      <c r="F54" s="28">
        <v>770548</v>
      </c>
      <c r="G54" s="28">
        <f t="shared" si="0"/>
        <v>770548</v>
      </c>
      <c r="H54" s="36"/>
    </row>
    <row r="55" spans="3:8" x14ac:dyDescent="0.25">
      <c r="C55" t="s">
        <v>447</v>
      </c>
      <c r="D55" s="13">
        <v>370</v>
      </c>
      <c r="E55" s="21" t="s">
        <v>448</v>
      </c>
      <c r="F55" s="28">
        <v>10869339</v>
      </c>
      <c r="G55" s="28">
        <f t="shared" si="0"/>
        <v>8358996</v>
      </c>
      <c r="H55" s="37">
        <v>2510343</v>
      </c>
    </row>
    <row r="56" spans="3:8" x14ac:dyDescent="0.25">
      <c r="C56" t="s">
        <v>452</v>
      </c>
      <c r="D56" s="13">
        <v>400</v>
      </c>
      <c r="E56" s="21" t="s">
        <v>685</v>
      </c>
      <c r="F56" s="28">
        <v>977562</v>
      </c>
      <c r="G56" s="28">
        <f t="shared" si="0"/>
        <v>977562</v>
      </c>
      <c r="H56" s="36"/>
    </row>
    <row r="57" spans="3:8" x14ac:dyDescent="0.25">
      <c r="C57" t="s">
        <v>457</v>
      </c>
      <c r="D57" s="13">
        <v>405</v>
      </c>
      <c r="E57" s="21" t="s">
        <v>686</v>
      </c>
      <c r="F57" s="28">
        <v>839554</v>
      </c>
      <c r="G57" s="28">
        <f t="shared" si="0"/>
        <v>839554</v>
      </c>
      <c r="H57" s="36"/>
    </row>
    <row r="58" spans="3:8" x14ac:dyDescent="0.25">
      <c r="C58" s="10" t="s">
        <v>462</v>
      </c>
      <c r="D58" s="15">
        <v>406</v>
      </c>
      <c r="E58" s="24" t="s">
        <v>687</v>
      </c>
      <c r="F58" s="30">
        <v>514540</v>
      </c>
      <c r="G58" s="28">
        <f t="shared" si="0"/>
        <v>514540</v>
      </c>
      <c r="H58" s="36"/>
    </row>
    <row r="59" spans="3:8" x14ac:dyDescent="0.25">
      <c r="C59" t="s">
        <v>467</v>
      </c>
      <c r="D59" s="13">
        <v>407</v>
      </c>
      <c r="E59" s="21" t="s">
        <v>688</v>
      </c>
      <c r="F59" s="28">
        <v>1023841</v>
      </c>
      <c r="G59" s="28">
        <f t="shared" si="0"/>
        <v>1023841</v>
      </c>
      <c r="H59" s="36"/>
    </row>
    <row r="60" spans="3:8" x14ac:dyDescent="0.25">
      <c r="C60" t="s">
        <v>472</v>
      </c>
      <c r="D60" s="13">
        <v>409</v>
      </c>
      <c r="E60" s="21" t="s">
        <v>689</v>
      </c>
      <c r="F60" s="28">
        <v>879828</v>
      </c>
      <c r="G60" s="28">
        <f t="shared" si="0"/>
        <v>879828</v>
      </c>
      <c r="H60" s="36"/>
    </row>
    <row r="61" spans="3:8" x14ac:dyDescent="0.25">
      <c r="C61" t="s">
        <v>477</v>
      </c>
      <c r="D61" s="13">
        <v>412</v>
      </c>
      <c r="E61" s="21" t="s">
        <v>690</v>
      </c>
      <c r="F61" s="28">
        <v>946270</v>
      </c>
      <c r="G61" s="28">
        <f t="shared" si="0"/>
        <v>946270</v>
      </c>
      <c r="H61" s="36"/>
    </row>
    <row r="62" spans="3:8" x14ac:dyDescent="0.25">
      <c r="C62" t="s">
        <v>482</v>
      </c>
      <c r="D62" s="13">
        <v>415</v>
      </c>
      <c r="E62" s="21" t="s">
        <v>483</v>
      </c>
      <c r="F62" s="28">
        <v>1636985</v>
      </c>
      <c r="G62" s="28">
        <f t="shared" si="0"/>
        <v>1636985</v>
      </c>
      <c r="H62" s="36"/>
    </row>
    <row r="63" spans="3:8" x14ac:dyDescent="0.25">
      <c r="C63" t="s">
        <v>487</v>
      </c>
      <c r="D63" s="13">
        <v>418</v>
      </c>
      <c r="E63" s="21" t="s">
        <v>488</v>
      </c>
      <c r="F63" s="28">
        <v>1893021</v>
      </c>
      <c r="G63" s="28">
        <f t="shared" si="0"/>
        <v>1893021</v>
      </c>
      <c r="H63" s="36"/>
    </row>
    <row r="64" spans="3:8" x14ac:dyDescent="0.25">
      <c r="C64" t="s">
        <v>492</v>
      </c>
      <c r="D64" s="13">
        <v>420</v>
      </c>
      <c r="E64" s="21" t="s">
        <v>691</v>
      </c>
      <c r="F64" s="28">
        <v>3198650</v>
      </c>
      <c r="G64" s="28">
        <f t="shared" si="0"/>
        <v>3198650</v>
      </c>
      <c r="H64" s="36"/>
    </row>
    <row r="65" spans="3:8" x14ac:dyDescent="0.25">
      <c r="C65" t="s">
        <v>503</v>
      </c>
      <c r="D65" s="13">
        <v>424</v>
      </c>
      <c r="E65" s="21" t="s">
        <v>694</v>
      </c>
      <c r="F65" s="28">
        <v>1596752</v>
      </c>
      <c r="G65" s="28">
        <f t="shared" si="0"/>
        <v>1596752</v>
      </c>
      <c r="H65" s="36"/>
    </row>
    <row r="66" spans="3:8" x14ac:dyDescent="0.25">
      <c r="C66" t="s">
        <v>508</v>
      </c>
      <c r="D66" s="13">
        <v>426</v>
      </c>
      <c r="E66" s="23" t="s">
        <v>695</v>
      </c>
      <c r="F66" s="28">
        <v>0</v>
      </c>
      <c r="G66" s="28">
        <f t="shared" si="0"/>
        <v>0</v>
      </c>
      <c r="H66" s="36"/>
    </row>
    <row r="67" spans="3:8" x14ac:dyDescent="0.25">
      <c r="C67" t="s">
        <v>512</v>
      </c>
      <c r="D67" s="13">
        <v>432</v>
      </c>
      <c r="E67" s="21" t="s">
        <v>696</v>
      </c>
      <c r="F67" s="28">
        <v>244378</v>
      </c>
      <c r="G67" s="28">
        <f t="shared" si="0"/>
        <v>244378</v>
      </c>
      <c r="H67" s="36"/>
    </row>
    <row r="68" spans="3:8" x14ac:dyDescent="0.25">
      <c r="C68" t="s">
        <v>517</v>
      </c>
      <c r="D68" s="13">
        <v>436</v>
      </c>
      <c r="E68" s="21" t="s">
        <v>518</v>
      </c>
      <c r="F68" s="28">
        <v>1646410</v>
      </c>
      <c r="G68" s="28">
        <f t="shared" si="0"/>
        <v>1646410</v>
      </c>
      <c r="H68" s="36"/>
    </row>
    <row r="69" spans="3:8" x14ac:dyDescent="0.25">
      <c r="C69" s="10" t="s">
        <v>522</v>
      </c>
      <c r="D69" s="15">
        <v>443</v>
      </c>
      <c r="E69" s="24" t="s">
        <v>523</v>
      </c>
      <c r="F69" s="30">
        <v>1391259</v>
      </c>
      <c r="G69" s="28">
        <f t="shared" si="0"/>
        <v>1391259</v>
      </c>
      <c r="H69" s="36"/>
    </row>
    <row r="70" spans="3:8" x14ac:dyDescent="0.25">
      <c r="C70" s="10" t="s">
        <v>527</v>
      </c>
      <c r="D70" s="15">
        <v>444</v>
      </c>
      <c r="E70" s="24" t="s">
        <v>697</v>
      </c>
      <c r="F70" s="30">
        <v>617760</v>
      </c>
      <c r="G70" s="28">
        <f t="shared" si="0"/>
        <v>617760</v>
      </c>
      <c r="H70" s="36"/>
    </row>
    <row r="71" spans="3:8" x14ac:dyDescent="0.25">
      <c r="C71" t="s">
        <v>532</v>
      </c>
      <c r="D71" s="13">
        <v>445</v>
      </c>
      <c r="E71" s="21" t="s">
        <v>698</v>
      </c>
      <c r="F71" s="28">
        <v>1000689</v>
      </c>
      <c r="G71" s="28">
        <f t="shared" ref="G71:G94" si="1">F71-H71</f>
        <v>1000689</v>
      </c>
      <c r="H71" s="36"/>
    </row>
    <row r="72" spans="3:8" x14ac:dyDescent="0.25">
      <c r="C72" t="s">
        <v>537</v>
      </c>
      <c r="D72" s="13">
        <v>451</v>
      </c>
      <c r="E72" s="21" t="s">
        <v>538</v>
      </c>
      <c r="F72" s="28">
        <v>1055782</v>
      </c>
      <c r="G72" s="28">
        <f t="shared" si="1"/>
        <v>1055782</v>
      </c>
      <c r="H72" s="36"/>
    </row>
    <row r="73" spans="3:8" x14ac:dyDescent="0.25">
      <c r="C73" t="s">
        <v>542</v>
      </c>
      <c r="D73" s="13">
        <v>457</v>
      </c>
      <c r="E73" s="21" t="s">
        <v>699</v>
      </c>
      <c r="F73" s="28">
        <v>454983</v>
      </c>
      <c r="G73" s="28">
        <f t="shared" si="1"/>
        <v>454983</v>
      </c>
      <c r="H73" s="36"/>
    </row>
    <row r="74" spans="3:8" x14ac:dyDescent="0.25">
      <c r="C74" t="s">
        <v>547</v>
      </c>
      <c r="D74" s="13">
        <v>458</v>
      </c>
      <c r="E74" s="21" t="s">
        <v>700</v>
      </c>
      <c r="F74" s="28">
        <v>251917</v>
      </c>
      <c r="G74" s="28">
        <f t="shared" si="1"/>
        <v>251917</v>
      </c>
      <c r="H74" s="36"/>
    </row>
    <row r="75" spans="3:8" x14ac:dyDescent="0.25">
      <c r="C75" t="s">
        <v>552</v>
      </c>
      <c r="D75" s="13">
        <v>460</v>
      </c>
      <c r="E75" s="21" t="s">
        <v>553</v>
      </c>
      <c r="F75" s="28">
        <v>1055430</v>
      </c>
      <c r="G75" s="28">
        <f t="shared" si="1"/>
        <v>1055430</v>
      </c>
      <c r="H75" s="36"/>
    </row>
    <row r="76" spans="3:8" x14ac:dyDescent="0.25">
      <c r="C76" t="s">
        <v>562</v>
      </c>
      <c r="D76" s="13">
        <v>466</v>
      </c>
      <c r="E76" s="21" t="s">
        <v>563</v>
      </c>
      <c r="F76" s="28">
        <v>1296879</v>
      </c>
      <c r="G76" s="28">
        <f t="shared" si="1"/>
        <v>1296879</v>
      </c>
      <c r="H76" s="36"/>
    </row>
    <row r="77" spans="3:8" x14ac:dyDescent="0.25">
      <c r="C77" t="s">
        <v>567</v>
      </c>
      <c r="D77" s="13">
        <v>467</v>
      </c>
      <c r="E77" s="21" t="s">
        <v>568</v>
      </c>
      <c r="F77" s="28">
        <v>700037</v>
      </c>
      <c r="G77" s="28">
        <f t="shared" si="1"/>
        <v>700037</v>
      </c>
      <c r="H77" s="36"/>
    </row>
    <row r="78" spans="3:8" x14ac:dyDescent="0.25">
      <c r="C78" t="s">
        <v>572</v>
      </c>
      <c r="D78" s="13">
        <v>468</v>
      </c>
      <c r="E78" s="21" t="s">
        <v>701</v>
      </c>
      <c r="F78" s="28">
        <v>888432</v>
      </c>
      <c r="G78" s="28">
        <f t="shared" si="1"/>
        <v>888432</v>
      </c>
      <c r="H78" s="36"/>
    </row>
    <row r="79" spans="3:8" x14ac:dyDescent="0.25">
      <c r="C79" t="s">
        <v>577</v>
      </c>
      <c r="D79" s="13">
        <v>478</v>
      </c>
      <c r="E79" s="21" t="s">
        <v>702</v>
      </c>
      <c r="F79" s="28">
        <v>1029991</v>
      </c>
      <c r="G79" s="28">
        <f t="shared" si="1"/>
        <v>1029991</v>
      </c>
      <c r="H79" s="36"/>
    </row>
    <row r="80" spans="3:8" x14ac:dyDescent="0.25">
      <c r="C80" t="s">
        <v>582</v>
      </c>
      <c r="D80" s="13">
        <v>479</v>
      </c>
      <c r="E80" s="21" t="s">
        <v>583</v>
      </c>
      <c r="F80" s="28">
        <v>1000271</v>
      </c>
      <c r="G80" s="28">
        <f t="shared" si="1"/>
        <v>1000271</v>
      </c>
      <c r="H80" s="36"/>
    </row>
    <row r="81" spans="3:8" x14ac:dyDescent="0.25">
      <c r="C81" t="s">
        <v>592</v>
      </c>
      <c r="D81" s="13">
        <v>486</v>
      </c>
      <c r="E81" s="21" t="s">
        <v>593</v>
      </c>
      <c r="F81" s="28">
        <v>976885</v>
      </c>
      <c r="G81" s="28">
        <f t="shared" si="1"/>
        <v>976885</v>
      </c>
      <c r="H81" s="36"/>
    </row>
    <row r="82" spans="3:8" x14ac:dyDescent="0.25">
      <c r="C82" t="s">
        <v>597</v>
      </c>
      <c r="D82" s="13">
        <v>488</v>
      </c>
      <c r="E82" s="21" t="s">
        <v>703</v>
      </c>
      <c r="F82" s="28">
        <v>1015066</v>
      </c>
      <c r="G82" s="28">
        <f t="shared" si="1"/>
        <v>1015066</v>
      </c>
      <c r="H82" s="36"/>
    </row>
    <row r="83" spans="3:8" x14ac:dyDescent="0.25">
      <c r="C83" t="s">
        <v>602</v>
      </c>
      <c r="D83" s="13">
        <v>495</v>
      </c>
      <c r="E83" s="21" t="s">
        <v>704</v>
      </c>
      <c r="F83" s="28">
        <v>1002001</v>
      </c>
      <c r="G83" s="28">
        <f t="shared" si="1"/>
        <v>1002001</v>
      </c>
      <c r="H83" s="36"/>
    </row>
    <row r="84" spans="3:8" x14ac:dyDescent="0.25">
      <c r="C84" t="s">
        <v>607</v>
      </c>
      <c r="D84" s="13">
        <v>499</v>
      </c>
      <c r="E84" s="21" t="s">
        <v>608</v>
      </c>
      <c r="F84" s="28">
        <v>388447</v>
      </c>
      <c r="G84" s="28">
        <f t="shared" si="1"/>
        <v>388447</v>
      </c>
      <c r="H84" s="36"/>
    </row>
    <row r="85" spans="3:8" x14ac:dyDescent="0.25">
      <c r="C85" s="10" t="s">
        <v>612</v>
      </c>
      <c r="D85" s="15">
        <v>504</v>
      </c>
      <c r="E85" s="24" t="s">
        <v>613</v>
      </c>
      <c r="F85" s="30">
        <v>1523093</v>
      </c>
      <c r="G85" s="28">
        <f t="shared" si="1"/>
        <v>1523093</v>
      </c>
      <c r="H85" s="36"/>
    </row>
    <row r="86" spans="3:8" x14ac:dyDescent="0.25">
      <c r="C86" t="s">
        <v>617</v>
      </c>
      <c r="D86" s="13">
        <v>507</v>
      </c>
      <c r="E86" s="21" t="s">
        <v>705</v>
      </c>
      <c r="F86" s="28">
        <v>1292903</v>
      </c>
      <c r="G86" s="28">
        <f t="shared" si="1"/>
        <v>1292903</v>
      </c>
      <c r="H86" s="36"/>
    </row>
    <row r="87" spans="3:8" x14ac:dyDescent="0.25">
      <c r="C87" t="s">
        <v>622</v>
      </c>
      <c r="D87" s="13">
        <v>508</v>
      </c>
      <c r="E87" s="21" t="s">
        <v>706</v>
      </c>
      <c r="F87" s="28">
        <v>841763</v>
      </c>
      <c r="G87" s="28">
        <f t="shared" si="1"/>
        <v>841763</v>
      </c>
      <c r="H87" s="36"/>
    </row>
    <row r="88" spans="3:8" x14ac:dyDescent="0.25">
      <c r="C88" t="s">
        <v>824</v>
      </c>
      <c r="D88" s="13">
        <v>509</v>
      </c>
      <c r="E88" s="21" t="s">
        <v>825</v>
      </c>
      <c r="F88" s="28">
        <v>0</v>
      </c>
      <c r="G88" s="28">
        <f t="shared" si="1"/>
        <v>0</v>
      </c>
      <c r="H88" s="36"/>
    </row>
    <row r="89" spans="3:8" x14ac:dyDescent="0.25">
      <c r="C89" t="s">
        <v>826</v>
      </c>
      <c r="D89" s="13">
        <v>513</v>
      </c>
      <c r="E89" s="21" t="s">
        <v>827</v>
      </c>
      <c r="F89" s="28">
        <v>0</v>
      </c>
      <c r="G89" s="28">
        <f t="shared" si="1"/>
        <v>0</v>
      </c>
      <c r="H89" s="36"/>
    </row>
    <row r="90" spans="3:8" x14ac:dyDescent="0.25">
      <c r="C90" t="s">
        <v>627</v>
      </c>
      <c r="D90" s="13">
        <v>517</v>
      </c>
      <c r="E90" s="21" t="s">
        <v>707</v>
      </c>
      <c r="F90" s="28">
        <v>731809</v>
      </c>
      <c r="G90" s="28">
        <f t="shared" si="1"/>
        <v>731809</v>
      </c>
      <c r="H90" s="36"/>
    </row>
    <row r="91" spans="3:8" x14ac:dyDescent="0.25">
      <c r="C91" t="s">
        <v>632</v>
      </c>
      <c r="D91" s="13">
        <v>552</v>
      </c>
      <c r="E91" s="21" t="s">
        <v>708</v>
      </c>
      <c r="F91" s="28">
        <v>8079552</v>
      </c>
      <c r="G91" s="28">
        <f t="shared" si="1"/>
        <v>8079552</v>
      </c>
      <c r="H91" s="36"/>
    </row>
    <row r="92" spans="3:8" x14ac:dyDescent="0.25">
      <c r="C92" t="s">
        <v>637</v>
      </c>
      <c r="D92" s="13">
        <v>560</v>
      </c>
      <c r="E92" s="21" t="s">
        <v>638</v>
      </c>
      <c r="F92" s="28">
        <v>9427717</v>
      </c>
      <c r="G92" s="28">
        <f t="shared" si="1"/>
        <v>8712494</v>
      </c>
      <c r="H92" s="37">
        <v>715223.00000000023</v>
      </c>
    </row>
    <row r="93" spans="3:8" x14ac:dyDescent="0.25">
      <c r="C93" s="11" t="s">
        <v>642</v>
      </c>
      <c r="D93" s="16">
        <v>579</v>
      </c>
      <c r="E93" s="22" t="s">
        <v>643</v>
      </c>
      <c r="F93" s="31">
        <v>860002</v>
      </c>
      <c r="G93" s="28">
        <f t="shared" si="1"/>
        <v>860002</v>
      </c>
      <c r="H93" s="36"/>
    </row>
    <row r="94" spans="3:8" x14ac:dyDescent="0.25">
      <c r="C94" t="s">
        <v>243</v>
      </c>
      <c r="D94" s="17">
        <v>187</v>
      </c>
      <c r="E94" s="21" t="s">
        <v>244</v>
      </c>
      <c r="F94" s="28">
        <v>900003</v>
      </c>
      <c r="G94" s="28">
        <f t="shared" si="1"/>
        <v>900003</v>
      </c>
      <c r="H94" s="36"/>
    </row>
    <row r="95" spans="3:8" x14ac:dyDescent="0.25">
      <c r="C95" t="s">
        <v>333</v>
      </c>
      <c r="D95" s="17">
        <v>266</v>
      </c>
      <c r="E95" s="21" t="s">
        <v>334</v>
      </c>
      <c r="F95" s="28">
        <v>0</v>
      </c>
      <c r="G95" s="28">
        <f>F95-H95</f>
        <v>0</v>
      </c>
      <c r="H95" s="36"/>
    </row>
    <row r="96" spans="3:8" x14ac:dyDescent="0.25">
      <c r="D96" s="18"/>
      <c r="E96" s="23"/>
      <c r="F96" s="32"/>
      <c r="G96" s="32"/>
    </row>
    <row r="127" spans="5:5" ht="15.75" thickBot="1" x14ac:dyDescent="0.3"/>
    <row r="128" spans="5:5" ht="15.75" thickBot="1" x14ac:dyDescent="0.3">
      <c r="E128" s="25"/>
    </row>
  </sheetData>
  <dataValidations count="1">
    <dataValidation type="list" allowBlank="1" showInputMessage="1" showErrorMessage="1" sqref="E128" xr:uid="{ED1B8F15-5874-46E4-B42A-C4BFD8B6D579}">
      <formula1>$D$6:$D$95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cdb02ba-8ee6-4547-a045-5a91d9131a1e" xsi:nil="true"/>
    <lcf76f155ced4ddcb4097134ff3c332f xmlns="5bcff83e-f69a-45ff-8335-924b9684a945">
      <Terms xmlns="http://schemas.microsoft.com/office/infopath/2007/PartnerControls"/>
    </lcf76f155ced4ddcb4097134ff3c332f>
    <Orders xmlns="5bcff83e-f69a-45ff-8335-924b9684a945" xsi:nil="true"/>
    <Order0 xmlns="5bcff83e-f69a-45ff-8335-924b9684a94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B2AC778A55BB5488BB6E8FF2418840A" ma:contentTypeVersion="14" ma:contentTypeDescription="Create a new document." ma:contentTypeScope="" ma:versionID="b2f48ef7bf1000f46bae74528d62b629">
  <xsd:schema xmlns:xsd="http://www.w3.org/2001/XMLSchema" xmlns:xs="http://www.w3.org/2001/XMLSchema" xmlns:p="http://schemas.microsoft.com/office/2006/metadata/properties" xmlns:ns2="5bcff83e-f69a-45ff-8335-924b9684a945" xmlns:ns3="4cdb02ba-8ee6-4547-a045-5a91d9131a1e" targetNamespace="http://schemas.microsoft.com/office/2006/metadata/properties" ma:root="true" ma:fieldsID="5acdb23bc674d9e69e3878134943d7c0" ns2:_="" ns3:_="">
    <xsd:import namespace="5bcff83e-f69a-45ff-8335-924b9684a945"/>
    <xsd:import namespace="4cdb02ba-8ee6-4547-a045-5a91d9131a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Order0" minOccurs="0"/>
                <xsd:element ref="ns2:Ord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cff83e-f69a-45ff-8335-924b9684a9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06bf4c4-4eb2-40f1-bc0e-6b8189d6fc3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Order0" ma:index="19" nillable="true" ma:displayName="Order" ma:format="Dropdown" ma:internalName="Order0">
      <xsd:simpleType>
        <xsd:union memberTypes="dms:Text">
          <xsd:simpleType>
            <xsd:restriction base="dms:Choice">
              <xsd:enumeration value="Choice 1"/>
              <xsd:enumeration value="Choice 2"/>
              <xsd:enumeration value="Choice 3"/>
            </xsd:restriction>
          </xsd:simpleType>
        </xsd:union>
      </xsd:simpleType>
    </xsd:element>
    <xsd:element name="Orders" ma:index="20" nillable="true" ma:displayName="Orders" ma:decimals="0" ma:format="Dropdown" ma:internalName="Orders"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4cdb02ba-8ee6-4547-a045-5a91d9131a1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48e9e6a-a2ad-4fb7-8653-333234efafef}" ma:internalName="TaxCatchAll" ma:showField="CatchAllData" ma:web="4cdb02ba-8ee6-4547-a045-5a91d9131a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78182A-ADF4-4439-B41F-A2017630F9A6}">
  <ds:schemaRefs>
    <ds:schemaRef ds:uri="http://schemas.microsoft.com/sharepoint/v3/contenttype/forms"/>
  </ds:schemaRefs>
</ds:datastoreItem>
</file>

<file path=customXml/itemProps2.xml><?xml version="1.0" encoding="utf-8"?>
<ds:datastoreItem xmlns:ds="http://schemas.openxmlformats.org/officeDocument/2006/customXml" ds:itemID="{A10C4FE5-4685-42E2-BBF3-92A235A31528}">
  <ds:schemaRefs>
    <ds:schemaRef ds:uri="http://schemas.microsoft.com/office/2006/metadata/properties"/>
    <ds:schemaRef ds:uri="http://schemas.microsoft.com/office/infopath/2007/PartnerControls"/>
    <ds:schemaRef ds:uri="4cdb02ba-8ee6-4547-a045-5a91d9131a1e"/>
    <ds:schemaRef ds:uri="5bcff83e-f69a-45ff-8335-924b9684a945"/>
  </ds:schemaRefs>
</ds:datastoreItem>
</file>

<file path=customXml/itemProps3.xml><?xml version="1.0" encoding="utf-8"?>
<ds:datastoreItem xmlns:ds="http://schemas.openxmlformats.org/officeDocument/2006/customXml" ds:itemID="{99E8C467-8779-4CC2-9353-69F1BC541A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cff83e-f69a-45ff-8335-924b9684a945"/>
    <ds:schemaRef ds:uri="4cdb02ba-8ee6-4547-a045-5a91d9131a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CFR V1</vt:lpstr>
      <vt:lpstr>ARBOR CFR</vt:lpstr>
      <vt:lpstr>CFR V2</vt:lpstr>
      <vt:lpstr>CFR TEMPLATE</vt:lpstr>
      <vt:lpstr>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2026-05-19T12:59:16Z</dcterms:created>
  <dcterms:modified xsi:type="dcterms:W3CDTF">2026-06-16T13:09:16Z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0x0101002B2AC778A55BB5488BB6E8FF2418840A</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MediaServiceImageTags">
    <vt:lpwstr/>
  </property>
</Properties>
</file>