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Z:\Accounting Services\Schools Accountancy Team\Suffolk Learning - SAT Pages\Schools Accountancy Team Sections\Financial Management\Financial Administration\"/>
    </mc:Choice>
  </mc:AlternateContent>
  <xr:revisionPtr revIDLastSave="0" documentId="8_{D62675EA-B8E6-47CB-A726-A64259E38530}" xr6:coauthVersionLast="47" xr6:coauthVersionMax="47" xr10:uidLastSave="{00000000-0000-0000-0000-000000000000}"/>
  <workbookProtection workbookAlgorithmName="SHA-512" workbookHashValue="ORy9OLkoyvC1a4odLA9pgA4RdMo/FPrvjMypxDKBR6MB2eLKZAEcP1Td934m/G0MPpsNrG0R9cQRPoGjgms+Gg==" workbookSaltValue="VZE5Ep2XvbzWOhPET3ZKEA==" workbookSpinCount="100000" lockStructure="1"/>
  <bookViews>
    <workbookView xWindow="-28920" yWindow="15" windowWidth="29040" windowHeight="15840" firstSheet="1" activeTab="1" xr2:uid="{00000000-000D-0000-FFFF-FFFF00000000}"/>
  </bookViews>
  <sheets>
    <sheet name="Data" sheetId="1" state="hidden" r:id="rId1"/>
    <sheet name="School Data" sheetId="3" r:id="rId2"/>
    <sheet name="Data2"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Data!$A$11:$AS$270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N13" i="3"/>
  <c r="M13" i="3"/>
  <c r="L13" i="3"/>
  <c r="K13" i="3"/>
  <c r="J13" i="3"/>
  <c r="I13" i="3"/>
  <c r="H13" i="3"/>
  <c r="G13" i="3"/>
  <c r="F13" i="3"/>
  <c r="E13" i="3"/>
  <c r="D13" i="3"/>
  <c r="D11" i="3"/>
  <c r="C17" i="3"/>
  <c r="D15" i="3"/>
  <c r="D10" i="3"/>
  <c r="D9" i="3"/>
  <c r="D7" i="3"/>
  <c r="X13" i="1" l="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12" i="1"/>
  <c r="AB13" i="1" l="1"/>
  <c r="AC13" i="1"/>
  <c r="AD13" i="1"/>
  <c r="AE13" i="1"/>
  <c r="AF13" i="1"/>
  <c r="AG13" i="1"/>
  <c r="AH13" i="1"/>
  <c r="AI13" i="1"/>
  <c r="AJ13" i="1"/>
  <c r="AK13" i="1"/>
  <c r="AL13" i="1"/>
  <c r="AB14" i="1"/>
  <c r="AC14" i="1"/>
  <c r="AD14" i="1"/>
  <c r="AE14" i="1"/>
  <c r="AF14" i="1"/>
  <c r="AG14" i="1"/>
  <c r="AH14" i="1"/>
  <c r="AI14" i="1"/>
  <c r="AJ14" i="1"/>
  <c r="AK14" i="1"/>
  <c r="AL14" i="1"/>
  <c r="AB15" i="1"/>
  <c r="AC15" i="1"/>
  <c r="AD15" i="1"/>
  <c r="AE15" i="1"/>
  <c r="AF15" i="1"/>
  <c r="AG15" i="1"/>
  <c r="AH15" i="1"/>
  <c r="AI15" i="1"/>
  <c r="AJ15" i="1"/>
  <c r="AK15" i="1"/>
  <c r="AL15" i="1"/>
  <c r="AB16" i="1"/>
  <c r="AC16" i="1"/>
  <c r="AD16" i="1"/>
  <c r="AE16" i="1"/>
  <c r="AF16" i="1"/>
  <c r="AG16" i="1"/>
  <c r="AH16" i="1"/>
  <c r="AI16" i="1"/>
  <c r="AJ16" i="1"/>
  <c r="AK16" i="1"/>
  <c r="AL16" i="1"/>
  <c r="AB17" i="1"/>
  <c r="AC17" i="1"/>
  <c r="AD17" i="1"/>
  <c r="AE17" i="1"/>
  <c r="AF17" i="1"/>
  <c r="AG17" i="1"/>
  <c r="AH17" i="1"/>
  <c r="AI17" i="1"/>
  <c r="AJ17" i="1"/>
  <c r="AK17" i="1"/>
  <c r="AL17" i="1"/>
  <c r="AB18" i="1"/>
  <c r="AC18" i="1"/>
  <c r="AD18" i="1"/>
  <c r="AE18" i="1"/>
  <c r="AF18" i="1"/>
  <c r="AG18" i="1"/>
  <c r="AH18" i="1"/>
  <c r="AI18" i="1"/>
  <c r="AJ18" i="1"/>
  <c r="AK18" i="1"/>
  <c r="AL18" i="1"/>
  <c r="AB19" i="1"/>
  <c r="AC19" i="1"/>
  <c r="AD19" i="1"/>
  <c r="AE19" i="1"/>
  <c r="AF19" i="1"/>
  <c r="AG19" i="1"/>
  <c r="AH19" i="1"/>
  <c r="AI19" i="1"/>
  <c r="AJ19" i="1"/>
  <c r="AK19" i="1"/>
  <c r="AL19" i="1"/>
  <c r="AB20" i="1"/>
  <c r="AC20" i="1"/>
  <c r="AD20" i="1"/>
  <c r="AE20" i="1"/>
  <c r="AF20" i="1"/>
  <c r="AG20" i="1"/>
  <c r="AH20" i="1"/>
  <c r="AI20" i="1"/>
  <c r="AJ20" i="1"/>
  <c r="AK20" i="1"/>
  <c r="AL20" i="1"/>
  <c r="AB21" i="1"/>
  <c r="AC21" i="1"/>
  <c r="AD21" i="1"/>
  <c r="AE21" i="1"/>
  <c r="AF21" i="1"/>
  <c r="AG21" i="1"/>
  <c r="AH21" i="1"/>
  <c r="AI21" i="1"/>
  <c r="AJ21" i="1"/>
  <c r="AK21" i="1"/>
  <c r="AL21" i="1"/>
  <c r="AB22" i="1"/>
  <c r="AC22" i="1"/>
  <c r="AD22" i="1"/>
  <c r="AE22" i="1"/>
  <c r="AF22" i="1"/>
  <c r="AG22" i="1"/>
  <c r="AH22" i="1"/>
  <c r="AI22" i="1"/>
  <c r="AJ22" i="1"/>
  <c r="AK22" i="1"/>
  <c r="AL22" i="1"/>
  <c r="AB23" i="1"/>
  <c r="AC23" i="1"/>
  <c r="AD23" i="1"/>
  <c r="AE23" i="1"/>
  <c r="AF23" i="1"/>
  <c r="AG23" i="1"/>
  <c r="AH23" i="1"/>
  <c r="AI23" i="1"/>
  <c r="AJ23" i="1"/>
  <c r="AK23" i="1"/>
  <c r="AL23" i="1"/>
  <c r="AB24" i="1"/>
  <c r="AC24" i="1"/>
  <c r="AD24" i="1"/>
  <c r="AE24" i="1"/>
  <c r="AF24" i="1"/>
  <c r="AG24" i="1"/>
  <c r="AH24" i="1"/>
  <c r="AI24" i="1"/>
  <c r="AJ24" i="1"/>
  <c r="AK24" i="1"/>
  <c r="AL24" i="1"/>
  <c r="AB25" i="1"/>
  <c r="AC25" i="1"/>
  <c r="AD25" i="1"/>
  <c r="AE25" i="1"/>
  <c r="AF25" i="1"/>
  <c r="AG25" i="1"/>
  <c r="AH25" i="1"/>
  <c r="AI25" i="1"/>
  <c r="AJ25" i="1"/>
  <c r="AK25" i="1"/>
  <c r="AL25" i="1"/>
  <c r="AB26" i="1"/>
  <c r="AC26" i="1"/>
  <c r="AD26" i="1"/>
  <c r="AE26" i="1"/>
  <c r="AF26" i="1"/>
  <c r="AG26" i="1"/>
  <c r="AH26" i="1"/>
  <c r="AI26" i="1"/>
  <c r="AJ26" i="1"/>
  <c r="AK26" i="1"/>
  <c r="AL26" i="1"/>
  <c r="AB27" i="1"/>
  <c r="AC27" i="1"/>
  <c r="AD27" i="1"/>
  <c r="AE27" i="1"/>
  <c r="AF27" i="1"/>
  <c r="AG27" i="1"/>
  <c r="AH27" i="1"/>
  <c r="AI27" i="1"/>
  <c r="AJ27" i="1"/>
  <c r="AK27" i="1"/>
  <c r="AL27" i="1"/>
  <c r="AB28" i="1"/>
  <c r="AC28" i="1"/>
  <c r="AD28" i="1"/>
  <c r="AE28" i="1"/>
  <c r="AF28" i="1"/>
  <c r="AG28" i="1"/>
  <c r="AH28" i="1"/>
  <c r="AI28" i="1"/>
  <c r="AJ28" i="1"/>
  <c r="AK28" i="1"/>
  <c r="AL28" i="1"/>
  <c r="AB29" i="1"/>
  <c r="AC29" i="1"/>
  <c r="AD29" i="1"/>
  <c r="AE29" i="1"/>
  <c r="AF29" i="1"/>
  <c r="AG29" i="1"/>
  <c r="AH29" i="1"/>
  <c r="AI29" i="1"/>
  <c r="AJ29" i="1"/>
  <c r="AK29" i="1"/>
  <c r="AL29" i="1"/>
  <c r="AB30" i="1"/>
  <c r="AC30" i="1"/>
  <c r="AD30" i="1"/>
  <c r="AE30" i="1"/>
  <c r="AF30" i="1"/>
  <c r="AG30" i="1"/>
  <c r="AH30" i="1"/>
  <c r="AI30" i="1"/>
  <c r="AJ30" i="1"/>
  <c r="AK30" i="1"/>
  <c r="AL30" i="1"/>
  <c r="AB31" i="1"/>
  <c r="AC31" i="1"/>
  <c r="AD31" i="1"/>
  <c r="AE31" i="1"/>
  <c r="AF31" i="1"/>
  <c r="AG31" i="1"/>
  <c r="AH31" i="1"/>
  <c r="AI31" i="1"/>
  <c r="AJ31" i="1"/>
  <c r="AK31" i="1"/>
  <c r="AL31" i="1"/>
  <c r="AB32" i="1"/>
  <c r="AC32" i="1"/>
  <c r="AD32" i="1"/>
  <c r="AE32" i="1"/>
  <c r="AF32" i="1"/>
  <c r="AG32" i="1"/>
  <c r="AH32" i="1"/>
  <c r="AI32" i="1"/>
  <c r="AJ32" i="1"/>
  <c r="AK32" i="1"/>
  <c r="AL32" i="1"/>
  <c r="AB33" i="1"/>
  <c r="AC33" i="1"/>
  <c r="AD33" i="1"/>
  <c r="AE33" i="1"/>
  <c r="AF33" i="1"/>
  <c r="AG33" i="1"/>
  <c r="AH33" i="1"/>
  <c r="AI33" i="1"/>
  <c r="AJ33" i="1"/>
  <c r="AK33" i="1"/>
  <c r="AL33" i="1"/>
  <c r="AB34" i="1"/>
  <c r="AC34" i="1"/>
  <c r="AD34" i="1"/>
  <c r="AE34" i="1"/>
  <c r="AF34" i="1"/>
  <c r="AG34" i="1"/>
  <c r="AH34" i="1"/>
  <c r="AI34" i="1"/>
  <c r="AJ34" i="1"/>
  <c r="AK34" i="1"/>
  <c r="AL34" i="1"/>
  <c r="AB35" i="1"/>
  <c r="AC35" i="1"/>
  <c r="AD35" i="1"/>
  <c r="AE35" i="1"/>
  <c r="AF35" i="1"/>
  <c r="AG35" i="1"/>
  <c r="AH35" i="1"/>
  <c r="AI35" i="1"/>
  <c r="AJ35" i="1"/>
  <c r="AK35" i="1"/>
  <c r="AL35" i="1"/>
  <c r="AB36" i="1"/>
  <c r="AC36" i="1"/>
  <c r="AD36" i="1"/>
  <c r="AE36" i="1"/>
  <c r="AF36" i="1"/>
  <c r="AG36" i="1"/>
  <c r="AH36" i="1"/>
  <c r="AI36" i="1"/>
  <c r="AJ36" i="1"/>
  <c r="AK36" i="1"/>
  <c r="AL36" i="1"/>
  <c r="AB37" i="1"/>
  <c r="AC37" i="1"/>
  <c r="AD37" i="1"/>
  <c r="AE37" i="1"/>
  <c r="AF37" i="1"/>
  <c r="AG37" i="1"/>
  <c r="AH37" i="1"/>
  <c r="AI37" i="1"/>
  <c r="AJ37" i="1"/>
  <c r="AK37" i="1"/>
  <c r="AL37" i="1"/>
  <c r="AB38" i="1"/>
  <c r="AC38" i="1"/>
  <c r="AD38" i="1"/>
  <c r="AE38" i="1"/>
  <c r="AF38" i="1"/>
  <c r="AG38" i="1"/>
  <c r="AH38" i="1"/>
  <c r="AI38" i="1"/>
  <c r="AJ38" i="1"/>
  <c r="AK38" i="1"/>
  <c r="AL38" i="1"/>
  <c r="AB39" i="1"/>
  <c r="AC39" i="1"/>
  <c r="AD39" i="1"/>
  <c r="AE39" i="1"/>
  <c r="AF39" i="1"/>
  <c r="AG39" i="1"/>
  <c r="AH39" i="1"/>
  <c r="AI39" i="1"/>
  <c r="AJ39" i="1"/>
  <c r="AK39" i="1"/>
  <c r="AL39" i="1"/>
  <c r="AB40" i="1"/>
  <c r="AC40" i="1"/>
  <c r="AD40" i="1"/>
  <c r="AE40" i="1"/>
  <c r="AF40" i="1"/>
  <c r="AG40" i="1"/>
  <c r="AH40" i="1"/>
  <c r="AI40" i="1"/>
  <c r="AJ40" i="1"/>
  <c r="AK40" i="1"/>
  <c r="AL40" i="1"/>
  <c r="AB41" i="1"/>
  <c r="AC41" i="1"/>
  <c r="AD41" i="1"/>
  <c r="AE41" i="1"/>
  <c r="AF41" i="1"/>
  <c r="AG41" i="1"/>
  <c r="AH41" i="1"/>
  <c r="AI41" i="1"/>
  <c r="AJ41" i="1"/>
  <c r="AK41" i="1"/>
  <c r="AL41" i="1"/>
  <c r="AB42" i="1"/>
  <c r="AC42" i="1"/>
  <c r="AD42" i="1"/>
  <c r="AE42" i="1"/>
  <c r="AF42" i="1"/>
  <c r="AG42" i="1"/>
  <c r="AH42" i="1"/>
  <c r="AI42" i="1"/>
  <c r="AJ42" i="1"/>
  <c r="AK42" i="1"/>
  <c r="AL42" i="1"/>
  <c r="AB43" i="1"/>
  <c r="AC43" i="1"/>
  <c r="AD43" i="1"/>
  <c r="AE43" i="1"/>
  <c r="AF43" i="1"/>
  <c r="AG43" i="1"/>
  <c r="AH43" i="1"/>
  <c r="AI43" i="1"/>
  <c r="AJ43" i="1"/>
  <c r="AK43" i="1"/>
  <c r="AL43" i="1"/>
  <c r="AB44" i="1"/>
  <c r="AC44" i="1"/>
  <c r="AD44" i="1"/>
  <c r="AE44" i="1"/>
  <c r="AF44" i="1"/>
  <c r="AG44" i="1"/>
  <c r="AH44" i="1"/>
  <c r="AI44" i="1"/>
  <c r="AJ44" i="1"/>
  <c r="AK44" i="1"/>
  <c r="AL44" i="1"/>
  <c r="AB45" i="1"/>
  <c r="AC45" i="1"/>
  <c r="AD45" i="1"/>
  <c r="AE45" i="1"/>
  <c r="AF45" i="1"/>
  <c r="AG45" i="1"/>
  <c r="AH45" i="1"/>
  <c r="AI45" i="1"/>
  <c r="AJ45" i="1"/>
  <c r="AK45" i="1"/>
  <c r="AL45" i="1"/>
  <c r="AB46" i="1"/>
  <c r="AC46" i="1"/>
  <c r="AD46" i="1"/>
  <c r="AE46" i="1"/>
  <c r="AF46" i="1"/>
  <c r="AG46" i="1"/>
  <c r="AH46" i="1"/>
  <c r="AI46" i="1"/>
  <c r="AJ46" i="1"/>
  <c r="AK46" i="1"/>
  <c r="AL46" i="1"/>
  <c r="AB47" i="1"/>
  <c r="AC47" i="1"/>
  <c r="AD47" i="1"/>
  <c r="AE47" i="1"/>
  <c r="AF47" i="1"/>
  <c r="AG47" i="1"/>
  <c r="AH47" i="1"/>
  <c r="AI47" i="1"/>
  <c r="AJ47" i="1"/>
  <c r="AK47" i="1"/>
  <c r="AL47" i="1"/>
  <c r="AB48" i="1"/>
  <c r="AC48" i="1"/>
  <c r="AD48" i="1"/>
  <c r="AE48" i="1"/>
  <c r="AF48" i="1"/>
  <c r="AG48" i="1"/>
  <c r="AH48" i="1"/>
  <c r="AI48" i="1"/>
  <c r="AJ48" i="1"/>
  <c r="AK48" i="1"/>
  <c r="AL48" i="1"/>
  <c r="AB49" i="1"/>
  <c r="AC49" i="1"/>
  <c r="AD49" i="1"/>
  <c r="AE49" i="1"/>
  <c r="AF49" i="1"/>
  <c r="AG49" i="1"/>
  <c r="AH49" i="1"/>
  <c r="AI49" i="1"/>
  <c r="AJ49" i="1"/>
  <c r="AK49" i="1"/>
  <c r="AL49" i="1"/>
  <c r="AB50" i="1"/>
  <c r="AC50" i="1"/>
  <c r="AD50" i="1"/>
  <c r="AE50" i="1"/>
  <c r="AF50" i="1"/>
  <c r="AG50" i="1"/>
  <c r="AH50" i="1"/>
  <c r="AI50" i="1"/>
  <c r="AJ50" i="1"/>
  <c r="AK50" i="1"/>
  <c r="AL50" i="1"/>
  <c r="AB51" i="1"/>
  <c r="AC51" i="1"/>
  <c r="AD51" i="1"/>
  <c r="AE51" i="1"/>
  <c r="AF51" i="1"/>
  <c r="AG51" i="1"/>
  <c r="AH51" i="1"/>
  <c r="AI51" i="1"/>
  <c r="AJ51" i="1"/>
  <c r="AK51" i="1"/>
  <c r="AL51" i="1"/>
  <c r="AB52" i="1"/>
  <c r="AC52" i="1"/>
  <c r="AD52" i="1"/>
  <c r="AE52" i="1"/>
  <c r="AF52" i="1"/>
  <c r="AG52" i="1"/>
  <c r="AH52" i="1"/>
  <c r="AI52" i="1"/>
  <c r="AJ52" i="1"/>
  <c r="AK52" i="1"/>
  <c r="AL52" i="1"/>
  <c r="AB53" i="1"/>
  <c r="AC53" i="1"/>
  <c r="AD53" i="1"/>
  <c r="AE53" i="1"/>
  <c r="AF53" i="1"/>
  <c r="AG53" i="1"/>
  <c r="AH53" i="1"/>
  <c r="AI53" i="1"/>
  <c r="AJ53" i="1"/>
  <c r="AK53" i="1"/>
  <c r="AL53" i="1"/>
  <c r="AB54" i="1"/>
  <c r="AC54" i="1"/>
  <c r="AD54" i="1"/>
  <c r="AE54" i="1"/>
  <c r="AF54" i="1"/>
  <c r="AG54" i="1"/>
  <c r="AH54" i="1"/>
  <c r="AI54" i="1"/>
  <c r="AJ54" i="1"/>
  <c r="AK54" i="1"/>
  <c r="AL54" i="1"/>
  <c r="AB55" i="1"/>
  <c r="AC55" i="1"/>
  <c r="AD55" i="1"/>
  <c r="AE55" i="1"/>
  <c r="AF55" i="1"/>
  <c r="AG55" i="1"/>
  <c r="AH55" i="1"/>
  <c r="AI55" i="1"/>
  <c r="AJ55" i="1"/>
  <c r="AK55" i="1"/>
  <c r="AL55" i="1"/>
  <c r="AB56" i="1"/>
  <c r="AC56" i="1"/>
  <c r="AD56" i="1"/>
  <c r="AE56" i="1"/>
  <c r="AF56" i="1"/>
  <c r="AG56" i="1"/>
  <c r="AH56" i="1"/>
  <c r="AI56" i="1"/>
  <c r="AJ56" i="1"/>
  <c r="AK56" i="1"/>
  <c r="AL56" i="1"/>
  <c r="AB57" i="1"/>
  <c r="AC57" i="1"/>
  <c r="AD57" i="1"/>
  <c r="AE57" i="1"/>
  <c r="AF57" i="1"/>
  <c r="AG57" i="1"/>
  <c r="AH57" i="1"/>
  <c r="AI57" i="1"/>
  <c r="AJ57" i="1"/>
  <c r="AK57" i="1"/>
  <c r="AL57" i="1"/>
  <c r="AB58" i="1"/>
  <c r="AC58" i="1"/>
  <c r="AD58" i="1"/>
  <c r="AE58" i="1"/>
  <c r="AF58" i="1"/>
  <c r="AG58" i="1"/>
  <c r="AH58" i="1"/>
  <c r="AI58" i="1"/>
  <c r="AJ58" i="1"/>
  <c r="AK58" i="1"/>
  <c r="AL58" i="1"/>
  <c r="AB59" i="1"/>
  <c r="AC59" i="1"/>
  <c r="AD59" i="1"/>
  <c r="AE59" i="1"/>
  <c r="AF59" i="1"/>
  <c r="AG59" i="1"/>
  <c r="AH59" i="1"/>
  <c r="AI59" i="1"/>
  <c r="AJ59" i="1"/>
  <c r="AK59" i="1"/>
  <c r="AL59" i="1"/>
  <c r="AB60" i="1"/>
  <c r="AC60" i="1"/>
  <c r="AD60" i="1"/>
  <c r="AE60" i="1"/>
  <c r="AF60" i="1"/>
  <c r="AG60" i="1"/>
  <c r="AH60" i="1"/>
  <c r="AI60" i="1"/>
  <c r="AJ60" i="1"/>
  <c r="AK60" i="1"/>
  <c r="AL60" i="1"/>
  <c r="AB61" i="1"/>
  <c r="AC61" i="1"/>
  <c r="AD61" i="1"/>
  <c r="AE61" i="1"/>
  <c r="AF61" i="1"/>
  <c r="AG61" i="1"/>
  <c r="AH61" i="1"/>
  <c r="AI61" i="1"/>
  <c r="AJ61" i="1"/>
  <c r="AK61" i="1"/>
  <c r="AL61" i="1"/>
  <c r="AB62" i="1"/>
  <c r="AC62" i="1"/>
  <c r="AD62" i="1"/>
  <c r="AE62" i="1"/>
  <c r="AF62" i="1"/>
  <c r="AG62" i="1"/>
  <c r="AH62" i="1"/>
  <c r="AI62" i="1"/>
  <c r="AJ62" i="1"/>
  <c r="AK62" i="1"/>
  <c r="AL62" i="1"/>
  <c r="AB63" i="1"/>
  <c r="AC63" i="1"/>
  <c r="AD63" i="1"/>
  <c r="AE63" i="1"/>
  <c r="AF63" i="1"/>
  <c r="AG63" i="1"/>
  <c r="AH63" i="1"/>
  <c r="AI63" i="1"/>
  <c r="AJ63" i="1"/>
  <c r="AK63" i="1"/>
  <c r="AL63" i="1"/>
  <c r="AB64" i="1"/>
  <c r="AC64" i="1"/>
  <c r="AD64" i="1"/>
  <c r="AE64" i="1"/>
  <c r="AF64" i="1"/>
  <c r="AG64" i="1"/>
  <c r="AH64" i="1"/>
  <c r="AI64" i="1"/>
  <c r="AJ64" i="1"/>
  <c r="AK64" i="1"/>
  <c r="AL64" i="1"/>
  <c r="AB65" i="1"/>
  <c r="AC65" i="1"/>
  <c r="AD65" i="1"/>
  <c r="AE65" i="1"/>
  <c r="AF65" i="1"/>
  <c r="AG65" i="1"/>
  <c r="AH65" i="1"/>
  <c r="AI65" i="1"/>
  <c r="AJ65" i="1"/>
  <c r="AK65" i="1"/>
  <c r="AL65" i="1"/>
  <c r="AB66" i="1"/>
  <c r="AC66" i="1"/>
  <c r="AD66" i="1"/>
  <c r="AE66" i="1"/>
  <c r="AF66" i="1"/>
  <c r="AG66" i="1"/>
  <c r="AH66" i="1"/>
  <c r="AI66" i="1"/>
  <c r="AJ66" i="1"/>
  <c r="AK66" i="1"/>
  <c r="AL66" i="1"/>
  <c r="AB67" i="1"/>
  <c r="AC67" i="1"/>
  <c r="AD67" i="1"/>
  <c r="AE67" i="1"/>
  <c r="AF67" i="1"/>
  <c r="AG67" i="1"/>
  <c r="AH67" i="1"/>
  <c r="AI67" i="1"/>
  <c r="AJ67" i="1"/>
  <c r="AK67" i="1"/>
  <c r="AL67" i="1"/>
  <c r="AB68" i="1"/>
  <c r="AC68" i="1"/>
  <c r="AD68" i="1"/>
  <c r="AE68" i="1"/>
  <c r="AF68" i="1"/>
  <c r="AG68" i="1"/>
  <c r="AH68" i="1"/>
  <c r="AI68" i="1"/>
  <c r="AJ68" i="1"/>
  <c r="AK68" i="1"/>
  <c r="AL68" i="1"/>
  <c r="AB69" i="1"/>
  <c r="AC69" i="1"/>
  <c r="AD69" i="1"/>
  <c r="AE69" i="1"/>
  <c r="AF69" i="1"/>
  <c r="AG69" i="1"/>
  <c r="AH69" i="1"/>
  <c r="AI69" i="1"/>
  <c r="AJ69" i="1"/>
  <c r="AK69" i="1"/>
  <c r="AL69" i="1"/>
  <c r="AB70" i="1"/>
  <c r="AC70" i="1"/>
  <c r="AD70" i="1"/>
  <c r="AE70" i="1"/>
  <c r="AF70" i="1"/>
  <c r="AG70" i="1"/>
  <c r="AH70" i="1"/>
  <c r="AI70" i="1"/>
  <c r="AJ70" i="1"/>
  <c r="AK70" i="1"/>
  <c r="AL70" i="1"/>
  <c r="AB71" i="1"/>
  <c r="AC71" i="1"/>
  <c r="AD71" i="1"/>
  <c r="AE71" i="1"/>
  <c r="AF71" i="1"/>
  <c r="AG71" i="1"/>
  <c r="AH71" i="1"/>
  <c r="AI71" i="1"/>
  <c r="AJ71" i="1"/>
  <c r="AK71" i="1"/>
  <c r="AL71" i="1"/>
  <c r="AB72" i="1"/>
  <c r="AC72" i="1"/>
  <c r="AD72" i="1"/>
  <c r="AE72" i="1"/>
  <c r="AF72" i="1"/>
  <c r="AG72" i="1"/>
  <c r="AH72" i="1"/>
  <c r="AI72" i="1"/>
  <c r="AJ72" i="1"/>
  <c r="AK72" i="1"/>
  <c r="AL72" i="1"/>
  <c r="AB73" i="1"/>
  <c r="AC73" i="1"/>
  <c r="AD73" i="1"/>
  <c r="AE73" i="1"/>
  <c r="AF73" i="1"/>
  <c r="AG73" i="1"/>
  <c r="AH73" i="1"/>
  <c r="AI73" i="1"/>
  <c r="AJ73" i="1"/>
  <c r="AK73" i="1"/>
  <c r="AL73" i="1"/>
  <c r="AB74" i="1"/>
  <c r="AC74" i="1"/>
  <c r="AD74" i="1"/>
  <c r="AE74" i="1"/>
  <c r="AF74" i="1"/>
  <c r="AG74" i="1"/>
  <c r="AH74" i="1"/>
  <c r="AI74" i="1"/>
  <c r="AJ74" i="1"/>
  <c r="AK74" i="1"/>
  <c r="AL74" i="1"/>
  <c r="AB75" i="1"/>
  <c r="AC75" i="1"/>
  <c r="AD75" i="1"/>
  <c r="AE75" i="1"/>
  <c r="AF75" i="1"/>
  <c r="AG75" i="1"/>
  <c r="AH75" i="1"/>
  <c r="AI75" i="1"/>
  <c r="AJ75" i="1"/>
  <c r="AK75" i="1"/>
  <c r="AL75" i="1"/>
  <c r="AB76" i="1"/>
  <c r="AC76" i="1"/>
  <c r="AD76" i="1"/>
  <c r="AE76" i="1"/>
  <c r="AF76" i="1"/>
  <c r="AG76" i="1"/>
  <c r="AH76" i="1"/>
  <c r="AI76" i="1"/>
  <c r="AJ76" i="1"/>
  <c r="AK76" i="1"/>
  <c r="AL76" i="1"/>
  <c r="AB77" i="1"/>
  <c r="AC77" i="1"/>
  <c r="AD77" i="1"/>
  <c r="AE77" i="1"/>
  <c r="AF77" i="1"/>
  <c r="AG77" i="1"/>
  <c r="AH77" i="1"/>
  <c r="AI77" i="1"/>
  <c r="AJ77" i="1"/>
  <c r="AK77" i="1"/>
  <c r="AL77" i="1"/>
  <c r="AB78" i="1"/>
  <c r="AC78" i="1"/>
  <c r="AD78" i="1"/>
  <c r="AE78" i="1"/>
  <c r="AF78" i="1"/>
  <c r="AG78" i="1"/>
  <c r="AH78" i="1"/>
  <c r="AI78" i="1"/>
  <c r="AJ78" i="1"/>
  <c r="AK78" i="1"/>
  <c r="AL78" i="1"/>
  <c r="AB79" i="1"/>
  <c r="AC79" i="1"/>
  <c r="AD79" i="1"/>
  <c r="AE79" i="1"/>
  <c r="AF79" i="1"/>
  <c r="AG79" i="1"/>
  <c r="AH79" i="1"/>
  <c r="AI79" i="1"/>
  <c r="AJ79" i="1"/>
  <c r="AK79" i="1"/>
  <c r="AL79" i="1"/>
  <c r="AB80" i="1"/>
  <c r="AC80" i="1"/>
  <c r="AD80" i="1"/>
  <c r="AE80" i="1"/>
  <c r="AF80" i="1"/>
  <c r="AG80" i="1"/>
  <c r="AH80" i="1"/>
  <c r="AI80" i="1"/>
  <c r="AJ80" i="1"/>
  <c r="AK80" i="1"/>
  <c r="AL80" i="1"/>
  <c r="AB81" i="1"/>
  <c r="AC81" i="1"/>
  <c r="AD81" i="1"/>
  <c r="AE81" i="1"/>
  <c r="AF81" i="1"/>
  <c r="AG81" i="1"/>
  <c r="AH81" i="1"/>
  <c r="AI81" i="1"/>
  <c r="AJ81" i="1"/>
  <c r="AK81" i="1"/>
  <c r="AL81" i="1"/>
  <c r="AB82" i="1"/>
  <c r="AC82" i="1"/>
  <c r="AD82" i="1"/>
  <c r="AE82" i="1"/>
  <c r="AF82" i="1"/>
  <c r="AG82" i="1"/>
  <c r="AH82" i="1"/>
  <c r="AI82" i="1"/>
  <c r="AJ82" i="1"/>
  <c r="AK82" i="1"/>
  <c r="AL82" i="1"/>
  <c r="AB83" i="1"/>
  <c r="AC83" i="1"/>
  <c r="AD83" i="1"/>
  <c r="AE83" i="1"/>
  <c r="AF83" i="1"/>
  <c r="AG83" i="1"/>
  <c r="AH83" i="1"/>
  <c r="AI83" i="1"/>
  <c r="AJ83" i="1"/>
  <c r="AK83" i="1"/>
  <c r="AL83" i="1"/>
  <c r="AB84" i="1"/>
  <c r="AC84" i="1"/>
  <c r="AD84" i="1"/>
  <c r="AE84" i="1"/>
  <c r="AF84" i="1"/>
  <c r="AG84" i="1"/>
  <c r="AH84" i="1"/>
  <c r="AI84" i="1"/>
  <c r="AJ84" i="1"/>
  <c r="AK84" i="1"/>
  <c r="AL84" i="1"/>
  <c r="AB85" i="1"/>
  <c r="AC85" i="1"/>
  <c r="AD85" i="1"/>
  <c r="AE85" i="1"/>
  <c r="AF85" i="1"/>
  <c r="AG85" i="1"/>
  <c r="AH85" i="1"/>
  <c r="AI85" i="1"/>
  <c r="AJ85" i="1"/>
  <c r="AK85" i="1"/>
  <c r="AL85" i="1"/>
  <c r="AB86" i="1"/>
  <c r="AC86" i="1"/>
  <c r="AD86" i="1"/>
  <c r="AE86" i="1"/>
  <c r="AF86" i="1"/>
  <c r="AG86" i="1"/>
  <c r="AH86" i="1"/>
  <c r="AI86" i="1"/>
  <c r="AJ86" i="1"/>
  <c r="AK86" i="1"/>
  <c r="AL86" i="1"/>
  <c r="AB87" i="1"/>
  <c r="AC87" i="1"/>
  <c r="AD87" i="1"/>
  <c r="AE87" i="1"/>
  <c r="AF87" i="1"/>
  <c r="AG87" i="1"/>
  <c r="AH87" i="1"/>
  <c r="AI87" i="1"/>
  <c r="AJ87" i="1"/>
  <c r="AK87" i="1"/>
  <c r="AL87" i="1"/>
  <c r="AB88" i="1"/>
  <c r="AC88" i="1"/>
  <c r="AD88" i="1"/>
  <c r="AE88" i="1"/>
  <c r="AF88" i="1"/>
  <c r="AG88" i="1"/>
  <c r="AH88" i="1"/>
  <c r="AI88" i="1"/>
  <c r="AJ88" i="1"/>
  <c r="AK88" i="1"/>
  <c r="AL88" i="1"/>
  <c r="AB89" i="1"/>
  <c r="AC89" i="1"/>
  <c r="AD89" i="1"/>
  <c r="AE89" i="1"/>
  <c r="AF89" i="1"/>
  <c r="AG89" i="1"/>
  <c r="AH89" i="1"/>
  <c r="AI89" i="1"/>
  <c r="AJ89" i="1"/>
  <c r="AK89" i="1"/>
  <c r="AL89" i="1"/>
  <c r="AB90" i="1"/>
  <c r="AC90" i="1"/>
  <c r="AD90" i="1"/>
  <c r="AE90" i="1"/>
  <c r="AF90" i="1"/>
  <c r="AG90" i="1"/>
  <c r="AH90" i="1"/>
  <c r="AI90" i="1"/>
  <c r="AJ90" i="1"/>
  <c r="AK90" i="1"/>
  <c r="AL90" i="1"/>
  <c r="AB91" i="1"/>
  <c r="AC91" i="1"/>
  <c r="AD91" i="1"/>
  <c r="AE91" i="1"/>
  <c r="AF91" i="1"/>
  <c r="AG91" i="1"/>
  <c r="AH91" i="1"/>
  <c r="AI91" i="1"/>
  <c r="AJ91" i="1"/>
  <c r="AK91" i="1"/>
  <c r="AL91" i="1"/>
  <c r="AB92" i="1"/>
  <c r="AC92" i="1"/>
  <c r="AD92" i="1"/>
  <c r="AE92" i="1"/>
  <c r="AF92" i="1"/>
  <c r="AG92" i="1"/>
  <c r="AH92" i="1"/>
  <c r="AI92" i="1"/>
  <c r="AJ92" i="1"/>
  <c r="AK92" i="1"/>
  <c r="AL92" i="1"/>
  <c r="AB93" i="1"/>
  <c r="AC93" i="1"/>
  <c r="AD93" i="1"/>
  <c r="AE93" i="1"/>
  <c r="AF93" i="1"/>
  <c r="AG93" i="1"/>
  <c r="AH93" i="1"/>
  <c r="AI93" i="1"/>
  <c r="AJ93" i="1"/>
  <c r="AK93" i="1"/>
  <c r="AL93" i="1"/>
  <c r="AB94" i="1"/>
  <c r="AC94" i="1"/>
  <c r="AD94" i="1"/>
  <c r="AE94" i="1"/>
  <c r="AF94" i="1"/>
  <c r="AG94" i="1"/>
  <c r="AH94" i="1"/>
  <c r="AI94" i="1"/>
  <c r="AJ94" i="1"/>
  <c r="AK94" i="1"/>
  <c r="AL94" i="1"/>
  <c r="AB95" i="1"/>
  <c r="AC95" i="1"/>
  <c r="AD95" i="1"/>
  <c r="AE95" i="1"/>
  <c r="AF95" i="1"/>
  <c r="AG95" i="1"/>
  <c r="AH95" i="1"/>
  <c r="AI95" i="1"/>
  <c r="AJ95" i="1"/>
  <c r="AK95" i="1"/>
  <c r="AL95" i="1"/>
  <c r="AB96" i="1"/>
  <c r="AC96" i="1"/>
  <c r="AD96" i="1"/>
  <c r="AE96" i="1"/>
  <c r="AF96" i="1"/>
  <c r="AG96" i="1"/>
  <c r="AH96" i="1"/>
  <c r="AI96" i="1"/>
  <c r="AJ96" i="1"/>
  <c r="AK96" i="1"/>
  <c r="AL96" i="1"/>
  <c r="AB97" i="1"/>
  <c r="AC97" i="1"/>
  <c r="AD97" i="1"/>
  <c r="AE97" i="1"/>
  <c r="AF97" i="1"/>
  <c r="AG97" i="1"/>
  <c r="AH97" i="1"/>
  <c r="AI97" i="1"/>
  <c r="AJ97" i="1"/>
  <c r="AK97" i="1"/>
  <c r="AL97" i="1"/>
  <c r="AB98" i="1"/>
  <c r="AC98" i="1"/>
  <c r="AD98" i="1"/>
  <c r="AE98" i="1"/>
  <c r="AF98" i="1"/>
  <c r="AG98" i="1"/>
  <c r="AH98" i="1"/>
  <c r="AI98" i="1"/>
  <c r="AJ98" i="1"/>
  <c r="AK98" i="1"/>
  <c r="AL98" i="1"/>
  <c r="AB99" i="1"/>
  <c r="AC99" i="1"/>
  <c r="AD99" i="1"/>
  <c r="AE99" i="1"/>
  <c r="AF99" i="1"/>
  <c r="AG99" i="1"/>
  <c r="AH99" i="1"/>
  <c r="AI99" i="1"/>
  <c r="AJ99" i="1"/>
  <c r="AK99" i="1"/>
  <c r="AL99" i="1"/>
  <c r="AB100" i="1"/>
  <c r="AC100" i="1"/>
  <c r="AD100" i="1"/>
  <c r="AE100" i="1"/>
  <c r="AF100" i="1"/>
  <c r="AG100" i="1"/>
  <c r="AH100" i="1"/>
  <c r="AI100" i="1"/>
  <c r="AJ100" i="1"/>
  <c r="AK100" i="1"/>
  <c r="AL100" i="1"/>
  <c r="AB101" i="1"/>
  <c r="AC101" i="1"/>
  <c r="AD101" i="1"/>
  <c r="AE101" i="1"/>
  <c r="AF101" i="1"/>
  <c r="AG101" i="1"/>
  <c r="AH101" i="1"/>
  <c r="AI101" i="1"/>
  <c r="AJ101" i="1"/>
  <c r="AK101" i="1"/>
  <c r="AL101" i="1"/>
  <c r="AB102" i="1"/>
  <c r="AC102" i="1"/>
  <c r="AD102" i="1"/>
  <c r="AE102" i="1"/>
  <c r="AF102" i="1"/>
  <c r="AG102" i="1"/>
  <c r="AH102" i="1"/>
  <c r="AI102" i="1"/>
  <c r="AJ102" i="1"/>
  <c r="AK102" i="1"/>
  <c r="AL102" i="1"/>
  <c r="AB103" i="1"/>
  <c r="AC103" i="1"/>
  <c r="AD103" i="1"/>
  <c r="AE103" i="1"/>
  <c r="AF103" i="1"/>
  <c r="AG103" i="1"/>
  <c r="AH103" i="1"/>
  <c r="AI103" i="1"/>
  <c r="AJ103" i="1"/>
  <c r="AK103" i="1"/>
  <c r="AL103" i="1"/>
  <c r="AB104" i="1"/>
  <c r="AC104" i="1"/>
  <c r="AD104" i="1"/>
  <c r="AE104" i="1"/>
  <c r="AF104" i="1"/>
  <c r="AG104" i="1"/>
  <c r="AH104" i="1"/>
  <c r="AI104" i="1"/>
  <c r="AJ104" i="1"/>
  <c r="AK104" i="1"/>
  <c r="AL104" i="1"/>
  <c r="AB105" i="1"/>
  <c r="AC105" i="1"/>
  <c r="AD105" i="1"/>
  <c r="AE105" i="1"/>
  <c r="AF105" i="1"/>
  <c r="AG105" i="1"/>
  <c r="AH105" i="1"/>
  <c r="AI105" i="1"/>
  <c r="AJ105" i="1"/>
  <c r="AK105" i="1"/>
  <c r="AL105" i="1"/>
  <c r="AB106" i="1"/>
  <c r="AC106" i="1"/>
  <c r="AD106" i="1"/>
  <c r="AE106" i="1"/>
  <c r="AF106" i="1"/>
  <c r="AG106" i="1"/>
  <c r="AH106" i="1"/>
  <c r="AI106" i="1"/>
  <c r="AJ106" i="1"/>
  <c r="AK106" i="1"/>
  <c r="AL106" i="1"/>
  <c r="AB107" i="1"/>
  <c r="AC107" i="1"/>
  <c r="AD107" i="1"/>
  <c r="AE107" i="1"/>
  <c r="AF107" i="1"/>
  <c r="AG107" i="1"/>
  <c r="AH107" i="1"/>
  <c r="AI107" i="1"/>
  <c r="AJ107" i="1"/>
  <c r="AK107" i="1"/>
  <c r="AL107" i="1"/>
  <c r="AB108" i="1"/>
  <c r="AC108" i="1"/>
  <c r="AD108" i="1"/>
  <c r="AE108" i="1"/>
  <c r="AF108" i="1"/>
  <c r="AG108" i="1"/>
  <c r="AH108" i="1"/>
  <c r="AI108" i="1"/>
  <c r="AJ108" i="1"/>
  <c r="AK108" i="1"/>
  <c r="AL108" i="1"/>
  <c r="AB109" i="1"/>
  <c r="AC109" i="1"/>
  <c r="AD109" i="1"/>
  <c r="AE109" i="1"/>
  <c r="AF109" i="1"/>
  <c r="AG109" i="1"/>
  <c r="AH109" i="1"/>
  <c r="AI109" i="1"/>
  <c r="AJ109" i="1"/>
  <c r="AK109" i="1"/>
  <c r="AL109" i="1"/>
  <c r="AB110" i="1"/>
  <c r="AC110" i="1"/>
  <c r="AD110" i="1"/>
  <c r="AE110" i="1"/>
  <c r="AF110" i="1"/>
  <c r="AG110" i="1"/>
  <c r="AH110" i="1"/>
  <c r="AI110" i="1"/>
  <c r="AJ110" i="1"/>
  <c r="AK110" i="1"/>
  <c r="AL110" i="1"/>
  <c r="AB111" i="1"/>
  <c r="AC111" i="1"/>
  <c r="AD111" i="1"/>
  <c r="AE111" i="1"/>
  <c r="AF111" i="1"/>
  <c r="AG111" i="1"/>
  <c r="AH111" i="1"/>
  <c r="AI111" i="1"/>
  <c r="AJ111" i="1"/>
  <c r="AK111" i="1"/>
  <c r="AL111" i="1"/>
  <c r="AB112" i="1"/>
  <c r="AC112" i="1"/>
  <c r="AD112" i="1"/>
  <c r="AE112" i="1"/>
  <c r="AF112" i="1"/>
  <c r="AG112" i="1"/>
  <c r="AH112" i="1"/>
  <c r="AI112" i="1"/>
  <c r="AJ112" i="1"/>
  <c r="AK112" i="1"/>
  <c r="AL112" i="1"/>
  <c r="AB113" i="1"/>
  <c r="AC113" i="1"/>
  <c r="AD113" i="1"/>
  <c r="AE113" i="1"/>
  <c r="AF113" i="1"/>
  <c r="AG113" i="1"/>
  <c r="AH113" i="1"/>
  <c r="AI113" i="1"/>
  <c r="AJ113" i="1"/>
  <c r="AK113" i="1"/>
  <c r="AL113" i="1"/>
  <c r="AB114" i="1"/>
  <c r="AC114" i="1"/>
  <c r="AD114" i="1"/>
  <c r="AE114" i="1"/>
  <c r="AF114" i="1"/>
  <c r="AG114" i="1"/>
  <c r="AH114" i="1"/>
  <c r="AI114" i="1"/>
  <c r="AJ114" i="1"/>
  <c r="AK114" i="1"/>
  <c r="AL114" i="1"/>
  <c r="AB115" i="1"/>
  <c r="AC115" i="1"/>
  <c r="AD115" i="1"/>
  <c r="AE115" i="1"/>
  <c r="AF115" i="1"/>
  <c r="AG115" i="1"/>
  <c r="AH115" i="1"/>
  <c r="AI115" i="1"/>
  <c r="AJ115" i="1"/>
  <c r="AK115" i="1"/>
  <c r="AL115" i="1"/>
  <c r="AB116" i="1"/>
  <c r="AC116" i="1"/>
  <c r="AD116" i="1"/>
  <c r="AE116" i="1"/>
  <c r="AF116" i="1"/>
  <c r="AG116" i="1"/>
  <c r="AH116" i="1"/>
  <c r="AI116" i="1"/>
  <c r="AJ116" i="1"/>
  <c r="AK116" i="1"/>
  <c r="AL116" i="1"/>
  <c r="AB117" i="1"/>
  <c r="AC117" i="1"/>
  <c r="AD117" i="1"/>
  <c r="AE117" i="1"/>
  <c r="AF117" i="1"/>
  <c r="AG117" i="1"/>
  <c r="AH117" i="1"/>
  <c r="AI117" i="1"/>
  <c r="AJ117" i="1"/>
  <c r="AK117" i="1"/>
  <c r="AL117" i="1"/>
  <c r="AB118" i="1"/>
  <c r="AC118" i="1"/>
  <c r="AD118" i="1"/>
  <c r="AE118" i="1"/>
  <c r="AF118" i="1"/>
  <c r="AG118" i="1"/>
  <c r="AH118" i="1"/>
  <c r="AI118" i="1"/>
  <c r="AJ118" i="1"/>
  <c r="AK118" i="1"/>
  <c r="AL118" i="1"/>
  <c r="AB119" i="1"/>
  <c r="AC119" i="1"/>
  <c r="AD119" i="1"/>
  <c r="AE119" i="1"/>
  <c r="AF119" i="1"/>
  <c r="AG119" i="1"/>
  <c r="AH119" i="1"/>
  <c r="AI119" i="1"/>
  <c r="AJ119" i="1"/>
  <c r="AK119" i="1"/>
  <c r="AL119" i="1"/>
  <c r="AB120" i="1"/>
  <c r="AC120" i="1"/>
  <c r="AD120" i="1"/>
  <c r="AE120" i="1"/>
  <c r="AF120" i="1"/>
  <c r="AG120" i="1"/>
  <c r="AH120" i="1"/>
  <c r="AI120" i="1"/>
  <c r="AJ120" i="1"/>
  <c r="AK120" i="1"/>
  <c r="AL120" i="1"/>
  <c r="AB121" i="1"/>
  <c r="AC121" i="1"/>
  <c r="AD121" i="1"/>
  <c r="AE121" i="1"/>
  <c r="AF121" i="1"/>
  <c r="AG121" i="1"/>
  <c r="AH121" i="1"/>
  <c r="AI121" i="1"/>
  <c r="AJ121" i="1"/>
  <c r="AK121" i="1"/>
  <c r="AL121" i="1"/>
  <c r="AB122" i="1"/>
  <c r="AC122" i="1"/>
  <c r="AD122" i="1"/>
  <c r="AE122" i="1"/>
  <c r="AF122" i="1"/>
  <c r="AG122" i="1"/>
  <c r="AH122" i="1"/>
  <c r="AI122" i="1"/>
  <c r="AJ122" i="1"/>
  <c r="AK122" i="1"/>
  <c r="AL122" i="1"/>
  <c r="AB123" i="1"/>
  <c r="AC123" i="1"/>
  <c r="AD123" i="1"/>
  <c r="AE123" i="1"/>
  <c r="AF123" i="1"/>
  <c r="AG123" i="1"/>
  <c r="AH123" i="1"/>
  <c r="AI123" i="1"/>
  <c r="AJ123" i="1"/>
  <c r="AK123" i="1"/>
  <c r="AL123" i="1"/>
  <c r="AB124" i="1"/>
  <c r="AC124" i="1"/>
  <c r="AD124" i="1"/>
  <c r="AE124" i="1"/>
  <c r="AF124" i="1"/>
  <c r="AG124" i="1"/>
  <c r="AH124" i="1"/>
  <c r="AI124" i="1"/>
  <c r="AJ124" i="1"/>
  <c r="AK124" i="1"/>
  <c r="AL124" i="1"/>
  <c r="AB125" i="1"/>
  <c r="AC125" i="1"/>
  <c r="AD125" i="1"/>
  <c r="AE125" i="1"/>
  <c r="AF125" i="1"/>
  <c r="AG125" i="1"/>
  <c r="AH125" i="1"/>
  <c r="AI125" i="1"/>
  <c r="AJ125" i="1"/>
  <c r="AK125" i="1"/>
  <c r="AL125" i="1"/>
  <c r="AB126" i="1"/>
  <c r="AC126" i="1"/>
  <c r="AD126" i="1"/>
  <c r="AE126" i="1"/>
  <c r="AF126" i="1"/>
  <c r="AG126" i="1"/>
  <c r="AH126" i="1"/>
  <c r="AI126" i="1"/>
  <c r="AJ126" i="1"/>
  <c r="AK126" i="1"/>
  <c r="AL126" i="1"/>
  <c r="AB127" i="1"/>
  <c r="AC127" i="1"/>
  <c r="AD127" i="1"/>
  <c r="AE127" i="1"/>
  <c r="AF127" i="1"/>
  <c r="AG127" i="1"/>
  <c r="AH127" i="1"/>
  <c r="AI127" i="1"/>
  <c r="AJ127" i="1"/>
  <c r="AK127" i="1"/>
  <c r="AL127" i="1"/>
  <c r="AB128" i="1"/>
  <c r="AC128" i="1"/>
  <c r="AD128" i="1"/>
  <c r="AE128" i="1"/>
  <c r="AF128" i="1"/>
  <c r="AG128" i="1"/>
  <c r="AH128" i="1"/>
  <c r="AI128" i="1"/>
  <c r="AJ128" i="1"/>
  <c r="AK128" i="1"/>
  <c r="AL128" i="1"/>
  <c r="AB129" i="1"/>
  <c r="AC129" i="1"/>
  <c r="AD129" i="1"/>
  <c r="AE129" i="1"/>
  <c r="AF129" i="1"/>
  <c r="AG129" i="1"/>
  <c r="AH129" i="1"/>
  <c r="AI129" i="1"/>
  <c r="AJ129" i="1"/>
  <c r="AK129" i="1"/>
  <c r="AL129" i="1"/>
  <c r="AB130" i="1"/>
  <c r="AC130" i="1"/>
  <c r="AD130" i="1"/>
  <c r="AE130" i="1"/>
  <c r="AF130" i="1"/>
  <c r="AG130" i="1"/>
  <c r="AH130" i="1"/>
  <c r="AI130" i="1"/>
  <c r="AJ130" i="1"/>
  <c r="AK130" i="1"/>
  <c r="AL130" i="1"/>
  <c r="AB131" i="1"/>
  <c r="AC131" i="1"/>
  <c r="AD131" i="1"/>
  <c r="AE131" i="1"/>
  <c r="AF131" i="1"/>
  <c r="AG131" i="1"/>
  <c r="AH131" i="1"/>
  <c r="AI131" i="1"/>
  <c r="AJ131" i="1"/>
  <c r="AK131" i="1"/>
  <c r="AL131" i="1"/>
  <c r="AB132" i="1"/>
  <c r="AC132" i="1"/>
  <c r="AD132" i="1"/>
  <c r="AE132" i="1"/>
  <c r="AF132" i="1"/>
  <c r="AG132" i="1"/>
  <c r="AH132" i="1"/>
  <c r="AI132" i="1"/>
  <c r="AJ132" i="1"/>
  <c r="AK132" i="1"/>
  <c r="AL132" i="1"/>
  <c r="AB133" i="1"/>
  <c r="AC133" i="1"/>
  <c r="AD133" i="1"/>
  <c r="AE133" i="1"/>
  <c r="AF133" i="1"/>
  <c r="AG133" i="1"/>
  <c r="AH133" i="1"/>
  <c r="AI133" i="1"/>
  <c r="AJ133" i="1"/>
  <c r="AK133" i="1"/>
  <c r="AL133" i="1"/>
  <c r="AB134" i="1"/>
  <c r="AC134" i="1"/>
  <c r="AD134" i="1"/>
  <c r="AE134" i="1"/>
  <c r="AF134" i="1"/>
  <c r="AG134" i="1"/>
  <c r="AH134" i="1"/>
  <c r="AI134" i="1"/>
  <c r="AJ134" i="1"/>
  <c r="AK134" i="1"/>
  <c r="AL134" i="1"/>
  <c r="AB135" i="1"/>
  <c r="AC135" i="1"/>
  <c r="AD135" i="1"/>
  <c r="AE135" i="1"/>
  <c r="AF135" i="1"/>
  <c r="AG135" i="1"/>
  <c r="AH135" i="1"/>
  <c r="AI135" i="1"/>
  <c r="AJ135" i="1"/>
  <c r="AK135" i="1"/>
  <c r="AL135" i="1"/>
  <c r="AB136" i="1"/>
  <c r="AC136" i="1"/>
  <c r="AD136" i="1"/>
  <c r="AE136" i="1"/>
  <c r="AF136" i="1"/>
  <c r="AG136" i="1"/>
  <c r="AH136" i="1"/>
  <c r="AI136" i="1"/>
  <c r="AJ136" i="1"/>
  <c r="AK136" i="1"/>
  <c r="AL136" i="1"/>
  <c r="AB137" i="1"/>
  <c r="AC137" i="1"/>
  <c r="AD137" i="1"/>
  <c r="AE137" i="1"/>
  <c r="AF137" i="1"/>
  <c r="AG137" i="1"/>
  <c r="AH137" i="1"/>
  <c r="AI137" i="1"/>
  <c r="AJ137" i="1"/>
  <c r="AK137" i="1"/>
  <c r="AL137" i="1"/>
  <c r="AB138" i="1"/>
  <c r="AC138" i="1"/>
  <c r="AD138" i="1"/>
  <c r="AE138" i="1"/>
  <c r="AF138" i="1"/>
  <c r="AG138" i="1"/>
  <c r="AH138" i="1"/>
  <c r="AI138" i="1"/>
  <c r="AJ138" i="1"/>
  <c r="AK138" i="1"/>
  <c r="AL138" i="1"/>
  <c r="AB139" i="1"/>
  <c r="AC139" i="1"/>
  <c r="AD139" i="1"/>
  <c r="AE139" i="1"/>
  <c r="AF139" i="1"/>
  <c r="AG139" i="1"/>
  <c r="AH139" i="1"/>
  <c r="AI139" i="1"/>
  <c r="AJ139" i="1"/>
  <c r="AK139" i="1"/>
  <c r="AL139" i="1"/>
  <c r="AB140" i="1"/>
  <c r="AC140" i="1"/>
  <c r="AD140" i="1"/>
  <c r="AE140" i="1"/>
  <c r="AF140" i="1"/>
  <c r="AG140" i="1"/>
  <c r="AH140" i="1"/>
  <c r="AI140" i="1"/>
  <c r="AJ140" i="1"/>
  <c r="AK140" i="1"/>
  <c r="AL140" i="1"/>
  <c r="AB141" i="1"/>
  <c r="AC141" i="1"/>
  <c r="AD141" i="1"/>
  <c r="AE141" i="1"/>
  <c r="AF141" i="1"/>
  <c r="AG141" i="1"/>
  <c r="AH141" i="1"/>
  <c r="AI141" i="1"/>
  <c r="AJ141" i="1"/>
  <c r="AK141" i="1"/>
  <c r="AL141" i="1"/>
  <c r="AB142" i="1"/>
  <c r="AC142" i="1"/>
  <c r="AD142" i="1"/>
  <c r="AE142" i="1"/>
  <c r="AF142" i="1"/>
  <c r="AG142" i="1"/>
  <c r="AH142" i="1"/>
  <c r="AI142" i="1"/>
  <c r="AJ142" i="1"/>
  <c r="AK142" i="1"/>
  <c r="AL142" i="1"/>
  <c r="AB143" i="1"/>
  <c r="AC143" i="1"/>
  <c r="AD143" i="1"/>
  <c r="AE143" i="1"/>
  <c r="AF143" i="1"/>
  <c r="AG143" i="1"/>
  <c r="AH143" i="1"/>
  <c r="AI143" i="1"/>
  <c r="AJ143" i="1"/>
  <c r="AK143" i="1"/>
  <c r="AL143" i="1"/>
  <c r="AB144" i="1"/>
  <c r="AC144" i="1"/>
  <c r="AD144" i="1"/>
  <c r="AE144" i="1"/>
  <c r="AF144" i="1"/>
  <c r="AG144" i="1"/>
  <c r="AH144" i="1"/>
  <c r="AI144" i="1"/>
  <c r="AJ144" i="1"/>
  <c r="AK144" i="1"/>
  <c r="AL144" i="1"/>
  <c r="AB145" i="1"/>
  <c r="AC145" i="1"/>
  <c r="AD145" i="1"/>
  <c r="AE145" i="1"/>
  <c r="AF145" i="1"/>
  <c r="AG145" i="1"/>
  <c r="AH145" i="1"/>
  <c r="AI145" i="1"/>
  <c r="AJ145" i="1"/>
  <c r="AK145" i="1"/>
  <c r="AL145" i="1"/>
  <c r="AB146" i="1"/>
  <c r="AC146" i="1"/>
  <c r="AD146" i="1"/>
  <c r="AE146" i="1"/>
  <c r="AF146" i="1"/>
  <c r="AG146" i="1"/>
  <c r="AH146" i="1"/>
  <c r="AI146" i="1"/>
  <c r="AJ146" i="1"/>
  <c r="AK146" i="1"/>
  <c r="AL146" i="1"/>
  <c r="AB147" i="1"/>
  <c r="AC147" i="1"/>
  <c r="AD147" i="1"/>
  <c r="AE147" i="1"/>
  <c r="AF147" i="1"/>
  <c r="AG147" i="1"/>
  <c r="AH147" i="1"/>
  <c r="AI147" i="1"/>
  <c r="AJ147" i="1"/>
  <c r="AK147" i="1"/>
  <c r="AL147" i="1"/>
  <c r="AB148" i="1"/>
  <c r="AC148" i="1"/>
  <c r="AD148" i="1"/>
  <c r="AE148" i="1"/>
  <c r="AF148" i="1"/>
  <c r="AG148" i="1"/>
  <c r="AH148" i="1"/>
  <c r="AI148" i="1"/>
  <c r="AJ148" i="1"/>
  <c r="AK148" i="1"/>
  <c r="AL148" i="1"/>
  <c r="AB149" i="1"/>
  <c r="AC149" i="1"/>
  <c r="AD149" i="1"/>
  <c r="AE149" i="1"/>
  <c r="AF149" i="1"/>
  <c r="AG149" i="1"/>
  <c r="AH149" i="1"/>
  <c r="AI149" i="1"/>
  <c r="AJ149" i="1"/>
  <c r="AK149" i="1"/>
  <c r="AL149" i="1"/>
  <c r="AB150" i="1"/>
  <c r="AC150" i="1"/>
  <c r="AD150" i="1"/>
  <c r="AE150" i="1"/>
  <c r="AF150" i="1"/>
  <c r="AG150" i="1"/>
  <c r="AH150" i="1"/>
  <c r="AI150" i="1"/>
  <c r="AJ150" i="1"/>
  <c r="AK150" i="1"/>
  <c r="AL150" i="1"/>
  <c r="AB151" i="1"/>
  <c r="AC151" i="1"/>
  <c r="AD151" i="1"/>
  <c r="AE151" i="1"/>
  <c r="AF151" i="1"/>
  <c r="AG151" i="1"/>
  <c r="AH151" i="1"/>
  <c r="AI151" i="1"/>
  <c r="AJ151" i="1"/>
  <c r="AK151" i="1"/>
  <c r="AL151" i="1"/>
  <c r="AB152" i="1"/>
  <c r="AC152" i="1"/>
  <c r="AD152" i="1"/>
  <c r="AE152" i="1"/>
  <c r="AF152" i="1"/>
  <c r="AG152" i="1"/>
  <c r="AH152" i="1"/>
  <c r="AI152" i="1"/>
  <c r="AJ152" i="1"/>
  <c r="AK152" i="1"/>
  <c r="AL152" i="1"/>
  <c r="AB153" i="1"/>
  <c r="AC153" i="1"/>
  <c r="AD153" i="1"/>
  <c r="AE153" i="1"/>
  <c r="AF153" i="1"/>
  <c r="AG153" i="1"/>
  <c r="AH153" i="1"/>
  <c r="AI153" i="1"/>
  <c r="AJ153" i="1"/>
  <c r="AK153" i="1"/>
  <c r="AL153" i="1"/>
  <c r="AB154" i="1"/>
  <c r="AC154" i="1"/>
  <c r="AD154" i="1"/>
  <c r="AE154" i="1"/>
  <c r="AF154" i="1"/>
  <c r="AG154" i="1"/>
  <c r="AH154" i="1"/>
  <c r="AI154" i="1"/>
  <c r="AJ154" i="1"/>
  <c r="AK154" i="1"/>
  <c r="AL154" i="1"/>
  <c r="AB155" i="1"/>
  <c r="AC155" i="1"/>
  <c r="AD155" i="1"/>
  <c r="AE155" i="1"/>
  <c r="AF155" i="1"/>
  <c r="AG155" i="1"/>
  <c r="AH155" i="1"/>
  <c r="AI155" i="1"/>
  <c r="AJ155" i="1"/>
  <c r="AK155" i="1"/>
  <c r="AL155" i="1"/>
  <c r="AB156" i="1"/>
  <c r="AC156" i="1"/>
  <c r="AD156" i="1"/>
  <c r="AE156" i="1"/>
  <c r="AF156" i="1"/>
  <c r="AG156" i="1"/>
  <c r="AH156" i="1"/>
  <c r="AI156" i="1"/>
  <c r="AJ156" i="1"/>
  <c r="AK156" i="1"/>
  <c r="AL156" i="1"/>
  <c r="AB157" i="1"/>
  <c r="AC157" i="1"/>
  <c r="AD157" i="1"/>
  <c r="AE157" i="1"/>
  <c r="AF157" i="1"/>
  <c r="AG157" i="1"/>
  <c r="AH157" i="1"/>
  <c r="AI157" i="1"/>
  <c r="AJ157" i="1"/>
  <c r="AK157" i="1"/>
  <c r="AL157" i="1"/>
  <c r="AB158" i="1"/>
  <c r="AC158" i="1"/>
  <c r="AD158" i="1"/>
  <c r="AE158" i="1"/>
  <c r="AF158" i="1"/>
  <c r="AG158" i="1"/>
  <c r="AH158" i="1"/>
  <c r="AI158" i="1"/>
  <c r="AJ158" i="1"/>
  <c r="AK158" i="1"/>
  <c r="AL158" i="1"/>
  <c r="AB159" i="1"/>
  <c r="AC159" i="1"/>
  <c r="AD159" i="1"/>
  <c r="AE159" i="1"/>
  <c r="AF159" i="1"/>
  <c r="AG159" i="1"/>
  <c r="AH159" i="1"/>
  <c r="AI159" i="1"/>
  <c r="AJ159" i="1"/>
  <c r="AK159" i="1"/>
  <c r="AL159" i="1"/>
  <c r="AB160" i="1"/>
  <c r="AC160" i="1"/>
  <c r="AD160" i="1"/>
  <c r="AE160" i="1"/>
  <c r="AF160" i="1"/>
  <c r="AG160" i="1"/>
  <c r="AH160" i="1"/>
  <c r="AI160" i="1"/>
  <c r="AJ160" i="1"/>
  <c r="AK160" i="1"/>
  <c r="AL160" i="1"/>
  <c r="AB161" i="1"/>
  <c r="AC161" i="1"/>
  <c r="AD161" i="1"/>
  <c r="AE161" i="1"/>
  <c r="AF161" i="1"/>
  <c r="AG161" i="1"/>
  <c r="AH161" i="1"/>
  <c r="AI161" i="1"/>
  <c r="AJ161" i="1"/>
  <c r="AK161" i="1"/>
  <c r="AL161" i="1"/>
  <c r="AB162" i="1"/>
  <c r="AC162" i="1"/>
  <c r="AD162" i="1"/>
  <c r="AE162" i="1"/>
  <c r="AF162" i="1"/>
  <c r="AG162" i="1"/>
  <c r="AH162" i="1"/>
  <c r="AI162" i="1"/>
  <c r="AJ162" i="1"/>
  <c r="AK162" i="1"/>
  <c r="AL162" i="1"/>
  <c r="AB163" i="1"/>
  <c r="AC163" i="1"/>
  <c r="AD163" i="1"/>
  <c r="AE163" i="1"/>
  <c r="AF163" i="1"/>
  <c r="AG163" i="1"/>
  <c r="AH163" i="1"/>
  <c r="AI163" i="1"/>
  <c r="AJ163" i="1"/>
  <c r="AK163" i="1"/>
  <c r="AL163" i="1"/>
  <c r="AB164" i="1"/>
  <c r="AC164" i="1"/>
  <c r="AD164" i="1"/>
  <c r="AE164" i="1"/>
  <c r="AF164" i="1"/>
  <c r="AG164" i="1"/>
  <c r="AH164" i="1"/>
  <c r="AI164" i="1"/>
  <c r="AJ164" i="1"/>
  <c r="AK164" i="1"/>
  <c r="AL164" i="1"/>
  <c r="AB165" i="1"/>
  <c r="AC165" i="1"/>
  <c r="AD165" i="1"/>
  <c r="AE165" i="1"/>
  <c r="AF165" i="1"/>
  <c r="AG165" i="1"/>
  <c r="AH165" i="1"/>
  <c r="AI165" i="1"/>
  <c r="AJ165" i="1"/>
  <c r="AK165" i="1"/>
  <c r="AL165" i="1"/>
  <c r="AB166" i="1"/>
  <c r="AC166" i="1"/>
  <c r="AD166" i="1"/>
  <c r="AE166" i="1"/>
  <c r="AF166" i="1"/>
  <c r="AG166" i="1"/>
  <c r="AH166" i="1"/>
  <c r="AI166" i="1"/>
  <c r="AJ166" i="1"/>
  <c r="AK166" i="1"/>
  <c r="AL166" i="1"/>
  <c r="AB167" i="1"/>
  <c r="AC167" i="1"/>
  <c r="AD167" i="1"/>
  <c r="AE167" i="1"/>
  <c r="AF167" i="1"/>
  <c r="AG167" i="1"/>
  <c r="AH167" i="1"/>
  <c r="AI167" i="1"/>
  <c r="AJ167" i="1"/>
  <c r="AK167" i="1"/>
  <c r="AL167" i="1"/>
  <c r="AB168" i="1"/>
  <c r="AC168" i="1"/>
  <c r="AD168" i="1"/>
  <c r="AE168" i="1"/>
  <c r="AF168" i="1"/>
  <c r="AG168" i="1"/>
  <c r="AH168" i="1"/>
  <c r="AI168" i="1"/>
  <c r="AJ168" i="1"/>
  <c r="AK168" i="1"/>
  <c r="AL168" i="1"/>
  <c r="AB169" i="1"/>
  <c r="AC169" i="1"/>
  <c r="AD169" i="1"/>
  <c r="AE169" i="1"/>
  <c r="AF169" i="1"/>
  <c r="AG169" i="1"/>
  <c r="AH169" i="1"/>
  <c r="AI169" i="1"/>
  <c r="AJ169" i="1"/>
  <c r="AK169" i="1"/>
  <c r="AL169" i="1"/>
  <c r="AB170" i="1"/>
  <c r="AC170" i="1"/>
  <c r="AD170" i="1"/>
  <c r="AE170" i="1"/>
  <c r="AF170" i="1"/>
  <c r="AG170" i="1"/>
  <c r="AH170" i="1"/>
  <c r="AI170" i="1"/>
  <c r="AJ170" i="1"/>
  <c r="AK170" i="1"/>
  <c r="AL170" i="1"/>
  <c r="AB171" i="1"/>
  <c r="AC171" i="1"/>
  <c r="AD171" i="1"/>
  <c r="AE171" i="1"/>
  <c r="AF171" i="1"/>
  <c r="AG171" i="1"/>
  <c r="AH171" i="1"/>
  <c r="AI171" i="1"/>
  <c r="AJ171" i="1"/>
  <c r="AK171" i="1"/>
  <c r="AL171" i="1"/>
  <c r="AB172" i="1"/>
  <c r="AC172" i="1"/>
  <c r="AD172" i="1"/>
  <c r="AE172" i="1"/>
  <c r="AF172" i="1"/>
  <c r="AG172" i="1"/>
  <c r="AH172" i="1"/>
  <c r="AI172" i="1"/>
  <c r="AJ172" i="1"/>
  <c r="AK172" i="1"/>
  <c r="AL172" i="1"/>
  <c r="AB173" i="1"/>
  <c r="AC173" i="1"/>
  <c r="AD173" i="1"/>
  <c r="AE173" i="1"/>
  <c r="AF173" i="1"/>
  <c r="AG173" i="1"/>
  <c r="AH173" i="1"/>
  <c r="AI173" i="1"/>
  <c r="AJ173" i="1"/>
  <c r="AK173" i="1"/>
  <c r="AL173" i="1"/>
  <c r="AB174" i="1"/>
  <c r="AC174" i="1"/>
  <c r="AD174" i="1"/>
  <c r="AE174" i="1"/>
  <c r="AF174" i="1"/>
  <c r="AG174" i="1"/>
  <c r="AH174" i="1"/>
  <c r="AI174" i="1"/>
  <c r="AJ174" i="1"/>
  <c r="AK174" i="1"/>
  <c r="AL174" i="1"/>
  <c r="AB175" i="1"/>
  <c r="AC175" i="1"/>
  <c r="AD175" i="1"/>
  <c r="AE175" i="1"/>
  <c r="AF175" i="1"/>
  <c r="AG175" i="1"/>
  <c r="AH175" i="1"/>
  <c r="AI175" i="1"/>
  <c r="AJ175" i="1"/>
  <c r="AK175" i="1"/>
  <c r="AL175" i="1"/>
  <c r="AB176" i="1"/>
  <c r="AC176" i="1"/>
  <c r="AD176" i="1"/>
  <c r="AE176" i="1"/>
  <c r="AF176" i="1"/>
  <c r="AG176" i="1"/>
  <c r="AH176" i="1"/>
  <c r="AI176" i="1"/>
  <c r="AJ176" i="1"/>
  <c r="AK176" i="1"/>
  <c r="AL176" i="1"/>
  <c r="AB177" i="1"/>
  <c r="AC177" i="1"/>
  <c r="AD177" i="1"/>
  <c r="AE177" i="1"/>
  <c r="AF177" i="1"/>
  <c r="AG177" i="1"/>
  <c r="AH177" i="1"/>
  <c r="AI177" i="1"/>
  <c r="AJ177" i="1"/>
  <c r="AK177" i="1"/>
  <c r="AL177" i="1"/>
  <c r="AB178" i="1"/>
  <c r="AC178" i="1"/>
  <c r="AD178" i="1"/>
  <c r="AE178" i="1"/>
  <c r="AF178" i="1"/>
  <c r="AG178" i="1"/>
  <c r="AH178" i="1"/>
  <c r="AI178" i="1"/>
  <c r="AJ178" i="1"/>
  <c r="AK178" i="1"/>
  <c r="AL178" i="1"/>
  <c r="AB179" i="1"/>
  <c r="AC179" i="1"/>
  <c r="AD179" i="1"/>
  <c r="AE179" i="1"/>
  <c r="AF179" i="1"/>
  <c r="AG179" i="1"/>
  <c r="AH179" i="1"/>
  <c r="AI179" i="1"/>
  <c r="AJ179" i="1"/>
  <c r="AK179" i="1"/>
  <c r="AL179" i="1"/>
  <c r="AB180" i="1"/>
  <c r="AC180" i="1"/>
  <c r="AD180" i="1"/>
  <c r="AE180" i="1"/>
  <c r="AF180" i="1"/>
  <c r="AG180" i="1"/>
  <c r="AH180" i="1"/>
  <c r="AI180" i="1"/>
  <c r="AJ180" i="1"/>
  <c r="AK180" i="1"/>
  <c r="AL180" i="1"/>
  <c r="AB181" i="1"/>
  <c r="AC181" i="1"/>
  <c r="AD181" i="1"/>
  <c r="AE181" i="1"/>
  <c r="AF181" i="1"/>
  <c r="AG181" i="1"/>
  <c r="AH181" i="1"/>
  <c r="AI181" i="1"/>
  <c r="AJ181" i="1"/>
  <c r="AK181" i="1"/>
  <c r="AL181" i="1"/>
  <c r="AB182" i="1"/>
  <c r="AC182" i="1"/>
  <c r="AD182" i="1"/>
  <c r="AE182" i="1"/>
  <c r="AF182" i="1"/>
  <c r="AG182" i="1"/>
  <c r="AH182" i="1"/>
  <c r="AI182" i="1"/>
  <c r="AJ182" i="1"/>
  <c r="AK182" i="1"/>
  <c r="AL182" i="1"/>
  <c r="AB183" i="1"/>
  <c r="AC183" i="1"/>
  <c r="AD183" i="1"/>
  <c r="AE183" i="1"/>
  <c r="AF183" i="1"/>
  <c r="AG183" i="1"/>
  <c r="AH183" i="1"/>
  <c r="AI183" i="1"/>
  <c r="AJ183" i="1"/>
  <c r="AK183" i="1"/>
  <c r="AL183" i="1"/>
  <c r="AB184" i="1"/>
  <c r="AC184" i="1"/>
  <c r="AD184" i="1"/>
  <c r="AE184" i="1"/>
  <c r="AF184" i="1"/>
  <c r="AG184" i="1"/>
  <c r="AH184" i="1"/>
  <c r="AI184" i="1"/>
  <c r="AJ184" i="1"/>
  <c r="AK184" i="1"/>
  <c r="AL184" i="1"/>
  <c r="AB185" i="1"/>
  <c r="AC185" i="1"/>
  <c r="AD185" i="1"/>
  <c r="AE185" i="1"/>
  <c r="AF185" i="1"/>
  <c r="AG185" i="1"/>
  <c r="AH185" i="1"/>
  <c r="AI185" i="1"/>
  <c r="AJ185" i="1"/>
  <c r="AK185" i="1"/>
  <c r="AL185" i="1"/>
  <c r="AB186" i="1"/>
  <c r="AC186" i="1"/>
  <c r="AD186" i="1"/>
  <c r="AE186" i="1"/>
  <c r="AF186" i="1"/>
  <c r="AG186" i="1"/>
  <c r="AH186" i="1"/>
  <c r="AI186" i="1"/>
  <c r="AJ186" i="1"/>
  <c r="AK186" i="1"/>
  <c r="AL186" i="1"/>
  <c r="AB187" i="1"/>
  <c r="AC187" i="1"/>
  <c r="AD187" i="1"/>
  <c r="AE187" i="1"/>
  <c r="AF187" i="1"/>
  <c r="AG187" i="1"/>
  <c r="AH187" i="1"/>
  <c r="AI187" i="1"/>
  <c r="AJ187" i="1"/>
  <c r="AK187" i="1"/>
  <c r="AL187" i="1"/>
  <c r="AB188" i="1"/>
  <c r="AC188" i="1"/>
  <c r="AD188" i="1"/>
  <c r="AE188" i="1"/>
  <c r="AF188" i="1"/>
  <c r="AG188" i="1"/>
  <c r="AH188" i="1"/>
  <c r="AI188" i="1"/>
  <c r="AJ188" i="1"/>
  <c r="AK188" i="1"/>
  <c r="AL188" i="1"/>
  <c r="AB189" i="1"/>
  <c r="AC189" i="1"/>
  <c r="AD189" i="1"/>
  <c r="AE189" i="1"/>
  <c r="AF189" i="1"/>
  <c r="AG189" i="1"/>
  <c r="AH189" i="1"/>
  <c r="AI189" i="1"/>
  <c r="AJ189" i="1"/>
  <c r="AK189" i="1"/>
  <c r="AL189" i="1"/>
  <c r="AB190" i="1"/>
  <c r="AC190" i="1"/>
  <c r="AD190" i="1"/>
  <c r="AE190" i="1"/>
  <c r="AF190" i="1"/>
  <c r="AG190" i="1"/>
  <c r="AH190" i="1"/>
  <c r="AI190" i="1"/>
  <c r="AJ190" i="1"/>
  <c r="AK190" i="1"/>
  <c r="AL190" i="1"/>
  <c r="AB191" i="1"/>
  <c r="AC191" i="1"/>
  <c r="AD191" i="1"/>
  <c r="AE191" i="1"/>
  <c r="AF191" i="1"/>
  <c r="AG191" i="1"/>
  <c r="AH191" i="1"/>
  <c r="AI191" i="1"/>
  <c r="AJ191" i="1"/>
  <c r="AK191" i="1"/>
  <c r="AL191" i="1"/>
  <c r="AB192" i="1"/>
  <c r="AC192" i="1"/>
  <c r="AD192" i="1"/>
  <c r="AE192" i="1"/>
  <c r="AF192" i="1"/>
  <c r="AG192" i="1"/>
  <c r="AH192" i="1"/>
  <c r="AI192" i="1"/>
  <c r="AJ192" i="1"/>
  <c r="AK192" i="1"/>
  <c r="AL192" i="1"/>
  <c r="AB193" i="1"/>
  <c r="AC193" i="1"/>
  <c r="AD193" i="1"/>
  <c r="AE193" i="1"/>
  <c r="AF193" i="1"/>
  <c r="AG193" i="1"/>
  <c r="AH193" i="1"/>
  <c r="AI193" i="1"/>
  <c r="AJ193" i="1"/>
  <c r="AK193" i="1"/>
  <c r="AL193" i="1"/>
  <c r="AB194" i="1"/>
  <c r="AC194" i="1"/>
  <c r="AD194" i="1"/>
  <c r="AE194" i="1"/>
  <c r="AF194" i="1"/>
  <c r="AG194" i="1"/>
  <c r="AH194" i="1"/>
  <c r="AI194" i="1"/>
  <c r="AJ194" i="1"/>
  <c r="AK194" i="1"/>
  <c r="AL194" i="1"/>
  <c r="AB195" i="1"/>
  <c r="AC195" i="1"/>
  <c r="AD195" i="1"/>
  <c r="AE195" i="1"/>
  <c r="AF195" i="1"/>
  <c r="AG195" i="1"/>
  <c r="AH195" i="1"/>
  <c r="AI195" i="1"/>
  <c r="AJ195" i="1"/>
  <c r="AK195" i="1"/>
  <c r="AL195" i="1"/>
  <c r="AB196" i="1"/>
  <c r="AC196" i="1"/>
  <c r="AD196" i="1"/>
  <c r="AE196" i="1"/>
  <c r="AF196" i="1"/>
  <c r="AG196" i="1"/>
  <c r="AH196" i="1"/>
  <c r="AI196" i="1"/>
  <c r="AJ196" i="1"/>
  <c r="AK196" i="1"/>
  <c r="AL196" i="1"/>
  <c r="AB197" i="1"/>
  <c r="AC197" i="1"/>
  <c r="AD197" i="1"/>
  <c r="AE197" i="1"/>
  <c r="AF197" i="1"/>
  <c r="AG197" i="1"/>
  <c r="AH197" i="1"/>
  <c r="AI197" i="1"/>
  <c r="AJ197" i="1"/>
  <c r="AK197" i="1"/>
  <c r="AL197" i="1"/>
  <c r="AB198" i="1"/>
  <c r="AC198" i="1"/>
  <c r="AD198" i="1"/>
  <c r="AE198" i="1"/>
  <c r="AF198" i="1"/>
  <c r="AG198" i="1"/>
  <c r="AH198" i="1"/>
  <c r="AI198" i="1"/>
  <c r="AJ198" i="1"/>
  <c r="AK198" i="1"/>
  <c r="AL198" i="1"/>
  <c r="AB199" i="1"/>
  <c r="AC199" i="1"/>
  <c r="AD199" i="1"/>
  <c r="AE199" i="1"/>
  <c r="AF199" i="1"/>
  <c r="AG199" i="1"/>
  <c r="AH199" i="1"/>
  <c r="AI199" i="1"/>
  <c r="AJ199" i="1"/>
  <c r="AK199" i="1"/>
  <c r="AL199" i="1"/>
  <c r="AB200" i="1"/>
  <c r="AC200" i="1"/>
  <c r="AD200" i="1"/>
  <c r="AE200" i="1"/>
  <c r="AF200" i="1"/>
  <c r="AG200" i="1"/>
  <c r="AH200" i="1"/>
  <c r="AI200" i="1"/>
  <c r="AJ200" i="1"/>
  <c r="AK200" i="1"/>
  <c r="AL200" i="1"/>
  <c r="AB201" i="1"/>
  <c r="AC201" i="1"/>
  <c r="AD201" i="1"/>
  <c r="AE201" i="1"/>
  <c r="AF201" i="1"/>
  <c r="AG201" i="1"/>
  <c r="AH201" i="1"/>
  <c r="AI201" i="1"/>
  <c r="AJ201" i="1"/>
  <c r="AK201" i="1"/>
  <c r="AL201" i="1"/>
  <c r="AB202" i="1"/>
  <c r="AC202" i="1"/>
  <c r="AD202" i="1"/>
  <c r="AE202" i="1"/>
  <c r="AF202" i="1"/>
  <c r="AG202" i="1"/>
  <c r="AH202" i="1"/>
  <c r="AI202" i="1"/>
  <c r="AJ202" i="1"/>
  <c r="AK202" i="1"/>
  <c r="AL202" i="1"/>
  <c r="AB203" i="1"/>
  <c r="AC203" i="1"/>
  <c r="AD203" i="1"/>
  <c r="AE203" i="1"/>
  <c r="AF203" i="1"/>
  <c r="AG203" i="1"/>
  <c r="AH203" i="1"/>
  <c r="AI203" i="1"/>
  <c r="AJ203" i="1"/>
  <c r="AK203" i="1"/>
  <c r="AL203" i="1"/>
  <c r="AB204" i="1"/>
  <c r="AC204" i="1"/>
  <c r="AD204" i="1"/>
  <c r="AE204" i="1"/>
  <c r="AF204" i="1"/>
  <c r="AG204" i="1"/>
  <c r="AH204" i="1"/>
  <c r="AI204" i="1"/>
  <c r="AJ204" i="1"/>
  <c r="AK204" i="1"/>
  <c r="AL204" i="1"/>
  <c r="AB205" i="1"/>
  <c r="AC205" i="1"/>
  <c r="AD205" i="1"/>
  <c r="AE205" i="1"/>
  <c r="AF205" i="1"/>
  <c r="AG205" i="1"/>
  <c r="AH205" i="1"/>
  <c r="AI205" i="1"/>
  <c r="AJ205" i="1"/>
  <c r="AK205" i="1"/>
  <c r="AL205" i="1"/>
  <c r="AB206" i="1"/>
  <c r="AC206" i="1"/>
  <c r="AD206" i="1"/>
  <c r="AE206" i="1"/>
  <c r="AF206" i="1"/>
  <c r="AG206" i="1"/>
  <c r="AH206" i="1"/>
  <c r="AI206" i="1"/>
  <c r="AJ206" i="1"/>
  <c r="AK206" i="1"/>
  <c r="AL206" i="1"/>
  <c r="AB207" i="1"/>
  <c r="AC207" i="1"/>
  <c r="AD207" i="1"/>
  <c r="AE207" i="1"/>
  <c r="AF207" i="1"/>
  <c r="AG207" i="1"/>
  <c r="AH207" i="1"/>
  <c r="AI207" i="1"/>
  <c r="AJ207" i="1"/>
  <c r="AK207" i="1"/>
  <c r="AL207" i="1"/>
  <c r="AB208" i="1"/>
  <c r="AC208" i="1"/>
  <c r="AD208" i="1"/>
  <c r="AE208" i="1"/>
  <c r="AF208" i="1"/>
  <c r="AG208" i="1"/>
  <c r="AH208" i="1"/>
  <c r="AI208" i="1"/>
  <c r="AJ208" i="1"/>
  <c r="AK208" i="1"/>
  <c r="AL208" i="1"/>
  <c r="AB209" i="1"/>
  <c r="AC209" i="1"/>
  <c r="AD209" i="1"/>
  <c r="AE209" i="1"/>
  <c r="AF209" i="1"/>
  <c r="AG209" i="1"/>
  <c r="AH209" i="1"/>
  <c r="AI209" i="1"/>
  <c r="AJ209" i="1"/>
  <c r="AK209" i="1"/>
  <c r="AL209" i="1"/>
  <c r="AB210" i="1"/>
  <c r="AC210" i="1"/>
  <c r="AD210" i="1"/>
  <c r="AE210" i="1"/>
  <c r="AF210" i="1"/>
  <c r="AG210" i="1"/>
  <c r="AH210" i="1"/>
  <c r="AI210" i="1"/>
  <c r="AJ210" i="1"/>
  <c r="AK210" i="1"/>
  <c r="AL210" i="1"/>
  <c r="AB211" i="1"/>
  <c r="AC211" i="1"/>
  <c r="AD211" i="1"/>
  <c r="AE211" i="1"/>
  <c r="AF211" i="1"/>
  <c r="AG211" i="1"/>
  <c r="AH211" i="1"/>
  <c r="AI211" i="1"/>
  <c r="AJ211" i="1"/>
  <c r="AK211" i="1"/>
  <c r="AL211" i="1"/>
  <c r="AB212" i="1"/>
  <c r="AC212" i="1"/>
  <c r="AD212" i="1"/>
  <c r="AE212" i="1"/>
  <c r="AF212" i="1"/>
  <c r="AG212" i="1"/>
  <c r="AH212" i="1"/>
  <c r="AI212" i="1"/>
  <c r="AJ212" i="1"/>
  <c r="AK212" i="1"/>
  <c r="AL212" i="1"/>
  <c r="AB213" i="1"/>
  <c r="AC213" i="1"/>
  <c r="AD213" i="1"/>
  <c r="AE213" i="1"/>
  <c r="AF213" i="1"/>
  <c r="AG213" i="1"/>
  <c r="AH213" i="1"/>
  <c r="AI213" i="1"/>
  <c r="AJ213" i="1"/>
  <c r="AK213" i="1"/>
  <c r="AL213" i="1"/>
  <c r="AB214" i="1"/>
  <c r="AC214" i="1"/>
  <c r="AD214" i="1"/>
  <c r="AE214" i="1"/>
  <c r="AF214" i="1"/>
  <c r="AG214" i="1"/>
  <c r="AH214" i="1"/>
  <c r="AI214" i="1"/>
  <c r="AJ214" i="1"/>
  <c r="AK214" i="1"/>
  <c r="AL214" i="1"/>
  <c r="AB215" i="1"/>
  <c r="AC215" i="1"/>
  <c r="AD215" i="1"/>
  <c r="AE215" i="1"/>
  <c r="AF215" i="1"/>
  <c r="AG215" i="1"/>
  <c r="AH215" i="1"/>
  <c r="AI215" i="1"/>
  <c r="AJ215" i="1"/>
  <c r="AK215" i="1"/>
  <c r="AL215" i="1"/>
  <c r="AB216" i="1"/>
  <c r="AC216" i="1"/>
  <c r="AD216" i="1"/>
  <c r="AE216" i="1"/>
  <c r="AF216" i="1"/>
  <c r="AG216" i="1"/>
  <c r="AH216" i="1"/>
  <c r="AI216" i="1"/>
  <c r="AJ216" i="1"/>
  <c r="AK216" i="1"/>
  <c r="AL216" i="1"/>
  <c r="AB217" i="1"/>
  <c r="AC217" i="1"/>
  <c r="AD217" i="1"/>
  <c r="AE217" i="1"/>
  <c r="AF217" i="1"/>
  <c r="AG217" i="1"/>
  <c r="AH217" i="1"/>
  <c r="AI217" i="1"/>
  <c r="AJ217" i="1"/>
  <c r="AK217" i="1"/>
  <c r="AL217" i="1"/>
  <c r="AB218" i="1"/>
  <c r="AC218" i="1"/>
  <c r="AD218" i="1"/>
  <c r="AE218" i="1"/>
  <c r="AF218" i="1"/>
  <c r="AG218" i="1"/>
  <c r="AH218" i="1"/>
  <c r="AI218" i="1"/>
  <c r="AJ218" i="1"/>
  <c r="AK218" i="1"/>
  <c r="AL218" i="1"/>
  <c r="AB219" i="1"/>
  <c r="AC219" i="1"/>
  <c r="AD219" i="1"/>
  <c r="AE219" i="1"/>
  <c r="AF219" i="1"/>
  <c r="AG219" i="1"/>
  <c r="AH219" i="1"/>
  <c r="AI219" i="1"/>
  <c r="AJ219" i="1"/>
  <c r="AK219" i="1"/>
  <c r="AL219" i="1"/>
  <c r="AB220" i="1"/>
  <c r="AC220" i="1"/>
  <c r="AD220" i="1"/>
  <c r="AE220" i="1"/>
  <c r="AF220" i="1"/>
  <c r="AG220" i="1"/>
  <c r="AH220" i="1"/>
  <c r="AI220" i="1"/>
  <c r="AJ220" i="1"/>
  <c r="AK220" i="1"/>
  <c r="AL220" i="1"/>
  <c r="AB221" i="1"/>
  <c r="AC221" i="1"/>
  <c r="AD221" i="1"/>
  <c r="AE221" i="1"/>
  <c r="AF221" i="1"/>
  <c r="AG221" i="1"/>
  <c r="AH221" i="1"/>
  <c r="AI221" i="1"/>
  <c r="AJ221" i="1"/>
  <c r="AK221" i="1"/>
  <c r="AL221" i="1"/>
  <c r="AB222" i="1"/>
  <c r="AC222" i="1"/>
  <c r="AD222" i="1"/>
  <c r="AE222" i="1"/>
  <c r="AF222" i="1"/>
  <c r="AG222" i="1"/>
  <c r="AH222" i="1"/>
  <c r="AI222" i="1"/>
  <c r="AJ222" i="1"/>
  <c r="AK222" i="1"/>
  <c r="AL222" i="1"/>
  <c r="AB223" i="1"/>
  <c r="AC223" i="1"/>
  <c r="AD223" i="1"/>
  <c r="AE223" i="1"/>
  <c r="AF223" i="1"/>
  <c r="AG223" i="1"/>
  <c r="AH223" i="1"/>
  <c r="AI223" i="1"/>
  <c r="AJ223" i="1"/>
  <c r="AK223" i="1"/>
  <c r="AL223" i="1"/>
  <c r="AB224" i="1"/>
  <c r="AC224" i="1"/>
  <c r="AD224" i="1"/>
  <c r="AE224" i="1"/>
  <c r="AF224" i="1"/>
  <c r="AG224" i="1"/>
  <c r="AH224" i="1"/>
  <c r="AI224" i="1"/>
  <c r="AJ224" i="1"/>
  <c r="AK224" i="1"/>
  <c r="AL224" i="1"/>
  <c r="AB225" i="1"/>
  <c r="AC225" i="1"/>
  <c r="AD225" i="1"/>
  <c r="AE225" i="1"/>
  <c r="AF225" i="1"/>
  <c r="AG225" i="1"/>
  <c r="AH225" i="1"/>
  <c r="AI225" i="1"/>
  <c r="AJ225" i="1"/>
  <c r="AK225" i="1"/>
  <c r="AL225" i="1"/>
  <c r="AB226" i="1"/>
  <c r="AC226" i="1"/>
  <c r="AD226" i="1"/>
  <c r="AE226" i="1"/>
  <c r="AF226" i="1"/>
  <c r="AG226" i="1"/>
  <c r="AH226" i="1"/>
  <c r="AI226" i="1"/>
  <c r="AJ226" i="1"/>
  <c r="AK226" i="1"/>
  <c r="AL226" i="1"/>
  <c r="AB227" i="1"/>
  <c r="AC227" i="1"/>
  <c r="AD227" i="1"/>
  <c r="AE227" i="1"/>
  <c r="AF227" i="1"/>
  <c r="AG227" i="1"/>
  <c r="AH227" i="1"/>
  <c r="AI227" i="1"/>
  <c r="AJ227" i="1"/>
  <c r="AK227" i="1"/>
  <c r="AL227" i="1"/>
  <c r="AB228" i="1"/>
  <c r="AC228" i="1"/>
  <c r="AD228" i="1"/>
  <c r="AE228" i="1"/>
  <c r="AF228" i="1"/>
  <c r="AG228" i="1"/>
  <c r="AH228" i="1"/>
  <c r="AI228" i="1"/>
  <c r="AJ228" i="1"/>
  <c r="AK228" i="1"/>
  <c r="AL228" i="1"/>
  <c r="AB229" i="1"/>
  <c r="AC229" i="1"/>
  <c r="AD229" i="1"/>
  <c r="AE229" i="1"/>
  <c r="AF229" i="1"/>
  <c r="AG229" i="1"/>
  <c r="AH229" i="1"/>
  <c r="AI229" i="1"/>
  <c r="AJ229" i="1"/>
  <c r="AK229" i="1"/>
  <c r="AL229" i="1"/>
  <c r="AB230" i="1"/>
  <c r="AC230" i="1"/>
  <c r="AD230" i="1"/>
  <c r="AE230" i="1"/>
  <c r="AF230" i="1"/>
  <c r="AG230" i="1"/>
  <c r="AH230" i="1"/>
  <c r="AI230" i="1"/>
  <c r="AJ230" i="1"/>
  <c r="AK230" i="1"/>
  <c r="AL230" i="1"/>
  <c r="AB231" i="1"/>
  <c r="AC231" i="1"/>
  <c r="AD231" i="1"/>
  <c r="AE231" i="1"/>
  <c r="AF231" i="1"/>
  <c r="AG231" i="1"/>
  <c r="AH231" i="1"/>
  <c r="AI231" i="1"/>
  <c r="AJ231" i="1"/>
  <c r="AK231" i="1"/>
  <c r="AL231" i="1"/>
  <c r="AB232" i="1"/>
  <c r="AC232" i="1"/>
  <c r="AD232" i="1"/>
  <c r="AE232" i="1"/>
  <c r="AF232" i="1"/>
  <c r="AG232" i="1"/>
  <c r="AH232" i="1"/>
  <c r="AI232" i="1"/>
  <c r="AJ232" i="1"/>
  <c r="AK232" i="1"/>
  <c r="AL232" i="1"/>
  <c r="AB233" i="1"/>
  <c r="AC233" i="1"/>
  <c r="AD233" i="1"/>
  <c r="AE233" i="1"/>
  <c r="AF233" i="1"/>
  <c r="AG233" i="1"/>
  <c r="AH233" i="1"/>
  <c r="AI233" i="1"/>
  <c r="AJ233" i="1"/>
  <c r="AK233" i="1"/>
  <c r="AL233" i="1"/>
  <c r="AB234" i="1"/>
  <c r="AC234" i="1"/>
  <c r="AD234" i="1"/>
  <c r="AE234" i="1"/>
  <c r="AF234" i="1"/>
  <c r="AG234" i="1"/>
  <c r="AH234" i="1"/>
  <c r="AI234" i="1"/>
  <c r="AJ234" i="1"/>
  <c r="AK234" i="1"/>
  <c r="AL234" i="1"/>
  <c r="AB235" i="1"/>
  <c r="AC235" i="1"/>
  <c r="AD235" i="1"/>
  <c r="AE235" i="1"/>
  <c r="AF235" i="1"/>
  <c r="AG235" i="1"/>
  <c r="AH235" i="1"/>
  <c r="AI235" i="1"/>
  <c r="AJ235" i="1"/>
  <c r="AK235" i="1"/>
  <c r="AL235" i="1"/>
  <c r="AB236" i="1"/>
  <c r="AC236" i="1"/>
  <c r="AD236" i="1"/>
  <c r="AE236" i="1"/>
  <c r="AF236" i="1"/>
  <c r="AG236" i="1"/>
  <c r="AH236" i="1"/>
  <c r="AI236" i="1"/>
  <c r="AJ236" i="1"/>
  <c r="AK236" i="1"/>
  <c r="AL236" i="1"/>
  <c r="AB237" i="1"/>
  <c r="AC237" i="1"/>
  <c r="AD237" i="1"/>
  <c r="AE237" i="1"/>
  <c r="AF237" i="1"/>
  <c r="AG237" i="1"/>
  <c r="AH237" i="1"/>
  <c r="AI237" i="1"/>
  <c r="AJ237" i="1"/>
  <c r="AK237" i="1"/>
  <c r="AL237" i="1"/>
  <c r="AB238" i="1"/>
  <c r="AC238" i="1"/>
  <c r="AD238" i="1"/>
  <c r="AE238" i="1"/>
  <c r="AF238" i="1"/>
  <c r="AG238" i="1"/>
  <c r="AH238" i="1"/>
  <c r="AI238" i="1"/>
  <c r="AJ238" i="1"/>
  <c r="AK238" i="1"/>
  <c r="AL238" i="1"/>
  <c r="AB239" i="1"/>
  <c r="AC239" i="1"/>
  <c r="AD239" i="1"/>
  <c r="AE239" i="1"/>
  <c r="AF239" i="1"/>
  <c r="AG239" i="1"/>
  <c r="AH239" i="1"/>
  <c r="AI239" i="1"/>
  <c r="AJ239" i="1"/>
  <c r="AK239" i="1"/>
  <c r="AL239" i="1"/>
  <c r="AB240" i="1"/>
  <c r="AC240" i="1"/>
  <c r="AD240" i="1"/>
  <c r="AE240" i="1"/>
  <c r="AF240" i="1"/>
  <c r="AG240" i="1"/>
  <c r="AH240" i="1"/>
  <c r="AI240" i="1"/>
  <c r="AJ240" i="1"/>
  <c r="AK240" i="1"/>
  <c r="AL240" i="1"/>
  <c r="AB241" i="1"/>
  <c r="AC241" i="1"/>
  <c r="AD241" i="1"/>
  <c r="AE241" i="1"/>
  <c r="AF241" i="1"/>
  <c r="AG241" i="1"/>
  <c r="AH241" i="1"/>
  <c r="AI241" i="1"/>
  <c r="AJ241" i="1"/>
  <c r="AK241" i="1"/>
  <c r="AL241" i="1"/>
  <c r="AB242" i="1"/>
  <c r="AC242" i="1"/>
  <c r="AD242" i="1"/>
  <c r="AE242" i="1"/>
  <c r="AF242" i="1"/>
  <c r="AG242" i="1"/>
  <c r="AH242" i="1"/>
  <c r="AI242" i="1"/>
  <c r="AJ242" i="1"/>
  <c r="AK242" i="1"/>
  <c r="AL242" i="1"/>
  <c r="AB243" i="1"/>
  <c r="AC243" i="1"/>
  <c r="AD243" i="1"/>
  <c r="AE243" i="1"/>
  <c r="AF243" i="1"/>
  <c r="AG243" i="1"/>
  <c r="AH243" i="1"/>
  <c r="AI243" i="1"/>
  <c r="AJ243" i="1"/>
  <c r="AK243" i="1"/>
  <c r="AL243" i="1"/>
  <c r="AB244" i="1"/>
  <c r="AC244" i="1"/>
  <c r="AD244" i="1"/>
  <c r="AE244" i="1"/>
  <c r="AF244" i="1"/>
  <c r="AG244" i="1"/>
  <c r="AH244" i="1"/>
  <c r="AI244" i="1"/>
  <c r="AJ244" i="1"/>
  <c r="AK244" i="1"/>
  <c r="AL244" i="1"/>
  <c r="AB245" i="1"/>
  <c r="AC245" i="1"/>
  <c r="AD245" i="1"/>
  <c r="AE245" i="1"/>
  <c r="AF245" i="1"/>
  <c r="AG245" i="1"/>
  <c r="AH245" i="1"/>
  <c r="AI245" i="1"/>
  <c r="AJ245" i="1"/>
  <c r="AK245" i="1"/>
  <c r="AL245" i="1"/>
  <c r="AB246" i="1"/>
  <c r="AC246" i="1"/>
  <c r="AD246" i="1"/>
  <c r="AE246" i="1"/>
  <c r="AF246" i="1"/>
  <c r="AG246" i="1"/>
  <c r="AH246" i="1"/>
  <c r="AI246" i="1"/>
  <c r="AJ246" i="1"/>
  <c r="AK246" i="1"/>
  <c r="AL246" i="1"/>
  <c r="AB247" i="1"/>
  <c r="AC247" i="1"/>
  <c r="AD247" i="1"/>
  <c r="AE247" i="1"/>
  <c r="AF247" i="1"/>
  <c r="AG247" i="1"/>
  <c r="AH247" i="1"/>
  <c r="AI247" i="1"/>
  <c r="AJ247" i="1"/>
  <c r="AK247" i="1"/>
  <c r="AL247" i="1"/>
  <c r="AB248" i="1"/>
  <c r="AC248" i="1"/>
  <c r="AD248" i="1"/>
  <c r="AE248" i="1"/>
  <c r="AF248" i="1"/>
  <c r="AG248" i="1"/>
  <c r="AH248" i="1"/>
  <c r="AI248" i="1"/>
  <c r="AJ248" i="1"/>
  <c r="AK248" i="1"/>
  <c r="AL248" i="1"/>
  <c r="AB249" i="1"/>
  <c r="AC249" i="1"/>
  <c r="AD249" i="1"/>
  <c r="AE249" i="1"/>
  <c r="AF249" i="1"/>
  <c r="AG249" i="1"/>
  <c r="AH249" i="1"/>
  <c r="AI249" i="1"/>
  <c r="AJ249" i="1"/>
  <c r="AK249" i="1"/>
  <c r="AL249" i="1"/>
  <c r="AB250" i="1"/>
  <c r="AC250" i="1"/>
  <c r="AD250" i="1"/>
  <c r="AE250" i="1"/>
  <c r="AF250" i="1"/>
  <c r="AG250" i="1"/>
  <c r="AH250" i="1"/>
  <c r="AI250" i="1"/>
  <c r="AJ250" i="1"/>
  <c r="AK250" i="1"/>
  <c r="AL250" i="1"/>
  <c r="AB251" i="1"/>
  <c r="AC251" i="1"/>
  <c r="AD251" i="1"/>
  <c r="AE251" i="1"/>
  <c r="AF251" i="1"/>
  <c r="AG251" i="1"/>
  <c r="AH251" i="1"/>
  <c r="AI251" i="1"/>
  <c r="AJ251" i="1"/>
  <c r="AK251" i="1"/>
  <c r="AL251" i="1"/>
  <c r="AB252" i="1"/>
  <c r="AC252" i="1"/>
  <c r="AD252" i="1"/>
  <c r="AE252" i="1"/>
  <c r="AF252" i="1"/>
  <c r="AG252" i="1"/>
  <c r="AH252" i="1"/>
  <c r="AI252" i="1"/>
  <c r="AJ252" i="1"/>
  <c r="AK252" i="1"/>
  <c r="AL252" i="1"/>
  <c r="AB253" i="1"/>
  <c r="AC253" i="1"/>
  <c r="AD253" i="1"/>
  <c r="AE253" i="1"/>
  <c r="AF253" i="1"/>
  <c r="AG253" i="1"/>
  <c r="AH253" i="1"/>
  <c r="AI253" i="1"/>
  <c r="AJ253" i="1"/>
  <c r="AK253" i="1"/>
  <c r="AL253" i="1"/>
  <c r="AB254" i="1"/>
  <c r="AC254" i="1"/>
  <c r="AD254" i="1"/>
  <c r="AE254" i="1"/>
  <c r="AF254" i="1"/>
  <c r="AG254" i="1"/>
  <c r="AH254" i="1"/>
  <c r="AI254" i="1"/>
  <c r="AJ254" i="1"/>
  <c r="AK254" i="1"/>
  <c r="AL254" i="1"/>
  <c r="AB255" i="1"/>
  <c r="AC255" i="1"/>
  <c r="AD255" i="1"/>
  <c r="AE255" i="1"/>
  <c r="AF255" i="1"/>
  <c r="AG255" i="1"/>
  <c r="AH255" i="1"/>
  <c r="AI255" i="1"/>
  <c r="AJ255" i="1"/>
  <c r="AK255" i="1"/>
  <c r="AL255" i="1"/>
  <c r="AB256" i="1"/>
  <c r="AC256" i="1"/>
  <c r="AD256" i="1"/>
  <c r="AE256" i="1"/>
  <c r="AF256" i="1"/>
  <c r="AG256" i="1"/>
  <c r="AH256" i="1"/>
  <c r="AI256" i="1"/>
  <c r="AJ256" i="1"/>
  <c r="AK256" i="1"/>
  <c r="AL256" i="1"/>
  <c r="AB257" i="1"/>
  <c r="AC257" i="1"/>
  <c r="AD257" i="1"/>
  <c r="AE257" i="1"/>
  <c r="AF257" i="1"/>
  <c r="AG257" i="1"/>
  <c r="AH257" i="1"/>
  <c r="AI257" i="1"/>
  <c r="AJ257" i="1"/>
  <c r="AK257" i="1"/>
  <c r="AL257" i="1"/>
  <c r="AB258" i="1"/>
  <c r="AC258" i="1"/>
  <c r="AD258" i="1"/>
  <c r="AE258" i="1"/>
  <c r="AF258" i="1"/>
  <c r="AG258" i="1"/>
  <c r="AH258" i="1"/>
  <c r="AI258" i="1"/>
  <c r="AJ258" i="1"/>
  <c r="AK258" i="1"/>
  <c r="AL258" i="1"/>
  <c r="AB259" i="1"/>
  <c r="AC259" i="1"/>
  <c r="AD259" i="1"/>
  <c r="AE259" i="1"/>
  <c r="AF259" i="1"/>
  <c r="AG259" i="1"/>
  <c r="AH259" i="1"/>
  <c r="AI259" i="1"/>
  <c r="AJ259" i="1"/>
  <c r="AK259" i="1"/>
  <c r="AL259" i="1"/>
  <c r="AB260" i="1"/>
  <c r="AC260" i="1"/>
  <c r="AD260" i="1"/>
  <c r="AE260" i="1"/>
  <c r="AF260" i="1"/>
  <c r="AG260" i="1"/>
  <c r="AH260" i="1"/>
  <c r="AI260" i="1"/>
  <c r="AJ260" i="1"/>
  <c r="AK260" i="1"/>
  <c r="AL260" i="1"/>
  <c r="AB261" i="1"/>
  <c r="AC261" i="1"/>
  <c r="AD261" i="1"/>
  <c r="AE261" i="1"/>
  <c r="AF261" i="1"/>
  <c r="AG261" i="1"/>
  <c r="AH261" i="1"/>
  <c r="AI261" i="1"/>
  <c r="AJ261" i="1"/>
  <c r="AK261" i="1"/>
  <c r="AL261" i="1"/>
  <c r="AB262" i="1"/>
  <c r="AC262" i="1"/>
  <c r="AD262" i="1"/>
  <c r="AE262" i="1"/>
  <c r="AF262" i="1"/>
  <c r="AG262" i="1"/>
  <c r="AH262" i="1"/>
  <c r="AI262" i="1"/>
  <c r="AJ262" i="1"/>
  <c r="AK262" i="1"/>
  <c r="AL262" i="1"/>
  <c r="AB263" i="1"/>
  <c r="AC263" i="1"/>
  <c r="AD263" i="1"/>
  <c r="AE263" i="1"/>
  <c r="AF263" i="1"/>
  <c r="AG263" i="1"/>
  <c r="AH263" i="1"/>
  <c r="AI263" i="1"/>
  <c r="AJ263" i="1"/>
  <c r="AK263" i="1"/>
  <c r="AL263" i="1"/>
  <c r="AB264" i="1"/>
  <c r="AC264" i="1"/>
  <c r="AD264" i="1"/>
  <c r="AE264" i="1"/>
  <c r="AF264" i="1"/>
  <c r="AG264" i="1"/>
  <c r="AH264" i="1"/>
  <c r="AI264" i="1"/>
  <c r="AJ264" i="1"/>
  <c r="AK264" i="1"/>
  <c r="AL264" i="1"/>
  <c r="AB265" i="1"/>
  <c r="AC265" i="1"/>
  <c r="AD265" i="1"/>
  <c r="AE265" i="1"/>
  <c r="AF265" i="1"/>
  <c r="AG265" i="1"/>
  <c r="AH265" i="1"/>
  <c r="AI265" i="1"/>
  <c r="AJ265" i="1"/>
  <c r="AK265" i="1"/>
  <c r="AL265" i="1"/>
  <c r="AB266" i="1"/>
  <c r="AC266" i="1"/>
  <c r="AD266" i="1"/>
  <c r="AE266" i="1"/>
  <c r="AF266" i="1"/>
  <c r="AG266" i="1"/>
  <c r="AH266" i="1"/>
  <c r="AI266" i="1"/>
  <c r="AJ266" i="1"/>
  <c r="AK266" i="1"/>
  <c r="AL266" i="1"/>
  <c r="AB267" i="1"/>
  <c r="AC267" i="1"/>
  <c r="AD267" i="1"/>
  <c r="AE267" i="1"/>
  <c r="AF267" i="1"/>
  <c r="AG267" i="1"/>
  <c r="AH267" i="1"/>
  <c r="AI267" i="1"/>
  <c r="AJ267" i="1"/>
  <c r="AK267" i="1"/>
  <c r="AL267" i="1"/>
  <c r="AB268" i="1"/>
  <c r="AC268" i="1"/>
  <c r="AD268" i="1"/>
  <c r="AE268" i="1"/>
  <c r="AF268" i="1"/>
  <c r="AG268" i="1"/>
  <c r="AH268" i="1"/>
  <c r="AI268" i="1"/>
  <c r="AJ268" i="1"/>
  <c r="AK268" i="1"/>
  <c r="AL268" i="1"/>
  <c r="AB269" i="1"/>
  <c r="AC269" i="1"/>
  <c r="AD269" i="1"/>
  <c r="AE269" i="1"/>
  <c r="AF269" i="1"/>
  <c r="AG269" i="1"/>
  <c r="AH269" i="1"/>
  <c r="AI269" i="1"/>
  <c r="AJ269" i="1"/>
  <c r="AK269" i="1"/>
  <c r="AL269" i="1"/>
  <c r="AB270" i="1"/>
  <c r="AC270" i="1"/>
  <c r="AD270" i="1"/>
  <c r="AE270" i="1"/>
  <c r="AF270" i="1"/>
  <c r="AG270" i="1"/>
  <c r="AH270" i="1"/>
  <c r="AI270" i="1"/>
  <c r="AJ270" i="1"/>
  <c r="AK270" i="1"/>
  <c r="AL270" i="1"/>
  <c r="AL12" i="1"/>
  <c r="AK12" i="1"/>
  <c r="AJ12" i="1"/>
  <c r="AI12" i="1"/>
  <c r="AH12" i="1"/>
  <c r="AG12" i="1"/>
  <c r="AF12" i="1"/>
  <c r="AE12" i="1"/>
  <c r="AD12" i="1"/>
  <c r="AC12" i="1"/>
  <c r="AB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12" i="1"/>
  <c r="L13" i="1" l="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12" i="1"/>
  <c r="P13" i="1" l="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12" i="1"/>
  <c r="AP12" i="1" l="1"/>
  <c r="AQ12" i="1"/>
  <c r="AP13" i="1"/>
  <c r="AQ13" i="1"/>
  <c r="AP14" i="1"/>
  <c r="AQ14" i="1"/>
  <c r="AP15" i="1"/>
  <c r="AQ15" i="1"/>
  <c r="AP16" i="1"/>
  <c r="AQ16" i="1"/>
  <c r="AP17" i="1"/>
  <c r="AQ17" i="1"/>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P64" i="1"/>
  <c r="AQ64" i="1"/>
  <c r="AP65" i="1"/>
  <c r="AQ65" i="1"/>
  <c r="AP66" i="1"/>
  <c r="AQ66" i="1"/>
  <c r="AP67" i="1"/>
  <c r="AQ67" i="1"/>
  <c r="AP68" i="1"/>
  <c r="AQ68" i="1"/>
  <c r="AP69" i="1"/>
  <c r="AQ69" i="1"/>
  <c r="AP70" i="1"/>
  <c r="AQ70" i="1"/>
  <c r="AP71" i="1"/>
  <c r="AQ71" i="1"/>
  <c r="AP72" i="1"/>
  <c r="AQ72" i="1"/>
  <c r="AP73" i="1"/>
  <c r="AQ73" i="1"/>
  <c r="AP74" i="1"/>
  <c r="AQ74" i="1"/>
  <c r="AP75" i="1"/>
  <c r="AQ75" i="1"/>
  <c r="AP76" i="1"/>
  <c r="AQ76" i="1"/>
  <c r="AP77" i="1"/>
  <c r="AQ77" i="1"/>
  <c r="AP78" i="1"/>
  <c r="AQ78" i="1"/>
  <c r="AP79" i="1"/>
  <c r="AQ79" i="1"/>
  <c r="AP80" i="1"/>
  <c r="AQ80" i="1"/>
  <c r="AP81" i="1"/>
  <c r="AQ81" i="1"/>
  <c r="AP82" i="1"/>
  <c r="AQ82" i="1"/>
  <c r="AP83" i="1"/>
  <c r="AQ83" i="1"/>
  <c r="AP84" i="1"/>
  <c r="AQ84" i="1"/>
  <c r="AP85" i="1"/>
  <c r="AQ85" i="1"/>
  <c r="AP86" i="1"/>
  <c r="AQ86" i="1"/>
  <c r="AP87" i="1"/>
  <c r="AQ87" i="1"/>
  <c r="AP88" i="1"/>
  <c r="AQ88" i="1"/>
  <c r="AP89" i="1"/>
  <c r="AQ89" i="1"/>
  <c r="AP90" i="1"/>
  <c r="AQ90" i="1"/>
  <c r="AP91" i="1"/>
  <c r="AQ91" i="1"/>
  <c r="AP92" i="1"/>
  <c r="AQ92" i="1"/>
  <c r="AP93" i="1"/>
  <c r="AQ93" i="1"/>
  <c r="AP94" i="1"/>
  <c r="AQ94" i="1"/>
  <c r="AP95" i="1"/>
  <c r="AQ95" i="1"/>
  <c r="AP96" i="1"/>
  <c r="AQ96" i="1"/>
  <c r="AP97" i="1"/>
  <c r="AQ97" i="1"/>
  <c r="AP98" i="1"/>
  <c r="AQ98" i="1"/>
  <c r="AP99" i="1"/>
  <c r="AQ99" i="1"/>
  <c r="AP100" i="1"/>
  <c r="AQ100" i="1"/>
  <c r="AP101" i="1"/>
  <c r="AQ101" i="1"/>
  <c r="AP102" i="1"/>
  <c r="AQ102" i="1"/>
  <c r="AP103" i="1"/>
  <c r="AQ103" i="1"/>
  <c r="AP104" i="1"/>
  <c r="AQ104" i="1"/>
  <c r="AP105" i="1"/>
  <c r="AQ105" i="1"/>
  <c r="AP106" i="1"/>
  <c r="AQ106" i="1"/>
  <c r="AP107" i="1"/>
  <c r="AQ107" i="1"/>
  <c r="AP108" i="1"/>
  <c r="AQ108" i="1"/>
  <c r="AP109" i="1"/>
  <c r="AQ109" i="1"/>
  <c r="AP110" i="1"/>
  <c r="AQ110" i="1"/>
  <c r="AP111" i="1"/>
  <c r="AQ111" i="1"/>
  <c r="AP112" i="1"/>
  <c r="AQ112" i="1"/>
  <c r="AP113" i="1"/>
  <c r="AQ113" i="1"/>
  <c r="AP114" i="1"/>
  <c r="AQ114" i="1"/>
  <c r="AP115" i="1"/>
  <c r="AQ115" i="1"/>
  <c r="AP116" i="1"/>
  <c r="AQ116" i="1"/>
  <c r="AP117" i="1"/>
  <c r="AQ117" i="1"/>
  <c r="AP118" i="1"/>
  <c r="AQ118" i="1"/>
  <c r="AP119" i="1"/>
  <c r="AQ119" i="1"/>
  <c r="AP120" i="1"/>
  <c r="AQ120" i="1"/>
  <c r="AP121" i="1"/>
  <c r="AQ121" i="1"/>
  <c r="AP122" i="1"/>
  <c r="AQ122" i="1"/>
  <c r="AP123" i="1"/>
  <c r="AQ123" i="1"/>
  <c r="AP124" i="1"/>
  <c r="AQ124" i="1"/>
  <c r="AP125" i="1"/>
  <c r="AQ125" i="1"/>
  <c r="AP126" i="1"/>
  <c r="AQ126" i="1"/>
  <c r="AP127" i="1"/>
  <c r="AQ127" i="1"/>
  <c r="AP128" i="1"/>
  <c r="AQ128" i="1"/>
  <c r="AP129" i="1"/>
  <c r="AQ129" i="1"/>
  <c r="AP130" i="1"/>
  <c r="AQ130" i="1"/>
  <c r="AP131" i="1"/>
  <c r="AQ131" i="1"/>
  <c r="AP132" i="1"/>
  <c r="AQ132" i="1"/>
  <c r="AP133" i="1"/>
  <c r="AQ133" i="1"/>
  <c r="AP134" i="1"/>
  <c r="AQ134" i="1"/>
  <c r="AP135" i="1"/>
  <c r="AQ135" i="1"/>
  <c r="AP136" i="1"/>
  <c r="AQ136" i="1"/>
  <c r="AP137" i="1"/>
  <c r="AQ137" i="1"/>
  <c r="AP138" i="1"/>
  <c r="AQ138" i="1"/>
  <c r="AP139" i="1"/>
  <c r="AQ139" i="1"/>
  <c r="AP140" i="1"/>
  <c r="AQ140" i="1"/>
  <c r="AP141" i="1"/>
  <c r="AQ141" i="1"/>
  <c r="AP142" i="1"/>
  <c r="AQ142" i="1"/>
  <c r="AP143" i="1"/>
  <c r="AQ143" i="1"/>
  <c r="AP144" i="1"/>
  <c r="AQ144" i="1"/>
  <c r="AP145" i="1"/>
  <c r="AQ145" i="1"/>
  <c r="AP146" i="1"/>
  <c r="AQ146" i="1"/>
  <c r="AP147" i="1"/>
  <c r="AQ147" i="1"/>
  <c r="AP148" i="1"/>
  <c r="AQ148" i="1"/>
  <c r="AP149" i="1"/>
  <c r="AQ149" i="1"/>
  <c r="AP150" i="1"/>
  <c r="AQ150" i="1"/>
  <c r="AP151" i="1"/>
  <c r="AQ151" i="1"/>
  <c r="AP152" i="1"/>
  <c r="AQ152" i="1"/>
  <c r="AP153" i="1"/>
  <c r="AQ153" i="1"/>
  <c r="AP154" i="1"/>
  <c r="AQ154" i="1"/>
  <c r="AP155" i="1"/>
  <c r="AQ155" i="1"/>
  <c r="AP156" i="1"/>
  <c r="AQ156" i="1"/>
  <c r="AP157" i="1"/>
  <c r="AQ157" i="1"/>
  <c r="AP158" i="1"/>
  <c r="AQ158" i="1"/>
  <c r="AP159" i="1"/>
  <c r="AQ159" i="1"/>
  <c r="AP160" i="1"/>
  <c r="AQ160" i="1"/>
  <c r="AP161" i="1"/>
  <c r="AQ161" i="1"/>
  <c r="AP162" i="1"/>
  <c r="AQ162" i="1"/>
  <c r="AP163" i="1"/>
  <c r="AQ163" i="1"/>
  <c r="AP164" i="1"/>
  <c r="AQ164" i="1"/>
  <c r="AP165" i="1"/>
  <c r="AQ165" i="1"/>
  <c r="AP166" i="1"/>
  <c r="AQ166" i="1"/>
  <c r="AP167" i="1"/>
  <c r="AQ167" i="1"/>
  <c r="AP168" i="1"/>
  <c r="AQ168" i="1"/>
  <c r="AP169" i="1"/>
  <c r="AQ169" i="1"/>
  <c r="AP170" i="1"/>
  <c r="AQ170" i="1"/>
  <c r="AP171" i="1"/>
  <c r="AQ171" i="1"/>
  <c r="AP172" i="1"/>
  <c r="AQ172" i="1"/>
  <c r="AP173" i="1"/>
  <c r="AQ173" i="1"/>
  <c r="AP174" i="1"/>
  <c r="AQ174" i="1"/>
  <c r="AP175" i="1"/>
  <c r="AQ175" i="1"/>
  <c r="AP176" i="1"/>
  <c r="AQ176" i="1"/>
  <c r="AP177" i="1"/>
  <c r="AQ177" i="1"/>
  <c r="AP178" i="1"/>
  <c r="AQ178" i="1"/>
  <c r="AP179" i="1"/>
  <c r="AQ179" i="1"/>
  <c r="AP180" i="1"/>
  <c r="AQ180" i="1"/>
  <c r="AP181" i="1"/>
  <c r="AQ181" i="1"/>
  <c r="AP182" i="1"/>
  <c r="AQ182" i="1"/>
  <c r="AP183" i="1"/>
  <c r="AQ183" i="1"/>
  <c r="AP184" i="1"/>
  <c r="AQ184" i="1"/>
  <c r="AP185" i="1"/>
  <c r="AQ185" i="1"/>
  <c r="AP186" i="1"/>
  <c r="AQ186" i="1"/>
  <c r="AP187" i="1"/>
  <c r="AQ187" i="1"/>
  <c r="AP188" i="1"/>
  <c r="AQ188" i="1"/>
  <c r="AP189" i="1"/>
  <c r="AQ189" i="1"/>
  <c r="AP190" i="1"/>
  <c r="AQ190" i="1"/>
  <c r="AP191" i="1"/>
  <c r="AQ191" i="1"/>
  <c r="AP192" i="1"/>
  <c r="AQ192" i="1"/>
  <c r="AP193" i="1"/>
  <c r="AQ193" i="1"/>
  <c r="AP194" i="1"/>
  <c r="AQ194" i="1"/>
  <c r="AP195" i="1"/>
  <c r="AQ195" i="1"/>
  <c r="AP196" i="1"/>
  <c r="AQ196" i="1"/>
  <c r="AP197" i="1"/>
  <c r="AQ197" i="1"/>
  <c r="AP198" i="1"/>
  <c r="AQ198" i="1"/>
  <c r="AP199" i="1"/>
  <c r="AQ199" i="1"/>
  <c r="AP200" i="1"/>
  <c r="AQ200" i="1"/>
  <c r="AP201" i="1"/>
  <c r="AQ201" i="1"/>
  <c r="AP202" i="1"/>
  <c r="AQ202" i="1"/>
  <c r="AP203" i="1"/>
  <c r="AQ203" i="1"/>
  <c r="AP204" i="1"/>
  <c r="AQ204" i="1"/>
  <c r="AP205" i="1"/>
  <c r="AQ205" i="1"/>
  <c r="AP206" i="1"/>
  <c r="AQ206" i="1"/>
  <c r="AP207" i="1"/>
  <c r="AQ207" i="1"/>
  <c r="AP208" i="1"/>
  <c r="AQ208" i="1"/>
  <c r="AP209" i="1"/>
  <c r="AQ209" i="1"/>
  <c r="AP210" i="1"/>
  <c r="AQ210" i="1"/>
  <c r="AP211" i="1"/>
  <c r="AQ211" i="1"/>
  <c r="AP212" i="1"/>
  <c r="AQ212" i="1"/>
  <c r="AP213" i="1"/>
  <c r="AQ213" i="1"/>
  <c r="AP214" i="1"/>
  <c r="AQ214" i="1"/>
  <c r="AP215" i="1"/>
  <c r="AQ215" i="1"/>
  <c r="AP216" i="1"/>
  <c r="AQ216" i="1"/>
  <c r="AP217" i="1"/>
  <c r="AQ217" i="1"/>
  <c r="AP218" i="1"/>
  <c r="AQ218" i="1"/>
  <c r="AP219" i="1"/>
  <c r="AQ219" i="1"/>
  <c r="AP220" i="1"/>
  <c r="AQ220" i="1"/>
  <c r="AP221" i="1"/>
  <c r="AQ221" i="1"/>
  <c r="AP222" i="1"/>
  <c r="AQ222" i="1"/>
  <c r="AP223" i="1"/>
  <c r="AQ223" i="1"/>
  <c r="AP224" i="1"/>
  <c r="AQ224" i="1"/>
  <c r="AP225" i="1"/>
  <c r="AQ225" i="1"/>
  <c r="AP226" i="1"/>
  <c r="AQ226" i="1"/>
  <c r="AP227" i="1"/>
  <c r="AQ227" i="1"/>
  <c r="AP228" i="1"/>
  <c r="AQ228" i="1"/>
  <c r="AP229" i="1"/>
  <c r="AQ229" i="1"/>
  <c r="AP230" i="1"/>
  <c r="AQ230" i="1"/>
  <c r="AP231" i="1"/>
  <c r="AQ231" i="1"/>
  <c r="AP232" i="1"/>
  <c r="AQ232" i="1"/>
  <c r="AP233" i="1"/>
  <c r="AQ233" i="1"/>
  <c r="AP234" i="1"/>
  <c r="AQ234" i="1"/>
  <c r="AP235" i="1"/>
  <c r="AQ235" i="1"/>
  <c r="AP236" i="1"/>
  <c r="AQ236" i="1"/>
  <c r="AP237" i="1"/>
  <c r="AQ237" i="1"/>
  <c r="AP238" i="1"/>
  <c r="AQ238" i="1"/>
  <c r="AP239" i="1"/>
  <c r="AQ239" i="1"/>
  <c r="AP240" i="1"/>
  <c r="AQ240" i="1"/>
  <c r="AP241" i="1"/>
  <c r="AQ241" i="1"/>
  <c r="AP242" i="1"/>
  <c r="AQ242" i="1"/>
  <c r="AP243" i="1"/>
  <c r="AQ243" i="1"/>
  <c r="AP244" i="1"/>
  <c r="AQ244" i="1"/>
  <c r="AP245" i="1"/>
  <c r="AQ245" i="1"/>
  <c r="AP246" i="1"/>
  <c r="AQ246" i="1"/>
  <c r="AP247" i="1"/>
  <c r="AQ247" i="1"/>
  <c r="AP248" i="1"/>
  <c r="AQ248" i="1"/>
  <c r="AP249" i="1"/>
  <c r="AQ249" i="1"/>
  <c r="AP250" i="1"/>
  <c r="AQ250" i="1"/>
  <c r="AP251" i="1"/>
  <c r="AQ251" i="1"/>
  <c r="AP252" i="1"/>
  <c r="AQ252" i="1"/>
  <c r="AP253" i="1"/>
  <c r="AQ253" i="1"/>
  <c r="AP254" i="1"/>
  <c r="AQ254" i="1"/>
  <c r="AP255" i="1"/>
  <c r="AQ255" i="1"/>
  <c r="AP256" i="1"/>
  <c r="AQ256" i="1"/>
  <c r="AP257" i="1"/>
  <c r="AQ257" i="1"/>
  <c r="AP258" i="1"/>
  <c r="AQ258" i="1"/>
  <c r="AP259" i="1"/>
  <c r="AQ259" i="1"/>
  <c r="AP260" i="1"/>
  <c r="AQ260" i="1"/>
  <c r="AP261" i="1"/>
  <c r="AQ261" i="1"/>
  <c r="AP262" i="1"/>
  <c r="AQ262" i="1"/>
  <c r="AP263" i="1"/>
  <c r="AQ263" i="1"/>
  <c r="AP264" i="1"/>
  <c r="AQ264" i="1"/>
  <c r="AP265" i="1"/>
  <c r="AQ265" i="1"/>
  <c r="AP266" i="1"/>
  <c r="AQ266" i="1"/>
  <c r="AP267" i="1"/>
  <c r="AQ267" i="1"/>
  <c r="AP268" i="1"/>
  <c r="AQ268" i="1"/>
  <c r="AP269" i="1"/>
  <c r="AQ269" i="1"/>
  <c r="AP270" i="1"/>
  <c r="AQ270" i="1"/>
  <c r="AQ271" i="1" l="1"/>
  <c r="AP271" i="1"/>
  <c r="AR271" i="1" l="1"/>
  <c r="AL271" i="1"/>
  <c r="AB271" i="1" l="1"/>
  <c r="D3" i="1" l="1"/>
  <c r="P3" i="1"/>
  <c r="T3" i="1"/>
  <c r="Y3" i="1"/>
  <c r="J5" i="1"/>
  <c r="S12" i="1"/>
  <c r="U12" i="1"/>
  <c r="Z12" i="1"/>
  <c r="AS12" i="1" s="1"/>
  <c r="S13" i="1"/>
  <c r="U13" i="1"/>
  <c r="Z13" i="1"/>
  <c r="AS13" i="1" s="1"/>
  <c r="S14" i="1"/>
  <c r="U14" i="1"/>
  <c r="Z14" i="1"/>
  <c r="AS14" i="1" s="1"/>
  <c r="S15" i="1"/>
  <c r="U15" i="1"/>
  <c r="Z15" i="1"/>
  <c r="AS15" i="1" s="1"/>
  <c r="S16" i="1"/>
  <c r="U16" i="1"/>
  <c r="Z16" i="1"/>
  <c r="AS16" i="1" s="1"/>
  <c r="S17" i="1"/>
  <c r="U17" i="1"/>
  <c r="Z17" i="1"/>
  <c r="AS17" i="1" s="1"/>
  <c r="S18" i="1"/>
  <c r="U18" i="1"/>
  <c r="Z18" i="1"/>
  <c r="AS18" i="1" s="1"/>
  <c r="S19" i="1"/>
  <c r="Z19" i="1"/>
  <c r="S20" i="1"/>
  <c r="U20" i="1"/>
  <c r="Z20" i="1"/>
  <c r="AS20" i="1" s="1"/>
  <c r="S21" i="1"/>
  <c r="U21" i="1"/>
  <c r="Z21" i="1"/>
  <c r="AS21" i="1" s="1"/>
  <c r="S22" i="1"/>
  <c r="U22" i="1"/>
  <c r="Z22" i="1"/>
  <c r="AS22" i="1" s="1"/>
  <c r="S23" i="1"/>
  <c r="U23" i="1"/>
  <c r="Z23" i="1"/>
  <c r="AS23" i="1" s="1"/>
  <c r="S24" i="1"/>
  <c r="U24" i="1"/>
  <c r="Z24" i="1"/>
  <c r="AS24" i="1" s="1"/>
  <c r="S25" i="1"/>
  <c r="U25" i="1"/>
  <c r="Z25" i="1"/>
  <c r="AS25" i="1" s="1"/>
  <c r="S26" i="1"/>
  <c r="U26" i="1"/>
  <c r="Z26" i="1"/>
  <c r="AS26" i="1" s="1"/>
  <c r="S27" i="1"/>
  <c r="U27" i="1"/>
  <c r="Z27" i="1"/>
  <c r="AS27" i="1" s="1"/>
  <c r="S28" i="1"/>
  <c r="U28" i="1"/>
  <c r="Z28" i="1"/>
  <c r="AS28" i="1" s="1"/>
  <c r="S29" i="1"/>
  <c r="U29" i="1"/>
  <c r="Z29" i="1"/>
  <c r="AS29" i="1" s="1"/>
  <c r="S30" i="1"/>
  <c r="U30" i="1"/>
  <c r="Z30" i="1"/>
  <c r="AS30" i="1" s="1"/>
  <c r="S31" i="1"/>
  <c r="U31" i="1"/>
  <c r="Z31" i="1"/>
  <c r="AS31" i="1" s="1"/>
  <c r="S32" i="1"/>
  <c r="U32" i="1"/>
  <c r="Z32" i="1"/>
  <c r="AS32" i="1" s="1"/>
  <c r="S33" i="1"/>
  <c r="U33" i="1"/>
  <c r="Z33" i="1"/>
  <c r="AS33" i="1" s="1"/>
  <c r="S34" i="1"/>
  <c r="U34" i="1"/>
  <c r="Z34" i="1"/>
  <c r="AS34" i="1" s="1"/>
  <c r="S35" i="1"/>
  <c r="U35" i="1"/>
  <c r="Z35" i="1"/>
  <c r="AS35" i="1" s="1"/>
  <c r="S36" i="1"/>
  <c r="U36" i="1"/>
  <c r="Z36" i="1"/>
  <c r="AS36" i="1" s="1"/>
  <c r="S37" i="1"/>
  <c r="U37" i="1"/>
  <c r="Z37" i="1"/>
  <c r="AS37" i="1" s="1"/>
  <c r="S38" i="1"/>
  <c r="U38" i="1"/>
  <c r="Z38" i="1"/>
  <c r="AS38" i="1" s="1"/>
  <c r="S39" i="1"/>
  <c r="U39" i="1"/>
  <c r="Z39" i="1"/>
  <c r="AS39" i="1" s="1"/>
  <c r="S40" i="1"/>
  <c r="U40" i="1"/>
  <c r="Z40" i="1"/>
  <c r="AS40" i="1" s="1"/>
  <c r="S41" i="1"/>
  <c r="U41" i="1"/>
  <c r="Z41" i="1"/>
  <c r="AS41" i="1" s="1"/>
  <c r="S42" i="1"/>
  <c r="U42" i="1"/>
  <c r="Z42" i="1"/>
  <c r="AS42" i="1" s="1"/>
  <c r="S43" i="1"/>
  <c r="Z43" i="1"/>
  <c r="AS43" i="1" s="1"/>
  <c r="S44" i="1"/>
  <c r="U44" i="1"/>
  <c r="Z44" i="1"/>
  <c r="AS44" i="1" s="1"/>
  <c r="S45" i="1"/>
  <c r="U45" i="1"/>
  <c r="Z45" i="1"/>
  <c r="AS45" i="1" s="1"/>
  <c r="S46" i="1"/>
  <c r="U46" i="1"/>
  <c r="Z46" i="1"/>
  <c r="AS46" i="1" s="1"/>
  <c r="S47" i="1"/>
  <c r="U47" i="1"/>
  <c r="Z47" i="1"/>
  <c r="AS47" i="1" s="1"/>
  <c r="S48" i="1"/>
  <c r="U48" i="1"/>
  <c r="Z48" i="1"/>
  <c r="AS48" i="1" s="1"/>
  <c r="S49" i="1"/>
  <c r="U49" i="1"/>
  <c r="Z49" i="1"/>
  <c r="AS49" i="1" s="1"/>
  <c r="S50" i="1"/>
  <c r="U50" i="1"/>
  <c r="Z50" i="1"/>
  <c r="AS50" i="1" s="1"/>
  <c r="S51" i="1"/>
  <c r="U51" i="1"/>
  <c r="Z51" i="1"/>
  <c r="AS51" i="1" s="1"/>
  <c r="S52" i="1"/>
  <c r="U52" i="1"/>
  <c r="Z52" i="1"/>
  <c r="AS52" i="1" s="1"/>
  <c r="S53" i="1"/>
  <c r="U53" i="1"/>
  <c r="Z53" i="1"/>
  <c r="AS53" i="1" s="1"/>
  <c r="S54" i="1"/>
  <c r="U54" i="1"/>
  <c r="Z54" i="1"/>
  <c r="AS54" i="1" s="1"/>
  <c r="S55" i="1"/>
  <c r="U55" i="1"/>
  <c r="Z55" i="1"/>
  <c r="AS55" i="1" s="1"/>
  <c r="S56" i="1"/>
  <c r="U56" i="1"/>
  <c r="Z56" i="1"/>
  <c r="AS56" i="1" s="1"/>
  <c r="S57" i="1"/>
  <c r="U57" i="1"/>
  <c r="Z57" i="1"/>
  <c r="AS57" i="1" s="1"/>
  <c r="S58" i="1"/>
  <c r="U58" i="1"/>
  <c r="Z58" i="1"/>
  <c r="AS58" i="1" s="1"/>
  <c r="S59" i="1"/>
  <c r="U59" i="1"/>
  <c r="Z59" i="1"/>
  <c r="AS59" i="1" s="1"/>
  <c r="S60" i="1"/>
  <c r="U60" i="1"/>
  <c r="Z60" i="1"/>
  <c r="AS60" i="1" s="1"/>
  <c r="S61" i="1"/>
  <c r="U61" i="1"/>
  <c r="Z61" i="1"/>
  <c r="AS61" i="1" s="1"/>
  <c r="S62" i="1"/>
  <c r="U62" i="1"/>
  <c r="Z62" i="1"/>
  <c r="AS62" i="1" s="1"/>
  <c r="S63" i="1"/>
  <c r="U63" i="1"/>
  <c r="Z63" i="1"/>
  <c r="AS63" i="1" s="1"/>
  <c r="S64" i="1"/>
  <c r="U64" i="1"/>
  <c r="Z64" i="1"/>
  <c r="AS64" i="1" s="1"/>
  <c r="S65" i="1"/>
  <c r="U65" i="1"/>
  <c r="Z65" i="1"/>
  <c r="AS65" i="1" s="1"/>
  <c r="S66" i="1"/>
  <c r="U66" i="1"/>
  <c r="Z66" i="1"/>
  <c r="AS66" i="1" s="1"/>
  <c r="S67" i="1"/>
  <c r="U67" i="1"/>
  <c r="Z67" i="1"/>
  <c r="AS67" i="1" s="1"/>
  <c r="S68" i="1"/>
  <c r="U68" i="1"/>
  <c r="Z68" i="1"/>
  <c r="AS68" i="1" s="1"/>
  <c r="S69" i="1"/>
  <c r="U69" i="1"/>
  <c r="Z69" i="1"/>
  <c r="AS69" i="1" s="1"/>
  <c r="S70" i="1"/>
  <c r="U70" i="1"/>
  <c r="Z70" i="1"/>
  <c r="AS70" i="1" s="1"/>
  <c r="S71" i="1"/>
  <c r="U71" i="1"/>
  <c r="Z71" i="1"/>
  <c r="AS71" i="1" s="1"/>
  <c r="S72" i="1"/>
  <c r="U72" i="1"/>
  <c r="Z72" i="1"/>
  <c r="AS72" i="1" s="1"/>
  <c r="S73" i="1"/>
  <c r="U73" i="1"/>
  <c r="Z73" i="1"/>
  <c r="AS73" i="1" s="1"/>
  <c r="S74" i="1"/>
  <c r="U74" i="1"/>
  <c r="Z74" i="1"/>
  <c r="AS74" i="1" s="1"/>
  <c r="S75" i="1"/>
  <c r="U75" i="1"/>
  <c r="Z75" i="1"/>
  <c r="AS75" i="1" s="1"/>
  <c r="S76" i="1"/>
  <c r="U76" i="1"/>
  <c r="Z76" i="1"/>
  <c r="AS76" i="1" s="1"/>
  <c r="S77" i="1"/>
  <c r="U77" i="1"/>
  <c r="Z77" i="1"/>
  <c r="AS77" i="1" s="1"/>
  <c r="S78" i="1"/>
  <c r="U78" i="1"/>
  <c r="Z78" i="1"/>
  <c r="AS78" i="1" s="1"/>
  <c r="S79" i="1"/>
  <c r="U79" i="1"/>
  <c r="Z79" i="1"/>
  <c r="AS79" i="1" s="1"/>
  <c r="S80" i="1"/>
  <c r="U80" i="1"/>
  <c r="Z80" i="1"/>
  <c r="AS80" i="1" s="1"/>
  <c r="S81" i="1"/>
  <c r="U81" i="1"/>
  <c r="Z81" i="1"/>
  <c r="AS81" i="1" s="1"/>
  <c r="S82" i="1"/>
  <c r="U82" i="1"/>
  <c r="Z82" i="1"/>
  <c r="AS82" i="1" s="1"/>
  <c r="S83" i="1"/>
  <c r="U83" i="1"/>
  <c r="Z83" i="1"/>
  <c r="AS83" i="1" s="1"/>
  <c r="S84" i="1"/>
  <c r="U84" i="1"/>
  <c r="Z84" i="1"/>
  <c r="AS84" i="1" s="1"/>
  <c r="S85" i="1"/>
  <c r="U85" i="1"/>
  <c r="Z85" i="1"/>
  <c r="AS85" i="1" s="1"/>
  <c r="S86" i="1"/>
  <c r="U86" i="1"/>
  <c r="Z86" i="1"/>
  <c r="AS86" i="1" s="1"/>
  <c r="S87" i="1"/>
  <c r="U87" i="1"/>
  <c r="Z87" i="1"/>
  <c r="AS87" i="1" s="1"/>
  <c r="S88" i="1"/>
  <c r="U88" i="1"/>
  <c r="Z88" i="1"/>
  <c r="AS88" i="1" s="1"/>
  <c r="S89" i="1"/>
  <c r="U89" i="1"/>
  <c r="Z89" i="1"/>
  <c r="AS89" i="1" s="1"/>
  <c r="S90" i="1"/>
  <c r="U90" i="1"/>
  <c r="Z90" i="1"/>
  <c r="AS90" i="1" s="1"/>
  <c r="S91" i="1"/>
  <c r="U91" i="1"/>
  <c r="Z91" i="1"/>
  <c r="AS91" i="1" s="1"/>
  <c r="S92" i="1"/>
  <c r="U92" i="1"/>
  <c r="Z92" i="1"/>
  <c r="AS92" i="1" s="1"/>
  <c r="S93" i="1"/>
  <c r="U93" i="1"/>
  <c r="Z93" i="1"/>
  <c r="AS93" i="1" s="1"/>
  <c r="S94" i="1"/>
  <c r="U94" i="1"/>
  <c r="Z94" i="1"/>
  <c r="AS94" i="1" s="1"/>
  <c r="S95" i="1"/>
  <c r="U95" i="1"/>
  <c r="Z95" i="1"/>
  <c r="AS95" i="1" s="1"/>
  <c r="S96" i="1"/>
  <c r="U96" i="1"/>
  <c r="Z96" i="1"/>
  <c r="AS96" i="1" s="1"/>
  <c r="S97" i="1"/>
  <c r="U97" i="1"/>
  <c r="Z97" i="1"/>
  <c r="AS97" i="1" s="1"/>
  <c r="S98" i="1"/>
  <c r="U98" i="1"/>
  <c r="Z98" i="1"/>
  <c r="AS98" i="1" s="1"/>
  <c r="S99" i="1"/>
  <c r="U99" i="1"/>
  <c r="Z99" i="1"/>
  <c r="AS99" i="1" s="1"/>
  <c r="S100" i="1"/>
  <c r="U100" i="1"/>
  <c r="Z100" i="1"/>
  <c r="AS100" i="1" s="1"/>
  <c r="S101" i="1"/>
  <c r="U101" i="1"/>
  <c r="Z101" i="1"/>
  <c r="AS101" i="1" s="1"/>
  <c r="S102" i="1"/>
  <c r="U102" i="1"/>
  <c r="Z102" i="1"/>
  <c r="AS102" i="1" s="1"/>
  <c r="S103" i="1"/>
  <c r="U103" i="1"/>
  <c r="Z103" i="1"/>
  <c r="AS103" i="1" s="1"/>
  <c r="S104" i="1"/>
  <c r="U104" i="1"/>
  <c r="Z104" i="1"/>
  <c r="AS104" i="1" s="1"/>
  <c r="S105" i="1"/>
  <c r="U105" i="1"/>
  <c r="Z105" i="1"/>
  <c r="AS105" i="1" s="1"/>
  <c r="S106" i="1"/>
  <c r="U106" i="1"/>
  <c r="Z106" i="1"/>
  <c r="AS106" i="1" s="1"/>
  <c r="S107" i="1"/>
  <c r="U107" i="1"/>
  <c r="Z107" i="1"/>
  <c r="AS107" i="1" s="1"/>
  <c r="S108" i="1"/>
  <c r="U108" i="1"/>
  <c r="Z108" i="1"/>
  <c r="AS108" i="1" s="1"/>
  <c r="S109" i="1"/>
  <c r="U109" i="1"/>
  <c r="Z109" i="1"/>
  <c r="AS109" i="1" s="1"/>
  <c r="S110" i="1"/>
  <c r="U110" i="1"/>
  <c r="Z110" i="1"/>
  <c r="AS110" i="1" s="1"/>
  <c r="S111" i="1"/>
  <c r="U111" i="1"/>
  <c r="Z111" i="1"/>
  <c r="AS111" i="1" s="1"/>
  <c r="S112" i="1"/>
  <c r="U112" i="1"/>
  <c r="Z112" i="1"/>
  <c r="AS112" i="1" s="1"/>
  <c r="S113" i="1"/>
  <c r="U113" i="1"/>
  <c r="Z113" i="1"/>
  <c r="AS113" i="1" s="1"/>
  <c r="S114" i="1"/>
  <c r="U114" i="1"/>
  <c r="Z114" i="1"/>
  <c r="AS114" i="1" s="1"/>
  <c r="S115" i="1"/>
  <c r="U115" i="1"/>
  <c r="Z115" i="1"/>
  <c r="AS115" i="1" s="1"/>
  <c r="S116" i="1"/>
  <c r="U116" i="1"/>
  <c r="Z116" i="1"/>
  <c r="AS116" i="1" s="1"/>
  <c r="S117" i="1"/>
  <c r="U117" i="1"/>
  <c r="Z117" i="1"/>
  <c r="AS117" i="1" s="1"/>
  <c r="S118" i="1"/>
  <c r="U118" i="1"/>
  <c r="Z118" i="1"/>
  <c r="AS118" i="1" s="1"/>
  <c r="S119" i="1"/>
  <c r="U119" i="1"/>
  <c r="Z119" i="1"/>
  <c r="AS119" i="1" s="1"/>
  <c r="S120" i="1"/>
  <c r="U120" i="1"/>
  <c r="Z120" i="1"/>
  <c r="AS120" i="1" s="1"/>
  <c r="S121" i="1"/>
  <c r="U121" i="1"/>
  <c r="Z121" i="1"/>
  <c r="AS121" i="1" s="1"/>
  <c r="S122" i="1"/>
  <c r="U122" i="1"/>
  <c r="Z122" i="1"/>
  <c r="AS122" i="1" s="1"/>
  <c r="S123" i="1"/>
  <c r="U123" i="1"/>
  <c r="Z123" i="1"/>
  <c r="AS123" i="1" s="1"/>
  <c r="S124" i="1"/>
  <c r="U124" i="1"/>
  <c r="Z124" i="1"/>
  <c r="AS124" i="1" s="1"/>
  <c r="S125" i="1"/>
  <c r="U125" i="1"/>
  <c r="Z125" i="1"/>
  <c r="AS125" i="1" s="1"/>
  <c r="S126" i="1"/>
  <c r="U126" i="1"/>
  <c r="Z126" i="1"/>
  <c r="AS126" i="1" s="1"/>
  <c r="S127" i="1"/>
  <c r="U127" i="1"/>
  <c r="Z127" i="1"/>
  <c r="AS127" i="1" s="1"/>
  <c r="S128" i="1"/>
  <c r="U128" i="1"/>
  <c r="Z128" i="1"/>
  <c r="AS128" i="1" s="1"/>
  <c r="S129" i="1"/>
  <c r="U129" i="1"/>
  <c r="Z129" i="1"/>
  <c r="AS129" i="1" s="1"/>
  <c r="S130" i="1"/>
  <c r="U130" i="1"/>
  <c r="Z130" i="1"/>
  <c r="AS130" i="1" s="1"/>
  <c r="S131" i="1"/>
  <c r="U131" i="1"/>
  <c r="Z131" i="1"/>
  <c r="AS131" i="1" s="1"/>
  <c r="S132" i="1"/>
  <c r="U132" i="1"/>
  <c r="Z132" i="1"/>
  <c r="AS132" i="1" s="1"/>
  <c r="S133" i="1"/>
  <c r="U133" i="1"/>
  <c r="Z133" i="1"/>
  <c r="AS133" i="1" s="1"/>
  <c r="S134" i="1"/>
  <c r="U134" i="1"/>
  <c r="Z134" i="1"/>
  <c r="AS134" i="1" s="1"/>
  <c r="S135" i="1"/>
  <c r="U135" i="1"/>
  <c r="Z135" i="1"/>
  <c r="AS135" i="1" s="1"/>
  <c r="S136" i="1"/>
  <c r="U136" i="1"/>
  <c r="Z136" i="1"/>
  <c r="AS136" i="1" s="1"/>
  <c r="S137" i="1"/>
  <c r="U137" i="1"/>
  <c r="Z137" i="1"/>
  <c r="AS137" i="1" s="1"/>
  <c r="S138" i="1"/>
  <c r="U138" i="1"/>
  <c r="Z138" i="1"/>
  <c r="AS138" i="1" s="1"/>
  <c r="S139" i="1"/>
  <c r="U139" i="1"/>
  <c r="Z139" i="1"/>
  <c r="AS139" i="1" s="1"/>
  <c r="S140" i="1"/>
  <c r="U140" i="1"/>
  <c r="Z140" i="1"/>
  <c r="AS140" i="1" s="1"/>
  <c r="S141" i="1"/>
  <c r="U141" i="1"/>
  <c r="Z141" i="1"/>
  <c r="AS141" i="1" s="1"/>
  <c r="S142" i="1"/>
  <c r="U142" i="1"/>
  <c r="Z142" i="1"/>
  <c r="AS142" i="1" s="1"/>
  <c r="S143" i="1"/>
  <c r="U143" i="1"/>
  <c r="Z143" i="1"/>
  <c r="AS143" i="1" s="1"/>
  <c r="S144" i="1"/>
  <c r="U144" i="1"/>
  <c r="Z144" i="1"/>
  <c r="AS144" i="1" s="1"/>
  <c r="S145" i="1"/>
  <c r="U145" i="1"/>
  <c r="Z145" i="1"/>
  <c r="AS145" i="1" s="1"/>
  <c r="S146" i="1"/>
  <c r="U146" i="1"/>
  <c r="Z146" i="1"/>
  <c r="AS146" i="1" s="1"/>
  <c r="S147" i="1"/>
  <c r="U147" i="1"/>
  <c r="Z147" i="1"/>
  <c r="AS147" i="1" s="1"/>
  <c r="S148" i="1"/>
  <c r="U148" i="1"/>
  <c r="Z148" i="1"/>
  <c r="AS148" i="1" s="1"/>
  <c r="S149" i="1"/>
  <c r="U149" i="1"/>
  <c r="Z149" i="1"/>
  <c r="AS149" i="1" s="1"/>
  <c r="S150" i="1"/>
  <c r="U150" i="1"/>
  <c r="Z150" i="1"/>
  <c r="AS150" i="1" s="1"/>
  <c r="S151" i="1"/>
  <c r="U151" i="1"/>
  <c r="Z151" i="1"/>
  <c r="AS151" i="1" s="1"/>
  <c r="S152" i="1"/>
  <c r="U152" i="1"/>
  <c r="Z152" i="1"/>
  <c r="AS152" i="1" s="1"/>
  <c r="S153" i="1"/>
  <c r="U153" i="1"/>
  <c r="Z153" i="1"/>
  <c r="AS153" i="1" s="1"/>
  <c r="S154" i="1"/>
  <c r="U154" i="1"/>
  <c r="Z154" i="1"/>
  <c r="AS154" i="1" s="1"/>
  <c r="S155" i="1"/>
  <c r="U155" i="1"/>
  <c r="Z155" i="1"/>
  <c r="AS155" i="1" s="1"/>
  <c r="S156" i="1"/>
  <c r="U156" i="1"/>
  <c r="Z156" i="1"/>
  <c r="AS156" i="1" s="1"/>
  <c r="S157" i="1"/>
  <c r="U157" i="1"/>
  <c r="Z157" i="1"/>
  <c r="AS157" i="1" s="1"/>
  <c r="S158" i="1"/>
  <c r="U158" i="1"/>
  <c r="Z158" i="1"/>
  <c r="AS158" i="1" s="1"/>
  <c r="S159" i="1"/>
  <c r="U159" i="1"/>
  <c r="Z159" i="1"/>
  <c r="AS159" i="1" s="1"/>
  <c r="S160" i="1"/>
  <c r="U160" i="1"/>
  <c r="Z160" i="1"/>
  <c r="AS160" i="1" s="1"/>
  <c r="S161" i="1"/>
  <c r="U161" i="1"/>
  <c r="Z161" i="1"/>
  <c r="AS161" i="1" s="1"/>
  <c r="S162" i="1"/>
  <c r="U162" i="1"/>
  <c r="Z162" i="1"/>
  <c r="AS162" i="1" s="1"/>
  <c r="S163" i="1"/>
  <c r="U163" i="1"/>
  <c r="Z163" i="1"/>
  <c r="AS163" i="1" s="1"/>
  <c r="S164" i="1"/>
  <c r="U164" i="1"/>
  <c r="Z164" i="1"/>
  <c r="AS164" i="1" s="1"/>
  <c r="S165" i="1"/>
  <c r="U165" i="1"/>
  <c r="Z165" i="1"/>
  <c r="AS165" i="1" s="1"/>
  <c r="S166" i="1"/>
  <c r="U166" i="1"/>
  <c r="Z166" i="1"/>
  <c r="AS166" i="1" s="1"/>
  <c r="S167" i="1"/>
  <c r="U167" i="1"/>
  <c r="Z167" i="1"/>
  <c r="AS167" i="1" s="1"/>
  <c r="S168" i="1"/>
  <c r="U168" i="1"/>
  <c r="Z168" i="1"/>
  <c r="AS168" i="1" s="1"/>
  <c r="S169" i="1"/>
  <c r="U169" i="1"/>
  <c r="Z169" i="1"/>
  <c r="AS169" i="1" s="1"/>
  <c r="S170" i="1"/>
  <c r="U170" i="1"/>
  <c r="Z170" i="1"/>
  <c r="AS170" i="1" s="1"/>
  <c r="S171" i="1"/>
  <c r="U171" i="1"/>
  <c r="Z171" i="1"/>
  <c r="AS171" i="1" s="1"/>
  <c r="S172" i="1"/>
  <c r="U172" i="1"/>
  <c r="Z172" i="1"/>
  <c r="AS172" i="1" s="1"/>
  <c r="S173" i="1"/>
  <c r="U173" i="1"/>
  <c r="Z173" i="1"/>
  <c r="AS173" i="1" s="1"/>
  <c r="S174" i="1"/>
  <c r="U174" i="1"/>
  <c r="Z174" i="1"/>
  <c r="AS174" i="1" s="1"/>
  <c r="S175" i="1"/>
  <c r="U175" i="1"/>
  <c r="Z175" i="1"/>
  <c r="AS175" i="1" s="1"/>
  <c r="S176" i="1"/>
  <c r="U176" i="1"/>
  <c r="Z176" i="1"/>
  <c r="AS176" i="1" s="1"/>
  <c r="S177" i="1"/>
  <c r="U177" i="1"/>
  <c r="Z177" i="1"/>
  <c r="AS177" i="1" s="1"/>
  <c r="S178" i="1"/>
  <c r="U178" i="1"/>
  <c r="Z178" i="1"/>
  <c r="AS178" i="1" s="1"/>
  <c r="S179" i="1"/>
  <c r="U179" i="1"/>
  <c r="Z179" i="1"/>
  <c r="AS179" i="1" s="1"/>
  <c r="S180" i="1"/>
  <c r="U180" i="1"/>
  <c r="Z180" i="1"/>
  <c r="AS180" i="1" s="1"/>
  <c r="S181" i="1"/>
  <c r="U181" i="1"/>
  <c r="Z181" i="1"/>
  <c r="AS181" i="1" s="1"/>
  <c r="S182" i="1"/>
  <c r="U182" i="1"/>
  <c r="Z182" i="1"/>
  <c r="AS182" i="1" s="1"/>
  <c r="S183" i="1"/>
  <c r="U183" i="1"/>
  <c r="Z183" i="1"/>
  <c r="AS183" i="1" s="1"/>
  <c r="S184" i="1"/>
  <c r="U184" i="1"/>
  <c r="Z184" i="1"/>
  <c r="AS184" i="1" s="1"/>
  <c r="S185" i="1"/>
  <c r="U185" i="1"/>
  <c r="Z185" i="1"/>
  <c r="AS185" i="1" s="1"/>
  <c r="S186" i="1"/>
  <c r="U186" i="1"/>
  <c r="Z186" i="1"/>
  <c r="AS186" i="1" s="1"/>
  <c r="S187" i="1"/>
  <c r="U187" i="1"/>
  <c r="Z187" i="1"/>
  <c r="AS187" i="1" s="1"/>
  <c r="S188" i="1"/>
  <c r="U188" i="1"/>
  <c r="Z188" i="1"/>
  <c r="AS188" i="1" s="1"/>
  <c r="S189" i="1"/>
  <c r="U189" i="1"/>
  <c r="Z189" i="1"/>
  <c r="AS189" i="1" s="1"/>
  <c r="S190" i="1"/>
  <c r="U190" i="1"/>
  <c r="Z190" i="1"/>
  <c r="AS190" i="1" s="1"/>
  <c r="S191" i="1"/>
  <c r="U191" i="1"/>
  <c r="Z191" i="1"/>
  <c r="AS191" i="1" s="1"/>
  <c r="S192" i="1"/>
  <c r="U192" i="1"/>
  <c r="Z192" i="1"/>
  <c r="AS192" i="1" s="1"/>
  <c r="S193" i="1"/>
  <c r="U193" i="1"/>
  <c r="Z193" i="1"/>
  <c r="AS193" i="1" s="1"/>
  <c r="S194" i="1"/>
  <c r="U194" i="1"/>
  <c r="Z194" i="1"/>
  <c r="AS194" i="1" s="1"/>
  <c r="S195" i="1"/>
  <c r="U195" i="1"/>
  <c r="Z195" i="1"/>
  <c r="AS195" i="1" s="1"/>
  <c r="S196" i="1"/>
  <c r="U196" i="1"/>
  <c r="Z196" i="1"/>
  <c r="AS196" i="1" s="1"/>
  <c r="S197" i="1"/>
  <c r="U197" i="1"/>
  <c r="Z197" i="1"/>
  <c r="AS197" i="1" s="1"/>
  <c r="S198" i="1"/>
  <c r="U198" i="1"/>
  <c r="Z198" i="1"/>
  <c r="AS198" i="1" s="1"/>
  <c r="S199" i="1"/>
  <c r="U199" i="1"/>
  <c r="Z199" i="1"/>
  <c r="AS199" i="1" s="1"/>
  <c r="S200" i="1"/>
  <c r="U200" i="1"/>
  <c r="Z200" i="1"/>
  <c r="AS200" i="1" s="1"/>
  <c r="S201" i="1"/>
  <c r="U201" i="1"/>
  <c r="Z201" i="1"/>
  <c r="AS201" i="1" s="1"/>
  <c r="S202" i="1"/>
  <c r="U202" i="1"/>
  <c r="Z202" i="1"/>
  <c r="AS202" i="1" s="1"/>
  <c r="S203" i="1"/>
  <c r="U203" i="1"/>
  <c r="Z203" i="1"/>
  <c r="AS203" i="1" s="1"/>
  <c r="S204" i="1"/>
  <c r="U204" i="1"/>
  <c r="Z204" i="1"/>
  <c r="AS204" i="1" s="1"/>
  <c r="S205" i="1"/>
  <c r="U205" i="1"/>
  <c r="Z205" i="1"/>
  <c r="AS205" i="1" s="1"/>
  <c r="S206" i="1"/>
  <c r="U206" i="1"/>
  <c r="Z206" i="1"/>
  <c r="AS206" i="1" s="1"/>
  <c r="S207" i="1"/>
  <c r="U207" i="1"/>
  <c r="Z207" i="1"/>
  <c r="AS207" i="1" s="1"/>
  <c r="S208" i="1"/>
  <c r="U208" i="1"/>
  <c r="Z208" i="1"/>
  <c r="AS208" i="1" s="1"/>
  <c r="S209" i="1"/>
  <c r="U209" i="1"/>
  <c r="Z209" i="1"/>
  <c r="AS209" i="1" s="1"/>
  <c r="S210" i="1"/>
  <c r="U210" i="1"/>
  <c r="Z210" i="1"/>
  <c r="AS210" i="1" s="1"/>
  <c r="S211" i="1"/>
  <c r="U211" i="1"/>
  <c r="Z211" i="1"/>
  <c r="AS211" i="1" s="1"/>
  <c r="S212" i="1"/>
  <c r="U212" i="1"/>
  <c r="Z212" i="1"/>
  <c r="AS212" i="1" s="1"/>
  <c r="S213" i="1"/>
  <c r="U213" i="1"/>
  <c r="Z213" i="1"/>
  <c r="AS213" i="1" s="1"/>
  <c r="S214" i="1"/>
  <c r="U214" i="1"/>
  <c r="Z214" i="1"/>
  <c r="AS214" i="1" s="1"/>
  <c r="S215" i="1"/>
  <c r="U215" i="1"/>
  <c r="Z215" i="1"/>
  <c r="AS215" i="1" s="1"/>
  <c r="S216" i="1"/>
  <c r="U216" i="1"/>
  <c r="Z216" i="1"/>
  <c r="AS216" i="1" s="1"/>
  <c r="S217" i="1"/>
  <c r="U217" i="1"/>
  <c r="Z217" i="1"/>
  <c r="AS217" i="1" s="1"/>
  <c r="S218" i="1"/>
  <c r="U218" i="1"/>
  <c r="Z218" i="1"/>
  <c r="AS218" i="1" s="1"/>
  <c r="S219" i="1"/>
  <c r="U219" i="1"/>
  <c r="Z219" i="1"/>
  <c r="AS219" i="1" s="1"/>
  <c r="S220" i="1"/>
  <c r="U220" i="1"/>
  <c r="Z220" i="1"/>
  <c r="AS220" i="1" s="1"/>
  <c r="S221" i="1"/>
  <c r="U221" i="1"/>
  <c r="Z221" i="1"/>
  <c r="AS221" i="1" s="1"/>
  <c r="S222" i="1"/>
  <c r="U222" i="1"/>
  <c r="Z222" i="1"/>
  <c r="AS222" i="1" s="1"/>
  <c r="S223" i="1"/>
  <c r="U223" i="1"/>
  <c r="Z223" i="1"/>
  <c r="AS223" i="1" s="1"/>
  <c r="S224" i="1"/>
  <c r="U224" i="1"/>
  <c r="Z224" i="1"/>
  <c r="AS224" i="1" s="1"/>
  <c r="S225" i="1"/>
  <c r="U225" i="1"/>
  <c r="Z225" i="1"/>
  <c r="AS225" i="1" s="1"/>
  <c r="S226" i="1"/>
  <c r="U226" i="1"/>
  <c r="Z226" i="1"/>
  <c r="AS226" i="1" s="1"/>
  <c r="S227" i="1"/>
  <c r="U227" i="1"/>
  <c r="Z227" i="1"/>
  <c r="AS227" i="1" s="1"/>
  <c r="S228" i="1"/>
  <c r="U228" i="1"/>
  <c r="Z228" i="1"/>
  <c r="AS228" i="1" s="1"/>
  <c r="S229" i="1"/>
  <c r="U229" i="1"/>
  <c r="Z229" i="1"/>
  <c r="AS229" i="1" s="1"/>
  <c r="S230" i="1"/>
  <c r="U230" i="1"/>
  <c r="Z230" i="1"/>
  <c r="AS230" i="1" s="1"/>
  <c r="S231" i="1"/>
  <c r="U231" i="1"/>
  <c r="Z231" i="1"/>
  <c r="AS231" i="1" s="1"/>
  <c r="S232" i="1"/>
  <c r="U232" i="1"/>
  <c r="Z232" i="1"/>
  <c r="AS232" i="1" s="1"/>
  <c r="S233" i="1"/>
  <c r="U233" i="1"/>
  <c r="Z233" i="1"/>
  <c r="AS233" i="1" s="1"/>
  <c r="S234" i="1"/>
  <c r="U234" i="1"/>
  <c r="Z234" i="1"/>
  <c r="AS234" i="1" s="1"/>
  <c r="S235" i="1"/>
  <c r="U235" i="1"/>
  <c r="Z235" i="1"/>
  <c r="AS235" i="1" s="1"/>
  <c r="S236" i="1"/>
  <c r="U236" i="1"/>
  <c r="Z236" i="1"/>
  <c r="AS236" i="1" s="1"/>
  <c r="S237" i="1"/>
  <c r="U237" i="1"/>
  <c r="Z237" i="1"/>
  <c r="AS237" i="1" s="1"/>
  <c r="S238" i="1"/>
  <c r="U238" i="1"/>
  <c r="Z238" i="1"/>
  <c r="AS238" i="1" s="1"/>
  <c r="S239" i="1"/>
  <c r="U239" i="1"/>
  <c r="Z239" i="1"/>
  <c r="AS239" i="1" s="1"/>
  <c r="S240" i="1"/>
  <c r="U240" i="1"/>
  <c r="Z240" i="1"/>
  <c r="AS240" i="1" s="1"/>
  <c r="S241" i="1"/>
  <c r="U241" i="1"/>
  <c r="Z241" i="1"/>
  <c r="AS241" i="1" s="1"/>
  <c r="S242" i="1"/>
  <c r="U242" i="1"/>
  <c r="Z242" i="1"/>
  <c r="AS242" i="1" s="1"/>
  <c r="S243" i="1"/>
  <c r="U243" i="1"/>
  <c r="Z243" i="1"/>
  <c r="AS243" i="1" s="1"/>
  <c r="S244" i="1"/>
  <c r="U244" i="1"/>
  <c r="Z244" i="1"/>
  <c r="AS244" i="1" s="1"/>
  <c r="S245" i="1"/>
  <c r="U245" i="1"/>
  <c r="Z245" i="1"/>
  <c r="AS245" i="1" s="1"/>
  <c r="S246" i="1"/>
  <c r="U246" i="1"/>
  <c r="Z246" i="1"/>
  <c r="AS246" i="1" s="1"/>
  <c r="S247" i="1"/>
  <c r="U247" i="1"/>
  <c r="Z247" i="1"/>
  <c r="AS247" i="1" s="1"/>
  <c r="S248" i="1"/>
  <c r="U248" i="1"/>
  <c r="Z248" i="1"/>
  <c r="AS248" i="1" s="1"/>
  <c r="S249" i="1"/>
  <c r="U249" i="1"/>
  <c r="Z249" i="1"/>
  <c r="AS249" i="1" s="1"/>
  <c r="S250" i="1"/>
  <c r="U250" i="1"/>
  <c r="Z250" i="1"/>
  <c r="AS250" i="1" s="1"/>
  <c r="S251" i="1"/>
  <c r="U251" i="1"/>
  <c r="Z251" i="1"/>
  <c r="AS251" i="1" s="1"/>
  <c r="S252" i="1"/>
  <c r="U252" i="1"/>
  <c r="Z252" i="1"/>
  <c r="AS252" i="1" s="1"/>
  <c r="S253" i="1"/>
  <c r="U253" i="1"/>
  <c r="Z253" i="1"/>
  <c r="AS253" i="1" s="1"/>
  <c r="S254" i="1"/>
  <c r="U254" i="1"/>
  <c r="Z254" i="1"/>
  <c r="AS254" i="1" s="1"/>
  <c r="S255" i="1"/>
  <c r="U255" i="1"/>
  <c r="Z255" i="1"/>
  <c r="AS255" i="1" s="1"/>
  <c r="S256" i="1"/>
  <c r="U256" i="1"/>
  <c r="Z256" i="1"/>
  <c r="AS256" i="1" s="1"/>
  <c r="S257" i="1"/>
  <c r="U257" i="1"/>
  <c r="Z257" i="1"/>
  <c r="AS257" i="1" s="1"/>
  <c r="S258" i="1"/>
  <c r="U258" i="1"/>
  <c r="Z258" i="1"/>
  <c r="AS258" i="1" s="1"/>
  <c r="S259" i="1"/>
  <c r="U259" i="1"/>
  <c r="Z259" i="1"/>
  <c r="AS259" i="1" s="1"/>
  <c r="S260" i="1"/>
  <c r="U260" i="1"/>
  <c r="Z260" i="1"/>
  <c r="AS260" i="1" s="1"/>
  <c r="S261" i="1"/>
  <c r="U261" i="1"/>
  <c r="Z261" i="1"/>
  <c r="AS261" i="1" s="1"/>
  <c r="S262" i="1"/>
  <c r="U262" i="1"/>
  <c r="Z262" i="1"/>
  <c r="AS262" i="1" s="1"/>
  <c r="S263" i="1"/>
  <c r="U263" i="1"/>
  <c r="Z263" i="1"/>
  <c r="AS263" i="1" s="1"/>
  <c r="S264" i="1"/>
  <c r="U264" i="1"/>
  <c r="Z264" i="1"/>
  <c r="AS264" i="1" s="1"/>
  <c r="S265" i="1"/>
  <c r="U265" i="1"/>
  <c r="Z265" i="1"/>
  <c r="AS265" i="1" s="1"/>
  <c r="S266" i="1"/>
  <c r="U266" i="1"/>
  <c r="Z266" i="1"/>
  <c r="AS266" i="1" s="1"/>
  <c r="S267" i="1"/>
  <c r="U267" i="1"/>
  <c r="Z267" i="1"/>
  <c r="AS267" i="1" s="1"/>
  <c r="S268" i="1"/>
  <c r="U268" i="1"/>
  <c r="Z268" i="1"/>
  <c r="AS268" i="1" s="1"/>
  <c r="S269" i="1"/>
  <c r="U269" i="1"/>
  <c r="Z269" i="1"/>
  <c r="AS269" i="1" s="1"/>
  <c r="S270" i="1"/>
  <c r="U270" i="1"/>
  <c r="Z270" i="1"/>
  <c r="AS270" i="1" s="1"/>
  <c r="AK271" i="1"/>
  <c r="AM271" i="1"/>
  <c r="AS19" i="1" l="1"/>
  <c r="AC271" i="1"/>
  <c r="AJ271" i="1"/>
  <c r="AF271" i="1"/>
  <c r="AG271" i="1"/>
  <c r="N5" i="1"/>
  <c r="N3" i="1" s="1"/>
  <c r="S5" i="1"/>
  <c r="S6" i="1" s="1"/>
  <c r="AD271" i="1"/>
  <c r="AI271" i="1"/>
  <c r="AE271" i="1"/>
  <c r="AA271" i="1"/>
  <c r="U5" i="1"/>
  <c r="U3" i="1" s="1"/>
  <c r="G6" i="1"/>
  <c r="G5" i="1" s="1"/>
  <c r="U6" i="1" l="1"/>
  <c r="S3" i="1"/>
  <c r="N6" i="1"/>
  <c r="O11" i="3" l="1"/>
  <c r="O9" i="3" l="1"/>
  <c r="C2" i="3" l="1"/>
  <c r="M1" i="3"/>
  <c r="O10" i="3" l="1"/>
  <c r="O8" i="3"/>
  <c r="B4" i="3"/>
  <c r="X5" i="1" l="1"/>
  <c r="AH271" i="1" l="1"/>
  <c r="L5" i="1" l="1"/>
  <c r="L6" i="1" s="1"/>
</calcChain>
</file>

<file path=xl/sharedStrings.xml><?xml version="1.0" encoding="utf-8"?>
<sst xmlns="http://schemas.openxmlformats.org/spreadsheetml/2006/main" count="4145" uniqueCount="848">
  <si>
    <t>School Number</t>
  </si>
  <si>
    <t>School Name</t>
  </si>
  <si>
    <t>SFVS</t>
  </si>
  <si>
    <t>Total Number of Schools</t>
  </si>
  <si>
    <t>Number of Schools Returned</t>
  </si>
  <si>
    <t>Deadline</t>
  </si>
  <si>
    <t>Strategic Plan</t>
  </si>
  <si>
    <t>Budget Plan</t>
  </si>
  <si>
    <t>LOG OF RETURNS FROM SCHOOLS TO SAT</t>
  </si>
  <si>
    <t>001</t>
  </si>
  <si>
    <t xml:space="preserve">Aldeburgh Primary School </t>
  </si>
  <si>
    <t>005</t>
  </si>
  <si>
    <t xml:space="preserve">Barnby &amp; North Cove Community Primary 
</t>
  </si>
  <si>
    <t>006</t>
  </si>
  <si>
    <t>The Albert Pye Community Primary School</t>
  </si>
  <si>
    <t>007</t>
  </si>
  <si>
    <t>Ravensmere Infant School</t>
  </si>
  <si>
    <t>008</t>
  </si>
  <si>
    <t>Crowfoot Community Primary School</t>
  </si>
  <si>
    <t>009</t>
  </si>
  <si>
    <t>St Benet's Catholic Primary School</t>
  </si>
  <si>
    <t>010</t>
  </si>
  <si>
    <t>Bedfield C of E VCP School</t>
  </si>
  <si>
    <t>011</t>
  </si>
  <si>
    <t>Benhall, St Mary's C of E VCP School</t>
  </si>
  <si>
    <t>012</t>
  </si>
  <si>
    <t>Blundeston C of E VCP School</t>
  </si>
  <si>
    <t>013</t>
  </si>
  <si>
    <t>Bramfield C of E VCP School</t>
  </si>
  <si>
    <t>014</t>
  </si>
  <si>
    <t>Brampton C of E VCP School</t>
  </si>
  <si>
    <t>015</t>
  </si>
  <si>
    <t>Bungay Primary School</t>
  </si>
  <si>
    <t>016</t>
  </si>
  <si>
    <t>St Edmund's Catholic Primary School, Bungay</t>
  </si>
  <si>
    <t>017</t>
  </si>
  <si>
    <t>St Botolph's CEVCP School</t>
  </si>
  <si>
    <t>019</t>
  </si>
  <si>
    <t>Carlton Colville Primary School</t>
  </si>
  <si>
    <t>020</t>
  </si>
  <si>
    <t>Charsfield CEVCP School</t>
  </si>
  <si>
    <t>022</t>
  </si>
  <si>
    <t>Corton CEVAP School</t>
  </si>
  <si>
    <t>023</t>
  </si>
  <si>
    <t>Coldfair Green CP School</t>
  </si>
  <si>
    <t>025</t>
  </si>
  <si>
    <t>Sir Robert Hitcham's CEVAP School, Debenham</t>
  </si>
  <si>
    <t>026</t>
  </si>
  <si>
    <t>Dennington CEVCP School</t>
  </si>
  <si>
    <t>029</t>
  </si>
  <si>
    <t>Earl Soham Community Primary School</t>
  </si>
  <si>
    <t>031</t>
  </si>
  <si>
    <t>St Peter and St Paul CEVAP School</t>
  </si>
  <si>
    <t>035</t>
  </si>
  <si>
    <t>Sir Robert Hitcham's CEVAP School, Framlingham</t>
  </si>
  <si>
    <t>036</t>
  </si>
  <si>
    <t>Fressingfield CEVCP School</t>
  </si>
  <si>
    <t>038</t>
  </si>
  <si>
    <t>Gislingham CEVCP School</t>
  </si>
  <si>
    <t>041</t>
  </si>
  <si>
    <t>Edgar Sewter Community Primary School</t>
  </si>
  <si>
    <t>042</t>
  </si>
  <si>
    <t>Helmingham Community Primary School</t>
  </si>
  <si>
    <t>044</t>
  </si>
  <si>
    <t>Holton St Peter Community Primary School</t>
  </si>
  <si>
    <t>045</t>
  </si>
  <si>
    <t>St Edmund's Primary School, Hoxne</t>
  </si>
  <si>
    <t>048</t>
  </si>
  <si>
    <t>Ilketshall St Lawrence School</t>
  </si>
  <si>
    <t>050</t>
  </si>
  <si>
    <t>Kelsale CEVCP School</t>
  </si>
  <si>
    <t>056</t>
  </si>
  <si>
    <t>All Saints CEVAP School, Laxfield</t>
  </si>
  <si>
    <t>059</t>
  </si>
  <si>
    <t>Dell Primary School</t>
  </si>
  <si>
    <t>060</t>
  </si>
  <si>
    <t>Elm Tree Community Primary School</t>
  </si>
  <si>
    <t>062</t>
  </si>
  <si>
    <t>Gunton Community Primary School</t>
  </si>
  <si>
    <t>063</t>
  </si>
  <si>
    <t>Meadow Community Primary School</t>
  </si>
  <si>
    <t>064</t>
  </si>
  <si>
    <t>Northfield St Nicholas Primary School</t>
  </si>
  <si>
    <t>065</t>
  </si>
  <si>
    <t>Poplars Community Primary School</t>
  </si>
  <si>
    <t>068</t>
  </si>
  <si>
    <t>Roman Hill Primary School</t>
  </si>
  <si>
    <t>070</t>
  </si>
  <si>
    <t>St Margaret's Community Primary School, Lowestoft</t>
  </si>
  <si>
    <t>072</t>
  </si>
  <si>
    <t>St Mary's RC Primary School, Lowestoft</t>
  </si>
  <si>
    <t>074</t>
  </si>
  <si>
    <t>Woods Loke Community Primary School</t>
  </si>
  <si>
    <t>075</t>
  </si>
  <si>
    <t>Oulton Broad Primary School</t>
  </si>
  <si>
    <t>080</t>
  </si>
  <si>
    <t>Mellis CEVCP School</t>
  </si>
  <si>
    <t>081</t>
  </si>
  <si>
    <t>Mendham Primary School</t>
  </si>
  <si>
    <t>082</t>
  </si>
  <si>
    <t>Middleton Community Primary School</t>
  </si>
  <si>
    <t>084</t>
  </si>
  <si>
    <t>Occold Primary School</t>
  </si>
  <si>
    <t>086</t>
  </si>
  <si>
    <t xml:space="preserve">Palgrave CEVCP School 
</t>
  </si>
  <si>
    <t>088</t>
  </si>
  <si>
    <t>Peasenhall Primary School</t>
  </si>
  <si>
    <t>093</t>
  </si>
  <si>
    <t>Ringsfield CEVCP School</t>
  </si>
  <si>
    <t>096</t>
  </si>
  <si>
    <t>Saxmundham Primary School</t>
  </si>
  <si>
    <t>097</t>
  </si>
  <si>
    <t>Snape Community Primary School</t>
  </si>
  <si>
    <t>098</t>
  </si>
  <si>
    <t>Somerleyton Primary School</t>
  </si>
  <si>
    <t>099</t>
  </si>
  <si>
    <t>Southwold Primary School</t>
  </si>
  <si>
    <t>101</t>
  </si>
  <si>
    <t>Stonham Aspal CEVAP School</t>
  </si>
  <si>
    <t>102</t>
  </si>
  <si>
    <t>Stradbroke CEVCP School</t>
  </si>
  <si>
    <t>106</t>
  </si>
  <si>
    <t>Thorndon CEVCP School</t>
  </si>
  <si>
    <t>109</t>
  </si>
  <si>
    <t>Wenhaston Primary School</t>
  </si>
  <si>
    <t>110</t>
  </si>
  <si>
    <t>Wetheringsett CEVCP School</t>
  </si>
  <si>
    <t>112</t>
  </si>
  <si>
    <t>Wilby CEVCP School</t>
  </si>
  <si>
    <t>113</t>
  </si>
  <si>
    <t>Worlingham CEVCP School</t>
  </si>
  <si>
    <t>114</t>
  </si>
  <si>
    <t>Worlingworth CEVCP School</t>
  </si>
  <si>
    <t>115</t>
  </si>
  <si>
    <t>Wortham Primary School</t>
  </si>
  <si>
    <t>119</t>
  </si>
  <si>
    <t>Yoxford Primary School</t>
  </si>
  <si>
    <t>157</t>
  </si>
  <si>
    <t>Pakefield High School &amp; Learning Community</t>
  </si>
  <si>
    <t>171</t>
  </si>
  <si>
    <t>Benjamin Britten High School</t>
  </si>
  <si>
    <t>176</t>
  </si>
  <si>
    <t>Old Warren House Pupil Referral Unit</t>
  </si>
  <si>
    <t>187</t>
  </si>
  <si>
    <t>189</t>
  </si>
  <si>
    <t>First Base (Lowestoft) Pupil Referral Unit</t>
  </si>
  <si>
    <t>190</t>
  </si>
  <si>
    <t>Harbour Pupil Referral Unit</t>
  </si>
  <si>
    <t>196</t>
  </si>
  <si>
    <t>Warren School</t>
  </si>
  <si>
    <t>202</t>
  </si>
  <si>
    <t xml:space="preserve">Bawdsey CEVCP School </t>
  </si>
  <si>
    <t>203</t>
  </si>
  <si>
    <t>Bentley CEVCP School</t>
  </si>
  <si>
    <t>205</t>
  </si>
  <si>
    <t>Bildeston Primary School</t>
  </si>
  <si>
    <t>206</t>
  </si>
  <si>
    <t>Bramford CEVCP School</t>
  </si>
  <si>
    <t>208</t>
  </si>
  <si>
    <t>Brooklands Primary School</t>
  </si>
  <si>
    <t>211</t>
  </si>
  <si>
    <t>Bucklesham Primary School</t>
  </si>
  <si>
    <t>216</t>
  </si>
  <si>
    <t>Capel St Mary CEVCP School</t>
  </si>
  <si>
    <t>217</t>
  </si>
  <si>
    <t>Chelmondiston CEVCP School</t>
  </si>
  <si>
    <t>219</t>
  </si>
  <si>
    <t>Claydon Primary School</t>
  </si>
  <si>
    <t>220</t>
  </si>
  <si>
    <t>Copdock Primary School</t>
  </si>
  <si>
    <t>223</t>
  </si>
  <si>
    <t>East Bergholt CEVCP School</t>
  </si>
  <si>
    <t>224</t>
  </si>
  <si>
    <t>Elmsett CEVCP School</t>
  </si>
  <si>
    <t>225</t>
  </si>
  <si>
    <t>Eyke CEVCP School</t>
  </si>
  <si>
    <t>228</t>
  </si>
  <si>
    <t>Causton Junior School</t>
  </si>
  <si>
    <t>229</t>
  </si>
  <si>
    <t>Colneis Junior School</t>
  </si>
  <si>
    <t>230</t>
  </si>
  <si>
    <t>Fairfield Infant School</t>
  </si>
  <si>
    <t>231</t>
  </si>
  <si>
    <t>Grange Community Primary School</t>
  </si>
  <si>
    <t>232</t>
  </si>
  <si>
    <t>Kingsfleet Primary School</t>
  </si>
  <si>
    <t>234</t>
  </si>
  <si>
    <t>Maidstone Infant School</t>
  </si>
  <si>
    <t>237</t>
  </si>
  <si>
    <t>Grundisburgh Primary School</t>
  </si>
  <si>
    <t>238</t>
  </si>
  <si>
    <t>Beaumont Community Primary School</t>
  </si>
  <si>
    <t>239</t>
  </si>
  <si>
    <t>Hadleigh Community Primary School</t>
  </si>
  <si>
    <t>240</t>
  </si>
  <si>
    <t>St Mary's CEVAP School, Hadleigh</t>
  </si>
  <si>
    <t>242</t>
  </si>
  <si>
    <t>Henley Primary School</t>
  </si>
  <si>
    <t>243</t>
  </si>
  <si>
    <t>Hintlesham and Chattisham CEVCP School</t>
  </si>
  <si>
    <t>245</t>
  </si>
  <si>
    <t>Holbrook Primary School</t>
  </si>
  <si>
    <t>246</t>
  </si>
  <si>
    <t>Hollesley Primary School</t>
  </si>
  <si>
    <t>249</t>
  </si>
  <si>
    <t>Broke Hall Community Primary School</t>
  </si>
  <si>
    <t>250</t>
  </si>
  <si>
    <t>Britannia Primary and Nursery School</t>
  </si>
  <si>
    <t>258</t>
  </si>
  <si>
    <t>Clifford Road Primary School</t>
  </si>
  <si>
    <t>259</t>
  </si>
  <si>
    <t>Dale Hall Community Primary School</t>
  </si>
  <si>
    <t>260</t>
  </si>
  <si>
    <t>The Willows Primary School</t>
  </si>
  <si>
    <t>263</t>
  </si>
  <si>
    <t>Halifax Primary School</t>
  </si>
  <si>
    <t>264</t>
  </si>
  <si>
    <t>Handford Hall Primary School</t>
  </si>
  <si>
    <t>266</t>
  </si>
  <si>
    <t>Highfield Nursery School</t>
  </si>
  <si>
    <t>269</t>
  </si>
  <si>
    <t>Morland Church of England Voluntary Aided Primary School</t>
  </si>
  <si>
    <t>270</t>
  </si>
  <si>
    <t>Murrayfield Community Primary School</t>
  </si>
  <si>
    <t>273</t>
  </si>
  <si>
    <t>Ravenswood Primary School</t>
  </si>
  <si>
    <t>274</t>
  </si>
  <si>
    <t>Pipers Vale Community Primary School</t>
  </si>
  <si>
    <t>275</t>
  </si>
  <si>
    <t>Ranelagh Primary School</t>
  </si>
  <si>
    <t>279</t>
  </si>
  <si>
    <t>Rose Hill Primary School</t>
  </si>
  <si>
    <t>281</t>
  </si>
  <si>
    <t>Rushmere Hall Primary School</t>
  </si>
  <si>
    <t>284</t>
  </si>
  <si>
    <t>St John's CEVAP School</t>
  </si>
  <si>
    <t>285</t>
  </si>
  <si>
    <t>St Margaret's CEVAP School, Ipswich</t>
  </si>
  <si>
    <t>287</t>
  </si>
  <si>
    <t>St Mark's Catholic Primary School</t>
  </si>
  <si>
    <t>288</t>
  </si>
  <si>
    <t>St Matthew's CEVAP School</t>
  </si>
  <si>
    <t>289</t>
  </si>
  <si>
    <t>St Mary's Catholic Primary School, Ipswich</t>
  </si>
  <si>
    <t>291</t>
  </si>
  <si>
    <t>St Pancras Catholic Primary School</t>
  </si>
  <si>
    <t>293</t>
  </si>
  <si>
    <t>Springfield Infant and Nursery School</t>
  </si>
  <si>
    <t>294</t>
  </si>
  <si>
    <t>Springfield Junior School</t>
  </si>
  <si>
    <t>295</t>
  </si>
  <si>
    <t>Sprites Primary School</t>
  </si>
  <si>
    <t>300</t>
  </si>
  <si>
    <t>Whitehouse Community Primary School</t>
  </si>
  <si>
    <t>307</t>
  </si>
  <si>
    <t>Cedarwood Community Primary School</t>
  </si>
  <si>
    <t>308</t>
  </si>
  <si>
    <t>Kersey CEVCP School</t>
  </si>
  <si>
    <t>309</t>
  </si>
  <si>
    <t>Heath Primary School</t>
  </si>
  <si>
    <t>310</t>
  </si>
  <si>
    <t>Bealings School</t>
  </si>
  <si>
    <t>311</t>
  </si>
  <si>
    <t>Birchwood Primary School</t>
  </si>
  <si>
    <t>312</t>
  </si>
  <si>
    <t>Martlesham Primary School</t>
  </si>
  <si>
    <t>313</t>
  </si>
  <si>
    <t>Gorseland Primary School</t>
  </si>
  <si>
    <t>314</t>
  </si>
  <si>
    <t>Melton Primary School</t>
  </si>
  <si>
    <t>316</t>
  </si>
  <si>
    <t>Nacton CEVCP School</t>
  </si>
  <si>
    <t>317</t>
  </si>
  <si>
    <t>Orford CEVAP School</t>
  </si>
  <si>
    <t>318</t>
  </si>
  <si>
    <t>Otley Primary School</t>
  </si>
  <si>
    <t>320</t>
  </si>
  <si>
    <t>Rendlesham Community Primary School</t>
  </si>
  <si>
    <t>322</t>
  </si>
  <si>
    <t>Shotley Community Primary School</t>
  </si>
  <si>
    <t>324</t>
  </si>
  <si>
    <t>Somersham Primary School</t>
  </si>
  <si>
    <t>325</t>
  </si>
  <si>
    <t>Sproughton CEVCP School</t>
  </si>
  <si>
    <t>327</t>
  </si>
  <si>
    <t>Stratford St Mary Primary School</t>
  </si>
  <si>
    <t>328</t>
  </si>
  <si>
    <t>Stutton CEVCP School</t>
  </si>
  <si>
    <t>331</t>
  </si>
  <si>
    <t>Tattingstone CEVCP School</t>
  </si>
  <si>
    <t>332</t>
  </si>
  <si>
    <t>Trimley St Martin Primary School</t>
  </si>
  <si>
    <t>333</t>
  </si>
  <si>
    <t>Trimley St Mary Primary School</t>
  </si>
  <si>
    <t>337</t>
  </si>
  <si>
    <t>Waldringfield Primary School</t>
  </si>
  <si>
    <t>338</t>
  </si>
  <si>
    <t>Whatfield CEVCP School</t>
  </si>
  <si>
    <t>339</t>
  </si>
  <si>
    <t>Witnesham Primary School</t>
  </si>
  <si>
    <t>341</t>
  </si>
  <si>
    <t>Sandlings Primary School</t>
  </si>
  <si>
    <t>342</t>
  </si>
  <si>
    <t>Woodbridge Primary School</t>
  </si>
  <si>
    <t>343</t>
  </si>
  <si>
    <t>Kyson Primary School</t>
  </si>
  <si>
    <t>344</t>
  </si>
  <si>
    <t>St Mary's CEVAP School, Woodbridge</t>
  </si>
  <si>
    <t>Alderwood Pupil Referral Unit</t>
  </si>
  <si>
    <t>352</t>
  </si>
  <si>
    <t>First Base (Ipswich) Pupil Referral Unit</t>
  </si>
  <si>
    <t>353</t>
  </si>
  <si>
    <t>St Christopher's Pupil Referral Unit</t>
  </si>
  <si>
    <t>356</t>
  </si>
  <si>
    <t>Claydon High School</t>
  </si>
  <si>
    <t>367</t>
  </si>
  <si>
    <t>Parkside Pupil Referral Unit</t>
  </si>
  <si>
    <t>370</t>
  </si>
  <si>
    <t>Northgate High School</t>
  </si>
  <si>
    <t>374</t>
  </si>
  <si>
    <t>Suffolk One</t>
  </si>
  <si>
    <t>389</t>
  </si>
  <si>
    <t>Westbridge Pupil Referral Unit</t>
  </si>
  <si>
    <t>396</t>
  </si>
  <si>
    <t>The Bridge School</t>
  </si>
  <si>
    <t>400</t>
  </si>
  <si>
    <t xml:space="preserve">Acton CEVCP School </t>
  </si>
  <si>
    <t>402</t>
  </si>
  <si>
    <t xml:space="preserve">Bacton Community Primary School </t>
  </si>
  <si>
    <t>404</t>
  </si>
  <si>
    <t>Bardwell CEVCP School</t>
  </si>
  <si>
    <t>405</t>
  </si>
  <si>
    <t>Barnham CEVCP School</t>
  </si>
  <si>
    <t>406</t>
  </si>
  <si>
    <t>Barningham CEVCP School</t>
  </si>
  <si>
    <t>407</t>
  </si>
  <si>
    <t xml:space="preserve">Barrow CEVCP School </t>
  </si>
  <si>
    <t>409</t>
  </si>
  <si>
    <t>Boxford CEVCP School</t>
  </si>
  <si>
    <t>412</t>
  </si>
  <si>
    <t>Bures CEVCP School</t>
  </si>
  <si>
    <t>413</t>
  </si>
  <si>
    <t>The Glade Community Primary School</t>
  </si>
  <si>
    <t>415</t>
  </si>
  <si>
    <t>Guildhall Feoffment Community Primary School</t>
  </si>
  <si>
    <t>416</t>
  </si>
  <si>
    <t>Hardwick Primary School</t>
  </si>
  <si>
    <t>417</t>
  </si>
  <si>
    <t>Howard Community Primary School</t>
  </si>
  <si>
    <t>418</t>
  </si>
  <si>
    <t>Sebert Wood Community Primary School</t>
  </si>
  <si>
    <t>420</t>
  </si>
  <si>
    <t>St Edmund's Catholic Primary School, Bury St Edmunds</t>
  </si>
  <si>
    <t>421</t>
  </si>
  <si>
    <t>St Edmundsbury CEVAP School</t>
  </si>
  <si>
    <t>422</t>
  </si>
  <si>
    <t>Sexton's Manor Community Primary School</t>
  </si>
  <si>
    <t>424</t>
  </si>
  <si>
    <t>Westgate Community Primary School</t>
  </si>
  <si>
    <t>425</t>
  </si>
  <si>
    <t>Abbots Green Community Primary School</t>
  </si>
  <si>
    <t>426</t>
  </si>
  <si>
    <t>Cavendish CEVCP School</t>
  </si>
  <si>
    <t>429</t>
  </si>
  <si>
    <t>Clare Community Primary School</t>
  </si>
  <si>
    <t>430</t>
  </si>
  <si>
    <t>Cockfield CEVCP School</t>
  </si>
  <si>
    <t>431</t>
  </si>
  <si>
    <t>Combs Ford Primary School</t>
  </si>
  <si>
    <t>432</t>
  </si>
  <si>
    <t>Creeting St Mary CEVAP School</t>
  </si>
  <si>
    <t>436</t>
  </si>
  <si>
    <t>Elmswell Community Primary School</t>
  </si>
  <si>
    <t>441</t>
  </si>
  <si>
    <t>Great Barton CEVCP School</t>
  </si>
  <si>
    <t>442</t>
  </si>
  <si>
    <t>Wells Hall Community Primary School</t>
  </si>
  <si>
    <t>443</t>
  </si>
  <si>
    <t>Pot Kiln Primary School</t>
  </si>
  <si>
    <t>444</t>
  </si>
  <si>
    <t>Great Finborough CEVCP School</t>
  </si>
  <si>
    <t>445</t>
  </si>
  <si>
    <t>Great Waldingfield CEVCP School</t>
  </si>
  <si>
    <t>446</t>
  </si>
  <si>
    <t>Great Whelnetham CEVCP School</t>
  </si>
  <si>
    <t>448</t>
  </si>
  <si>
    <t>Hartest CEVCP School</t>
  </si>
  <si>
    <t>449</t>
  </si>
  <si>
    <t>Crawfords CEVCP School</t>
  </si>
  <si>
    <t>451</t>
  </si>
  <si>
    <t>New Cangle Community Primary School</t>
  </si>
  <si>
    <t>452</t>
  </si>
  <si>
    <t>Clements Community Primary School</t>
  </si>
  <si>
    <t>455</t>
  </si>
  <si>
    <t>St Felix Roman Catholic Primary School</t>
  </si>
  <si>
    <t>457</t>
  </si>
  <si>
    <t>Honington CEVCP School</t>
  </si>
  <si>
    <t>458</t>
  </si>
  <si>
    <t>Hopton CEVCP School</t>
  </si>
  <si>
    <t>460</t>
  </si>
  <si>
    <t>Hundon Community Primary School</t>
  </si>
  <si>
    <t>461</t>
  </si>
  <si>
    <t>Ickworth Park Primary School</t>
  </si>
  <si>
    <t>464</t>
  </si>
  <si>
    <t>Ixworth CEVCP School</t>
  </si>
  <si>
    <t>466</t>
  </si>
  <si>
    <t>Lakenheath Community Primary School</t>
  </si>
  <si>
    <t>467</t>
  </si>
  <si>
    <t>Lavenham Community Primary School</t>
  </si>
  <si>
    <t>468</t>
  </si>
  <si>
    <t>All Saints CEVCP School, Lawshall</t>
  </si>
  <si>
    <t>469</t>
  </si>
  <si>
    <t>Long Melford CEVCP School</t>
  </si>
  <si>
    <t>471</t>
  </si>
  <si>
    <t>Mendlesham Community Primary School</t>
  </si>
  <si>
    <t>473</t>
  </si>
  <si>
    <t xml:space="preserve">Beck Row Primary School </t>
  </si>
  <si>
    <t>474</t>
  </si>
  <si>
    <t>Great Heath Primary School</t>
  </si>
  <si>
    <t>476</t>
  </si>
  <si>
    <t>West Row Community Primary School</t>
  </si>
  <si>
    <t>478</t>
  </si>
  <si>
    <t>Moulton CEVCP School</t>
  </si>
  <si>
    <t>479</t>
  </si>
  <si>
    <t>Nayland Primary School</t>
  </si>
  <si>
    <t>480</t>
  </si>
  <si>
    <t>Bosmere Community Primary School</t>
  </si>
  <si>
    <t>481</t>
  </si>
  <si>
    <t xml:space="preserve">All Saints CEVAP School, Newmarket </t>
  </si>
  <si>
    <t>482</t>
  </si>
  <si>
    <t>Exning Primary School</t>
  </si>
  <si>
    <t>483</t>
  </si>
  <si>
    <t>Houldsworth Valley Primary School</t>
  </si>
  <si>
    <t>484</t>
  </si>
  <si>
    <t>Laureate Community Primary School and Nursery</t>
  </si>
  <si>
    <t>486</t>
  </si>
  <si>
    <t>Paddocks Primary School</t>
  </si>
  <si>
    <t>488</t>
  </si>
  <si>
    <t>Norton CEVCP School</t>
  </si>
  <si>
    <t>489</t>
  </si>
  <si>
    <t>Old Newton CEVCP School</t>
  </si>
  <si>
    <t>492</t>
  </si>
  <si>
    <t>Rattlesden CEVCP School</t>
  </si>
  <si>
    <t>494</t>
  </si>
  <si>
    <t>Ringshall School</t>
  </si>
  <si>
    <t>495</t>
  </si>
  <si>
    <t>Risby CEVCP School</t>
  </si>
  <si>
    <t>496</t>
  </si>
  <si>
    <t>Rougham CEVCP School</t>
  </si>
  <si>
    <t>499</t>
  </si>
  <si>
    <t>Stanton Community Primary School</t>
  </si>
  <si>
    <t>501</t>
  </si>
  <si>
    <t>Stoke-by-Nayland CEVCP School</t>
  </si>
  <si>
    <t>502</t>
  </si>
  <si>
    <t>Chilton Community Primary School</t>
  </si>
  <si>
    <t>503</t>
  </si>
  <si>
    <t>Abbots Hall Community Primary School</t>
  </si>
  <si>
    <t>504</t>
  </si>
  <si>
    <t>Wood Ley Community Primary School</t>
  </si>
  <si>
    <t>505</t>
  </si>
  <si>
    <t>Cedars Park Primary School</t>
  </si>
  <si>
    <t>506</t>
  </si>
  <si>
    <t>Freeman Community Primary School</t>
  </si>
  <si>
    <t>507</t>
  </si>
  <si>
    <t>St Gregory CEVCP School</t>
  </si>
  <si>
    <t>508</t>
  </si>
  <si>
    <t xml:space="preserve">Trinity CEVAP School </t>
  </si>
  <si>
    <t>509</t>
  </si>
  <si>
    <t>St Joseph's Roman Catholic Primary School</t>
  </si>
  <si>
    <t>511</t>
  </si>
  <si>
    <t>Tudor CEVCP School</t>
  </si>
  <si>
    <t>512</t>
  </si>
  <si>
    <t>Woodhall Community Primary School</t>
  </si>
  <si>
    <t>513</t>
  </si>
  <si>
    <t>Thurlow CEVCP School</t>
  </si>
  <si>
    <t>514</t>
  </si>
  <si>
    <t>Thurston CEVCP School</t>
  </si>
  <si>
    <t>515</t>
  </si>
  <si>
    <t xml:space="preserve">St Christopher’s CEVCP School </t>
  </si>
  <si>
    <t>517</t>
  </si>
  <si>
    <t>Walsham-le-Willows CEVCP School</t>
  </si>
  <si>
    <t>521</t>
  </si>
  <si>
    <t>Wickhambrook Community Primary School</t>
  </si>
  <si>
    <t>522</t>
  </si>
  <si>
    <t>Woolpit Community Primary School</t>
  </si>
  <si>
    <t>528</t>
  </si>
  <si>
    <t>Howard Middle School</t>
  </si>
  <si>
    <t>529</t>
  </si>
  <si>
    <t>St James CEVA Middle School</t>
  </si>
  <si>
    <t>530</t>
  </si>
  <si>
    <t>St Louis Catholic Middle School</t>
  </si>
  <si>
    <t>532</t>
  </si>
  <si>
    <t>Hardwick Middle School</t>
  </si>
  <si>
    <t>534</t>
  </si>
  <si>
    <t>Combs Middle School</t>
  </si>
  <si>
    <t>542</t>
  </si>
  <si>
    <t>Needham Market Middle School</t>
  </si>
  <si>
    <t>546</t>
  </si>
  <si>
    <t>Stowmarket Middle School</t>
  </si>
  <si>
    <t>550</t>
  </si>
  <si>
    <t xml:space="preserve">Bacton Community Middle School </t>
  </si>
  <si>
    <t>552</t>
  </si>
  <si>
    <t>King Edward VI CEVC Upper School</t>
  </si>
  <si>
    <t>553</t>
  </si>
  <si>
    <t>St Benedict's Catholic School</t>
  </si>
  <si>
    <t>558</t>
  </si>
  <si>
    <t>Stowmarket High School</t>
  </si>
  <si>
    <t>560</t>
  </si>
  <si>
    <t>Thurston Community College</t>
  </si>
  <si>
    <t>562</t>
  </si>
  <si>
    <t>Stowupland High School</t>
  </si>
  <si>
    <t>576</t>
  </si>
  <si>
    <t>Riverwalk School</t>
  </si>
  <si>
    <t>577</t>
  </si>
  <si>
    <t>Hampden House Pupil Referral Unit</t>
  </si>
  <si>
    <t>579</t>
  </si>
  <si>
    <t>Hillside Special School</t>
  </si>
  <si>
    <t>580</t>
  </si>
  <si>
    <t>The Albany Centre Pupil Referral Unit</t>
  </si>
  <si>
    <t>584</t>
  </si>
  <si>
    <t>The Kingsfield Centre Pupil Referral Unit</t>
  </si>
  <si>
    <t>597</t>
  </si>
  <si>
    <t>First Base (Bury St Edmunds) Pupil Referral Unit</t>
  </si>
  <si>
    <t>598</t>
  </si>
  <si>
    <t>Mill Meadow Pupil Referral Unit</t>
  </si>
  <si>
    <t>P</t>
  </si>
  <si>
    <t>U</t>
  </si>
  <si>
    <t>PRU</t>
  </si>
  <si>
    <t>SPE</t>
  </si>
  <si>
    <t xml:space="preserve">as at </t>
  </si>
  <si>
    <t>Number of School returns Outstanding</t>
  </si>
  <si>
    <t>CFR</t>
  </si>
  <si>
    <t xml:space="preserve">Phone </t>
  </si>
  <si>
    <t>01473 265626</t>
  </si>
  <si>
    <t>Email</t>
  </si>
  <si>
    <t>SAT@suffolk.gov.uk</t>
  </si>
  <si>
    <t>Other Information</t>
  </si>
  <si>
    <t>351</t>
  </si>
  <si>
    <t>Task</t>
  </si>
  <si>
    <t>Status</t>
  </si>
  <si>
    <t>APR</t>
  </si>
  <si>
    <t>JUN</t>
  </si>
  <si>
    <t>SEP</t>
  </si>
  <si>
    <t>DEC</t>
  </si>
  <si>
    <t>MAR</t>
  </si>
  <si>
    <t>VAT</t>
  </si>
  <si>
    <t>MAY</t>
  </si>
  <si>
    <t>JUL</t>
  </si>
  <si>
    <t>AUG</t>
  </si>
  <si>
    <t>OCT</t>
  </si>
  <si>
    <t>NOV</t>
  </si>
  <si>
    <t>JAN</t>
  </si>
  <si>
    <t>FEB</t>
  </si>
  <si>
    <t>No' of Days to Deadline</t>
  </si>
  <si>
    <t>Contact SAT:</t>
  </si>
  <si>
    <t>Sept</t>
  </si>
  <si>
    <t>Jan</t>
  </si>
  <si>
    <t>March</t>
  </si>
  <si>
    <t>Bank  recs</t>
  </si>
  <si>
    <t>as at</t>
  </si>
  <si>
    <t>YES</t>
  </si>
  <si>
    <t>EE001</t>
  </si>
  <si>
    <t>EE005</t>
  </si>
  <si>
    <t>EE006</t>
  </si>
  <si>
    <t>EE007</t>
  </si>
  <si>
    <t>EE008</t>
  </si>
  <si>
    <t>EE009</t>
  </si>
  <si>
    <t>EE010</t>
  </si>
  <si>
    <t>EE011</t>
  </si>
  <si>
    <t>EE012</t>
  </si>
  <si>
    <t>EE013</t>
  </si>
  <si>
    <t>EE014</t>
  </si>
  <si>
    <t>EE015</t>
  </si>
  <si>
    <t>EE016</t>
  </si>
  <si>
    <t>EE017</t>
  </si>
  <si>
    <t>EE019</t>
  </si>
  <si>
    <t>EE020</t>
  </si>
  <si>
    <t>EE022</t>
  </si>
  <si>
    <t>EE023</t>
  </si>
  <si>
    <t>EE025</t>
  </si>
  <si>
    <t>EE026</t>
  </si>
  <si>
    <t>EE029</t>
  </si>
  <si>
    <t>EE031</t>
  </si>
  <si>
    <t>EE035</t>
  </si>
  <si>
    <t>EE036</t>
  </si>
  <si>
    <t>EE038</t>
  </si>
  <si>
    <t>EE041</t>
  </si>
  <si>
    <t>EE042</t>
  </si>
  <si>
    <t>EE044</t>
  </si>
  <si>
    <t>EE045</t>
  </si>
  <si>
    <t>EE048</t>
  </si>
  <si>
    <t>EE050</t>
  </si>
  <si>
    <t>EE056</t>
  </si>
  <si>
    <t>EE059</t>
  </si>
  <si>
    <t>EE060</t>
  </si>
  <si>
    <t>EE062</t>
  </si>
  <si>
    <t>EE063</t>
  </si>
  <si>
    <t>EE064</t>
  </si>
  <si>
    <t>EE065</t>
  </si>
  <si>
    <t>EE068</t>
  </si>
  <si>
    <t>EE070</t>
  </si>
  <si>
    <t>EE072</t>
  </si>
  <si>
    <t>EE074</t>
  </si>
  <si>
    <t>EE075</t>
  </si>
  <si>
    <t>EE080</t>
  </si>
  <si>
    <t>EE081</t>
  </si>
  <si>
    <t>EE082</t>
  </si>
  <si>
    <t>EE084</t>
  </si>
  <si>
    <t>EE086</t>
  </si>
  <si>
    <t>EE088</t>
  </si>
  <si>
    <t>EE093</t>
  </si>
  <si>
    <t>EE096</t>
  </si>
  <si>
    <t>EE097</t>
  </si>
  <si>
    <t>EE098</t>
  </si>
  <si>
    <t>EE099</t>
  </si>
  <si>
    <t>EE101</t>
  </si>
  <si>
    <t>EE102</t>
  </si>
  <si>
    <t>EE106</t>
  </si>
  <si>
    <t>EE109</t>
  </si>
  <si>
    <t>EE110</t>
  </si>
  <si>
    <t>EE112</t>
  </si>
  <si>
    <t>EE113</t>
  </si>
  <si>
    <t>EE114</t>
  </si>
  <si>
    <t>EE115</t>
  </si>
  <si>
    <t>EE119</t>
  </si>
  <si>
    <t>EE157</t>
  </si>
  <si>
    <t>EE171</t>
  </si>
  <si>
    <t>EE176</t>
  </si>
  <si>
    <t>EE187</t>
  </si>
  <si>
    <t>EE189</t>
  </si>
  <si>
    <t>EE190</t>
  </si>
  <si>
    <t>EE196</t>
  </si>
  <si>
    <t>EE202</t>
  </si>
  <si>
    <t>EE203</t>
  </si>
  <si>
    <t>EE205</t>
  </si>
  <si>
    <t>EE206</t>
  </si>
  <si>
    <t>EE208</t>
  </si>
  <si>
    <t>EE211</t>
  </si>
  <si>
    <t>EE216</t>
  </si>
  <si>
    <t>EE217</t>
  </si>
  <si>
    <t>EE219</t>
  </si>
  <si>
    <t>EE220</t>
  </si>
  <si>
    <t>EE223</t>
  </si>
  <si>
    <t>EE224</t>
  </si>
  <si>
    <t>EE225</t>
  </si>
  <si>
    <t>EE228</t>
  </si>
  <si>
    <t>EE229</t>
  </si>
  <si>
    <t>EE230</t>
  </si>
  <si>
    <t>EE231</t>
  </si>
  <si>
    <t>EE232</t>
  </si>
  <si>
    <t>EE234</t>
  </si>
  <si>
    <t>EE237</t>
  </si>
  <si>
    <t>EE238</t>
  </si>
  <si>
    <t>EE239</t>
  </si>
  <si>
    <t>EE240</t>
  </si>
  <si>
    <t>EE242</t>
  </si>
  <si>
    <t>EE243</t>
  </si>
  <si>
    <t>EE245</t>
  </si>
  <si>
    <t>EE246</t>
  </si>
  <si>
    <t>EE249</t>
  </si>
  <si>
    <t>EE250</t>
  </si>
  <si>
    <t>EE258</t>
  </si>
  <si>
    <t>EE259</t>
  </si>
  <si>
    <t>EE260</t>
  </si>
  <si>
    <t>EE263</t>
  </si>
  <si>
    <t>EE264</t>
  </si>
  <si>
    <t>EE266</t>
  </si>
  <si>
    <t>EE269</t>
  </si>
  <si>
    <t>EE270</t>
  </si>
  <si>
    <t>EE273</t>
  </si>
  <si>
    <t>EE274</t>
  </si>
  <si>
    <t>EE275</t>
  </si>
  <si>
    <t>EE279</t>
  </si>
  <si>
    <t>EE281</t>
  </si>
  <si>
    <t>EE284</t>
  </si>
  <si>
    <t>EE285</t>
  </si>
  <si>
    <t>EE287</t>
  </si>
  <si>
    <t>EE288</t>
  </si>
  <si>
    <t>EE289</t>
  </si>
  <si>
    <t>EE291</t>
  </si>
  <si>
    <t>EE293</t>
  </si>
  <si>
    <t>EE294</t>
  </si>
  <si>
    <t>EE295</t>
  </si>
  <si>
    <t>EE300</t>
  </si>
  <si>
    <t>EE307</t>
  </si>
  <si>
    <t>EE308</t>
  </si>
  <si>
    <t>EE309</t>
  </si>
  <si>
    <t>EE310</t>
  </si>
  <si>
    <t>EE311</t>
  </si>
  <si>
    <t>EE312</t>
  </si>
  <si>
    <t>EE313</t>
  </si>
  <si>
    <t>EE314</t>
  </si>
  <si>
    <t>EE316</t>
  </si>
  <si>
    <t>EE317</t>
  </si>
  <si>
    <t>EE318</t>
  </si>
  <si>
    <t>EE320</t>
  </si>
  <si>
    <t>EE322</t>
  </si>
  <si>
    <t>EE324</t>
  </si>
  <si>
    <t>EE325</t>
  </si>
  <si>
    <t>EE327</t>
  </si>
  <si>
    <t>EE328</t>
  </si>
  <si>
    <t>EE331</t>
  </si>
  <si>
    <t>EE332</t>
  </si>
  <si>
    <t>EE333</t>
  </si>
  <si>
    <t>EE337</t>
  </si>
  <si>
    <t>EE338</t>
  </si>
  <si>
    <t>EE339</t>
  </si>
  <si>
    <t>EE341</t>
  </si>
  <si>
    <t>EE342</t>
  </si>
  <si>
    <t>EE343</t>
  </si>
  <si>
    <t>EE344</t>
  </si>
  <si>
    <t>EE351</t>
  </si>
  <si>
    <t>EE352</t>
  </si>
  <si>
    <t>EE353</t>
  </si>
  <si>
    <t>EE356</t>
  </si>
  <si>
    <t>EE367</t>
  </si>
  <si>
    <t>EE370</t>
  </si>
  <si>
    <t>EE374</t>
  </si>
  <si>
    <t>EE389</t>
  </si>
  <si>
    <t>EE396</t>
  </si>
  <si>
    <t>EE400</t>
  </si>
  <si>
    <t>EE402</t>
  </si>
  <si>
    <t>EE404</t>
  </si>
  <si>
    <t>EE405</t>
  </si>
  <si>
    <t>EE406</t>
  </si>
  <si>
    <t>EE407</t>
  </si>
  <si>
    <t>EE409</t>
  </si>
  <si>
    <t>EE412</t>
  </si>
  <si>
    <t>EE413</t>
  </si>
  <si>
    <t>EE415</t>
  </si>
  <si>
    <t>EE416</t>
  </si>
  <si>
    <t>EE417</t>
  </si>
  <si>
    <t>EE418</t>
  </si>
  <si>
    <t>EE420</t>
  </si>
  <si>
    <t>EE421</t>
  </si>
  <si>
    <t>EE422</t>
  </si>
  <si>
    <t>EE424</t>
  </si>
  <si>
    <t>EE425</t>
  </si>
  <si>
    <t>EE426</t>
  </si>
  <si>
    <t>EE429</t>
  </si>
  <si>
    <t>EE430</t>
  </si>
  <si>
    <t>EE431</t>
  </si>
  <si>
    <t>EE432</t>
  </si>
  <si>
    <t>EE436</t>
  </si>
  <si>
    <t>EE441</t>
  </si>
  <si>
    <t>EE442</t>
  </si>
  <si>
    <t>EE443</t>
  </si>
  <si>
    <t>EE444</t>
  </si>
  <si>
    <t>EE445</t>
  </si>
  <si>
    <t>EE446</t>
  </si>
  <si>
    <t>EE448</t>
  </si>
  <si>
    <t>EE449</t>
  </si>
  <si>
    <t>EE451</t>
  </si>
  <si>
    <t>EE452</t>
  </si>
  <si>
    <t>EE455</t>
  </si>
  <si>
    <t>EE457</t>
  </si>
  <si>
    <t>EE458</t>
  </si>
  <si>
    <t>EE460</t>
  </si>
  <si>
    <t>EE461</t>
  </si>
  <si>
    <t>EE464</t>
  </si>
  <si>
    <t>EE466</t>
  </si>
  <si>
    <t>EE467</t>
  </si>
  <si>
    <t>EE468</t>
  </si>
  <si>
    <t>EE469</t>
  </si>
  <si>
    <t>EE471</t>
  </si>
  <si>
    <t>EE473</t>
  </si>
  <si>
    <t>EE474</t>
  </si>
  <si>
    <t>EE476</t>
  </si>
  <si>
    <t>EE478</t>
  </si>
  <si>
    <t>EE479</t>
  </si>
  <si>
    <t>EE480</t>
  </si>
  <si>
    <t>EE481</t>
  </si>
  <si>
    <t>EE482</t>
  </si>
  <si>
    <t>EE483</t>
  </si>
  <si>
    <t>EE484</t>
  </si>
  <si>
    <t>EE486</t>
  </si>
  <si>
    <t>EE488</t>
  </si>
  <si>
    <t>EE489</t>
  </si>
  <si>
    <t>EE492</t>
  </si>
  <si>
    <t>EE494</t>
  </si>
  <si>
    <t>EE495</t>
  </si>
  <si>
    <t>EE496</t>
  </si>
  <si>
    <t>EE499</t>
  </si>
  <si>
    <t>EE501</t>
  </si>
  <si>
    <t>EE502</t>
  </si>
  <si>
    <t>EE503</t>
  </si>
  <si>
    <t>EE504</t>
  </si>
  <si>
    <t>EE505</t>
  </si>
  <si>
    <t>EE506</t>
  </si>
  <si>
    <t>EE507</t>
  </si>
  <si>
    <t>EE508</t>
  </si>
  <si>
    <t>EE509</t>
  </si>
  <si>
    <t>EE511</t>
  </si>
  <si>
    <t>EE512</t>
  </si>
  <si>
    <t>EE513</t>
  </si>
  <si>
    <t>EE514</t>
  </si>
  <si>
    <t>EE515</t>
  </si>
  <si>
    <t>EE517</t>
  </si>
  <si>
    <t>EE521</t>
  </si>
  <si>
    <t>EE522</t>
  </si>
  <si>
    <t>EE528</t>
  </si>
  <si>
    <t>EE529</t>
  </si>
  <si>
    <t>EE530</t>
  </si>
  <si>
    <t>EE532</t>
  </si>
  <si>
    <t>EE534</t>
  </si>
  <si>
    <t>EE542</t>
  </si>
  <si>
    <t>EE546</t>
  </si>
  <si>
    <t>EE550</t>
  </si>
  <si>
    <t>EE552</t>
  </si>
  <si>
    <t>EE553</t>
  </si>
  <si>
    <t>EE558</t>
  </si>
  <si>
    <t>EE560</t>
  </si>
  <si>
    <t>EE562</t>
  </si>
  <si>
    <t>EE576</t>
  </si>
  <si>
    <t>EE577</t>
  </si>
  <si>
    <t>EE579</t>
  </si>
  <si>
    <t>EE580</t>
  </si>
  <si>
    <t>EE584</t>
  </si>
  <si>
    <t>EE597</t>
  </si>
  <si>
    <t>EE598</t>
  </si>
  <si>
    <r>
      <t xml:space="preserve">This log shows the status of School Returns that are to be sent to The Schools Accountancy Team (SAT). </t>
    </r>
    <r>
      <rPr>
        <sz val="9"/>
        <color theme="1"/>
        <rFont val="Calibri"/>
        <family val="2"/>
        <scheme val="minor"/>
      </rPr>
      <t xml:space="preserve">
This log is updated on our website once a week, so there may be a time delay before your return is displayed as received.</t>
    </r>
  </si>
  <si>
    <t>School fund</t>
  </si>
  <si>
    <t>Returned</t>
  </si>
  <si>
    <t xml:space="preserve">Please send in your Audited School fund documents to the Schools Accountancy Team by the end of the Autumn Term. 
If you do not have a School fund  you still need to tell us each year. </t>
  </si>
  <si>
    <t>PCI DSS 2021</t>
  </si>
  <si>
    <t>Please ensure that you return the DfE SFVS template, ensure that all 30 questions of the
return are completed, and that the document has been signed off by the CoG.</t>
  </si>
  <si>
    <t xml:space="preserve">Please send in your PCI DSS Certificates to the Schools Accountancy Teams email address: sat@suffolk.gov.uk </t>
  </si>
  <si>
    <t>PCI DSS 2022</t>
  </si>
  <si>
    <t>School Fund Return 
2021-22</t>
  </si>
  <si>
    <t>2021/22</t>
  </si>
  <si>
    <t>SFVS
2023</t>
  </si>
  <si>
    <t>Horizon</t>
  </si>
  <si>
    <t>PCI DSS 2023</t>
  </si>
  <si>
    <t>Schools Accountancy Team Log of Returns 2023-24</t>
  </si>
  <si>
    <t>PCI DSS 
2023</t>
  </si>
  <si>
    <t>VAT 
2023-24</t>
  </si>
  <si>
    <t>Bank Recs
2023-24</t>
  </si>
  <si>
    <t>Successful</t>
  </si>
  <si>
    <t>Incomplete</t>
  </si>
  <si>
    <t>RECEIVED</t>
  </si>
  <si>
    <t>CFR
2022/23</t>
  </si>
  <si>
    <t xml:space="preserve">Please ensure that you return the CFR data to the schools accountancy team by 1st July 2023 to ensure that the correct data is included in the Data uploaded to the DfE. </t>
  </si>
  <si>
    <t>Covered by Group TV Licence 
1/7/2023 - 30/6/2024</t>
  </si>
  <si>
    <t>TV LICENCE</t>
  </si>
  <si>
    <t>2023/24</t>
  </si>
  <si>
    <t>2022/23</t>
  </si>
  <si>
    <t>RETURNED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</si>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</sst>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d/m/yy;@"/>
    <numFmt numFmtId="165" formatCode="dd/mm/yy;@"/>
    <numFmt numFmtId="166" formatCode="0_ ;[Red]\-0\ "/>
    <numFmt numFmtId="167" formatCode="0.0%"/>
  </numFmts>
  <fonts count="17" x14ac:knownFonts="1">
    <font>
      <sz val="11"/>
      <color theme="1"/>
      <name val="Calibri"/>
      <family val="2"/>
      <scheme val="minor"/>
    </font>
    <font>
      <sz val="10"/>
      <name val="Arial"/>
      <family val="2"/>
    </font>
    <font>
      <sz val="11"/>
      <color theme="0" tint="-0.14999847407452621"/>
      <name val="Calibri"/>
      <family val="2"/>
      <scheme val="minor"/>
    </font>
    <font>
      <sz val="8"/>
      <color theme="0" tint="-0.14999847407452621"/>
      <name val="Calibri"/>
      <family val="2"/>
      <scheme val="minor"/>
    </font>
    <font>
      <u/>
      <sz val="11"/>
      <color theme="10"/>
      <name val="Calibri"/>
      <family val="2"/>
      <scheme val="minor"/>
    </font>
    <font>
      <b/>
      <sz val="18"/>
      <color theme="1"/>
      <name val="Calibri"/>
      <family val="2"/>
      <scheme val="minor"/>
    </font>
    <font>
      <i/>
      <sz val="10"/>
      <color theme="1"/>
      <name val="Calibri"/>
      <family val="2"/>
      <scheme val="minor"/>
    </font>
    <font>
      <sz val="9"/>
      <color theme="1"/>
      <name val="Calibri"/>
      <family val="2"/>
      <scheme val="minor"/>
    </font>
    <font>
      <i/>
      <sz val="8"/>
      <color theme="1"/>
      <name val="Calibri"/>
      <family val="2"/>
      <scheme val="minor"/>
    </font>
    <font>
      <b/>
      <sz val="11"/>
      <color theme="1"/>
      <name val="Calibri"/>
      <family val="2"/>
      <scheme val="minor"/>
    </font>
    <font>
      <i/>
      <sz val="9"/>
      <color theme="1"/>
      <name val="Calibri"/>
      <family val="2"/>
      <scheme val="minor"/>
    </font>
    <font>
      <b/>
      <sz val="22"/>
      <color theme="1"/>
      <name val="Calibri"/>
      <family val="2"/>
      <scheme val="minor"/>
    </font>
    <font>
      <b/>
      <i/>
      <sz val="12"/>
      <color rgb="FFFF0000"/>
      <name val="Calibri"/>
      <family val="2"/>
      <scheme val="minor"/>
    </font>
    <font>
      <b/>
      <sz val="16"/>
      <name val="Calibri"/>
      <family val="2"/>
      <scheme val="minor"/>
    </font>
    <font>
      <sz val="11"/>
      <color theme="1"/>
      <name val="Calibri"/>
      <family val="2"/>
      <scheme val="minor"/>
    </font>
    <font>
      <sz val="11"/>
      <name val="Calibri"/>
      <family val="2"/>
      <scheme val="minor"/>
    </font>
    <font>
      <sz val="8"/>
      <color theme="1"/>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DashDot">
        <color theme="9" tint="-0.24994659260841701"/>
      </left>
      <right/>
      <top style="mediumDashDot">
        <color theme="9" tint="-0.24994659260841701"/>
      </top>
      <bottom/>
      <diagonal/>
    </border>
    <border>
      <left/>
      <right/>
      <top style="mediumDashDot">
        <color theme="9" tint="-0.24994659260841701"/>
      </top>
      <bottom/>
      <diagonal/>
    </border>
    <border>
      <left/>
      <right style="mediumDashDot">
        <color theme="9" tint="-0.24994659260841701"/>
      </right>
      <top style="mediumDashDot">
        <color theme="9" tint="-0.24994659260841701"/>
      </top>
      <bottom/>
      <diagonal/>
    </border>
    <border>
      <left style="mediumDashDot">
        <color theme="9" tint="-0.24994659260841701"/>
      </left>
      <right/>
      <top/>
      <bottom/>
      <diagonal/>
    </border>
    <border>
      <left/>
      <right style="mediumDashDot">
        <color theme="9" tint="-0.24994659260841701"/>
      </right>
      <top/>
      <bottom/>
      <diagonal/>
    </border>
    <border>
      <left style="mediumDashDot">
        <color theme="9" tint="-0.24994659260841701"/>
      </left>
      <right/>
      <top/>
      <bottom style="mediumDashDot">
        <color theme="9" tint="-0.24994659260841701"/>
      </bottom>
      <diagonal/>
    </border>
    <border>
      <left/>
      <right/>
      <top/>
      <bottom style="mediumDashDot">
        <color theme="9" tint="-0.24994659260841701"/>
      </bottom>
      <diagonal/>
    </border>
    <border>
      <left/>
      <right style="mediumDashDot">
        <color theme="9" tint="-0.24994659260841701"/>
      </right>
      <top/>
      <bottom style="mediumDashDot">
        <color theme="9"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4">
    <xf numFmtId="0" fontId="0" fillId="0" borderId="0"/>
    <xf numFmtId="0" fontId="1" fillId="0" borderId="0"/>
    <xf numFmtId="0" fontId="4" fillId="0" borderId="0" applyNumberFormat="0" applyFill="0" applyBorder="0" applyAlignment="0" applyProtection="0"/>
    <xf numFmtId="9" fontId="14" fillId="0" borderId="0" applyFont="0" applyFill="0" applyBorder="0" applyAlignment="0" applyProtection="0"/>
  </cellStyleXfs>
  <cellXfs count="118">
    <xf numFmtId="0" fontId="0" fillId="0" borderId="0" xfId="0"/>
    <xf numFmtId="0" fontId="0" fillId="0" borderId="1" xfId="0" applyBorder="1"/>
    <xf numFmtId="0" fontId="0" fillId="6" borderId="0" xfId="0" applyFill="1"/>
    <xf numFmtId="14" fontId="0" fillId="6" borderId="0" xfId="0" applyNumberFormat="1" applyFill="1"/>
    <xf numFmtId="0" fontId="0" fillId="6" borderId="0" xfId="0" applyFill="1" applyAlignment="1">
      <alignment horizontal="left"/>
    </xf>
    <xf numFmtId="0" fontId="0" fillId="6" borderId="0" xfId="0" applyFill="1" applyAlignment="1">
      <alignment horizontal="right"/>
    </xf>
    <xf numFmtId="0" fontId="0" fillId="0" borderId="3" xfId="0" applyBorder="1"/>
    <xf numFmtId="0" fontId="0" fillId="6" borderId="1" xfId="0" applyFill="1" applyBorder="1"/>
    <xf numFmtId="0" fontId="0" fillId="6" borderId="2" xfId="0" applyFill="1" applyBorder="1" applyAlignment="1">
      <alignment horizontal="center"/>
    </xf>
    <xf numFmtId="14" fontId="0" fillId="6" borderId="1" xfId="0" applyNumberFormat="1" applyFill="1" applyBorder="1"/>
    <xf numFmtId="14" fontId="0" fillId="6" borderId="0" xfId="0" applyNumberFormat="1" applyFill="1" applyAlignment="1">
      <alignment horizontal="left"/>
    </xf>
    <xf numFmtId="0" fontId="0" fillId="4" borderId="8" xfId="0" applyFill="1" applyBorder="1" applyAlignment="1">
      <alignment horizontal="center"/>
    </xf>
    <xf numFmtId="0" fontId="2" fillId="6" borderId="0" xfId="0" applyFont="1" applyFill="1"/>
    <xf numFmtId="0" fontId="3" fillId="6" borderId="0" xfId="0" applyFont="1" applyFill="1" applyAlignment="1">
      <alignment horizontal="center"/>
    </xf>
    <xf numFmtId="0" fontId="0" fillId="6" borderId="10" xfId="0" applyFill="1" applyBorder="1" applyAlignment="1">
      <alignment horizontal="center"/>
    </xf>
    <xf numFmtId="0" fontId="0" fillId="7" borderId="10" xfId="0" applyFill="1" applyBorder="1" applyAlignment="1">
      <alignment horizontal="center"/>
    </xf>
    <xf numFmtId="0" fontId="0" fillId="7" borderId="2" xfId="0" applyFill="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6" borderId="0" xfId="0" applyFill="1" applyAlignment="1">
      <alignment horizontal="center"/>
    </xf>
    <xf numFmtId="0" fontId="0" fillId="0" borderId="9" xfId="0" applyBorder="1" applyAlignment="1">
      <alignment horizontal="center"/>
    </xf>
    <xf numFmtId="0" fontId="5" fillId="6" borderId="0" xfId="0" applyFont="1" applyFill="1"/>
    <xf numFmtId="0" fontId="0" fillId="8" borderId="11" xfId="0" applyFill="1" applyBorder="1"/>
    <xf numFmtId="0" fontId="0" fillId="8" borderId="12" xfId="0" applyFill="1" applyBorder="1"/>
    <xf numFmtId="0" fontId="0" fillId="8" borderId="13" xfId="0" applyFill="1" applyBorder="1"/>
    <xf numFmtId="49" fontId="0" fillId="0" borderId="1" xfId="0" applyNumberFormat="1" applyBorder="1"/>
    <xf numFmtId="49" fontId="0" fillId="0" borderId="1" xfId="0" applyNumberFormat="1" applyBorder="1" applyAlignment="1">
      <alignment horizontal="left"/>
    </xf>
    <xf numFmtId="0" fontId="0" fillId="6" borderId="21" xfId="0" applyFill="1" applyBorder="1" applyAlignment="1">
      <alignment horizontal="center" wrapText="1"/>
    </xf>
    <xf numFmtId="0" fontId="0" fillId="10" borderId="21" xfId="0" applyFill="1" applyBorder="1"/>
    <xf numFmtId="0" fontId="9" fillId="6" borderId="21" xfId="0" applyFont="1" applyFill="1" applyBorder="1" applyAlignment="1">
      <alignment horizontal="center" vertical="center" wrapText="1"/>
    </xf>
    <xf numFmtId="165" fontId="0" fillId="6" borderId="21" xfId="0" applyNumberFormat="1" applyFill="1" applyBorder="1" applyAlignment="1">
      <alignment horizontal="center" vertical="center"/>
    </xf>
    <xf numFmtId="49" fontId="0" fillId="0" borderId="20" xfId="0" quotePrefix="1" applyNumberFormat="1" applyBorder="1" applyAlignment="1" applyProtection="1">
      <alignment horizontal="center"/>
      <protection locked="0"/>
    </xf>
    <xf numFmtId="0" fontId="0" fillId="6" borderId="21" xfId="0" applyFill="1" applyBorder="1" applyAlignment="1">
      <alignment horizontal="center" vertical="center" wrapText="1"/>
    </xf>
    <xf numFmtId="0" fontId="0" fillId="6" borderId="13" xfId="0" applyFill="1" applyBorder="1" applyAlignment="1">
      <alignment horizontal="center" vertical="center" wrapText="1"/>
    </xf>
    <xf numFmtId="0" fontId="0" fillId="9" borderId="11" xfId="0" applyFill="1" applyBorder="1" applyAlignment="1">
      <alignment horizontal="right" vertical="center"/>
    </xf>
    <xf numFmtId="0" fontId="0" fillId="11" borderId="14" xfId="0" applyFill="1" applyBorder="1"/>
    <xf numFmtId="0" fontId="0" fillId="11" borderId="15" xfId="0" applyFill="1" applyBorder="1"/>
    <xf numFmtId="0" fontId="0" fillId="11" borderId="16" xfId="0" applyFill="1" applyBorder="1"/>
    <xf numFmtId="9" fontId="0" fillId="6" borderId="0" xfId="0" applyNumberFormat="1" applyFill="1" applyAlignment="1">
      <alignment horizontal="center"/>
    </xf>
    <xf numFmtId="9" fontId="0" fillId="6" borderId="0" xfId="0" applyNumberFormat="1" applyFill="1"/>
    <xf numFmtId="167" fontId="0" fillId="6" borderId="0" xfId="0" applyNumberFormat="1" applyFill="1"/>
    <xf numFmtId="0" fontId="0" fillId="6" borderId="31" xfId="0" applyFill="1" applyBorder="1" applyAlignment="1">
      <alignment horizontal="center"/>
    </xf>
    <xf numFmtId="0" fontId="0" fillId="0" borderId="32" xfId="0" applyBorder="1"/>
    <xf numFmtId="0" fontId="4" fillId="8" borderId="12" xfId="2" applyFill="1" applyBorder="1"/>
    <xf numFmtId="0" fontId="0" fillId="0" borderId="32" xfId="0" applyBorder="1" applyAlignment="1">
      <alignment horizontal="center"/>
    </xf>
    <xf numFmtId="165" fontId="0" fillId="9" borderId="13" xfId="0" applyNumberFormat="1" applyFill="1" applyBorder="1" applyAlignment="1">
      <alignment horizontal="center" vertical="center"/>
    </xf>
    <xf numFmtId="14" fontId="0" fillId="6" borderId="0" xfId="0" applyNumberFormat="1" applyFill="1" applyAlignment="1">
      <alignment horizontal="center"/>
    </xf>
    <xf numFmtId="0" fontId="0" fillId="2" borderId="0" xfId="0" applyFill="1"/>
    <xf numFmtId="0" fontId="11" fillId="2" borderId="0" xfId="0" applyFont="1" applyFill="1"/>
    <xf numFmtId="0" fontId="9" fillId="2" borderId="0" xfId="0" applyFont="1" applyFill="1"/>
    <xf numFmtId="0" fontId="12" fillId="2" borderId="0" xfId="0" applyFont="1" applyFill="1" applyAlignment="1">
      <alignment horizontal="left"/>
    </xf>
    <xf numFmtId="0" fontId="9" fillId="2" borderId="0" xfId="0" applyFont="1" applyFill="1" applyAlignment="1">
      <alignment horizontal="center"/>
    </xf>
    <xf numFmtId="0" fontId="10" fillId="2" borderId="0" xfId="0" applyFont="1" applyFill="1" applyAlignment="1">
      <alignment wrapText="1"/>
    </xf>
    <xf numFmtId="0" fontId="6" fillId="2" borderId="0" xfId="0" applyFont="1" applyFill="1"/>
    <xf numFmtId="166" fontId="10" fillId="2" borderId="0" xfId="0" applyNumberFormat="1" applyFont="1" applyFill="1" applyAlignment="1">
      <alignment horizontal="center" vertical="center"/>
    </xf>
    <xf numFmtId="17" fontId="7" fillId="2" borderId="0" xfId="0" applyNumberFormat="1" applyFont="1" applyFill="1" applyAlignment="1">
      <alignment horizontal="center"/>
    </xf>
    <xf numFmtId="164" fontId="0" fillId="2" borderId="19" xfId="0" applyNumberFormat="1" applyFill="1" applyBorder="1" applyAlignment="1">
      <alignment horizontal="center"/>
    </xf>
    <xf numFmtId="14" fontId="0" fillId="2" borderId="0" xfId="0" applyNumberFormat="1" applyFill="1"/>
    <xf numFmtId="0" fontId="13" fillId="2" borderId="0" xfId="0" applyFont="1" applyFill="1" applyAlignment="1">
      <alignment vertical="center"/>
    </xf>
    <xf numFmtId="9" fontId="0" fillId="2" borderId="0" xfId="3" applyFont="1" applyFill="1"/>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44" fontId="0" fillId="2" borderId="0" xfId="0" applyNumberFormat="1" applyFill="1"/>
    <xf numFmtId="0" fontId="0" fillId="6" borderId="0" xfId="0" quotePrefix="1" applyFill="1"/>
    <xf numFmtId="0" fontId="0" fillId="0" borderId="32" xfId="0" quotePrefix="1" applyBorder="1" applyAlignment="1">
      <alignment horizontal="center"/>
    </xf>
    <xf numFmtId="0" fontId="15" fillId="0" borderId="1" xfId="0" applyFont="1" applyBorder="1" applyAlignment="1">
      <alignment horizontal="center"/>
    </xf>
    <xf numFmtId="0" fontId="0" fillId="6" borderId="1" xfId="0" applyFill="1" applyBorder="1" applyAlignment="1">
      <alignment horizontal="center"/>
    </xf>
    <xf numFmtId="0" fontId="15" fillId="0" borderId="0" xfId="0" applyFont="1" applyAlignment="1">
      <alignment horizontal="center"/>
    </xf>
    <xf numFmtId="0" fontId="0" fillId="7" borderId="0" xfId="0"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8" fillId="2" borderId="0" xfId="0" applyFont="1" applyFill="1" applyAlignment="1">
      <alignment horizontal="center" wrapText="1"/>
    </xf>
    <xf numFmtId="0" fontId="9" fillId="2" borderId="0" xfId="0" applyFont="1" applyFill="1" applyAlignment="1">
      <alignment horizontal="left"/>
    </xf>
    <xf numFmtId="165" fontId="0" fillId="6" borderId="21" xfId="0" applyNumberFormat="1" applyFill="1" applyBorder="1" applyAlignment="1">
      <alignment horizontal="center" vertical="center" wrapText="1"/>
    </xf>
    <xf numFmtId="0" fontId="0" fillId="6" borderId="36" xfId="0" applyFill="1" applyBorder="1" applyAlignment="1">
      <alignment horizontal="center"/>
    </xf>
    <xf numFmtId="0" fontId="0" fillId="0" borderId="31" xfId="0" applyBorder="1"/>
    <xf numFmtId="0" fontId="0" fillId="0" borderId="36" xfId="0" applyBorder="1"/>
    <xf numFmtId="0" fontId="0" fillId="12" borderId="0" xfId="0" applyFill="1" applyAlignment="1">
      <alignment horizontal="center"/>
    </xf>
    <xf numFmtId="0" fontId="0" fillId="0" borderId="2" xfId="0" applyBorder="1"/>
    <xf numFmtId="0" fontId="0" fillId="0" borderId="10" xfId="0" applyBorder="1"/>
    <xf numFmtId="0" fontId="0" fillId="6" borderId="17" xfId="0" applyFill="1" applyBorder="1" applyAlignment="1">
      <alignment vertical="center"/>
    </xf>
    <xf numFmtId="0" fontId="0" fillId="6" borderId="18" xfId="0" applyFill="1" applyBorder="1" applyAlignment="1">
      <alignment vertical="center"/>
    </xf>
    <xf numFmtId="0" fontId="0" fillId="0" borderId="21" xfId="0" applyBorder="1" applyAlignment="1">
      <alignment horizontal="center" wrapText="1"/>
    </xf>
    <xf numFmtId="0" fontId="0" fillId="0" borderId="21" xfId="0" applyBorder="1" applyAlignment="1">
      <alignment horizontal="center" vertical="center" wrapText="1"/>
    </xf>
    <xf numFmtId="0" fontId="0" fillId="6" borderId="1" xfId="0" applyFill="1" applyBorder="1" applyAlignment="1">
      <alignment horizontal="center"/>
    </xf>
    <xf numFmtId="0" fontId="0" fillId="6" borderId="0" xfId="0" applyFill="1" applyAlignment="1">
      <alignment horizontal="right"/>
    </xf>
    <xf numFmtId="0" fontId="0" fillId="5" borderId="8" xfId="0" applyFill="1" applyBorder="1" applyAlignment="1">
      <alignment horizontal="center" wrapText="1"/>
    </xf>
    <xf numFmtId="0" fontId="0" fillId="5" borderId="9" xfId="0" applyFill="1"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wrapText="1"/>
    </xf>
    <xf numFmtId="0" fontId="0" fillId="0" borderId="7" xfId="0" applyBorder="1" applyAlignment="1">
      <alignment horizontal="left"/>
    </xf>
    <xf numFmtId="0" fontId="0" fillId="0" borderId="5" xfId="0" applyBorder="1" applyAlignment="1">
      <alignment horizontal="left"/>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8" fillId="2" borderId="0" xfId="0" applyFont="1" applyFill="1" applyAlignment="1">
      <alignment horizontal="center" wrapText="1"/>
    </xf>
    <xf numFmtId="0" fontId="7" fillId="6" borderId="23" xfId="0" applyFont="1" applyFill="1" applyBorder="1" applyAlignment="1">
      <alignment horizontal="center" wrapText="1"/>
    </xf>
    <xf numFmtId="0" fontId="7" fillId="6" borderId="24" xfId="0" applyFont="1" applyFill="1" applyBorder="1" applyAlignment="1">
      <alignment horizontal="center" wrapText="1"/>
    </xf>
    <xf numFmtId="0" fontId="7" fillId="6" borderId="25" xfId="0" applyFont="1" applyFill="1" applyBorder="1" applyAlignment="1">
      <alignment horizontal="center" wrapText="1"/>
    </xf>
    <xf numFmtId="0" fontId="7" fillId="6" borderId="26" xfId="0" applyFont="1" applyFill="1" applyBorder="1" applyAlignment="1">
      <alignment horizontal="center" wrapText="1"/>
    </xf>
    <xf numFmtId="0" fontId="7" fillId="6" borderId="0" xfId="0" applyFont="1" applyFill="1" applyAlignment="1">
      <alignment horizontal="center" wrapText="1"/>
    </xf>
    <xf numFmtId="0" fontId="7" fillId="6" borderId="27" xfId="0" applyFont="1" applyFill="1" applyBorder="1" applyAlignment="1">
      <alignment horizontal="center" wrapText="1"/>
    </xf>
    <xf numFmtId="0" fontId="7" fillId="6" borderId="28" xfId="0" applyFont="1" applyFill="1" applyBorder="1" applyAlignment="1">
      <alignment horizontal="center" wrapText="1"/>
    </xf>
    <xf numFmtId="0" fontId="7" fillId="6" borderId="29" xfId="0" applyFont="1" applyFill="1" applyBorder="1" applyAlignment="1">
      <alignment horizontal="center" wrapText="1"/>
    </xf>
    <xf numFmtId="0" fontId="7" fillId="6" borderId="30" xfId="0" applyFont="1" applyFill="1" applyBorder="1" applyAlignment="1">
      <alignment horizontal="center" wrapText="1"/>
    </xf>
    <xf numFmtId="0" fontId="15" fillId="0" borderId="15" xfId="0" applyFont="1" applyBorder="1" applyAlignment="1">
      <alignment horizontal="center" vertical="center"/>
    </xf>
    <xf numFmtId="0" fontId="15" fillId="0" borderId="33" xfId="0" applyFont="1" applyBorder="1" applyAlignment="1">
      <alignment horizontal="center" vertical="center"/>
    </xf>
    <xf numFmtId="165" fontId="0" fillId="6" borderId="17" xfId="0" applyNumberFormat="1" applyFill="1" applyBorder="1" applyAlignment="1">
      <alignment horizontal="center" vertical="center"/>
    </xf>
    <xf numFmtId="165" fontId="0" fillId="6" borderId="18" xfId="0" applyNumberFormat="1" applyFill="1" applyBorder="1" applyAlignment="1">
      <alignment horizontal="center" vertical="center"/>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35" xfId="0" applyFont="1" applyFill="1" applyBorder="1" applyAlignment="1">
      <alignment horizontal="center" vertical="center" wrapText="1"/>
    </xf>
  </cellXfs>
  <cellStyles count="4">
    <cellStyle name="%" xfId="1" xr:uid="{00000000-0005-0000-0000-000000000000}"/>
    <cellStyle name="Hyperlink" xfId="2" builtinId="8"/>
    <cellStyle name="Normal" xfId="0" builtinId="0"/>
    <cellStyle name="Percent" xfId="3" builtinId="5"/>
  </cellStyles>
  <dxfs count="44">
    <dxf>
      <font>
        <color rgb="FFFF0000"/>
      </font>
      <fill>
        <patternFill>
          <bgColor rgb="FFFF0000"/>
        </patternFill>
      </fill>
    </dxf>
    <dxf>
      <fill>
        <patternFill>
          <bgColor rgb="FF92D050"/>
        </patternFill>
      </fill>
    </dxf>
    <dxf>
      <font>
        <color rgb="FFFF0000"/>
      </font>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lor theme="0"/>
      </font>
      <fill>
        <patternFill>
          <bgColor theme="0"/>
        </patternFill>
      </fill>
    </dxf>
    <dxf>
      <font>
        <color rgb="FF92D050"/>
      </font>
      <fill>
        <patternFill>
          <bgColor rgb="FF92D050"/>
        </patternFill>
      </fill>
    </dxf>
    <dxf>
      <font>
        <color rgb="FFFF0000"/>
      </font>
      <fill>
        <patternFill>
          <bgColor rgb="FFFF0000"/>
        </patternFill>
      </fill>
    </dxf>
    <dxf>
      <font>
        <color theme="0"/>
      </font>
    </dxf>
    <dxf>
      <font>
        <color rgb="FFFF0000"/>
      </font>
      <fill>
        <patternFill>
          <bgColor rgb="FFFF0000"/>
        </patternFill>
      </fill>
    </dxf>
    <dxf>
      <fill>
        <patternFill>
          <bgColor rgb="FF92D050"/>
        </patternFill>
      </fill>
    </dxf>
    <dxf>
      <fill>
        <patternFill>
          <bgColor rgb="FF92D050"/>
        </patternFill>
      </fill>
    </dxf>
    <dxf>
      <font>
        <color rgb="FFFF0000"/>
      </font>
      <fill>
        <patternFill>
          <bgColor rgb="FFFF0000"/>
        </patternFill>
      </fill>
    </dxf>
    <dxf>
      <fill>
        <patternFill>
          <bgColor rgb="FF92D050"/>
        </patternFill>
      </fill>
    </dxf>
    <dxf>
      <fill>
        <patternFill>
          <bgColor rgb="FF92D050"/>
        </patternFill>
      </fill>
    </dxf>
    <dxf>
      <font>
        <color rgb="FFFF0000"/>
      </font>
      <fill>
        <patternFill>
          <bgColor rgb="FFFF0000"/>
        </patternFill>
      </fill>
    </dxf>
    <dxf>
      <fill>
        <patternFill>
          <bgColor rgb="FF92D050"/>
        </patternFill>
      </fill>
    </dxf>
    <dxf>
      <fill>
        <patternFill>
          <bgColor rgb="FF92D050"/>
        </patternFill>
      </fill>
    </dxf>
    <dxf>
      <font>
        <color rgb="FFFF0000"/>
      </font>
      <fill>
        <patternFill>
          <bgColor rgb="FFFF0000"/>
        </patternFill>
      </fill>
    </dxf>
    <dxf>
      <font>
        <color theme="0"/>
      </font>
      <fill>
        <patternFill>
          <bgColor rgb="FFFF0000"/>
        </patternFill>
      </fill>
    </dxf>
    <dxf>
      <fill>
        <patternFill>
          <bgColor rgb="FF92D050"/>
        </patternFill>
      </fill>
    </dxf>
    <dxf>
      <font>
        <color rgb="FFFF0000"/>
      </font>
      <fill>
        <patternFill>
          <bgColor rgb="FFFF0000"/>
        </patternFill>
      </fill>
    </dxf>
    <dxf>
      <fill>
        <patternFill>
          <bgColor rgb="FFFFC000"/>
        </patternFill>
      </fill>
    </dxf>
    <dxf>
      <fill>
        <patternFill>
          <bgColor rgb="FF92D050"/>
        </patternFill>
      </fill>
    </dxf>
    <dxf>
      <font>
        <color rgb="FFFF0000"/>
      </font>
      <fill>
        <patternFill>
          <bgColor rgb="FFFF0000"/>
        </patternFill>
      </fill>
    </dxf>
    <dxf>
      <fill>
        <patternFill>
          <bgColor rgb="FF92D050"/>
        </patternFill>
      </fill>
    </dxf>
    <dxf>
      <font>
        <color rgb="FFFF0000"/>
      </font>
      <fill>
        <patternFill>
          <bgColor rgb="FFFF0000"/>
        </patternFill>
      </fill>
    </dxf>
    <dxf>
      <fill>
        <patternFill>
          <bgColor rgb="FF92D050"/>
        </patternFill>
      </fill>
    </dxf>
    <dxf>
      <font>
        <color theme="0"/>
      </font>
    </dxf>
    <dxf>
      <font>
        <color theme="0"/>
      </font>
    </dxf>
    <dxf>
      <font>
        <color theme="3" tint="0.79998168889431442"/>
      </font>
    </dxf>
    <dxf>
      <fill>
        <patternFill>
          <bgColor rgb="FFFF0000"/>
        </patternFill>
      </fill>
    </dxf>
    <dxf>
      <font>
        <color rgb="FFFF0000"/>
      </font>
      <fill>
        <patternFill>
          <bgColor rgb="FFFF0000"/>
        </patternFill>
      </fill>
    </dxf>
    <dxf>
      <fill>
        <patternFill>
          <bgColor rgb="FF92D05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9FF371"/>
      <color rgb="FF2035D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Accounting%20Services\Schools%20Accountancy%20Team\Data%20Analysis%20&amp;%20Reporting\SFVS\2023-24\SFVS%20LOG%202023%2024.xlsx" TargetMode="External"/><Relationship Id="rId1" Type="http://schemas.openxmlformats.org/officeDocument/2006/relationships/externalLinkPath" Target="/Accounting%20Services/Schools%20Accountancy%20Team/Data%20Analysis%20&amp;%20Reporting/SFVS/2023-24/SFVS%20LOG%202023%202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Accounting%20Services\Schools%20Accountancy%20Team\School%20Funds\2022\School%20Fund%202021-22.xls" TargetMode="External"/><Relationship Id="rId1" Type="http://schemas.openxmlformats.org/officeDocument/2006/relationships/externalLinkPath" Target="/Accounting%20Services/Schools%20Accountancy%20Team/School%20Funds/2022/School%20Fund%202021-22.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Z:\Accounting%20Services\Schools%20Accountancy%20Team\Data%20Analysis%20&amp;%20Reporting\PCI%20DSS\2023\PCI%20DSS%202023%20Returns.xlsx" TargetMode="External"/><Relationship Id="rId1" Type="http://schemas.openxmlformats.org/officeDocument/2006/relationships/externalLinkPath" Target="/Accounting%20Services/Schools%20Accountancy%20Team/Data%20Analysis%20&amp;%20Reporting/PCI%20DSS/2023/PCI%20DSS%202023%20Retur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Services/Schools%20Accountancy%20Team/Financial%20Plans/2016-17/BP%2016-17%20lo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Accounting%20Services\Schools%20Accountancy%20Team\Financial%20Plans\2016-17\SP%2016-17%20log.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Z:\Accounting%20Services\Schools%20Accountancy%20Team\CFR\2022-23\CFR%20RETURN%20WORKING%201%202022-23.xlsx" TargetMode="External"/><Relationship Id="rId1" Type="http://schemas.openxmlformats.org/officeDocument/2006/relationships/externalLinkPath" Target="/Accounting%20Services/Schools%20Accountancy%20Team/CFR/2022-23/CFR%20RETURN%20WORKING%201%202022-2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Z:\Accounting%20Services\Schools%20Accountancy%20Team\VAT%20Submissions\2023-24\VAT%20Records%202023-24.xls" TargetMode="External"/><Relationship Id="rId1" Type="http://schemas.openxmlformats.org/officeDocument/2006/relationships/externalLinkPath" Target="/Accounting%20Services/Schools%20Accountancy%20Team/VAT%20Submissions/2023-24/VAT%20Records%202023-24.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Z:\Accounting%20Services\Schools%20Accountancy%20Team\Licences\2023-24\Master%20TV%20Licence%2023-24.xlsx" TargetMode="External"/><Relationship Id="rId1" Type="http://schemas.openxmlformats.org/officeDocument/2006/relationships/externalLinkPath" Target="/Accounting%20Services/Schools%20Accountancy%20Team/Licences/2023-24/Master%20TV%20Licence%2023-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turns 2023"/>
      <sheetName val="stats"/>
      <sheetName val="Assurance Statement Data"/>
    </sheetNames>
    <sheetDataSet>
      <sheetData sheetId="0">
        <row r="11">
          <cell r="B11" t="str">
            <v>011</v>
          </cell>
          <cell r="C11" t="str">
            <v>Benhall, St Mary's C of E VCP School</v>
          </cell>
          <cell r="D11"/>
          <cell r="E11" t="str">
            <v>PRI</v>
          </cell>
          <cell r="F11"/>
          <cell r="G11">
            <v>45170</v>
          </cell>
          <cell r="H11" t="str">
            <v>Exempt</v>
          </cell>
          <cell r="I11" t="str">
            <v>e. academy conversion</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v>0</v>
          </cell>
          <cell r="AT11">
            <v>0</v>
          </cell>
          <cell r="AU11">
            <v>0</v>
          </cell>
          <cell r="AV11"/>
        </row>
        <row r="12">
          <cell r="B12" t="str">
            <v>012</v>
          </cell>
          <cell r="C12" t="str">
            <v>Blundeston C of E VCP School</v>
          </cell>
          <cell r="D12"/>
          <cell r="E12" t="str">
            <v>PRI</v>
          </cell>
          <cell r="F12"/>
          <cell r="G12"/>
          <cell r="H12" t="str">
            <v/>
          </cell>
          <cell r="I12"/>
          <cell r="J12"/>
          <cell r="K12" t="str">
            <v>Claire Robertson</v>
          </cell>
          <cell r="L12">
            <v>45271</v>
          </cell>
          <cell r="M12">
            <v>45279</v>
          </cell>
          <cell r="N12" t="str">
            <v>See Saved Document</v>
          </cell>
          <cell r="O12" t="str">
            <v>I</v>
          </cell>
          <cell r="P12" t="str">
            <v>Y</v>
          </cell>
          <cell r="Q12" t="str">
            <v>I</v>
          </cell>
          <cell r="R12" t="str">
            <v>I</v>
          </cell>
          <cell r="S12" t="str">
            <v>Y</v>
          </cell>
          <cell r="T12" t="str">
            <v>Y</v>
          </cell>
          <cell r="U12" t="str">
            <v>Y</v>
          </cell>
          <cell r="V12" t="str">
            <v>I</v>
          </cell>
          <cell r="W12" t="str">
            <v>Y</v>
          </cell>
          <cell r="X12" t="str">
            <v>Y</v>
          </cell>
          <cell r="Y12" t="str">
            <v>Y</v>
          </cell>
          <cell r="Z12" t="str">
            <v>Y</v>
          </cell>
          <cell r="AA12" t="str">
            <v>Y</v>
          </cell>
          <cell r="AB12" t="str">
            <v>Y</v>
          </cell>
          <cell r="AC12" t="str">
            <v>Y</v>
          </cell>
          <cell r="AD12" t="str">
            <v>N</v>
          </cell>
          <cell r="AE12" t="str">
            <v>Y</v>
          </cell>
          <cell r="AF12" t="str">
            <v>Y</v>
          </cell>
          <cell r="AG12" t="str">
            <v>Y</v>
          </cell>
          <cell r="AH12" t="str">
            <v>Y</v>
          </cell>
          <cell r="AI12" t="str">
            <v>Y</v>
          </cell>
          <cell r="AJ12" t="str">
            <v>Y</v>
          </cell>
          <cell r="AK12" t="str">
            <v>Y</v>
          </cell>
          <cell r="AL12" t="str">
            <v>I</v>
          </cell>
          <cell r="AM12" t="str">
            <v>Y</v>
          </cell>
          <cell r="AN12" t="str">
            <v>Y</v>
          </cell>
          <cell r="AO12" t="str">
            <v>Y</v>
          </cell>
          <cell r="AP12" t="str">
            <v>Y</v>
          </cell>
          <cell r="AQ12" t="str">
            <v>Y</v>
          </cell>
          <cell r="AR12" t="str">
            <v>N</v>
          </cell>
          <cell r="AS12">
            <v>23</v>
          </cell>
          <cell r="AT12">
            <v>2</v>
          </cell>
          <cell r="AU12">
            <v>5</v>
          </cell>
          <cell r="AV12" t="str">
            <v>Successful</v>
          </cell>
        </row>
        <row r="13">
          <cell r="B13" t="str">
            <v>017</v>
          </cell>
          <cell r="C13" t="str">
            <v>St Botolph's CEVCP School</v>
          </cell>
          <cell r="D13"/>
          <cell r="E13" t="str">
            <v>PRI</v>
          </cell>
          <cell r="F13"/>
          <cell r="G13"/>
          <cell r="H13" t="str">
            <v/>
          </cell>
          <cell r="I13"/>
          <cell r="J13"/>
          <cell r="K13" t="str">
            <v>Jonathan Moore</v>
          </cell>
          <cell r="L13">
            <v>45266</v>
          </cell>
          <cell r="M13">
            <v>45267</v>
          </cell>
          <cell r="N13"/>
          <cell r="O13" t="str">
            <v>Y</v>
          </cell>
          <cell r="P13" t="str">
            <v>Y</v>
          </cell>
          <cell r="Q13" t="str">
            <v>Y</v>
          </cell>
          <cell r="R13" t="str">
            <v>Y</v>
          </cell>
          <cell r="S13" t="str">
            <v>Y</v>
          </cell>
          <cell r="T13" t="str">
            <v>Y</v>
          </cell>
          <cell r="U13" t="str">
            <v>Y</v>
          </cell>
          <cell r="V13" t="str">
            <v>Y</v>
          </cell>
          <cell r="W13" t="str">
            <v>Y</v>
          </cell>
          <cell r="X13" t="str">
            <v>Y</v>
          </cell>
          <cell r="Y13" t="str">
            <v>Y</v>
          </cell>
          <cell r="Z13" t="str">
            <v>Y</v>
          </cell>
          <cell r="AA13" t="str">
            <v>Y</v>
          </cell>
          <cell r="AB13" t="str">
            <v>Y</v>
          </cell>
          <cell r="AC13" t="str">
            <v>Y</v>
          </cell>
          <cell r="AD13" t="str">
            <v>Y</v>
          </cell>
          <cell r="AE13" t="str">
            <v>Y</v>
          </cell>
          <cell r="AF13" t="str">
            <v>Y</v>
          </cell>
          <cell r="AG13" t="str">
            <v>Y</v>
          </cell>
          <cell r="AH13" t="str">
            <v>Y</v>
          </cell>
          <cell r="AI13" t="str">
            <v>Y</v>
          </cell>
          <cell r="AJ13" t="str">
            <v>Y</v>
          </cell>
          <cell r="AK13" t="str">
            <v>Y</v>
          </cell>
          <cell r="AL13" t="str">
            <v>Y</v>
          </cell>
          <cell r="AM13" t="str">
            <v>Y</v>
          </cell>
          <cell r="AN13" t="str">
            <v>Y</v>
          </cell>
          <cell r="AO13" t="str">
            <v>Y</v>
          </cell>
          <cell r="AP13" t="str">
            <v>Y</v>
          </cell>
          <cell r="AQ13" t="str">
            <v>Y</v>
          </cell>
          <cell r="AR13" t="str">
            <v>N</v>
          </cell>
          <cell r="AS13">
            <v>29</v>
          </cell>
          <cell r="AT13">
            <v>1</v>
          </cell>
          <cell r="AU13">
            <v>0</v>
          </cell>
          <cell r="AV13" t="str">
            <v>Successful</v>
          </cell>
        </row>
        <row r="14">
          <cell r="B14" t="str">
            <v>019</v>
          </cell>
          <cell r="C14" t="str">
            <v>Carlton Colville Primary School</v>
          </cell>
          <cell r="D14"/>
          <cell r="E14" t="str">
            <v>PRI</v>
          </cell>
          <cell r="F14"/>
          <cell r="G14"/>
          <cell r="H14" t="str">
            <v/>
          </cell>
          <cell r="I14"/>
          <cell r="J14"/>
          <cell r="K14" t="str">
            <v>Jacqueline Holland</v>
          </cell>
          <cell r="L14">
            <v>45216</v>
          </cell>
          <cell r="M14">
            <v>45238</v>
          </cell>
          <cell r="N14" t="str">
            <v>Q13 SBM monitoring situation</v>
          </cell>
          <cell r="O14" t="str">
            <v>Y</v>
          </cell>
          <cell r="P14" t="str">
            <v>Y</v>
          </cell>
          <cell r="Q14" t="str">
            <v>Y</v>
          </cell>
          <cell r="R14" t="str">
            <v>Y</v>
          </cell>
          <cell r="S14" t="str">
            <v>Y</v>
          </cell>
          <cell r="T14" t="str">
            <v>I</v>
          </cell>
          <cell r="U14" t="str">
            <v>Y</v>
          </cell>
          <cell r="V14" t="str">
            <v>Y</v>
          </cell>
          <cell r="W14" t="str">
            <v>I</v>
          </cell>
          <cell r="X14" t="str">
            <v>Y</v>
          </cell>
          <cell r="Y14" t="str">
            <v>Y</v>
          </cell>
          <cell r="Z14" t="str">
            <v>Y</v>
          </cell>
          <cell r="AA14" t="str">
            <v>N</v>
          </cell>
          <cell r="AB14" t="str">
            <v>Y</v>
          </cell>
          <cell r="AC14" t="str">
            <v>Y</v>
          </cell>
          <cell r="AD14" t="str">
            <v>Y</v>
          </cell>
          <cell r="AE14" t="str">
            <v>Y</v>
          </cell>
          <cell r="AF14" t="str">
            <v>Y</v>
          </cell>
          <cell r="AG14" t="str">
            <v>Y</v>
          </cell>
          <cell r="AH14" t="str">
            <v>Y</v>
          </cell>
          <cell r="AI14" t="str">
            <v>Y</v>
          </cell>
          <cell r="AJ14" t="str">
            <v>Y</v>
          </cell>
          <cell r="AK14" t="str">
            <v>Y</v>
          </cell>
          <cell r="AL14" t="str">
            <v>Y</v>
          </cell>
          <cell r="AM14" t="str">
            <v>Y</v>
          </cell>
          <cell r="AN14" t="str">
            <v>Y</v>
          </cell>
          <cell r="AO14" t="str">
            <v>Y</v>
          </cell>
          <cell r="AP14" t="str">
            <v>Y</v>
          </cell>
          <cell r="AQ14" t="str">
            <v>Y</v>
          </cell>
          <cell r="AR14" t="str">
            <v>N</v>
          </cell>
          <cell r="AS14">
            <v>26</v>
          </cell>
          <cell r="AT14">
            <v>2</v>
          </cell>
          <cell r="AU14">
            <v>2</v>
          </cell>
          <cell r="AV14" t="str">
            <v>Successful</v>
          </cell>
        </row>
        <row r="15">
          <cell r="B15" t="str">
            <v>022</v>
          </cell>
          <cell r="C15" t="str">
            <v>Corton CEVCP School</v>
          </cell>
          <cell r="D15"/>
          <cell r="E15" t="str">
            <v>PRI</v>
          </cell>
          <cell r="F15"/>
          <cell r="G15"/>
          <cell r="H15" t="str">
            <v/>
          </cell>
          <cell r="I15"/>
          <cell r="J15"/>
          <cell r="K15" t="str">
            <v>Nick Bailey</v>
          </cell>
          <cell r="L15">
            <v>45258</v>
          </cell>
          <cell r="M15">
            <v>45260</v>
          </cell>
          <cell r="N15"/>
          <cell r="O15" t="str">
            <v>Y</v>
          </cell>
          <cell r="P15" t="str">
            <v>Y</v>
          </cell>
          <cell r="Q15" t="str">
            <v>Y</v>
          </cell>
          <cell r="R15" t="str">
            <v>Y</v>
          </cell>
          <cell r="S15" t="str">
            <v>Y</v>
          </cell>
          <cell r="T15" t="str">
            <v>Y</v>
          </cell>
          <cell r="U15" t="str">
            <v>Y</v>
          </cell>
          <cell r="V15" t="str">
            <v>Y</v>
          </cell>
          <cell r="W15" t="str">
            <v>Y</v>
          </cell>
          <cell r="X15" t="str">
            <v>Y</v>
          </cell>
          <cell r="Y15" t="str">
            <v>Y</v>
          </cell>
          <cell r="Z15" t="str">
            <v>Y</v>
          </cell>
          <cell r="AA15" t="str">
            <v>Y</v>
          </cell>
          <cell r="AB15" t="str">
            <v>Y</v>
          </cell>
          <cell r="AC15" t="str">
            <v>Y</v>
          </cell>
          <cell r="AD15" t="str">
            <v>Y</v>
          </cell>
          <cell r="AE15" t="str">
            <v>Y</v>
          </cell>
          <cell r="AF15" t="str">
            <v>Y</v>
          </cell>
          <cell r="AG15" t="str">
            <v>Y</v>
          </cell>
          <cell r="AH15" t="str">
            <v>Y</v>
          </cell>
          <cell r="AI15" t="str">
            <v>Y</v>
          </cell>
          <cell r="AJ15" t="str">
            <v>Y</v>
          </cell>
          <cell r="AK15" t="str">
            <v>Y</v>
          </cell>
          <cell r="AL15" t="str">
            <v>Y</v>
          </cell>
          <cell r="AM15" t="str">
            <v>Y</v>
          </cell>
          <cell r="AN15" t="str">
            <v>Y</v>
          </cell>
          <cell r="AO15" t="str">
            <v>Y</v>
          </cell>
          <cell r="AP15" t="str">
            <v>Y</v>
          </cell>
          <cell r="AQ15" t="str">
            <v>Y</v>
          </cell>
          <cell r="AR15" t="str">
            <v>N</v>
          </cell>
          <cell r="AS15">
            <v>29</v>
          </cell>
          <cell r="AT15">
            <v>1</v>
          </cell>
          <cell r="AU15">
            <v>0</v>
          </cell>
          <cell r="AV15" t="str">
            <v>Successful</v>
          </cell>
        </row>
        <row r="16">
          <cell r="B16" t="str">
            <v>025</v>
          </cell>
          <cell r="C16" t="str">
            <v>Sir Robert Hitcham's CEVAP School, Debenham</v>
          </cell>
          <cell r="D16"/>
          <cell r="E16" t="str">
            <v>PRI</v>
          </cell>
          <cell r="F16"/>
          <cell r="G16"/>
          <cell r="H16" t="str">
            <v/>
          </cell>
          <cell r="I16"/>
          <cell r="J16"/>
          <cell r="K16" t="str">
            <v>Naomi Faulds</v>
          </cell>
          <cell r="L16">
            <v>45243</v>
          </cell>
          <cell r="M16">
            <v>45251</v>
          </cell>
          <cell r="N16" t="str">
            <v>See saved documents - Q7 and Q27</v>
          </cell>
          <cell r="O16" t="str">
            <v>Y</v>
          </cell>
          <cell r="P16" t="str">
            <v>Y</v>
          </cell>
          <cell r="Q16" t="str">
            <v>Y</v>
          </cell>
          <cell r="R16" t="str">
            <v>Y</v>
          </cell>
          <cell r="S16" t="str">
            <v>Y</v>
          </cell>
          <cell r="T16" t="str">
            <v>Y</v>
          </cell>
          <cell r="U16" t="str">
            <v>Y</v>
          </cell>
          <cell r="V16" t="str">
            <v>Y</v>
          </cell>
          <cell r="W16" t="str">
            <v>Y</v>
          </cell>
          <cell r="X16" t="str">
            <v>Y</v>
          </cell>
          <cell r="Y16" t="str">
            <v>Y</v>
          </cell>
          <cell r="Z16" t="str">
            <v>Y</v>
          </cell>
          <cell r="AA16" t="str">
            <v>Y</v>
          </cell>
          <cell r="AB16" t="str">
            <v>Y</v>
          </cell>
          <cell r="AC16" t="str">
            <v>Y</v>
          </cell>
          <cell r="AD16" t="str">
            <v>Y</v>
          </cell>
          <cell r="AE16" t="str">
            <v>Y</v>
          </cell>
          <cell r="AF16" t="str">
            <v>Y</v>
          </cell>
          <cell r="AG16" t="str">
            <v>Y</v>
          </cell>
          <cell r="AH16" t="str">
            <v>Y</v>
          </cell>
          <cell r="AI16" t="str">
            <v>Y</v>
          </cell>
          <cell r="AJ16" t="str">
            <v>Y</v>
          </cell>
          <cell r="AK16" t="str">
            <v>Y</v>
          </cell>
          <cell r="AL16" t="str">
            <v>Y</v>
          </cell>
          <cell r="AM16" t="str">
            <v>Y</v>
          </cell>
          <cell r="AN16" t="str">
            <v>Y</v>
          </cell>
          <cell r="AO16" t="str">
            <v>Y</v>
          </cell>
          <cell r="AP16" t="str">
            <v>Y</v>
          </cell>
          <cell r="AQ16" t="str">
            <v>Y</v>
          </cell>
          <cell r="AR16" t="str">
            <v>Y</v>
          </cell>
          <cell r="AS16">
            <v>30</v>
          </cell>
          <cell r="AT16">
            <v>0</v>
          </cell>
          <cell r="AU16">
            <v>0</v>
          </cell>
          <cell r="AV16" t="str">
            <v>Successful</v>
          </cell>
        </row>
        <row r="17">
          <cell r="B17" t="str">
            <v>029</v>
          </cell>
          <cell r="C17" t="str">
            <v>Earl Soham Community Primary School</v>
          </cell>
          <cell r="D17"/>
          <cell r="E17" t="str">
            <v>PRI</v>
          </cell>
          <cell r="F17"/>
          <cell r="G17"/>
          <cell r="H17" t="str">
            <v/>
          </cell>
          <cell r="I17"/>
          <cell r="J17"/>
          <cell r="K17" t="str">
            <v>Patrick Goymer</v>
          </cell>
          <cell r="L17">
            <v>45279</v>
          </cell>
          <cell r="M17">
            <v>45280</v>
          </cell>
          <cell r="N17" t="str">
            <v>See Saved document</v>
          </cell>
          <cell r="O17" t="str">
            <v>I</v>
          </cell>
          <cell r="P17" t="str">
            <v>I</v>
          </cell>
          <cell r="Q17" t="str">
            <v>I</v>
          </cell>
          <cell r="R17" t="str">
            <v>I</v>
          </cell>
          <cell r="S17" t="str">
            <v>I</v>
          </cell>
          <cell r="T17" t="str">
            <v>Y</v>
          </cell>
          <cell r="U17" t="str">
            <v>Y</v>
          </cell>
          <cell r="V17" t="str">
            <v>I</v>
          </cell>
          <cell r="W17" t="str">
            <v>Y</v>
          </cell>
          <cell r="X17" t="str">
            <v>Y</v>
          </cell>
          <cell r="Y17" t="str">
            <v>Y</v>
          </cell>
          <cell r="Z17" t="str">
            <v>Y</v>
          </cell>
          <cell r="AA17" t="str">
            <v>Y</v>
          </cell>
          <cell r="AB17" t="str">
            <v>I</v>
          </cell>
          <cell r="AC17" t="str">
            <v>Y</v>
          </cell>
          <cell r="AD17" t="str">
            <v>Y</v>
          </cell>
          <cell r="AE17" t="str">
            <v>N</v>
          </cell>
          <cell r="AF17" t="str">
            <v>N</v>
          </cell>
          <cell r="AG17" t="str">
            <v>N</v>
          </cell>
          <cell r="AH17" t="str">
            <v>I</v>
          </cell>
          <cell r="AI17" t="str">
            <v>I</v>
          </cell>
          <cell r="AJ17" t="str">
            <v>Y</v>
          </cell>
          <cell r="AK17" t="str">
            <v>Y</v>
          </cell>
          <cell r="AL17" t="str">
            <v>Y</v>
          </cell>
          <cell r="AM17" t="str">
            <v>I</v>
          </cell>
          <cell r="AN17" t="str">
            <v>I</v>
          </cell>
          <cell r="AO17" t="str">
            <v>I</v>
          </cell>
          <cell r="AP17" t="str">
            <v>Y</v>
          </cell>
          <cell r="AQ17" t="str">
            <v>I</v>
          </cell>
          <cell r="AR17" t="str">
            <v>Y</v>
          </cell>
          <cell r="AS17">
            <v>14</v>
          </cell>
          <cell r="AT17">
            <v>3</v>
          </cell>
          <cell r="AU17">
            <v>13</v>
          </cell>
          <cell r="AV17" t="str">
            <v>Successful</v>
          </cell>
        </row>
        <row r="18">
          <cell r="B18" t="str">
            <v>035</v>
          </cell>
          <cell r="C18" t="str">
            <v>Sir Robert Hitcham's CEVAP School, Framlingham</v>
          </cell>
          <cell r="D18"/>
          <cell r="E18" t="str">
            <v>PRI</v>
          </cell>
          <cell r="F18"/>
          <cell r="G18"/>
          <cell r="H18" t="str">
            <v/>
          </cell>
          <cell r="I18"/>
          <cell r="J18"/>
          <cell r="K18" t="str">
            <v>William Glasse</v>
          </cell>
          <cell r="L18">
            <v>45244</v>
          </cell>
          <cell r="M18">
            <v>45264</v>
          </cell>
          <cell r="N18" t="str">
            <v>1,2,7,17,19,23,25</v>
          </cell>
          <cell r="O18" t="str">
            <v>I</v>
          </cell>
          <cell r="P18" t="str">
            <v>I</v>
          </cell>
          <cell r="Q18" t="str">
            <v>Y</v>
          </cell>
          <cell r="R18" t="str">
            <v>Y</v>
          </cell>
          <cell r="S18" t="str">
            <v>Y</v>
          </cell>
          <cell r="T18" t="str">
            <v>Y</v>
          </cell>
          <cell r="U18" t="str">
            <v>I</v>
          </cell>
          <cell r="V18" t="str">
            <v>Y</v>
          </cell>
          <cell r="W18" t="str">
            <v>Y</v>
          </cell>
          <cell r="X18" t="str">
            <v>Y</v>
          </cell>
          <cell r="Y18" t="str">
            <v>Y</v>
          </cell>
          <cell r="Z18" t="str">
            <v>Y</v>
          </cell>
          <cell r="AA18" t="str">
            <v>Y</v>
          </cell>
          <cell r="AB18" t="str">
            <v>Y</v>
          </cell>
          <cell r="AC18" t="str">
            <v>Y</v>
          </cell>
          <cell r="AD18" t="str">
            <v>Y</v>
          </cell>
          <cell r="AE18" t="str">
            <v>I</v>
          </cell>
          <cell r="AF18" t="str">
            <v>Y</v>
          </cell>
          <cell r="AG18" t="str">
            <v>I</v>
          </cell>
          <cell r="AH18" t="str">
            <v>Y</v>
          </cell>
          <cell r="AI18" t="str">
            <v>Y</v>
          </cell>
          <cell r="AJ18" t="str">
            <v>Y</v>
          </cell>
          <cell r="AK18" t="str">
            <v>N</v>
          </cell>
          <cell r="AL18" t="str">
            <v>Y</v>
          </cell>
          <cell r="AM18" t="str">
            <v>I</v>
          </cell>
          <cell r="AN18" t="str">
            <v>Y</v>
          </cell>
          <cell r="AO18" t="str">
            <v>Y</v>
          </cell>
          <cell r="AP18" t="str">
            <v>Y</v>
          </cell>
          <cell r="AQ18" t="str">
            <v>Y</v>
          </cell>
          <cell r="AR18" t="str">
            <v>N</v>
          </cell>
          <cell r="AS18">
            <v>22</v>
          </cell>
          <cell r="AT18">
            <v>2</v>
          </cell>
          <cell r="AU18">
            <v>6</v>
          </cell>
          <cell r="AV18" t="str">
            <v>Successful</v>
          </cell>
        </row>
        <row r="19">
          <cell r="B19" t="str">
            <v>050</v>
          </cell>
          <cell r="C19" t="str">
            <v>Kelsale CEVCP School</v>
          </cell>
          <cell r="D19"/>
          <cell r="E19" t="str">
            <v>PRI</v>
          </cell>
          <cell r="F19"/>
          <cell r="G19"/>
          <cell r="H19" t="str">
            <v/>
          </cell>
          <cell r="I19"/>
          <cell r="J19"/>
          <cell r="K19" t="str">
            <v>W May</v>
          </cell>
          <cell r="L19">
            <v>45268</v>
          </cell>
          <cell r="M19">
            <v>45269</v>
          </cell>
          <cell r="N19"/>
          <cell r="O19" t="str">
            <v>Y</v>
          </cell>
          <cell r="P19" t="str">
            <v>I</v>
          </cell>
          <cell r="Q19" t="str">
            <v>Y</v>
          </cell>
          <cell r="R19" t="str">
            <v>Y</v>
          </cell>
          <cell r="S19" t="str">
            <v>Y</v>
          </cell>
          <cell r="T19" t="str">
            <v>Y</v>
          </cell>
          <cell r="U19" t="str">
            <v>Y</v>
          </cell>
          <cell r="V19" t="str">
            <v>Y</v>
          </cell>
          <cell r="W19" t="str">
            <v>Y</v>
          </cell>
          <cell r="X19" t="str">
            <v>Y</v>
          </cell>
          <cell r="Y19" t="str">
            <v>Y</v>
          </cell>
          <cell r="Z19" t="str">
            <v>Y</v>
          </cell>
          <cell r="AA19" t="str">
            <v>Y</v>
          </cell>
          <cell r="AB19" t="str">
            <v>Y</v>
          </cell>
          <cell r="AC19" t="str">
            <v>Y</v>
          </cell>
          <cell r="AD19" t="str">
            <v>Y</v>
          </cell>
          <cell r="AE19" t="str">
            <v>Y</v>
          </cell>
          <cell r="AF19" t="str">
            <v>Y</v>
          </cell>
          <cell r="AG19" t="str">
            <v>Y</v>
          </cell>
          <cell r="AH19" t="str">
            <v>I</v>
          </cell>
          <cell r="AI19" t="str">
            <v>Y</v>
          </cell>
          <cell r="AJ19" t="str">
            <v>Y</v>
          </cell>
          <cell r="AK19" t="str">
            <v>Y</v>
          </cell>
          <cell r="AL19" t="str">
            <v>I</v>
          </cell>
          <cell r="AM19" t="str">
            <v>I</v>
          </cell>
          <cell r="AN19" t="str">
            <v>Y</v>
          </cell>
          <cell r="AO19" t="str">
            <v>Y</v>
          </cell>
          <cell r="AP19" t="str">
            <v>Y</v>
          </cell>
          <cell r="AQ19" t="str">
            <v>Y</v>
          </cell>
          <cell r="AR19" t="str">
            <v>Y</v>
          </cell>
          <cell r="AS19">
            <v>26</v>
          </cell>
          <cell r="AT19">
            <v>0</v>
          </cell>
          <cell r="AU19">
            <v>4</v>
          </cell>
          <cell r="AV19" t="str">
            <v>Successful</v>
          </cell>
        </row>
        <row r="20">
          <cell r="B20" t="str">
            <v>075</v>
          </cell>
          <cell r="C20" t="str">
            <v>Oulton Broad Primary School</v>
          </cell>
          <cell r="D20"/>
          <cell r="E20" t="str">
            <v>PRI</v>
          </cell>
          <cell r="F20"/>
          <cell r="G20"/>
          <cell r="H20" t="str">
            <v/>
          </cell>
          <cell r="I20"/>
          <cell r="J20"/>
          <cell r="K20" t="str">
            <v>Paul Scarlett</v>
          </cell>
          <cell r="L20">
            <v>45275</v>
          </cell>
          <cell r="M20">
            <v>45278</v>
          </cell>
          <cell r="N20" t="str">
            <v>No Action required</v>
          </cell>
          <cell r="O20" t="str">
            <v>Y</v>
          </cell>
          <cell r="P20" t="str">
            <v>N</v>
          </cell>
          <cell r="Q20" t="str">
            <v>Y</v>
          </cell>
          <cell r="R20" t="str">
            <v>Y</v>
          </cell>
          <cell r="S20" t="str">
            <v>Y</v>
          </cell>
          <cell r="T20" t="str">
            <v>Y</v>
          </cell>
          <cell r="U20" t="str">
            <v>Y</v>
          </cell>
          <cell r="V20" t="str">
            <v>Y</v>
          </cell>
          <cell r="W20" t="str">
            <v>Y</v>
          </cell>
          <cell r="X20" t="str">
            <v>Y</v>
          </cell>
          <cell r="Y20" t="str">
            <v>Y</v>
          </cell>
          <cell r="Z20" t="str">
            <v>Y</v>
          </cell>
          <cell r="AA20" t="str">
            <v>Y</v>
          </cell>
          <cell r="AB20" t="str">
            <v>Y</v>
          </cell>
          <cell r="AC20" t="str">
            <v>Y</v>
          </cell>
          <cell r="AD20" t="str">
            <v>N</v>
          </cell>
          <cell r="AE20" t="str">
            <v>Y</v>
          </cell>
          <cell r="AF20" t="str">
            <v>Y</v>
          </cell>
          <cell r="AG20" t="str">
            <v>Y</v>
          </cell>
          <cell r="AH20" t="str">
            <v>Y</v>
          </cell>
          <cell r="AI20" t="str">
            <v>Y</v>
          </cell>
          <cell r="AJ20" t="str">
            <v>Y</v>
          </cell>
          <cell r="AK20" t="str">
            <v>Y</v>
          </cell>
          <cell r="AL20" t="str">
            <v>Y</v>
          </cell>
          <cell r="AM20" t="str">
            <v>Y</v>
          </cell>
          <cell r="AN20" t="str">
            <v>Y</v>
          </cell>
          <cell r="AO20" t="str">
            <v>Y</v>
          </cell>
          <cell r="AP20" t="str">
            <v>Y</v>
          </cell>
          <cell r="AQ20" t="str">
            <v>Y</v>
          </cell>
          <cell r="AR20" t="str">
            <v>N</v>
          </cell>
          <cell r="AS20">
            <v>27</v>
          </cell>
          <cell r="AT20">
            <v>3</v>
          </cell>
          <cell r="AU20">
            <v>0</v>
          </cell>
          <cell r="AV20" t="str">
            <v>Successful</v>
          </cell>
        </row>
        <row r="21">
          <cell r="B21" t="str">
            <v>101</v>
          </cell>
          <cell r="C21" t="str">
            <v>Stonham Aspal CEVAP School</v>
          </cell>
          <cell r="D21"/>
          <cell r="E21" t="str">
            <v>PRI</v>
          </cell>
          <cell r="F21"/>
          <cell r="G21"/>
          <cell r="H21" t="str">
            <v/>
          </cell>
          <cell r="I21"/>
          <cell r="J21"/>
          <cell r="K21" t="str">
            <v>Helena Tiernay</v>
          </cell>
          <cell r="L21">
            <v>45266</v>
          </cell>
          <cell r="M21">
            <v>45267</v>
          </cell>
          <cell r="N21"/>
          <cell r="O21" t="str">
            <v>Y</v>
          </cell>
          <cell r="P21" t="str">
            <v>Y</v>
          </cell>
          <cell r="Q21" t="str">
            <v>Y</v>
          </cell>
          <cell r="R21" t="str">
            <v>Y</v>
          </cell>
          <cell r="S21" t="str">
            <v>Y</v>
          </cell>
          <cell r="T21" t="str">
            <v>Y</v>
          </cell>
          <cell r="U21" t="str">
            <v>Y</v>
          </cell>
          <cell r="V21" t="str">
            <v>I</v>
          </cell>
          <cell r="W21" t="str">
            <v>Y</v>
          </cell>
          <cell r="X21" t="str">
            <v>Y</v>
          </cell>
          <cell r="Y21" t="str">
            <v>Y</v>
          </cell>
          <cell r="Z21" t="str">
            <v>Y</v>
          </cell>
          <cell r="AA21" t="str">
            <v>Y</v>
          </cell>
          <cell r="AB21" t="str">
            <v>Y</v>
          </cell>
          <cell r="AC21" t="str">
            <v>Y</v>
          </cell>
          <cell r="AD21" t="str">
            <v>Y</v>
          </cell>
          <cell r="AE21" t="str">
            <v>Y</v>
          </cell>
          <cell r="AF21" t="str">
            <v>Y</v>
          </cell>
          <cell r="AG21" t="str">
            <v>I</v>
          </cell>
          <cell r="AH21" t="str">
            <v>Y</v>
          </cell>
          <cell r="AI21" t="str">
            <v>Y</v>
          </cell>
          <cell r="AJ21" t="str">
            <v>Y</v>
          </cell>
          <cell r="AK21" t="str">
            <v>Y</v>
          </cell>
          <cell r="AL21" t="str">
            <v>Y</v>
          </cell>
          <cell r="AM21" t="str">
            <v>Y</v>
          </cell>
          <cell r="AN21" t="str">
            <v>Y</v>
          </cell>
          <cell r="AO21" t="str">
            <v>Y</v>
          </cell>
          <cell r="AP21" t="str">
            <v>Y</v>
          </cell>
          <cell r="AQ21" t="str">
            <v>Y</v>
          </cell>
          <cell r="AR21" t="str">
            <v>N</v>
          </cell>
          <cell r="AS21">
            <v>27</v>
          </cell>
          <cell r="AT21">
            <v>1</v>
          </cell>
          <cell r="AU21">
            <v>2</v>
          </cell>
          <cell r="AV21" t="str">
            <v>Successful</v>
          </cell>
        </row>
        <row r="22">
          <cell r="B22" t="str">
            <v>112</v>
          </cell>
          <cell r="C22" t="str">
            <v>Wilby CEVCP School</v>
          </cell>
          <cell r="D22"/>
          <cell r="E22" t="str">
            <v>PRI</v>
          </cell>
          <cell r="F22"/>
          <cell r="G22">
            <v>45261</v>
          </cell>
          <cell r="H22" t="str">
            <v>Exempt</v>
          </cell>
          <cell r="I22" t="str">
            <v>e. academy conversion</v>
          </cell>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v>0</v>
          </cell>
          <cell r="AT22">
            <v>0</v>
          </cell>
          <cell r="AU22">
            <v>0</v>
          </cell>
          <cell r="AV22"/>
        </row>
        <row r="23">
          <cell r="B23" t="str">
            <v>113</v>
          </cell>
          <cell r="C23" t="str">
            <v>Worlingham CEVCP School</v>
          </cell>
          <cell r="D23"/>
          <cell r="E23" t="str">
            <v>PRI</v>
          </cell>
          <cell r="F23"/>
          <cell r="G23"/>
          <cell r="H23" t="str">
            <v/>
          </cell>
          <cell r="I23"/>
          <cell r="J23"/>
          <cell r="K23" t="str">
            <v>Stephanie Holbrough</v>
          </cell>
          <cell r="L23">
            <v>45258</v>
          </cell>
          <cell r="M23" t="str">
            <v>2911/23</v>
          </cell>
          <cell r="N23" t="str">
            <v>Q19 &amp; Q27</v>
          </cell>
          <cell r="O23" t="str">
            <v>Y</v>
          </cell>
          <cell r="P23" t="str">
            <v>Y</v>
          </cell>
          <cell r="Q23" t="str">
            <v>Y</v>
          </cell>
          <cell r="R23" t="str">
            <v>Y</v>
          </cell>
          <cell r="S23" t="str">
            <v>Y</v>
          </cell>
          <cell r="T23" t="str">
            <v>Y</v>
          </cell>
          <cell r="U23" t="str">
            <v>Y</v>
          </cell>
          <cell r="V23" t="str">
            <v>Y</v>
          </cell>
          <cell r="W23" t="str">
            <v>Y</v>
          </cell>
          <cell r="X23" t="str">
            <v>Y</v>
          </cell>
          <cell r="Y23" t="str">
            <v>Y</v>
          </cell>
          <cell r="Z23" t="str">
            <v>Y</v>
          </cell>
          <cell r="AA23" t="str">
            <v>Y</v>
          </cell>
          <cell r="AB23" t="str">
            <v>Y</v>
          </cell>
          <cell r="AC23" t="str">
            <v>Y</v>
          </cell>
          <cell r="AD23" t="str">
            <v>Y</v>
          </cell>
          <cell r="AE23" t="str">
            <v>Y</v>
          </cell>
          <cell r="AF23" t="str">
            <v>Y</v>
          </cell>
          <cell r="AG23" t="str">
            <v>N</v>
          </cell>
          <cell r="AH23" t="str">
            <v>Y</v>
          </cell>
          <cell r="AI23" t="str">
            <v>Y</v>
          </cell>
          <cell r="AJ23" t="str">
            <v>Y</v>
          </cell>
          <cell r="AK23" t="str">
            <v>Y</v>
          </cell>
          <cell r="AL23" t="str">
            <v>Y</v>
          </cell>
          <cell r="AM23" t="str">
            <v>Y</v>
          </cell>
          <cell r="AN23" t="str">
            <v>Y</v>
          </cell>
          <cell r="AO23" t="str">
            <v>Y</v>
          </cell>
          <cell r="AP23" t="str">
            <v>Y</v>
          </cell>
          <cell r="AQ23" t="str">
            <v>Y</v>
          </cell>
          <cell r="AR23" t="str">
            <v>N</v>
          </cell>
          <cell r="AS23">
            <v>28</v>
          </cell>
          <cell r="AT23">
            <v>2</v>
          </cell>
          <cell r="AU23">
            <v>0</v>
          </cell>
          <cell r="AV23" t="str">
            <v>Successful</v>
          </cell>
        </row>
        <row r="24">
          <cell r="B24" t="str">
            <v>114</v>
          </cell>
          <cell r="C24" t="str">
            <v>Worlingworth CEVCP School</v>
          </cell>
          <cell r="D24"/>
          <cell r="E24" t="str">
            <v>PRI</v>
          </cell>
          <cell r="F24"/>
          <cell r="G24"/>
          <cell r="H24" t="str">
            <v/>
          </cell>
          <cell r="I24"/>
          <cell r="J24"/>
          <cell r="K24" t="str">
            <v>Carolyn Evans</v>
          </cell>
          <cell r="L24">
            <v>45275</v>
          </cell>
          <cell r="M24">
            <v>45278</v>
          </cell>
          <cell r="N24" t="str">
            <v>See Saved Document</v>
          </cell>
          <cell r="O24" t="str">
            <v>I</v>
          </cell>
          <cell r="P24" t="str">
            <v>Y</v>
          </cell>
          <cell r="Q24" t="str">
            <v>Y</v>
          </cell>
          <cell r="R24" t="str">
            <v>I</v>
          </cell>
          <cell r="S24" t="str">
            <v>Y</v>
          </cell>
          <cell r="T24" t="str">
            <v>Y</v>
          </cell>
          <cell r="U24" t="str">
            <v>Y</v>
          </cell>
          <cell r="V24" t="str">
            <v>Y</v>
          </cell>
          <cell r="W24" t="str">
            <v>Y</v>
          </cell>
          <cell r="X24" t="str">
            <v>Y</v>
          </cell>
          <cell r="Y24" t="str">
            <v>Y</v>
          </cell>
          <cell r="Z24" t="str">
            <v>Y</v>
          </cell>
          <cell r="AA24" t="str">
            <v>Y</v>
          </cell>
          <cell r="AB24" t="str">
            <v>Y</v>
          </cell>
          <cell r="AC24" t="str">
            <v>Y</v>
          </cell>
          <cell r="AD24" t="str">
            <v>Y</v>
          </cell>
          <cell r="AE24" t="str">
            <v>Y</v>
          </cell>
          <cell r="AF24" t="str">
            <v>Y</v>
          </cell>
          <cell r="AG24" t="str">
            <v>Y</v>
          </cell>
          <cell r="AH24" t="str">
            <v>Y</v>
          </cell>
          <cell r="AI24" t="str">
            <v>Y</v>
          </cell>
          <cell r="AJ24" t="str">
            <v>Y</v>
          </cell>
          <cell r="AK24" t="str">
            <v>Y</v>
          </cell>
          <cell r="AL24" t="str">
            <v>Y</v>
          </cell>
          <cell r="AM24" t="str">
            <v>Y</v>
          </cell>
          <cell r="AN24" t="str">
            <v>Y</v>
          </cell>
          <cell r="AO24" t="str">
            <v>Y</v>
          </cell>
          <cell r="AP24" t="str">
            <v>Y</v>
          </cell>
          <cell r="AQ24" t="str">
            <v>Y</v>
          </cell>
          <cell r="AR24" t="str">
            <v>Y</v>
          </cell>
          <cell r="AS24">
            <v>28</v>
          </cell>
          <cell r="AT24">
            <v>0</v>
          </cell>
          <cell r="AU24">
            <v>2</v>
          </cell>
          <cell r="AV24" t="str">
            <v>Successful</v>
          </cell>
        </row>
        <row r="25">
          <cell r="B25" t="str">
            <v>187</v>
          </cell>
          <cell r="C25" t="str">
            <v>Horizon School</v>
          </cell>
          <cell r="D25"/>
          <cell r="E25" t="str">
            <v>PRU</v>
          </cell>
          <cell r="F25"/>
          <cell r="G25"/>
          <cell r="H25" t="str">
            <v/>
          </cell>
          <cell r="I25"/>
          <cell r="J25"/>
          <cell r="K25" t="str">
            <v>Gemma Clarke</v>
          </cell>
          <cell r="L25">
            <v>45272</v>
          </cell>
          <cell r="M25">
            <v>45273</v>
          </cell>
          <cell r="N25"/>
          <cell r="O25" t="str">
            <v>Y</v>
          </cell>
          <cell r="P25" t="str">
            <v>Y</v>
          </cell>
          <cell r="Q25" t="str">
            <v>Y</v>
          </cell>
          <cell r="R25" t="str">
            <v>Y</v>
          </cell>
          <cell r="S25" t="str">
            <v>Y</v>
          </cell>
          <cell r="T25" t="str">
            <v>Y</v>
          </cell>
          <cell r="U25" t="str">
            <v>Y</v>
          </cell>
          <cell r="V25" t="str">
            <v>Y</v>
          </cell>
          <cell r="W25" t="str">
            <v>Y</v>
          </cell>
          <cell r="X25" t="str">
            <v>Y</v>
          </cell>
          <cell r="Y25" t="str">
            <v>Y</v>
          </cell>
          <cell r="Z25" t="str">
            <v>Y</v>
          </cell>
          <cell r="AA25" t="str">
            <v>Y</v>
          </cell>
          <cell r="AB25" t="str">
            <v>Y</v>
          </cell>
          <cell r="AC25" t="str">
            <v>Y</v>
          </cell>
          <cell r="AD25" t="str">
            <v>Y</v>
          </cell>
          <cell r="AE25" t="str">
            <v>Y</v>
          </cell>
          <cell r="AF25" t="str">
            <v>Y</v>
          </cell>
          <cell r="AG25" t="str">
            <v>Y</v>
          </cell>
          <cell r="AH25" t="str">
            <v>Y</v>
          </cell>
          <cell r="AI25" t="str">
            <v>Y</v>
          </cell>
          <cell r="AJ25" t="str">
            <v>Y</v>
          </cell>
          <cell r="AK25" t="str">
            <v>Y</v>
          </cell>
          <cell r="AL25" t="str">
            <v>Y</v>
          </cell>
          <cell r="AM25" t="str">
            <v>Y</v>
          </cell>
          <cell r="AN25" t="str">
            <v>Y</v>
          </cell>
          <cell r="AO25" t="str">
            <v>Y</v>
          </cell>
          <cell r="AP25" t="str">
            <v>Y</v>
          </cell>
          <cell r="AQ25" t="str">
            <v>Y</v>
          </cell>
          <cell r="AR25" t="str">
            <v>N</v>
          </cell>
          <cell r="AS25">
            <v>29</v>
          </cell>
          <cell r="AT25">
            <v>1</v>
          </cell>
          <cell r="AU25">
            <v>0</v>
          </cell>
          <cell r="AV25" t="str">
            <v>Successful</v>
          </cell>
        </row>
        <row r="26">
          <cell r="B26" t="str">
            <v>202</v>
          </cell>
          <cell r="C26" t="str">
            <v xml:space="preserve">Bawdsey CEVCP School </v>
          </cell>
          <cell r="D26"/>
          <cell r="E26" t="str">
            <v>PRI</v>
          </cell>
          <cell r="F26"/>
          <cell r="G26"/>
          <cell r="H26" t="str">
            <v/>
          </cell>
          <cell r="I26"/>
          <cell r="J26"/>
          <cell r="K26" t="str">
            <v>Tony Gibson</v>
          </cell>
          <cell r="L26">
            <v>45278</v>
          </cell>
          <cell r="M26">
            <v>45278</v>
          </cell>
          <cell r="N26" t="str">
            <v>No Action required</v>
          </cell>
          <cell r="O26" t="str">
            <v>Y</v>
          </cell>
          <cell r="P26" t="str">
            <v>Y</v>
          </cell>
          <cell r="Q26" t="str">
            <v>Y</v>
          </cell>
          <cell r="R26" t="str">
            <v>Y</v>
          </cell>
          <cell r="S26" t="str">
            <v>Y</v>
          </cell>
          <cell r="T26" t="str">
            <v>Y</v>
          </cell>
          <cell r="U26" t="str">
            <v>Y</v>
          </cell>
          <cell r="V26" t="str">
            <v>Y</v>
          </cell>
          <cell r="W26" t="str">
            <v>Y</v>
          </cell>
          <cell r="X26" t="str">
            <v>Y</v>
          </cell>
          <cell r="Y26" t="str">
            <v>Y</v>
          </cell>
          <cell r="Z26" t="str">
            <v>Y</v>
          </cell>
          <cell r="AA26" t="str">
            <v>Y</v>
          </cell>
          <cell r="AB26" t="str">
            <v>Y</v>
          </cell>
          <cell r="AC26" t="str">
            <v>Y</v>
          </cell>
          <cell r="AD26" t="str">
            <v>N</v>
          </cell>
          <cell r="AE26" t="str">
            <v>N</v>
          </cell>
          <cell r="AF26" t="str">
            <v>Y</v>
          </cell>
          <cell r="AG26" t="str">
            <v>Y</v>
          </cell>
          <cell r="AH26" t="str">
            <v>Y</v>
          </cell>
          <cell r="AI26" t="str">
            <v>Y</v>
          </cell>
          <cell r="AJ26" t="str">
            <v>Y</v>
          </cell>
          <cell r="AK26" t="str">
            <v>Y</v>
          </cell>
          <cell r="AL26" t="str">
            <v>Y</v>
          </cell>
          <cell r="AM26" t="str">
            <v>Y</v>
          </cell>
          <cell r="AN26" t="str">
            <v>N</v>
          </cell>
          <cell r="AO26" t="str">
            <v>Y</v>
          </cell>
          <cell r="AP26" t="str">
            <v>Y</v>
          </cell>
          <cell r="AQ26" t="str">
            <v>Y</v>
          </cell>
          <cell r="AR26" t="str">
            <v>N</v>
          </cell>
          <cell r="AS26">
            <v>26</v>
          </cell>
          <cell r="AT26">
            <v>4</v>
          </cell>
          <cell r="AU26">
            <v>0</v>
          </cell>
          <cell r="AV26" t="str">
            <v>Successful</v>
          </cell>
        </row>
        <row r="27">
          <cell r="B27" t="str">
            <v>203</v>
          </cell>
          <cell r="C27" t="str">
            <v>Bentley CEVCP School</v>
          </cell>
          <cell r="D27"/>
          <cell r="E27" t="str">
            <v>PRI</v>
          </cell>
          <cell r="F27"/>
          <cell r="G27"/>
          <cell r="H27" t="str">
            <v/>
          </cell>
          <cell r="I27"/>
          <cell r="J27"/>
          <cell r="K27" t="str">
            <v>Simon Hurst</v>
          </cell>
          <cell r="L27">
            <v>45266</v>
          </cell>
          <cell r="M27">
            <v>45273</v>
          </cell>
          <cell r="N27"/>
          <cell r="O27" t="str">
            <v>Y</v>
          </cell>
          <cell r="P27" t="str">
            <v>Y</v>
          </cell>
          <cell r="Q27" t="str">
            <v>Y</v>
          </cell>
          <cell r="R27" t="str">
            <v>Y</v>
          </cell>
          <cell r="S27" t="str">
            <v>Y</v>
          </cell>
          <cell r="T27" t="str">
            <v>Y</v>
          </cell>
          <cell r="U27" t="str">
            <v>Y</v>
          </cell>
          <cell r="V27" t="str">
            <v>Y</v>
          </cell>
          <cell r="W27" t="str">
            <v>Y</v>
          </cell>
          <cell r="X27" t="str">
            <v>Y</v>
          </cell>
          <cell r="Y27" t="str">
            <v>Y</v>
          </cell>
          <cell r="Z27" t="str">
            <v>Y</v>
          </cell>
          <cell r="AA27" t="str">
            <v>Y</v>
          </cell>
          <cell r="AB27" t="str">
            <v>Y</v>
          </cell>
          <cell r="AC27" t="str">
            <v>Y</v>
          </cell>
          <cell r="AD27" t="str">
            <v>Y</v>
          </cell>
          <cell r="AE27" t="str">
            <v>Y</v>
          </cell>
          <cell r="AF27" t="str">
            <v>Y</v>
          </cell>
          <cell r="AG27" t="str">
            <v>Y</v>
          </cell>
          <cell r="AH27" t="str">
            <v>Y</v>
          </cell>
          <cell r="AI27" t="str">
            <v>Y</v>
          </cell>
          <cell r="AJ27" t="str">
            <v>Y</v>
          </cell>
          <cell r="AK27" t="str">
            <v>Y</v>
          </cell>
          <cell r="AL27" t="str">
            <v>Y</v>
          </cell>
          <cell r="AM27" t="str">
            <v>Y</v>
          </cell>
          <cell r="AN27" t="str">
            <v>Y</v>
          </cell>
          <cell r="AO27" t="str">
            <v>Y</v>
          </cell>
          <cell r="AP27" t="str">
            <v>Y</v>
          </cell>
          <cell r="AQ27" t="str">
            <v>Y</v>
          </cell>
          <cell r="AR27" t="str">
            <v>N</v>
          </cell>
          <cell r="AS27">
            <v>29</v>
          </cell>
          <cell r="AT27">
            <v>1</v>
          </cell>
          <cell r="AU27">
            <v>0</v>
          </cell>
          <cell r="AV27" t="str">
            <v>Successful</v>
          </cell>
        </row>
        <row r="28">
          <cell r="B28" t="str">
            <v>205</v>
          </cell>
          <cell r="C28" t="str">
            <v>Bildeston Primary School</v>
          </cell>
          <cell r="D28"/>
          <cell r="E28" t="str">
            <v>PRI</v>
          </cell>
          <cell r="F28"/>
          <cell r="G28"/>
          <cell r="H28" t="str">
            <v/>
          </cell>
          <cell r="I28"/>
          <cell r="J28"/>
          <cell r="K28" t="str">
            <v>Heather Williams</v>
          </cell>
          <cell r="L28">
            <v>45244</v>
          </cell>
          <cell r="M28">
            <v>45250</v>
          </cell>
          <cell r="N28" t="str">
            <v>No Action required</v>
          </cell>
          <cell r="O28" t="str">
            <v>Y</v>
          </cell>
          <cell r="P28" t="str">
            <v>Y</v>
          </cell>
          <cell r="Q28" t="str">
            <v>Y</v>
          </cell>
          <cell r="R28" t="str">
            <v>Y</v>
          </cell>
          <cell r="S28" t="str">
            <v>Y</v>
          </cell>
          <cell r="T28" t="str">
            <v>Y</v>
          </cell>
          <cell r="U28" t="str">
            <v>Y</v>
          </cell>
          <cell r="V28" t="str">
            <v>Y</v>
          </cell>
          <cell r="W28" t="str">
            <v>Y</v>
          </cell>
          <cell r="X28" t="str">
            <v>Y</v>
          </cell>
          <cell r="Y28" t="str">
            <v>Y</v>
          </cell>
          <cell r="Z28" t="str">
            <v>Y</v>
          </cell>
          <cell r="AA28" t="str">
            <v>Y</v>
          </cell>
          <cell r="AB28" t="str">
            <v>Y</v>
          </cell>
          <cell r="AC28" t="str">
            <v>Y</v>
          </cell>
          <cell r="AD28" t="str">
            <v>Y</v>
          </cell>
          <cell r="AE28" t="str">
            <v>Y</v>
          </cell>
          <cell r="AF28" t="str">
            <v>Y</v>
          </cell>
          <cell r="AG28" t="str">
            <v>Y</v>
          </cell>
          <cell r="AH28" t="str">
            <v>Y</v>
          </cell>
          <cell r="AI28" t="str">
            <v>Y</v>
          </cell>
          <cell r="AJ28" t="str">
            <v>Y</v>
          </cell>
          <cell r="AK28" t="str">
            <v>Y</v>
          </cell>
          <cell r="AL28" t="str">
            <v>Y</v>
          </cell>
          <cell r="AM28" t="str">
            <v>Y</v>
          </cell>
          <cell r="AN28" t="str">
            <v>Y</v>
          </cell>
          <cell r="AO28" t="str">
            <v>Y</v>
          </cell>
          <cell r="AP28" t="str">
            <v>Y</v>
          </cell>
          <cell r="AQ28" t="str">
            <v>Y</v>
          </cell>
          <cell r="AR28" t="str">
            <v>Y</v>
          </cell>
          <cell r="AS28">
            <v>30</v>
          </cell>
          <cell r="AT28">
            <v>0</v>
          </cell>
          <cell r="AU28">
            <v>0</v>
          </cell>
          <cell r="AV28" t="str">
            <v>Successful</v>
          </cell>
        </row>
        <row r="29">
          <cell r="B29" t="str">
            <v>206</v>
          </cell>
          <cell r="C29" t="str">
            <v>Bramford CEVCP School</v>
          </cell>
          <cell r="D29"/>
          <cell r="E29" t="str">
            <v>PRI</v>
          </cell>
          <cell r="F29"/>
          <cell r="G29"/>
          <cell r="H29" t="str">
            <v/>
          </cell>
          <cell r="I29"/>
          <cell r="J29"/>
          <cell r="K29" t="str">
            <v>Tim Clarke</v>
          </cell>
          <cell r="L29">
            <v>45259</v>
          </cell>
          <cell r="M29">
            <v>45259</v>
          </cell>
          <cell r="N29"/>
          <cell r="O29" t="str">
            <v>I</v>
          </cell>
          <cell r="P29" t="str">
            <v>I</v>
          </cell>
          <cell r="Q29" t="str">
            <v>Y</v>
          </cell>
          <cell r="R29" t="str">
            <v>Y</v>
          </cell>
          <cell r="S29" t="str">
            <v>Y</v>
          </cell>
          <cell r="T29" t="str">
            <v>N</v>
          </cell>
          <cell r="U29" t="str">
            <v>Y</v>
          </cell>
          <cell r="V29" t="str">
            <v>Y</v>
          </cell>
          <cell r="W29" t="str">
            <v>I</v>
          </cell>
          <cell r="X29" t="str">
            <v>Y</v>
          </cell>
          <cell r="Y29" t="str">
            <v>Y</v>
          </cell>
          <cell r="Z29" t="str">
            <v>Y</v>
          </cell>
          <cell r="AA29" t="str">
            <v>I</v>
          </cell>
          <cell r="AB29" t="str">
            <v>Y</v>
          </cell>
          <cell r="AC29" t="str">
            <v>Y</v>
          </cell>
          <cell r="AD29" t="str">
            <v>Y</v>
          </cell>
          <cell r="AE29" t="str">
            <v>N</v>
          </cell>
          <cell r="AF29" t="str">
            <v>Y</v>
          </cell>
          <cell r="AG29" t="str">
            <v>Y</v>
          </cell>
          <cell r="AH29" t="str">
            <v>Y</v>
          </cell>
          <cell r="AI29" t="str">
            <v>Y</v>
          </cell>
          <cell r="AJ29" t="str">
            <v>Y</v>
          </cell>
          <cell r="AK29" t="str">
            <v>Y</v>
          </cell>
          <cell r="AL29" t="str">
            <v>Y</v>
          </cell>
          <cell r="AM29" t="str">
            <v>I</v>
          </cell>
          <cell r="AN29" t="str">
            <v>Y</v>
          </cell>
          <cell r="AO29" t="str">
            <v>Y</v>
          </cell>
          <cell r="AP29" t="str">
            <v>Y</v>
          </cell>
          <cell r="AQ29" t="str">
            <v>Y</v>
          </cell>
          <cell r="AR29" t="str">
            <v>N</v>
          </cell>
          <cell r="AS29">
            <v>22</v>
          </cell>
          <cell r="AT29">
            <v>3</v>
          </cell>
          <cell r="AU29">
            <v>5</v>
          </cell>
          <cell r="AV29" t="str">
            <v>Successful</v>
          </cell>
        </row>
        <row r="30">
          <cell r="B30" t="str">
            <v>211</v>
          </cell>
          <cell r="C30" t="str">
            <v>Bucklesham Primary School</v>
          </cell>
          <cell r="D30"/>
          <cell r="E30" t="str">
            <v>PRI</v>
          </cell>
          <cell r="F30"/>
          <cell r="G30"/>
          <cell r="H30" t="str">
            <v/>
          </cell>
          <cell r="I30"/>
          <cell r="J30"/>
          <cell r="K30" t="str">
            <v>Charlotte Gammons</v>
          </cell>
          <cell r="L30">
            <v>45267</v>
          </cell>
          <cell r="M30">
            <v>45274</v>
          </cell>
          <cell r="N30"/>
          <cell r="O30" t="str">
            <v>I</v>
          </cell>
          <cell r="P30" t="str">
            <v>Y</v>
          </cell>
          <cell r="Q30" t="str">
            <v>Y</v>
          </cell>
          <cell r="R30" t="str">
            <v>Y</v>
          </cell>
          <cell r="S30" t="str">
            <v>Y</v>
          </cell>
          <cell r="T30" t="str">
            <v>Y</v>
          </cell>
          <cell r="U30" t="str">
            <v>Y</v>
          </cell>
          <cell r="V30" t="str">
            <v>I</v>
          </cell>
          <cell r="W30" t="str">
            <v>Y</v>
          </cell>
          <cell r="X30" t="str">
            <v>Y</v>
          </cell>
          <cell r="Y30" t="str">
            <v>Y</v>
          </cell>
          <cell r="Z30" t="str">
            <v>Y</v>
          </cell>
          <cell r="AA30" t="str">
            <v>Y</v>
          </cell>
          <cell r="AB30" t="str">
            <v>Y</v>
          </cell>
          <cell r="AC30" t="str">
            <v>Y</v>
          </cell>
          <cell r="AD30" t="str">
            <v>N</v>
          </cell>
          <cell r="AE30" t="str">
            <v>Y</v>
          </cell>
          <cell r="AF30" t="str">
            <v>I</v>
          </cell>
          <cell r="AG30" t="str">
            <v>I</v>
          </cell>
          <cell r="AH30" t="str">
            <v>Y</v>
          </cell>
          <cell r="AI30" t="str">
            <v>Y</v>
          </cell>
          <cell r="AJ30" t="str">
            <v>Y</v>
          </cell>
          <cell r="AK30" t="str">
            <v>Y</v>
          </cell>
          <cell r="AL30" t="str">
            <v>I</v>
          </cell>
          <cell r="AM30" t="str">
            <v>I</v>
          </cell>
          <cell r="AN30" t="str">
            <v>Y</v>
          </cell>
          <cell r="AO30" t="str">
            <v>Y</v>
          </cell>
          <cell r="AP30" t="str">
            <v>Y</v>
          </cell>
          <cell r="AQ30" t="str">
            <v>Y</v>
          </cell>
          <cell r="AR30" t="str">
            <v>Y</v>
          </cell>
          <cell r="AS30">
            <v>23</v>
          </cell>
          <cell r="AT30">
            <v>1</v>
          </cell>
          <cell r="AU30">
            <v>6</v>
          </cell>
          <cell r="AV30" t="str">
            <v>Successful</v>
          </cell>
        </row>
        <row r="31">
          <cell r="B31" t="str">
            <v>216</v>
          </cell>
          <cell r="C31" t="str">
            <v>Capel St Mary CEVCP School</v>
          </cell>
          <cell r="D31"/>
          <cell r="E31" t="str">
            <v>PRI</v>
          </cell>
          <cell r="F31"/>
          <cell r="G31"/>
          <cell r="H31" t="str">
            <v/>
          </cell>
          <cell r="I31"/>
          <cell r="J31"/>
          <cell r="K31" t="str">
            <v>Alison Huard</v>
          </cell>
          <cell r="L31">
            <v>45259</v>
          </cell>
          <cell r="M31">
            <v>45236</v>
          </cell>
          <cell r="N31"/>
          <cell r="O31" t="str">
            <v>Y</v>
          </cell>
          <cell r="P31" t="str">
            <v>I</v>
          </cell>
          <cell r="Q31" t="str">
            <v>Y</v>
          </cell>
          <cell r="R31" t="str">
            <v>I</v>
          </cell>
          <cell r="S31" t="str">
            <v>Y</v>
          </cell>
          <cell r="T31" t="str">
            <v>Y</v>
          </cell>
          <cell r="U31" t="str">
            <v>I</v>
          </cell>
          <cell r="V31" t="str">
            <v>Y</v>
          </cell>
          <cell r="W31" t="str">
            <v>I</v>
          </cell>
          <cell r="X31" t="str">
            <v>Y</v>
          </cell>
          <cell r="Y31" t="str">
            <v>Y</v>
          </cell>
          <cell r="Z31" t="str">
            <v>Y</v>
          </cell>
          <cell r="AA31" t="str">
            <v>I</v>
          </cell>
          <cell r="AB31" t="str">
            <v>Y</v>
          </cell>
          <cell r="AC31" t="str">
            <v>Y</v>
          </cell>
          <cell r="AD31" t="str">
            <v>Y</v>
          </cell>
          <cell r="AE31" t="str">
            <v>Y</v>
          </cell>
          <cell r="AF31" t="str">
            <v>Y</v>
          </cell>
          <cell r="AG31" t="str">
            <v>Y</v>
          </cell>
          <cell r="AH31" t="str">
            <v>Y</v>
          </cell>
          <cell r="AI31" t="str">
            <v>I</v>
          </cell>
          <cell r="AJ31" t="str">
            <v>Y</v>
          </cell>
          <cell r="AK31" t="str">
            <v>Y</v>
          </cell>
          <cell r="AL31" t="str">
            <v>I</v>
          </cell>
          <cell r="AM31" t="str">
            <v>I</v>
          </cell>
          <cell r="AN31" t="str">
            <v>I</v>
          </cell>
          <cell r="AO31" t="str">
            <v>Y</v>
          </cell>
          <cell r="AP31" t="str">
            <v>Y</v>
          </cell>
          <cell r="AQ31" t="str">
            <v>Y</v>
          </cell>
          <cell r="AR31" t="str">
            <v>N</v>
          </cell>
          <cell r="AS31">
            <v>20</v>
          </cell>
          <cell r="AT31">
            <v>1</v>
          </cell>
          <cell r="AU31">
            <v>9</v>
          </cell>
          <cell r="AV31" t="str">
            <v>Successful</v>
          </cell>
        </row>
        <row r="32">
          <cell r="B32" t="str">
            <v>220</v>
          </cell>
          <cell r="C32" t="str">
            <v>Copdock Primary School</v>
          </cell>
          <cell r="D32"/>
          <cell r="E32" t="str">
            <v>PRI</v>
          </cell>
          <cell r="F32"/>
          <cell r="G32"/>
          <cell r="H32" t="str">
            <v/>
          </cell>
          <cell r="I32"/>
          <cell r="J32"/>
          <cell r="K32" t="str">
            <v>Simon Hurst</v>
          </cell>
          <cell r="L32">
            <v>45266</v>
          </cell>
          <cell r="M32">
            <v>45273</v>
          </cell>
          <cell r="N32"/>
          <cell r="O32" t="str">
            <v>Y</v>
          </cell>
          <cell r="P32" t="str">
            <v>Y</v>
          </cell>
          <cell r="Q32" t="str">
            <v>Y</v>
          </cell>
          <cell r="R32" t="str">
            <v>Y</v>
          </cell>
          <cell r="S32" t="str">
            <v>Y</v>
          </cell>
          <cell r="T32" t="str">
            <v>Y</v>
          </cell>
          <cell r="U32" t="str">
            <v>Y</v>
          </cell>
          <cell r="V32" t="str">
            <v>Y</v>
          </cell>
          <cell r="W32" t="str">
            <v>Y</v>
          </cell>
          <cell r="X32" t="str">
            <v>Y</v>
          </cell>
          <cell r="Y32" t="str">
            <v>Y</v>
          </cell>
          <cell r="Z32" t="str">
            <v>Y</v>
          </cell>
          <cell r="AA32" t="str">
            <v>Y</v>
          </cell>
          <cell r="AB32" t="str">
            <v>Y</v>
          </cell>
          <cell r="AC32" t="str">
            <v>Y</v>
          </cell>
          <cell r="AD32" t="str">
            <v>Y</v>
          </cell>
          <cell r="AE32" t="str">
            <v>Y</v>
          </cell>
          <cell r="AF32" t="str">
            <v>Y</v>
          </cell>
          <cell r="AG32" t="str">
            <v>Y</v>
          </cell>
          <cell r="AH32" t="str">
            <v>Y</v>
          </cell>
          <cell r="AI32" t="str">
            <v>Y</v>
          </cell>
          <cell r="AJ32" t="str">
            <v>Y</v>
          </cell>
          <cell r="AK32" t="str">
            <v>Y</v>
          </cell>
          <cell r="AL32" t="str">
            <v>Y</v>
          </cell>
          <cell r="AM32" t="str">
            <v>Y</v>
          </cell>
          <cell r="AN32" t="str">
            <v>Y</v>
          </cell>
          <cell r="AO32" t="str">
            <v>Y</v>
          </cell>
          <cell r="AP32" t="str">
            <v>Y</v>
          </cell>
          <cell r="AQ32" t="str">
            <v>Y</v>
          </cell>
          <cell r="AR32" t="str">
            <v>N</v>
          </cell>
          <cell r="AS32">
            <v>29</v>
          </cell>
          <cell r="AT32">
            <v>1</v>
          </cell>
          <cell r="AU32">
            <v>0</v>
          </cell>
          <cell r="AV32" t="str">
            <v>Successful</v>
          </cell>
        </row>
        <row r="33">
          <cell r="B33" t="str">
            <v>223</v>
          </cell>
          <cell r="C33" t="str">
            <v>East Bergholt CEVCP School</v>
          </cell>
          <cell r="D33"/>
          <cell r="E33" t="str">
            <v>PRI</v>
          </cell>
          <cell r="F33"/>
          <cell r="G33"/>
          <cell r="H33" t="str">
            <v/>
          </cell>
          <cell r="I33"/>
          <cell r="J33"/>
          <cell r="K33" t="str">
            <v>Chris Burns</v>
          </cell>
          <cell r="L33">
            <v>45266</v>
          </cell>
          <cell r="M33">
            <v>45272</v>
          </cell>
          <cell r="N33"/>
          <cell r="O33" t="str">
            <v>Y</v>
          </cell>
          <cell r="P33" t="str">
            <v>I</v>
          </cell>
          <cell r="Q33" t="str">
            <v>Y</v>
          </cell>
          <cell r="R33" t="str">
            <v>Y</v>
          </cell>
          <cell r="S33" t="str">
            <v>Y</v>
          </cell>
          <cell r="T33" t="str">
            <v>Y</v>
          </cell>
          <cell r="U33" t="str">
            <v>I</v>
          </cell>
          <cell r="V33" t="str">
            <v>Y</v>
          </cell>
          <cell r="W33" t="str">
            <v>I</v>
          </cell>
          <cell r="X33" t="str">
            <v>Y</v>
          </cell>
          <cell r="Y33" t="str">
            <v>Y</v>
          </cell>
          <cell r="Z33" t="str">
            <v>Y</v>
          </cell>
          <cell r="AA33" t="str">
            <v>I</v>
          </cell>
          <cell r="AB33" t="str">
            <v>Y</v>
          </cell>
          <cell r="AC33" t="str">
            <v>Y</v>
          </cell>
          <cell r="AD33" t="str">
            <v>Y</v>
          </cell>
          <cell r="AE33" t="str">
            <v>Y</v>
          </cell>
          <cell r="AF33" t="str">
            <v>Y</v>
          </cell>
          <cell r="AG33" t="str">
            <v>Y</v>
          </cell>
          <cell r="AH33" t="str">
            <v>Y</v>
          </cell>
          <cell r="AI33" t="str">
            <v>Y</v>
          </cell>
          <cell r="AJ33" t="str">
            <v>Y</v>
          </cell>
          <cell r="AK33" t="str">
            <v>Y</v>
          </cell>
          <cell r="AL33" t="str">
            <v>Y</v>
          </cell>
          <cell r="AM33" t="str">
            <v>I</v>
          </cell>
          <cell r="AN33" t="str">
            <v>Y</v>
          </cell>
          <cell r="AO33" t="str">
            <v>Y</v>
          </cell>
          <cell r="AP33" t="str">
            <v>Y</v>
          </cell>
          <cell r="AQ33" t="str">
            <v>I</v>
          </cell>
          <cell r="AR33" t="str">
            <v>N</v>
          </cell>
          <cell r="AS33">
            <v>23</v>
          </cell>
          <cell r="AT33">
            <v>1</v>
          </cell>
          <cell r="AU33">
            <v>6</v>
          </cell>
          <cell r="AV33" t="str">
            <v>Successful</v>
          </cell>
        </row>
        <row r="34">
          <cell r="B34" t="str">
            <v>229</v>
          </cell>
          <cell r="C34" t="str">
            <v>Colneis Junior School</v>
          </cell>
          <cell r="D34"/>
          <cell r="E34" t="str">
            <v>PRI</v>
          </cell>
          <cell r="F34"/>
          <cell r="G34"/>
          <cell r="H34" t="str">
            <v/>
          </cell>
          <cell r="I34"/>
          <cell r="J34"/>
          <cell r="K34" t="str">
            <v>Mark Rice</v>
          </cell>
          <cell r="L34">
            <v>45202</v>
          </cell>
          <cell r="M34">
            <v>45254</v>
          </cell>
          <cell r="N34"/>
          <cell r="O34" t="str">
            <v>Y</v>
          </cell>
          <cell r="P34" t="str">
            <v>I</v>
          </cell>
          <cell r="Q34" t="str">
            <v>Y</v>
          </cell>
          <cell r="R34" t="str">
            <v>Y</v>
          </cell>
          <cell r="S34" t="str">
            <v>Y</v>
          </cell>
          <cell r="T34" t="str">
            <v>Y</v>
          </cell>
          <cell r="U34" t="str">
            <v>Y</v>
          </cell>
          <cell r="V34" t="str">
            <v>I</v>
          </cell>
          <cell r="W34" t="str">
            <v>Y</v>
          </cell>
          <cell r="X34" t="str">
            <v>Y</v>
          </cell>
          <cell r="Y34" t="str">
            <v>Y</v>
          </cell>
          <cell r="Z34" t="str">
            <v>Y</v>
          </cell>
          <cell r="AA34" t="str">
            <v>Y</v>
          </cell>
          <cell r="AB34" t="str">
            <v>Y</v>
          </cell>
          <cell r="AC34" t="str">
            <v>Y</v>
          </cell>
          <cell r="AD34" t="str">
            <v>Y</v>
          </cell>
          <cell r="AE34" t="str">
            <v>Y</v>
          </cell>
          <cell r="AF34" t="str">
            <v>Y</v>
          </cell>
          <cell r="AG34" t="str">
            <v>Y</v>
          </cell>
          <cell r="AH34" t="str">
            <v>I</v>
          </cell>
          <cell r="AI34" t="str">
            <v>Y</v>
          </cell>
          <cell r="AJ34" t="str">
            <v>Y</v>
          </cell>
          <cell r="AK34" t="str">
            <v>Y</v>
          </cell>
          <cell r="AL34" t="str">
            <v>Y</v>
          </cell>
          <cell r="AM34" t="str">
            <v>I</v>
          </cell>
          <cell r="AN34" t="str">
            <v>Y</v>
          </cell>
          <cell r="AO34" t="str">
            <v>Y</v>
          </cell>
          <cell r="AP34" t="str">
            <v>Y</v>
          </cell>
          <cell r="AQ34" t="str">
            <v>Y</v>
          </cell>
          <cell r="AR34" t="str">
            <v>N</v>
          </cell>
          <cell r="AS34">
            <v>25</v>
          </cell>
          <cell r="AT34">
            <v>1</v>
          </cell>
          <cell r="AU34">
            <v>4</v>
          </cell>
          <cell r="AV34" t="str">
            <v>Successful</v>
          </cell>
        </row>
        <row r="35">
          <cell r="B35" t="str">
            <v>230</v>
          </cell>
          <cell r="C35" t="str">
            <v>Fairfield Infant School</v>
          </cell>
          <cell r="D35"/>
          <cell r="E35" t="str">
            <v>PRI</v>
          </cell>
          <cell r="F35"/>
          <cell r="G35"/>
          <cell r="H35" t="str">
            <v/>
          </cell>
          <cell r="I35"/>
          <cell r="J35"/>
          <cell r="K35" t="str">
            <v>Mark Rice</v>
          </cell>
          <cell r="L35">
            <v>45202</v>
          </cell>
          <cell r="M35">
            <v>45254</v>
          </cell>
          <cell r="N35"/>
          <cell r="O35" t="str">
            <v>Y</v>
          </cell>
          <cell r="P35" t="str">
            <v>I</v>
          </cell>
          <cell r="Q35" t="str">
            <v>Y</v>
          </cell>
          <cell r="R35" t="str">
            <v>Y</v>
          </cell>
          <cell r="S35" t="str">
            <v>Y</v>
          </cell>
          <cell r="T35" t="str">
            <v>Y</v>
          </cell>
          <cell r="U35" t="str">
            <v>Y</v>
          </cell>
          <cell r="V35" t="str">
            <v>Y</v>
          </cell>
          <cell r="W35" t="str">
            <v>Y</v>
          </cell>
          <cell r="X35" t="str">
            <v>Y</v>
          </cell>
          <cell r="Y35" t="str">
            <v>Y</v>
          </cell>
          <cell r="Z35" t="str">
            <v>Y</v>
          </cell>
          <cell r="AA35" t="str">
            <v>Y</v>
          </cell>
          <cell r="AB35" t="str">
            <v>Y</v>
          </cell>
          <cell r="AC35" t="str">
            <v>Y</v>
          </cell>
          <cell r="AD35" t="str">
            <v>Y</v>
          </cell>
          <cell r="AE35" t="str">
            <v>Y</v>
          </cell>
          <cell r="AF35" t="str">
            <v>Y</v>
          </cell>
          <cell r="AG35" t="str">
            <v>Y</v>
          </cell>
          <cell r="AH35" t="str">
            <v>I</v>
          </cell>
          <cell r="AI35" t="str">
            <v>I</v>
          </cell>
          <cell r="AJ35" t="str">
            <v>Y</v>
          </cell>
          <cell r="AK35" t="str">
            <v>Y</v>
          </cell>
          <cell r="AL35" t="str">
            <v>I</v>
          </cell>
          <cell r="AM35" t="str">
            <v>I</v>
          </cell>
          <cell r="AN35" t="str">
            <v>Y</v>
          </cell>
          <cell r="AO35" t="str">
            <v>I</v>
          </cell>
          <cell r="AP35" t="str">
            <v>Y</v>
          </cell>
          <cell r="AQ35" t="str">
            <v>Y</v>
          </cell>
          <cell r="AR35" t="str">
            <v>N</v>
          </cell>
          <cell r="AS35">
            <v>23</v>
          </cell>
          <cell r="AT35">
            <v>1</v>
          </cell>
          <cell r="AU35">
            <v>6</v>
          </cell>
          <cell r="AV35" t="str">
            <v>Successful</v>
          </cell>
        </row>
        <row r="36">
          <cell r="B36" t="str">
            <v>232</v>
          </cell>
          <cell r="C36" t="str">
            <v>Kingsfleet Primary School</v>
          </cell>
          <cell r="D36"/>
          <cell r="E36" t="str">
            <v>PRI</v>
          </cell>
          <cell r="F36"/>
          <cell r="G36"/>
          <cell r="H36" t="str">
            <v/>
          </cell>
          <cell r="I36"/>
          <cell r="J36"/>
          <cell r="K36" t="str">
            <v>Lydia Foy</v>
          </cell>
          <cell r="L36">
            <v>45265</v>
          </cell>
          <cell r="M36">
            <v>45278</v>
          </cell>
          <cell r="N36" t="str">
            <v>See Saved Document</v>
          </cell>
          <cell r="O36" t="str">
            <v>Y</v>
          </cell>
          <cell r="P36" t="str">
            <v>Y</v>
          </cell>
          <cell r="Q36" t="str">
            <v>Y</v>
          </cell>
          <cell r="R36" t="str">
            <v>Y</v>
          </cell>
          <cell r="S36" t="str">
            <v>I</v>
          </cell>
          <cell r="T36" t="str">
            <v>Y</v>
          </cell>
          <cell r="U36" t="str">
            <v>I</v>
          </cell>
          <cell r="V36" t="str">
            <v>Y</v>
          </cell>
          <cell r="W36" t="str">
            <v>Y</v>
          </cell>
          <cell r="X36" t="str">
            <v>Y</v>
          </cell>
          <cell r="Y36" t="str">
            <v>Y</v>
          </cell>
          <cell r="Z36" t="str">
            <v>Y</v>
          </cell>
          <cell r="AA36" t="str">
            <v>Y</v>
          </cell>
          <cell r="AB36" t="str">
            <v>I</v>
          </cell>
          <cell r="AC36" t="str">
            <v>Y</v>
          </cell>
          <cell r="AD36" t="str">
            <v>N</v>
          </cell>
          <cell r="AE36" t="str">
            <v>Y</v>
          </cell>
          <cell r="AF36" t="str">
            <v>Y</v>
          </cell>
          <cell r="AG36" t="str">
            <v>Y</v>
          </cell>
          <cell r="AH36" t="str">
            <v>Y</v>
          </cell>
          <cell r="AI36" t="str">
            <v>Y</v>
          </cell>
          <cell r="AJ36" t="str">
            <v>Y</v>
          </cell>
          <cell r="AK36" t="str">
            <v>Y</v>
          </cell>
          <cell r="AL36" t="str">
            <v>Y</v>
          </cell>
          <cell r="AM36" t="str">
            <v>Y</v>
          </cell>
          <cell r="AN36" t="str">
            <v>Y</v>
          </cell>
          <cell r="AO36" t="str">
            <v>I</v>
          </cell>
          <cell r="AP36" t="str">
            <v>Y</v>
          </cell>
          <cell r="AQ36" t="str">
            <v>Y</v>
          </cell>
          <cell r="AR36" t="str">
            <v>N</v>
          </cell>
          <cell r="AS36">
            <v>24</v>
          </cell>
          <cell r="AT36">
            <v>2</v>
          </cell>
          <cell r="AU36">
            <v>4</v>
          </cell>
          <cell r="AV36" t="str">
            <v>Successful</v>
          </cell>
        </row>
        <row r="37">
          <cell r="B37" t="str">
            <v>237</v>
          </cell>
          <cell r="C37" t="str">
            <v>Grundisburgh Primary School</v>
          </cell>
          <cell r="D37"/>
          <cell r="E37" t="str">
            <v>PRI</v>
          </cell>
          <cell r="F37"/>
          <cell r="G37"/>
          <cell r="H37" t="str">
            <v/>
          </cell>
          <cell r="I37"/>
          <cell r="J37"/>
          <cell r="K37" t="str">
            <v>Debbie Standring</v>
          </cell>
          <cell r="L37">
            <v>45250</v>
          </cell>
          <cell r="M37">
            <v>45268</v>
          </cell>
          <cell r="N37"/>
          <cell r="O37" t="str">
            <v>I</v>
          </cell>
          <cell r="P37" t="str">
            <v>I</v>
          </cell>
          <cell r="Q37" t="str">
            <v>Y</v>
          </cell>
          <cell r="R37" t="str">
            <v>Y</v>
          </cell>
          <cell r="S37" t="str">
            <v>Y</v>
          </cell>
          <cell r="T37" t="str">
            <v>Y</v>
          </cell>
          <cell r="U37" t="str">
            <v>Y</v>
          </cell>
          <cell r="V37" t="str">
            <v>Y</v>
          </cell>
          <cell r="W37" t="str">
            <v>Y</v>
          </cell>
          <cell r="X37" t="str">
            <v>Y</v>
          </cell>
          <cell r="Y37" t="str">
            <v>Y</v>
          </cell>
          <cell r="Z37" t="str">
            <v>Y</v>
          </cell>
          <cell r="AA37" t="str">
            <v>Y</v>
          </cell>
          <cell r="AB37" t="str">
            <v>Y</v>
          </cell>
          <cell r="AC37" t="str">
            <v>Y</v>
          </cell>
          <cell r="AD37" t="str">
            <v>Y</v>
          </cell>
          <cell r="AE37" t="str">
            <v>Y</v>
          </cell>
          <cell r="AF37" t="str">
            <v>I</v>
          </cell>
          <cell r="AG37" t="str">
            <v>Y</v>
          </cell>
          <cell r="AH37" t="str">
            <v>Y</v>
          </cell>
          <cell r="AI37" t="str">
            <v>Y</v>
          </cell>
          <cell r="AJ37" t="str">
            <v>Y</v>
          </cell>
          <cell r="AK37" t="str">
            <v>Y</v>
          </cell>
          <cell r="AL37" t="str">
            <v>I</v>
          </cell>
          <cell r="AM37" t="str">
            <v>I</v>
          </cell>
          <cell r="AN37" t="str">
            <v>Y</v>
          </cell>
          <cell r="AO37" t="str">
            <v>I</v>
          </cell>
          <cell r="AP37" t="str">
            <v>Y</v>
          </cell>
          <cell r="AQ37" t="str">
            <v>I</v>
          </cell>
          <cell r="AR37" t="str">
            <v>N</v>
          </cell>
          <cell r="AS37">
            <v>22</v>
          </cell>
          <cell r="AT37">
            <v>1</v>
          </cell>
          <cell r="AU37">
            <v>7</v>
          </cell>
          <cell r="AV37" t="str">
            <v>Successful</v>
          </cell>
        </row>
        <row r="38">
          <cell r="B38" t="str">
            <v>238</v>
          </cell>
          <cell r="C38" t="str">
            <v>Beaumont Community Primary School</v>
          </cell>
          <cell r="D38"/>
          <cell r="E38" t="str">
            <v>PRI</v>
          </cell>
          <cell r="F38"/>
          <cell r="G38"/>
          <cell r="H38" t="str">
            <v/>
          </cell>
          <cell r="I38"/>
          <cell r="J38"/>
          <cell r="K38" t="str">
            <v>Elaine Powling</v>
          </cell>
          <cell r="L38">
            <v>45265</v>
          </cell>
          <cell r="M38">
            <v>45273</v>
          </cell>
          <cell r="N38" t="str">
            <v>No Action required</v>
          </cell>
          <cell r="O38" t="str">
            <v>Y</v>
          </cell>
          <cell r="P38" t="str">
            <v>Y</v>
          </cell>
          <cell r="Q38" t="str">
            <v>Y</v>
          </cell>
          <cell r="R38" t="str">
            <v>I</v>
          </cell>
          <cell r="S38" t="str">
            <v>Y</v>
          </cell>
          <cell r="T38" t="str">
            <v>Y</v>
          </cell>
          <cell r="U38" t="str">
            <v>Y</v>
          </cell>
          <cell r="V38" t="str">
            <v>Y</v>
          </cell>
          <cell r="W38" t="str">
            <v>Y</v>
          </cell>
          <cell r="X38" t="str">
            <v>Y</v>
          </cell>
          <cell r="Y38" t="str">
            <v>Y</v>
          </cell>
          <cell r="Z38" t="str">
            <v>Y</v>
          </cell>
          <cell r="AA38" t="str">
            <v>Y</v>
          </cell>
          <cell r="AB38" t="str">
            <v>Y</v>
          </cell>
          <cell r="AC38" t="str">
            <v>Y</v>
          </cell>
          <cell r="AD38" t="str">
            <v>N</v>
          </cell>
          <cell r="AE38" t="str">
            <v>Y</v>
          </cell>
          <cell r="AF38" t="str">
            <v>Y</v>
          </cell>
          <cell r="AG38" t="str">
            <v>Y</v>
          </cell>
          <cell r="AH38" t="str">
            <v>Y</v>
          </cell>
          <cell r="AI38" t="str">
            <v>Y</v>
          </cell>
          <cell r="AJ38" t="str">
            <v>Y</v>
          </cell>
          <cell r="AK38" t="str">
            <v>Y</v>
          </cell>
          <cell r="AL38" t="str">
            <v>Y</v>
          </cell>
          <cell r="AM38" t="str">
            <v>Y</v>
          </cell>
          <cell r="AN38" t="str">
            <v>I</v>
          </cell>
          <cell r="AO38" t="str">
            <v>I</v>
          </cell>
          <cell r="AP38" t="str">
            <v>Y</v>
          </cell>
          <cell r="AQ38" t="str">
            <v>Y</v>
          </cell>
          <cell r="AR38" t="str">
            <v>N</v>
          </cell>
          <cell r="AS38">
            <v>25</v>
          </cell>
          <cell r="AT38">
            <v>2</v>
          </cell>
          <cell r="AU38">
            <v>3</v>
          </cell>
          <cell r="AV38" t="str">
            <v>Successful</v>
          </cell>
        </row>
        <row r="39">
          <cell r="B39" t="str">
            <v>239</v>
          </cell>
          <cell r="C39" t="str">
            <v>Hadleigh Community Primary School</v>
          </cell>
          <cell r="D39"/>
          <cell r="E39" t="str">
            <v>PRI</v>
          </cell>
          <cell r="F39"/>
          <cell r="G39"/>
          <cell r="H39" t="str">
            <v/>
          </cell>
          <cell r="I39"/>
          <cell r="J39"/>
          <cell r="K39" t="str">
            <v>M Gowers</v>
          </cell>
          <cell r="L39">
            <v>45265</v>
          </cell>
          <cell r="M39">
            <v>45271</v>
          </cell>
          <cell r="N39"/>
          <cell r="O39" t="str">
            <v>I</v>
          </cell>
          <cell r="P39" t="str">
            <v>I</v>
          </cell>
          <cell r="Q39" t="str">
            <v>Y</v>
          </cell>
          <cell r="R39" t="str">
            <v>I</v>
          </cell>
          <cell r="S39" t="str">
            <v>I</v>
          </cell>
          <cell r="T39" t="str">
            <v>Y</v>
          </cell>
          <cell r="U39" t="str">
            <v>Y</v>
          </cell>
          <cell r="V39" t="str">
            <v>I</v>
          </cell>
          <cell r="W39" t="str">
            <v>Y</v>
          </cell>
          <cell r="X39" t="str">
            <v>Y</v>
          </cell>
          <cell r="Y39" t="str">
            <v>Y</v>
          </cell>
          <cell r="Z39" t="str">
            <v>Y</v>
          </cell>
          <cell r="AA39" t="str">
            <v>Y</v>
          </cell>
          <cell r="AB39" t="str">
            <v>Y</v>
          </cell>
          <cell r="AC39" t="str">
            <v>Y</v>
          </cell>
          <cell r="AD39" t="str">
            <v>Y</v>
          </cell>
          <cell r="AE39" t="str">
            <v>Y</v>
          </cell>
          <cell r="AF39" t="str">
            <v>Y</v>
          </cell>
          <cell r="AG39" t="str">
            <v>I</v>
          </cell>
          <cell r="AH39" t="str">
            <v>Y</v>
          </cell>
          <cell r="AI39" t="str">
            <v>Y</v>
          </cell>
          <cell r="AJ39" t="str">
            <v>Y</v>
          </cell>
          <cell r="AK39" t="str">
            <v>Y</v>
          </cell>
          <cell r="AL39" t="str">
            <v>Y</v>
          </cell>
          <cell r="AM39" t="str">
            <v>I</v>
          </cell>
          <cell r="AN39" t="str">
            <v>I</v>
          </cell>
          <cell r="AO39" t="str">
            <v>I</v>
          </cell>
          <cell r="AP39" t="str">
            <v>Y</v>
          </cell>
          <cell r="AQ39" t="str">
            <v>Y</v>
          </cell>
          <cell r="AR39" t="str">
            <v>Y</v>
          </cell>
          <cell r="AS39" t="str">
            <v>N</v>
          </cell>
          <cell r="AT39">
            <v>0</v>
          </cell>
          <cell r="AU39">
            <v>9</v>
          </cell>
          <cell r="AV39" t="str">
            <v>Successful</v>
          </cell>
        </row>
        <row r="40">
          <cell r="B40" t="str">
            <v>245</v>
          </cell>
          <cell r="C40" t="str">
            <v>Holbrook Primary School</v>
          </cell>
          <cell r="D40"/>
          <cell r="E40" t="str">
            <v>PRI</v>
          </cell>
          <cell r="F40"/>
          <cell r="G40"/>
          <cell r="H40" t="str">
            <v/>
          </cell>
          <cell r="I40"/>
          <cell r="J40"/>
          <cell r="K40" t="str">
            <v>Paul Hesketh</v>
          </cell>
          <cell r="L40">
            <v>45274</v>
          </cell>
          <cell r="M40">
            <v>45278</v>
          </cell>
          <cell r="N40" t="str">
            <v>See Saved Document</v>
          </cell>
          <cell r="O40" t="str">
            <v>I</v>
          </cell>
          <cell r="P40" t="str">
            <v>Y</v>
          </cell>
          <cell r="Q40" t="str">
            <v>Y</v>
          </cell>
          <cell r="R40" t="str">
            <v>Y</v>
          </cell>
          <cell r="S40" t="str">
            <v>Y</v>
          </cell>
          <cell r="T40" t="str">
            <v>Y</v>
          </cell>
          <cell r="U40" t="str">
            <v>Y</v>
          </cell>
          <cell r="V40" t="str">
            <v>I</v>
          </cell>
          <cell r="W40" t="str">
            <v>Y</v>
          </cell>
          <cell r="X40" t="str">
            <v>Y</v>
          </cell>
          <cell r="Y40" t="str">
            <v>Y</v>
          </cell>
          <cell r="Z40" t="str">
            <v>Y</v>
          </cell>
          <cell r="AA40" t="str">
            <v>Y</v>
          </cell>
          <cell r="AB40" t="str">
            <v>Y</v>
          </cell>
          <cell r="AC40" t="str">
            <v>Y</v>
          </cell>
          <cell r="AD40" t="str">
            <v>Y</v>
          </cell>
          <cell r="AE40" t="str">
            <v>Y</v>
          </cell>
          <cell r="AF40" t="str">
            <v>Y</v>
          </cell>
          <cell r="AG40" t="str">
            <v>Y</v>
          </cell>
          <cell r="AH40" t="str">
            <v>Y</v>
          </cell>
          <cell r="AI40" t="str">
            <v>Y</v>
          </cell>
          <cell r="AJ40" t="str">
            <v>Y</v>
          </cell>
          <cell r="AK40" t="str">
            <v>Y</v>
          </cell>
          <cell r="AL40" t="str">
            <v>Y</v>
          </cell>
          <cell r="AM40" t="str">
            <v>Y</v>
          </cell>
          <cell r="AN40" t="str">
            <v>Y</v>
          </cell>
          <cell r="AO40" t="str">
            <v>Y</v>
          </cell>
          <cell r="AP40" t="str">
            <v>Y</v>
          </cell>
          <cell r="AQ40" t="str">
            <v>Y</v>
          </cell>
          <cell r="AR40" t="str">
            <v>Y</v>
          </cell>
          <cell r="AS40">
            <v>28</v>
          </cell>
          <cell r="AT40">
            <v>0</v>
          </cell>
          <cell r="AU40">
            <v>2</v>
          </cell>
          <cell r="AV40" t="str">
            <v>Successful</v>
          </cell>
        </row>
        <row r="41">
          <cell r="B41" t="str">
            <v>246</v>
          </cell>
          <cell r="C41" t="str">
            <v>Hollesley Primary School</v>
          </cell>
          <cell r="D41"/>
          <cell r="E41" t="str">
            <v>PRI</v>
          </cell>
          <cell r="F41"/>
          <cell r="G41"/>
          <cell r="H41" t="str">
            <v/>
          </cell>
          <cell r="I41"/>
          <cell r="J41"/>
          <cell r="K41" t="str">
            <v>Patrick Spencer</v>
          </cell>
          <cell r="L41">
            <v>45272</v>
          </cell>
          <cell r="M41">
            <v>45273</v>
          </cell>
          <cell r="N41" t="str">
            <v>See Saved Document</v>
          </cell>
          <cell r="O41" t="str">
            <v>I</v>
          </cell>
          <cell r="P41" t="str">
            <v>Y</v>
          </cell>
          <cell r="Q41" t="str">
            <v>Y</v>
          </cell>
          <cell r="R41" t="str">
            <v>Y</v>
          </cell>
          <cell r="S41" t="str">
            <v>Y</v>
          </cell>
          <cell r="T41" t="str">
            <v>Y</v>
          </cell>
          <cell r="U41" t="str">
            <v>Y</v>
          </cell>
          <cell r="V41" t="str">
            <v>I</v>
          </cell>
          <cell r="W41" t="str">
            <v>Y</v>
          </cell>
          <cell r="X41" t="str">
            <v>Y</v>
          </cell>
          <cell r="Y41" t="str">
            <v>Y</v>
          </cell>
          <cell r="Z41" t="str">
            <v>Y</v>
          </cell>
          <cell r="AA41" t="str">
            <v>Y</v>
          </cell>
          <cell r="AB41" t="str">
            <v>Y</v>
          </cell>
          <cell r="AC41" t="str">
            <v>I</v>
          </cell>
          <cell r="AD41" t="str">
            <v>N</v>
          </cell>
          <cell r="AE41" t="str">
            <v>Y</v>
          </cell>
          <cell r="AF41" t="str">
            <v>Y</v>
          </cell>
          <cell r="AG41" t="str">
            <v>Y</v>
          </cell>
          <cell r="AH41" t="str">
            <v>Y</v>
          </cell>
          <cell r="AI41" t="str">
            <v>Y</v>
          </cell>
          <cell r="AJ41" t="str">
            <v>Y</v>
          </cell>
          <cell r="AK41" t="str">
            <v>Y</v>
          </cell>
          <cell r="AL41" t="str">
            <v>Y</v>
          </cell>
          <cell r="AM41" t="str">
            <v>Y</v>
          </cell>
          <cell r="AN41" t="str">
            <v>Y</v>
          </cell>
          <cell r="AO41" t="str">
            <v>Y</v>
          </cell>
          <cell r="AP41" t="str">
            <v>Y</v>
          </cell>
          <cell r="AQ41" t="str">
            <v>Y</v>
          </cell>
          <cell r="AR41" t="str">
            <v>Y</v>
          </cell>
          <cell r="AS41">
            <v>26</v>
          </cell>
          <cell r="AT41">
            <v>1</v>
          </cell>
          <cell r="AU41">
            <v>3</v>
          </cell>
          <cell r="AV41" t="str">
            <v>Successful</v>
          </cell>
        </row>
        <row r="42">
          <cell r="B42" t="str">
            <v>258</v>
          </cell>
          <cell r="C42" t="str">
            <v>Clifford Road Primary School</v>
          </cell>
          <cell r="D42"/>
          <cell r="E42" t="str">
            <v>PRI</v>
          </cell>
          <cell r="F42"/>
          <cell r="G42"/>
          <cell r="H42" t="str">
            <v/>
          </cell>
          <cell r="I42"/>
          <cell r="J42"/>
          <cell r="K42" t="str">
            <v>Irene Wragg</v>
          </cell>
          <cell r="L42">
            <v>45272</v>
          </cell>
          <cell r="M42">
            <v>45281</v>
          </cell>
          <cell r="N42" t="str">
            <v>See Saved Document</v>
          </cell>
          <cell r="O42" t="str">
            <v>I</v>
          </cell>
          <cell r="P42" t="str">
            <v>I</v>
          </cell>
          <cell r="Q42" t="str">
            <v>Y</v>
          </cell>
          <cell r="R42" t="str">
            <v>Y</v>
          </cell>
          <cell r="S42" t="str">
            <v>I</v>
          </cell>
          <cell r="T42" t="str">
            <v>Y</v>
          </cell>
          <cell r="U42" t="str">
            <v>Y</v>
          </cell>
          <cell r="V42" t="str">
            <v>Y</v>
          </cell>
          <cell r="W42" t="str">
            <v>Y</v>
          </cell>
          <cell r="X42" t="str">
            <v>Y</v>
          </cell>
          <cell r="Y42" t="str">
            <v>Y</v>
          </cell>
          <cell r="Z42" t="str">
            <v>Y</v>
          </cell>
          <cell r="AA42" t="str">
            <v>Y</v>
          </cell>
          <cell r="AB42" t="str">
            <v>Y</v>
          </cell>
          <cell r="AC42" t="str">
            <v>Y</v>
          </cell>
          <cell r="AD42" t="str">
            <v>Y</v>
          </cell>
          <cell r="AE42" t="str">
            <v>I</v>
          </cell>
          <cell r="AF42" t="str">
            <v>I</v>
          </cell>
          <cell r="AG42" t="str">
            <v>Y</v>
          </cell>
          <cell r="AH42" t="str">
            <v>I</v>
          </cell>
          <cell r="AI42" t="str">
            <v>Y</v>
          </cell>
          <cell r="AJ42" t="str">
            <v>Y</v>
          </cell>
          <cell r="AK42" t="str">
            <v>Y</v>
          </cell>
          <cell r="AL42" t="str">
            <v>Y</v>
          </cell>
          <cell r="AM42" t="str">
            <v>I</v>
          </cell>
          <cell r="AN42" t="str">
            <v>Y</v>
          </cell>
          <cell r="AO42" t="str">
            <v>I</v>
          </cell>
          <cell r="AP42" t="str">
            <v>Y</v>
          </cell>
          <cell r="AQ42" t="str">
            <v>I</v>
          </cell>
          <cell r="AR42" t="str">
            <v>Y</v>
          </cell>
          <cell r="AS42">
            <v>21</v>
          </cell>
          <cell r="AT42">
            <v>0</v>
          </cell>
          <cell r="AU42">
            <v>9</v>
          </cell>
          <cell r="AV42" t="str">
            <v>Successful</v>
          </cell>
        </row>
        <row r="43">
          <cell r="B43" t="str">
            <v>259</v>
          </cell>
          <cell r="C43" t="str">
            <v>Dale Hall Community Primary School</v>
          </cell>
          <cell r="D43"/>
          <cell r="E43" t="str">
            <v>PRI</v>
          </cell>
          <cell r="F43"/>
          <cell r="G43">
            <v>45323</v>
          </cell>
          <cell r="H43" t="str">
            <v>Exempt</v>
          </cell>
          <cell r="I43" t="str">
            <v>e. academy conversion</v>
          </cell>
          <cell r="J43"/>
          <cell r="K43" t="str">
            <v>Angela Gage</v>
          </cell>
          <cell r="L43">
            <v>45272</v>
          </cell>
          <cell r="M43">
            <v>45272</v>
          </cell>
          <cell r="N43"/>
          <cell r="O43" t="str">
            <v>Y</v>
          </cell>
          <cell r="P43" t="str">
            <v>Y</v>
          </cell>
          <cell r="Q43" t="str">
            <v>Y</v>
          </cell>
          <cell r="R43" t="str">
            <v>Y</v>
          </cell>
          <cell r="S43" t="str">
            <v>Y</v>
          </cell>
          <cell r="T43" t="str">
            <v>Y</v>
          </cell>
          <cell r="U43" t="str">
            <v>Y</v>
          </cell>
          <cell r="V43" t="str">
            <v>Y</v>
          </cell>
          <cell r="W43" t="str">
            <v>Y</v>
          </cell>
          <cell r="X43" t="str">
            <v>Y</v>
          </cell>
          <cell r="Y43" t="str">
            <v>Y</v>
          </cell>
          <cell r="Z43" t="str">
            <v>Y</v>
          </cell>
          <cell r="AA43" t="str">
            <v>Y</v>
          </cell>
          <cell r="AB43" t="str">
            <v>Y</v>
          </cell>
          <cell r="AC43" t="str">
            <v>Y</v>
          </cell>
          <cell r="AD43" t="str">
            <v>Y</v>
          </cell>
          <cell r="AE43" t="str">
            <v>Y</v>
          </cell>
          <cell r="AF43" t="str">
            <v>Y</v>
          </cell>
          <cell r="AG43" t="str">
            <v>Y</v>
          </cell>
          <cell r="AH43" t="str">
            <v>Y</v>
          </cell>
          <cell r="AI43" t="str">
            <v>Y</v>
          </cell>
          <cell r="AJ43" t="str">
            <v>Y</v>
          </cell>
          <cell r="AK43" t="str">
            <v>Y</v>
          </cell>
          <cell r="AL43" t="str">
            <v>Y</v>
          </cell>
          <cell r="AM43" t="str">
            <v>Y</v>
          </cell>
          <cell r="AN43" t="str">
            <v>Y</v>
          </cell>
          <cell r="AO43" t="str">
            <v>Y</v>
          </cell>
          <cell r="AP43" t="str">
            <v>Y</v>
          </cell>
          <cell r="AQ43" t="str">
            <v>Y</v>
          </cell>
          <cell r="AR43" t="str">
            <v>Y</v>
          </cell>
          <cell r="AS43">
            <v>30</v>
          </cell>
          <cell r="AT43">
            <v>0</v>
          </cell>
          <cell r="AU43">
            <v>0</v>
          </cell>
          <cell r="AV43" t="str">
            <v>Successful</v>
          </cell>
        </row>
        <row r="44">
          <cell r="B44" t="str">
            <v>266</v>
          </cell>
          <cell r="C44" t="str">
            <v>Highfield Nursery School</v>
          </cell>
          <cell r="D44"/>
          <cell r="E44" t="str">
            <v>NUR</v>
          </cell>
          <cell r="F44"/>
          <cell r="G44"/>
          <cell r="H44" t="str">
            <v/>
          </cell>
          <cell r="I44"/>
          <cell r="J44"/>
          <cell r="K44" t="str">
            <v>Lauren Woodward</v>
          </cell>
          <cell r="L44">
            <v>45279</v>
          </cell>
          <cell r="M44">
            <v>45280</v>
          </cell>
          <cell r="N44" t="str">
            <v>No Action required</v>
          </cell>
          <cell r="O44" t="str">
            <v>Y</v>
          </cell>
          <cell r="P44" t="str">
            <v>Y</v>
          </cell>
          <cell r="Q44" t="str">
            <v>I</v>
          </cell>
          <cell r="R44" t="str">
            <v>Y</v>
          </cell>
          <cell r="S44" t="str">
            <v>Y</v>
          </cell>
          <cell r="T44" t="str">
            <v>I</v>
          </cell>
          <cell r="U44" t="str">
            <v>Y</v>
          </cell>
          <cell r="V44" t="str">
            <v>I</v>
          </cell>
          <cell r="W44" t="str">
            <v>I</v>
          </cell>
          <cell r="X44" t="str">
            <v>Y</v>
          </cell>
          <cell r="Y44" t="str">
            <v>Y</v>
          </cell>
          <cell r="Z44" t="str">
            <v>Y</v>
          </cell>
          <cell r="AA44" t="str">
            <v>Y</v>
          </cell>
          <cell r="AB44" t="str">
            <v>Y</v>
          </cell>
          <cell r="AC44" t="str">
            <v>Y</v>
          </cell>
          <cell r="AD44" t="str">
            <v>Y</v>
          </cell>
          <cell r="AE44" t="str">
            <v>Y</v>
          </cell>
          <cell r="AF44" t="str">
            <v>I</v>
          </cell>
          <cell r="AG44" t="str">
            <v>Y</v>
          </cell>
          <cell r="AH44" t="str">
            <v>Y</v>
          </cell>
          <cell r="AI44" t="str">
            <v>Y</v>
          </cell>
          <cell r="AJ44" t="str">
            <v>Y</v>
          </cell>
          <cell r="AK44" t="str">
            <v>N</v>
          </cell>
          <cell r="AL44" t="str">
            <v>Y</v>
          </cell>
          <cell r="AM44" t="str">
            <v>Y</v>
          </cell>
          <cell r="AN44" t="str">
            <v>Y</v>
          </cell>
          <cell r="AO44" t="str">
            <v>Y</v>
          </cell>
          <cell r="AP44" t="str">
            <v>Y</v>
          </cell>
          <cell r="AQ44" t="str">
            <v>Y</v>
          </cell>
          <cell r="AR44" t="str">
            <v>N</v>
          </cell>
          <cell r="AS44">
            <v>23</v>
          </cell>
          <cell r="AT44">
            <v>2</v>
          </cell>
          <cell r="AU44">
            <v>5</v>
          </cell>
          <cell r="AV44" t="str">
            <v>Successful</v>
          </cell>
        </row>
        <row r="45">
          <cell r="B45" t="str">
            <v>273</v>
          </cell>
          <cell r="C45" t="str">
            <v>Ravenswood Primary School</v>
          </cell>
          <cell r="D45"/>
          <cell r="E45" t="str">
            <v>PRI</v>
          </cell>
          <cell r="F45"/>
          <cell r="G45"/>
          <cell r="H45" t="str">
            <v/>
          </cell>
          <cell r="I45"/>
          <cell r="J45"/>
          <cell r="K45" t="str">
            <v>Robert Smith</v>
          </cell>
          <cell r="L45">
            <v>45238</v>
          </cell>
          <cell r="M45">
            <v>45251</v>
          </cell>
          <cell r="N45"/>
          <cell r="O45" t="str">
            <v>Y</v>
          </cell>
          <cell r="P45" t="str">
            <v>Y</v>
          </cell>
          <cell r="Q45" t="str">
            <v>Y</v>
          </cell>
          <cell r="R45" t="str">
            <v>Y</v>
          </cell>
          <cell r="S45" t="str">
            <v>Y</v>
          </cell>
          <cell r="T45" t="str">
            <v>Y</v>
          </cell>
          <cell r="U45" t="str">
            <v>Y</v>
          </cell>
          <cell r="V45" t="str">
            <v>Y</v>
          </cell>
          <cell r="W45" t="str">
            <v>I</v>
          </cell>
          <cell r="X45" t="str">
            <v>Y</v>
          </cell>
          <cell r="Y45" t="str">
            <v>Y</v>
          </cell>
          <cell r="Z45" t="str">
            <v>I</v>
          </cell>
          <cell r="AA45" t="str">
            <v>I</v>
          </cell>
          <cell r="AB45" t="str">
            <v>Y</v>
          </cell>
          <cell r="AC45" t="str">
            <v>Y</v>
          </cell>
          <cell r="AD45" t="str">
            <v>Y</v>
          </cell>
          <cell r="AE45" t="str">
            <v>Y</v>
          </cell>
          <cell r="AF45" t="str">
            <v>Y</v>
          </cell>
          <cell r="AG45" t="str">
            <v>Y</v>
          </cell>
          <cell r="AH45" t="str">
            <v>Y</v>
          </cell>
          <cell r="AI45" t="str">
            <v>Y</v>
          </cell>
          <cell r="AJ45" t="str">
            <v>Y</v>
          </cell>
          <cell r="AK45" t="str">
            <v>I</v>
          </cell>
          <cell r="AL45" t="str">
            <v>Y</v>
          </cell>
          <cell r="AM45" t="str">
            <v>Y</v>
          </cell>
          <cell r="AN45" t="str">
            <v>Y</v>
          </cell>
          <cell r="AO45" t="str">
            <v>I</v>
          </cell>
          <cell r="AP45" t="str">
            <v>Y</v>
          </cell>
          <cell r="AQ45" t="str">
            <v>Y</v>
          </cell>
          <cell r="AR45" t="str">
            <v>N</v>
          </cell>
          <cell r="AS45">
            <v>24</v>
          </cell>
          <cell r="AT45">
            <v>1</v>
          </cell>
          <cell r="AU45">
            <v>5</v>
          </cell>
          <cell r="AV45" t="str">
            <v>Successful</v>
          </cell>
        </row>
        <row r="46">
          <cell r="B46" t="str">
            <v>275</v>
          </cell>
          <cell r="C46" t="str">
            <v>Ranelagh Primary School</v>
          </cell>
          <cell r="D46"/>
          <cell r="E46" t="str">
            <v>PRI</v>
          </cell>
          <cell r="F46"/>
          <cell r="G46"/>
          <cell r="H46" t="str">
            <v/>
          </cell>
          <cell r="I46"/>
          <cell r="J46"/>
          <cell r="K46" t="str">
            <v>Gary Morgan</v>
          </cell>
          <cell r="L46">
            <v>45271</v>
          </cell>
          <cell r="M46">
            <v>45275</v>
          </cell>
          <cell r="N46" t="str">
            <v>No Action required</v>
          </cell>
          <cell r="O46" t="str">
            <v>Y</v>
          </cell>
          <cell r="P46" t="str">
            <v>Y</v>
          </cell>
          <cell r="Q46" t="str">
            <v>Y</v>
          </cell>
          <cell r="R46" t="str">
            <v>Y</v>
          </cell>
          <cell r="S46" t="str">
            <v>Y</v>
          </cell>
          <cell r="T46" t="str">
            <v>Y</v>
          </cell>
          <cell r="U46" t="str">
            <v>Y</v>
          </cell>
          <cell r="V46" t="str">
            <v>Y</v>
          </cell>
          <cell r="W46" t="str">
            <v>Y</v>
          </cell>
          <cell r="X46" t="str">
            <v>Y</v>
          </cell>
          <cell r="Y46" t="str">
            <v>Y</v>
          </cell>
          <cell r="Z46" t="str">
            <v>Y</v>
          </cell>
          <cell r="AA46" t="str">
            <v>Y</v>
          </cell>
          <cell r="AB46" t="str">
            <v>Y</v>
          </cell>
          <cell r="AC46" t="str">
            <v>Y</v>
          </cell>
          <cell r="AD46" t="str">
            <v>N</v>
          </cell>
          <cell r="AE46" t="str">
            <v>Y</v>
          </cell>
          <cell r="AF46" t="str">
            <v>Y</v>
          </cell>
          <cell r="AG46" t="str">
            <v>Y</v>
          </cell>
          <cell r="AH46" t="str">
            <v>Y</v>
          </cell>
          <cell r="AI46" t="str">
            <v>Y</v>
          </cell>
          <cell r="AJ46" t="str">
            <v>Y</v>
          </cell>
          <cell r="AK46" t="str">
            <v>Y</v>
          </cell>
          <cell r="AL46" t="str">
            <v>Y</v>
          </cell>
          <cell r="AM46" t="str">
            <v>Y</v>
          </cell>
          <cell r="AN46" t="str">
            <v>Y</v>
          </cell>
          <cell r="AO46" t="str">
            <v>Y</v>
          </cell>
          <cell r="AP46" t="str">
            <v>Y</v>
          </cell>
          <cell r="AQ46" t="str">
            <v>Y</v>
          </cell>
          <cell r="AR46" t="str">
            <v>N</v>
          </cell>
          <cell r="AS46">
            <v>28</v>
          </cell>
          <cell r="AT46">
            <v>2</v>
          </cell>
          <cell r="AU46">
            <v>0</v>
          </cell>
          <cell r="AV46" t="str">
            <v>Successful</v>
          </cell>
        </row>
        <row r="47">
          <cell r="B47" t="str">
            <v>284</v>
          </cell>
          <cell r="C47" t="str">
            <v>St John's CEVAP School</v>
          </cell>
          <cell r="D47"/>
          <cell r="E47" t="str">
            <v>PRI</v>
          </cell>
          <cell r="F47"/>
          <cell r="G47"/>
          <cell r="H47" t="str">
            <v/>
          </cell>
          <cell r="I47"/>
          <cell r="J47"/>
          <cell r="K47" t="str">
            <v>Stefanie Thorne</v>
          </cell>
          <cell r="L47">
            <v>45259</v>
          </cell>
          <cell r="M47">
            <v>45268</v>
          </cell>
          <cell r="N47"/>
          <cell r="O47" t="str">
            <v>I</v>
          </cell>
          <cell r="P47" t="str">
            <v>I</v>
          </cell>
          <cell r="Q47" t="str">
            <v>Y</v>
          </cell>
          <cell r="R47" t="str">
            <v>I</v>
          </cell>
          <cell r="S47" t="str">
            <v>Y</v>
          </cell>
          <cell r="T47" t="str">
            <v>Y</v>
          </cell>
          <cell r="U47" t="str">
            <v>Y</v>
          </cell>
          <cell r="V47" t="str">
            <v>Y</v>
          </cell>
          <cell r="W47" t="str">
            <v>Y</v>
          </cell>
          <cell r="X47" t="str">
            <v>Y</v>
          </cell>
          <cell r="Y47" t="str">
            <v>Y</v>
          </cell>
          <cell r="Z47" t="str">
            <v>Y</v>
          </cell>
          <cell r="AA47" t="str">
            <v>Y</v>
          </cell>
          <cell r="AB47" t="str">
            <v>Y</v>
          </cell>
          <cell r="AC47" t="str">
            <v>Y</v>
          </cell>
          <cell r="AD47" t="str">
            <v>Y</v>
          </cell>
          <cell r="AE47" t="str">
            <v>Y</v>
          </cell>
          <cell r="AF47" t="str">
            <v>Y</v>
          </cell>
          <cell r="AG47" t="str">
            <v>Y</v>
          </cell>
          <cell r="AH47" t="str">
            <v>I</v>
          </cell>
          <cell r="AI47" t="str">
            <v>Y</v>
          </cell>
          <cell r="AJ47" t="str">
            <v>Y</v>
          </cell>
          <cell r="AK47" t="str">
            <v>Y</v>
          </cell>
          <cell r="AL47" t="str">
            <v>Y</v>
          </cell>
          <cell r="AM47" t="str">
            <v>I</v>
          </cell>
          <cell r="AN47" t="str">
            <v>I</v>
          </cell>
          <cell r="AO47" t="str">
            <v>Y</v>
          </cell>
          <cell r="AP47" t="str">
            <v>Y</v>
          </cell>
          <cell r="AQ47" t="str">
            <v>Y</v>
          </cell>
          <cell r="AR47" t="str">
            <v>N</v>
          </cell>
          <cell r="AS47">
            <v>23</v>
          </cell>
          <cell r="AT47">
            <v>1</v>
          </cell>
          <cell r="AU47">
            <v>6</v>
          </cell>
          <cell r="AV47" t="str">
            <v>Successful</v>
          </cell>
        </row>
        <row r="48">
          <cell r="B48" t="str">
            <v>285</v>
          </cell>
          <cell r="C48" t="str">
            <v>St Margaret's CEVAP School, Ipswich</v>
          </cell>
          <cell r="D48"/>
          <cell r="E48" t="str">
            <v>PRI</v>
          </cell>
          <cell r="F48"/>
          <cell r="G48"/>
          <cell r="H48" t="str">
            <v/>
          </cell>
          <cell r="I48"/>
          <cell r="J48"/>
          <cell r="K48" t="str">
            <v>David Wilson</v>
          </cell>
          <cell r="L48">
            <v>45278</v>
          </cell>
          <cell r="M48">
            <v>45279</v>
          </cell>
          <cell r="N48" t="str">
            <v>See Saved Document</v>
          </cell>
          <cell r="O48" t="str">
            <v>I</v>
          </cell>
          <cell r="P48" t="str">
            <v>Y</v>
          </cell>
          <cell r="Q48" t="str">
            <v>I</v>
          </cell>
          <cell r="R48" t="str">
            <v>Y</v>
          </cell>
          <cell r="S48" t="str">
            <v>Y</v>
          </cell>
          <cell r="T48" t="str">
            <v>Y</v>
          </cell>
          <cell r="U48" t="str">
            <v>Y</v>
          </cell>
          <cell r="V48" t="str">
            <v>Y</v>
          </cell>
          <cell r="W48" t="str">
            <v>Y</v>
          </cell>
          <cell r="X48" t="str">
            <v>Y</v>
          </cell>
          <cell r="Y48" t="str">
            <v>Y</v>
          </cell>
          <cell r="Z48" t="str">
            <v>Y</v>
          </cell>
          <cell r="AA48" t="str">
            <v>I</v>
          </cell>
          <cell r="AB48" t="str">
            <v>Y</v>
          </cell>
          <cell r="AC48" t="str">
            <v>Y</v>
          </cell>
          <cell r="AD48" t="str">
            <v>Y</v>
          </cell>
          <cell r="AE48" t="str">
            <v>Y</v>
          </cell>
          <cell r="AF48" t="str">
            <v>Y</v>
          </cell>
          <cell r="AG48" t="str">
            <v>Y</v>
          </cell>
          <cell r="AH48" t="str">
            <v>Y</v>
          </cell>
          <cell r="AI48" t="str">
            <v>Y</v>
          </cell>
          <cell r="AJ48" t="str">
            <v>Y</v>
          </cell>
          <cell r="AK48" t="str">
            <v>Y</v>
          </cell>
          <cell r="AL48" t="str">
            <v>Y</v>
          </cell>
          <cell r="AM48" t="str">
            <v>Y</v>
          </cell>
          <cell r="AN48" t="str">
            <v>Y</v>
          </cell>
          <cell r="AO48" t="str">
            <v>Y</v>
          </cell>
          <cell r="AP48" t="str">
            <v>Y</v>
          </cell>
          <cell r="AQ48" t="str">
            <v>Y</v>
          </cell>
          <cell r="AR48" t="str">
            <v>Y</v>
          </cell>
          <cell r="AS48">
            <v>27</v>
          </cell>
          <cell r="AT48">
            <v>0</v>
          </cell>
          <cell r="AU48">
            <v>3</v>
          </cell>
          <cell r="AV48" t="str">
            <v>Successful</v>
          </cell>
        </row>
        <row r="49">
          <cell r="B49" t="str">
            <v>287</v>
          </cell>
          <cell r="C49" t="str">
            <v>St Mark's Catholic Primary School</v>
          </cell>
          <cell r="D49"/>
          <cell r="E49" t="str">
            <v>PRI</v>
          </cell>
          <cell r="F49"/>
          <cell r="G49"/>
          <cell r="H49" t="str">
            <v/>
          </cell>
          <cell r="I49"/>
          <cell r="J49"/>
          <cell r="K49" t="str">
            <v>Neil Vidot</v>
          </cell>
          <cell r="L49">
            <v>45274</v>
          </cell>
          <cell r="M49">
            <v>45275</v>
          </cell>
          <cell r="N49" t="str">
            <v>No Action required</v>
          </cell>
          <cell r="O49" t="str">
            <v>Y</v>
          </cell>
          <cell r="P49" t="str">
            <v>Y</v>
          </cell>
          <cell r="Q49" t="str">
            <v>Y</v>
          </cell>
          <cell r="R49" t="str">
            <v>Y</v>
          </cell>
          <cell r="S49" t="str">
            <v>Y</v>
          </cell>
          <cell r="T49" t="str">
            <v>Y</v>
          </cell>
          <cell r="U49" t="str">
            <v>Y</v>
          </cell>
          <cell r="V49" t="str">
            <v>Y</v>
          </cell>
          <cell r="W49" t="str">
            <v>Y</v>
          </cell>
          <cell r="X49" t="str">
            <v>Y</v>
          </cell>
          <cell r="Y49" t="str">
            <v>Y</v>
          </cell>
          <cell r="Z49" t="str">
            <v>Y</v>
          </cell>
          <cell r="AA49" t="str">
            <v>Y</v>
          </cell>
          <cell r="AB49" t="str">
            <v>Y</v>
          </cell>
          <cell r="AC49" t="str">
            <v>Y</v>
          </cell>
          <cell r="AD49" t="str">
            <v>N</v>
          </cell>
          <cell r="AE49" t="str">
            <v>Y</v>
          </cell>
          <cell r="AF49" t="str">
            <v>Y</v>
          </cell>
          <cell r="AG49" t="str">
            <v>Y</v>
          </cell>
          <cell r="AH49" t="str">
            <v>Y</v>
          </cell>
          <cell r="AI49" t="str">
            <v>Y</v>
          </cell>
          <cell r="AJ49" t="str">
            <v>Y</v>
          </cell>
          <cell r="AK49" t="str">
            <v>Y</v>
          </cell>
          <cell r="AL49" t="str">
            <v>Y</v>
          </cell>
          <cell r="AM49" t="str">
            <v>Y</v>
          </cell>
          <cell r="AN49" t="str">
            <v>Y</v>
          </cell>
          <cell r="AO49" t="str">
            <v>Y</v>
          </cell>
          <cell r="AP49" t="str">
            <v>Y</v>
          </cell>
          <cell r="AQ49" t="str">
            <v>Y</v>
          </cell>
          <cell r="AR49" t="str">
            <v>Y</v>
          </cell>
          <cell r="AS49">
            <v>29</v>
          </cell>
          <cell r="AT49">
            <v>1</v>
          </cell>
          <cell r="AU49">
            <v>0</v>
          </cell>
          <cell r="AV49" t="str">
            <v>Successful</v>
          </cell>
        </row>
        <row r="50">
          <cell r="B50" t="str">
            <v>307</v>
          </cell>
          <cell r="C50" t="str">
            <v>Cedarwood Community Primary School</v>
          </cell>
          <cell r="D50"/>
          <cell r="E50" t="str">
            <v>PRI</v>
          </cell>
          <cell r="F50"/>
          <cell r="G50"/>
          <cell r="H50" t="str">
            <v/>
          </cell>
          <cell r="I50"/>
          <cell r="J50"/>
          <cell r="K50" t="str">
            <v>Nic Smith-Howell</v>
          </cell>
          <cell r="L50">
            <v>45257</v>
          </cell>
          <cell r="M50">
            <v>45259</v>
          </cell>
          <cell r="N50"/>
          <cell r="O50" t="str">
            <v>Y</v>
          </cell>
          <cell r="P50" t="str">
            <v>Y</v>
          </cell>
          <cell r="Q50" t="str">
            <v>Y</v>
          </cell>
          <cell r="R50" t="str">
            <v>Y</v>
          </cell>
          <cell r="S50" t="str">
            <v>Y</v>
          </cell>
          <cell r="T50" t="str">
            <v>Y</v>
          </cell>
          <cell r="U50" t="str">
            <v>Y</v>
          </cell>
          <cell r="V50" t="str">
            <v>Y</v>
          </cell>
          <cell r="W50" t="str">
            <v>Y</v>
          </cell>
          <cell r="X50" t="str">
            <v>Y</v>
          </cell>
          <cell r="Y50" t="str">
            <v>Y</v>
          </cell>
          <cell r="Z50" t="str">
            <v>Y</v>
          </cell>
          <cell r="AA50" t="str">
            <v>Y</v>
          </cell>
          <cell r="AB50" t="str">
            <v>Y</v>
          </cell>
          <cell r="AC50" t="str">
            <v>Y</v>
          </cell>
          <cell r="AD50" t="str">
            <v>Y</v>
          </cell>
          <cell r="AE50" t="str">
            <v>Y</v>
          </cell>
          <cell r="AF50" t="str">
            <v>Y</v>
          </cell>
          <cell r="AG50" t="str">
            <v>Y</v>
          </cell>
          <cell r="AH50" t="str">
            <v>Y</v>
          </cell>
          <cell r="AI50" t="str">
            <v>Y</v>
          </cell>
          <cell r="AJ50" t="str">
            <v>Y</v>
          </cell>
          <cell r="AK50" t="str">
            <v>Y</v>
          </cell>
          <cell r="AL50" t="str">
            <v>Y</v>
          </cell>
          <cell r="AM50" t="str">
            <v>Y</v>
          </cell>
          <cell r="AN50" t="str">
            <v>Y</v>
          </cell>
          <cell r="AO50" t="str">
            <v>Y</v>
          </cell>
          <cell r="AP50" t="str">
            <v>Y</v>
          </cell>
          <cell r="AQ50" t="str">
            <v>Y</v>
          </cell>
          <cell r="AR50" t="str">
            <v>Y</v>
          </cell>
          <cell r="AS50">
            <v>30</v>
          </cell>
          <cell r="AT50">
            <v>0</v>
          </cell>
          <cell r="AU50">
            <v>0</v>
          </cell>
          <cell r="AV50" t="str">
            <v>Successful</v>
          </cell>
        </row>
        <row r="51">
          <cell r="B51" t="str">
            <v>309</v>
          </cell>
          <cell r="C51" t="str">
            <v>Heath Primary School</v>
          </cell>
          <cell r="D51"/>
          <cell r="E51" t="str">
            <v>PRI</v>
          </cell>
          <cell r="F51"/>
          <cell r="G51"/>
          <cell r="H51" t="str">
            <v/>
          </cell>
          <cell r="I51"/>
          <cell r="J51"/>
          <cell r="K51" t="str">
            <v>Joanne Tillinghast</v>
          </cell>
          <cell r="L51">
            <v>45310</v>
          </cell>
          <cell r="M51">
            <v>45310</v>
          </cell>
          <cell r="N51" t="str">
            <v>See Saved Document</v>
          </cell>
          <cell r="O51" t="str">
            <v>I</v>
          </cell>
          <cell r="P51" t="str">
            <v>Y</v>
          </cell>
          <cell r="Q51" t="str">
            <v>Y</v>
          </cell>
          <cell r="R51" t="str">
            <v>I</v>
          </cell>
          <cell r="S51" t="str">
            <v>Y</v>
          </cell>
          <cell r="T51" t="str">
            <v>Y</v>
          </cell>
          <cell r="U51" t="str">
            <v>I</v>
          </cell>
          <cell r="V51" t="str">
            <v>I</v>
          </cell>
          <cell r="W51" t="str">
            <v>Y</v>
          </cell>
          <cell r="X51" t="str">
            <v>I</v>
          </cell>
          <cell r="Y51" t="str">
            <v>Y</v>
          </cell>
          <cell r="Z51" t="str">
            <v>Y</v>
          </cell>
          <cell r="AA51" t="str">
            <v>Y</v>
          </cell>
          <cell r="AB51" t="str">
            <v>Y</v>
          </cell>
          <cell r="AC51" t="str">
            <v>Y</v>
          </cell>
          <cell r="AD51" t="str">
            <v>N</v>
          </cell>
          <cell r="AE51" t="str">
            <v>Y</v>
          </cell>
          <cell r="AF51" t="str">
            <v>I</v>
          </cell>
          <cell r="AG51" t="str">
            <v>I</v>
          </cell>
          <cell r="AH51" t="str">
            <v>Y</v>
          </cell>
          <cell r="AI51" t="str">
            <v>Y</v>
          </cell>
          <cell r="AJ51" t="str">
            <v>Y</v>
          </cell>
          <cell r="AK51" t="str">
            <v>I</v>
          </cell>
          <cell r="AL51" t="str">
            <v>Y</v>
          </cell>
          <cell r="AM51" t="str">
            <v>Y</v>
          </cell>
          <cell r="AN51" t="str">
            <v>I</v>
          </cell>
          <cell r="AO51" t="str">
            <v>Y</v>
          </cell>
          <cell r="AP51" t="str">
            <v>Y</v>
          </cell>
          <cell r="AQ51" t="str">
            <v>Y</v>
          </cell>
          <cell r="AR51" t="str">
            <v>Y</v>
          </cell>
          <cell r="AS51">
            <v>20</v>
          </cell>
          <cell r="AT51">
            <v>1</v>
          </cell>
          <cell r="AU51">
            <v>9</v>
          </cell>
          <cell r="AV51" t="str">
            <v>Successful</v>
          </cell>
        </row>
        <row r="52">
          <cell r="B52" t="str">
            <v>310</v>
          </cell>
          <cell r="C52" t="str">
            <v>Bealings School</v>
          </cell>
          <cell r="D52"/>
          <cell r="E52" t="str">
            <v>PRI</v>
          </cell>
          <cell r="F52"/>
          <cell r="G52"/>
          <cell r="H52" t="str">
            <v/>
          </cell>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v>0</v>
          </cell>
          <cell r="AT52">
            <v>0</v>
          </cell>
          <cell r="AU52">
            <v>0</v>
          </cell>
          <cell r="AV52"/>
        </row>
        <row r="53">
          <cell r="B53" t="str">
            <v>311</v>
          </cell>
          <cell r="C53" t="str">
            <v>Birchwood Primary School</v>
          </cell>
          <cell r="D53"/>
          <cell r="E53" t="str">
            <v>PRI</v>
          </cell>
          <cell r="F53"/>
          <cell r="G53"/>
          <cell r="H53" t="str">
            <v/>
          </cell>
          <cell r="I53"/>
          <cell r="J53"/>
          <cell r="K53" t="str">
            <v>Paul Hesketh</v>
          </cell>
          <cell r="L53">
            <v>45274</v>
          </cell>
          <cell r="M53">
            <v>45278</v>
          </cell>
          <cell r="N53" t="str">
            <v>See Saved Document</v>
          </cell>
          <cell r="O53" t="str">
            <v>I</v>
          </cell>
          <cell r="P53" t="str">
            <v>Y</v>
          </cell>
          <cell r="Q53" t="str">
            <v>Y</v>
          </cell>
          <cell r="R53" t="str">
            <v>Y</v>
          </cell>
          <cell r="S53" t="str">
            <v>Y</v>
          </cell>
          <cell r="T53" t="str">
            <v>Y</v>
          </cell>
          <cell r="U53" t="str">
            <v>Y</v>
          </cell>
          <cell r="V53" t="str">
            <v>I</v>
          </cell>
          <cell r="W53" t="str">
            <v>I</v>
          </cell>
          <cell r="X53" t="str">
            <v>Y</v>
          </cell>
          <cell r="Y53" t="str">
            <v>Y</v>
          </cell>
          <cell r="Z53" t="str">
            <v>Y</v>
          </cell>
          <cell r="AA53" t="str">
            <v>I</v>
          </cell>
          <cell r="AB53" t="str">
            <v>Y</v>
          </cell>
          <cell r="AC53" t="str">
            <v>Y</v>
          </cell>
          <cell r="AD53" t="str">
            <v>Y</v>
          </cell>
          <cell r="AE53" t="str">
            <v>Y</v>
          </cell>
          <cell r="AF53" t="str">
            <v>Y</v>
          </cell>
          <cell r="AG53" t="str">
            <v>Y</v>
          </cell>
          <cell r="AH53" t="str">
            <v>Y</v>
          </cell>
          <cell r="AI53" t="str">
            <v>Y</v>
          </cell>
          <cell r="AJ53" t="str">
            <v>Y</v>
          </cell>
          <cell r="AK53" t="str">
            <v>Y</v>
          </cell>
          <cell r="AL53" t="str">
            <v>Y</v>
          </cell>
          <cell r="AM53" t="str">
            <v>Y</v>
          </cell>
          <cell r="AN53" t="str">
            <v>Y</v>
          </cell>
          <cell r="AO53" t="str">
            <v>Y</v>
          </cell>
          <cell r="AP53" t="str">
            <v>Y</v>
          </cell>
          <cell r="AQ53" t="str">
            <v>Y</v>
          </cell>
          <cell r="AR53" t="str">
            <v>Y</v>
          </cell>
          <cell r="AS53">
            <v>26</v>
          </cell>
          <cell r="AT53">
            <v>0</v>
          </cell>
          <cell r="AU53">
            <v>4</v>
          </cell>
          <cell r="AV53" t="str">
            <v>Successful</v>
          </cell>
        </row>
        <row r="54">
          <cell r="B54" t="str">
            <v>313</v>
          </cell>
          <cell r="C54" t="str">
            <v>Gorseland Primary School</v>
          </cell>
          <cell r="D54"/>
          <cell r="E54" t="str">
            <v>PRI</v>
          </cell>
          <cell r="F54"/>
          <cell r="G54"/>
          <cell r="H54" t="str">
            <v/>
          </cell>
          <cell r="I54"/>
          <cell r="J54"/>
          <cell r="K54" t="str">
            <v>Martin Ashworth</v>
          </cell>
          <cell r="L54">
            <v>45274</v>
          </cell>
          <cell r="M54">
            <v>45279</v>
          </cell>
          <cell r="N54" t="str">
            <v>See Saved Documents</v>
          </cell>
          <cell r="O54" t="str">
            <v>Y</v>
          </cell>
          <cell r="P54" t="str">
            <v>Y</v>
          </cell>
          <cell r="Q54" t="str">
            <v>Y</v>
          </cell>
          <cell r="R54" t="str">
            <v>Y</v>
          </cell>
          <cell r="S54" t="str">
            <v>Y</v>
          </cell>
          <cell r="T54" t="str">
            <v>I</v>
          </cell>
          <cell r="U54" t="str">
            <v>I</v>
          </cell>
          <cell r="V54" t="str">
            <v>I</v>
          </cell>
          <cell r="W54" t="str">
            <v>Y</v>
          </cell>
          <cell r="X54" t="str">
            <v>Y</v>
          </cell>
          <cell r="Y54" t="str">
            <v>Y</v>
          </cell>
          <cell r="Z54" t="str">
            <v>I</v>
          </cell>
          <cell r="AA54" t="str">
            <v>I</v>
          </cell>
          <cell r="AB54" t="str">
            <v>I</v>
          </cell>
          <cell r="AC54" t="str">
            <v>Y</v>
          </cell>
          <cell r="AD54" t="str">
            <v>Y</v>
          </cell>
          <cell r="AE54" t="str">
            <v>Y</v>
          </cell>
          <cell r="AF54" t="str">
            <v>Y</v>
          </cell>
          <cell r="AG54" t="str">
            <v>I</v>
          </cell>
          <cell r="AH54" t="str">
            <v>Y</v>
          </cell>
          <cell r="AI54" t="str">
            <v>Y</v>
          </cell>
          <cell r="AJ54" t="str">
            <v>I</v>
          </cell>
          <cell r="AK54" t="str">
            <v>Y</v>
          </cell>
          <cell r="AL54" t="str">
            <v>I</v>
          </cell>
          <cell r="AM54" t="str">
            <v>I</v>
          </cell>
          <cell r="AN54" t="str">
            <v>Y</v>
          </cell>
          <cell r="AO54" t="str">
            <v>Y</v>
          </cell>
          <cell r="AP54" t="str">
            <v>Y</v>
          </cell>
          <cell r="AQ54" t="str">
            <v>Y</v>
          </cell>
          <cell r="AR54" t="str">
            <v>Y</v>
          </cell>
          <cell r="AS54">
            <v>20</v>
          </cell>
          <cell r="AT54">
            <v>0</v>
          </cell>
          <cell r="AU54">
            <v>10</v>
          </cell>
          <cell r="AV54" t="str">
            <v>Successful</v>
          </cell>
        </row>
        <row r="55">
          <cell r="B55" t="str">
            <v>314</v>
          </cell>
          <cell r="C55" t="str">
            <v>Melton Primary School</v>
          </cell>
          <cell r="D55"/>
          <cell r="E55" t="str">
            <v>PRI</v>
          </cell>
          <cell r="F55"/>
          <cell r="G55"/>
          <cell r="H55" t="str">
            <v/>
          </cell>
          <cell r="I55"/>
          <cell r="J55"/>
          <cell r="K55" t="str">
            <v>Chris Brown</v>
          </cell>
          <cell r="L55">
            <v>45274</v>
          </cell>
          <cell r="M55">
            <v>45278</v>
          </cell>
          <cell r="N55" t="str">
            <v>See saved document</v>
          </cell>
          <cell r="O55" t="str">
            <v>Y</v>
          </cell>
          <cell r="P55" t="str">
            <v>I</v>
          </cell>
          <cell r="Q55" t="str">
            <v>I</v>
          </cell>
          <cell r="R55" t="str">
            <v>Y</v>
          </cell>
          <cell r="S55" t="str">
            <v>Y</v>
          </cell>
          <cell r="T55" t="str">
            <v>Y</v>
          </cell>
          <cell r="U55" t="str">
            <v>I</v>
          </cell>
          <cell r="V55" t="str">
            <v>I</v>
          </cell>
          <cell r="W55" t="str">
            <v>Y</v>
          </cell>
          <cell r="X55" t="str">
            <v>Y</v>
          </cell>
          <cell r="Y55" t="str">
            <v>Y</v>
          </cell>
          <cell r="Z55" t="str">
            <v>I</v>
          </cell>
          <cell r="AA55" t="str">
            <v>Y</v>
          </cell>
          <cell r="AB55" t="str">
            <v>Y</v>
          </cell>
          <cell r="AC55" t="str">
            <v>Y</v>
          </cell>
          <cell r="AD55" t="str">
            <v>Y</v>
          </cell>
          <cell r="AE55" t="str">
            <v>I</v>
          </cell>
          <cell r="AF55" t="str">
            <v>Y</v>
          </cell>
          <cell r="AG55" t="str">
            <v>Y</v>
          </cell>
          <cell r="AH55" t="str">
            <v>I</v>
          </cell>
          <cell r="AI55" t="str">
            <v>Y</v>
          </cell>
          <cell r="AJ55" t="str">
            <v>Y</v>
          </cell>
          <cell r="AK55" t="str">
            <v>Y</v>
          </cell>
          <cell r="AL55" t="str">
            <v>I</v>
          </cell>
          <cell r="AM55" t="str">
            <v>I</v>
          </cell>
          <cell r="AN55" t="str">
            <v>Y</v>
          </cell>
          <cell r="AO55" t="str">
            <v>Y</v>
          </cell>
          <cell r="AP55" t="str">
            <v>Y</v>
          </cell>
          <cell r="AQ55" t="str">
            <v>Y</v>
          </cell>
          <cell r="AR55" t="str">
            <v>Y</v>
          </cell>
          <cell r="AS55">
            <v>21</v>
          </cell>
          <cell r="AT55">
            <v>0</v>
          </cell>
          <cell r="AU55">
            <v>9</v>
          </cell>
          <cell r="AV55" t="str">
            <v>Successful</v>
          </cell>
        </row>
        <row r="56">
          <cell r="B56" t="str">
            <v>317</v>
          </cell>
          <cell r="C56" t="str">
            <v>Orford CEVAP School</v>
          </cell>
          <cell r="D56"/>
          <cell r="E56" t="str">
            <v>PRI</v>
          </cell>
          <cell r="F56"/>
          <cell r="G56">
            <v>45261</v>
          </cell>
          <cell r="H56" t="str">
            <v>Exempt</v>
          </cell>
          <cell r="I56" t="str">
            <v>e. academy conversion</v>
          </cell>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v>0</v>
          </cell>
          <cell r="AT56">
            <v>0</v>
          </cell>
          <cell r="AU56">
            <v>0</v>
          </cell>
          <cell r="AV56"/>
        </row>
        <row r="57">
          <cell r="B57" t="str">
            <v>318</v>
          </cell>
          <cell r="C57" t="str">
            <v>Otley Primary School</v>
          </cell>
          <cell r="D57"/>
          <cell r="E57" t="str">
            <v>PRI</v>
          </cell>
          <cell r="F57"/>
          <cell r="G57"/>
          <cell r="H57" t="str">
            <v/>
          </cell>
          <cell r="I57"/>
          <cell r="J57"/>
          <cell r="K57" t="str">
            <v>Helen Chambers</v>
          </cell>
          <cell r="L57">
            <v>45272</v>
          </cell>
          <cell r="M57">
            <v>45279</v>
          </cell>
          <cell r="N57" t="str">
            <v>See Saved Document</v>
          </cell>
          <cell r="O57" t="str">
            <v>I</v>
          </cell>
          <cell r="P57" t="str">
            <v>I</v>
          </cell>
          <cell r="Q57" t="str">
            <v>Y</v>
          </cell>
          <cell r="R57" t="str">
            <v>Y</v>
          </cell>
          <cell r="S57" t="str">
            <v>Y</v>
          </cell>
          <cell r="T57" t="str">
            <v>Y</v>
          </cell>
          <cell r="U57" t="str">
            <v>Y</v>
          </cell>
          <cell r="V57" t="str">
            <v>Y</v>
          </cell>
          <cell r="W57" t="str">
            <v>Y</v>
          </cell>
          <cell r="X57" t="str">
            <v>Y</v>
          </cell>
          <cell r="Y57" t="str">
            <v>Y</v>
          </cell>
          <cell r="Z57" t="str">
            <v>Y</v>
          </cell>
          <cell r="AA57" t="str">
            <v>Y</v>
          </cell>
          <cell r="AB57" t="str">
            <v>Y</v>
          </cell>
          <cell r="AC57" t="str">
            <v>Y</v>
          </cell>
          <cell r="AD57" t="str">
            <v>N</v>
          </cell>
          <cell r="AE57" t="str">
            <v>Y</v>
          </cell>
          <cell r="AF57" t="str">
            <v>Y</v>
          </cell>
          <cell r="AG57" t="str">
            <v>Y</v>
          </cell>
          <cell r="AH57" t="str">
            <v>Y</v>
          </cell>
          <cell r="AI57" t="str">
            <v>Y</v>
          </cell>
          <cell r="AJ57" t="str">
            <v>Y</v>
          </cell>
          <cell r="AK57" t="str">
            <v>Y</v>
          </cell>
          <cell r="AL57" t="str">
            <v>I</v>
          </cell>
          <cell r="AM57" t="str">
            <v>Y</v>
          </cell>
          <cell r="AN57" t="str">
            <v>Y</v>
          </cell>
          <cell r="AO57" t="str">
            <v>Y</v>
          </cell>
          <cell r="AP57" t="str">
            <v>Y</v>
          </cell>
          <cell r="AQ57" t="str">
            <v>Y</v>
          </cell>
          <cell r="AR57" t="str">
            <v>Y</v>
          </cell>
          <cell r="AS57">
            <v>26</v>
          </cell>
          <cell r="AT57">
            <v>1</v>
          </cell>
          <cell r="AU57">
            <v>3</v>
          </cell>
          <cell r="AV57" t="str">
            <v>Successful</v>
          </cell>
        </row>
        <row r="58">
          <cell r="B58" t="str">
            <v>324</v>
          </cell>
          <cell r="C58" t="str">
            <v>Somersham Primary School</v>
          </cell>
          <cell r="D58"/>
          <cell r="E58" t="str">
            <v>PRI</v>
          </cell>
          <cell r="F58"/>
          <cell r="G58"/>
          <cell r="H58" t="str">
            <v/>
          </cell>
          <cell r="I58"/>
          <cell r="J58"/>
          <cell r="K58" t="str">
            <v>Tim Clarke</v>
          </cell>
          <cell r="L58">
            <v>45258</v>
          </cell>
          <cell r="M58">
            <v>45259</v>
          </cell>
          <cell r="N58"/>
          <cell r="O58" t="str">
            <v>I</v>
          </cell>
          <cell r="P58" t="str">
            <v>I</v>
          </cell>
          <cell r="Q58" t="str">
            <v>Y</v>
          </cell>
          <cell r="R58" t="str">
            <v>Y</v>
          </cell>
          <cell r="S58" t="str">
            <v>Y</v>
          </cell>
          <cell r="T58" t="str">
            <v>N</v>
          </cell>
          <cell r="U58" t="str">
            <v>Y</v>
          </cell>
          <cell r="V58" t="str">
            <v>Y</v>
          </cell>
          <cell r="W58" t="str">
            <v>I</v>
          </cell>
          <cell r="X58" t="str">
            <v>Y</v>
          </cell>
          <cell r="Y58" t="str">
            <v>Y</v>
          </cell>
          <cell r="Z58" t="str">
            <v>Y</v>
          </cell>
          <cell r="AA58" t="str">
            <v>I</v>
          </cell>
          <cell r="AB58" t="str">
            <v>Y</v>
          </cell>
          <cell r="AC58" t="str">
            <v>Y</v>
          </cell>
          <cell r="AD58" t="str">
            <v>Y</v>
          </cell>
          <cell r="AE58" t="str">
            <v>N</v>
          </cell>
          <cell r="AF58" t="str">
            <v>Y</v>
          </cell>
          <cell r="AG58" t="str">
            <v>Y</v>
          </cell>
          <cell r="AH58" t="str">
            <v>Y</v>
          </cell>
          <cell r="AI58" t="str">
            <v>Y</v>
          </cell>
          <cell r="AJ58" t="str">
            <v>Y</v>
          </cell>
          <cell r="AK58" t="str">
            <v>Y</v>
          </cell>
          <cell r="AL58" t="str">
            <v>Y</v>
          </cell>
          <cell r="AM58" t="str">
            <v>I</v>
          </cell>
          <cell r="AN58" t="str">
            <v>Y</v>
          </cell>
          <cell r="AO58" t="str">
            <v>Y</v>
          </cell>
          <cell r="AP58" t="str">
            <v>Y</v>
          </cell>
          <cell r="AQ58" t="str">
            <v>Y</v>
          </cell>
          <cell r="AR58" t="str">
            <v>N</v>
          </cell>
          <cell r="AS58">
            <v>22</v>
          </cell>
          <cell r="AT58">
            <v>3</v>
          </cell>
          <cell r="AU58">
            <v>5</v>
          </cell>
          <cell r="AV58" t="str">
            <v>Successful</v>
          </cell>
        </row>
        <row r="59">
          <cell r="B59" t="str">
            <v>327</v>
          </cell>
          <cell r="C59" t="str">
            <v>Stratford St Mary Primary School</v>
          </cell>
          <cell r="D59"/>
          <cell r="E59" t="str">
            <v>PRI</v>
          </cell>
          <cell r="F59"/>
          <cell r="G59"/>
          <cell r="H59" t="str">
            <v/>
          </cell>
          <cell r="I59"/>
          <cell r="J59"/>
          <cell r="K59"/>
          <cell r="L59"/>
          <cell r="M59"/>
          <cell r="N59"/>
          <cell r="O59" t="str">
            <v>I</v>
          </cell>
          <cell r="P59" t="str">
            <v>I</v>
          </cell>
          <cell r="Q59" t="str">
            <v>I</v>
          </cell>
          <cell r="R59" t="str">
            <v>Y</v>
          </cell>
          <cell r="S59" t="str">
            <v>Y</v>
          </cell>
          <cell r="T59" t="str">
            <v>Y</v>
          </cell>
          <cell r="U59" t="str">
            <v>Y</v>
          </cell>
          <cell r="V59" t="str">
            <v>Y</v>
          </cell>
          <cell r="W59" t="str">
            <v>Y</v>
          </cell>
          <cell r="X59" t="str">
            <v>Y</v>
          </cell>
          <cell r="Y59" t="str">
            <v>Y</v>
          </cell>
          <cell r="Z59" t="str">
            <v>Y</v>
          </cell>
          <cell r="AA59" t="str">
            <v>Y</v>
          </cell>
          <cell r="AB59" t="str">
            <v>Y</v>
          </cell>
          <cell r="AC59" t="str">
            <v>Y</v>
          </cell>
          <cell r="AD59" t="str">
            <v>Y</v>
          </cell>
          <cell r="AE59" t="str">
            <v>Y</v>
          </cell>
          <cell r="AF59" t="str">
            <v>Y</v>
          </cell>
          <cell r="AG59" t="str">
            <v>Y</v>
          </cell>
          <cell r="AH59" t="str">
            <v>Y</v>
          </cell>
          <cell r="AI59" t="str">
            <v>Y</v>
          </cell>
          <cell r="AJ59" t="str">
            <v>Y</v>
          </cell>
          <cell r="AK59" t="str">
            <v>Y</v>
          </cell>
          <cell r="AL59" t="str">
            <v>Y</v>
          </cell>
          <cell r="AM59" t="str">
            <v>I</v>
          </cell>
          <cell r="AN59" t="str">
            <v>Y</v>
          </cell>
          <cell r="AO59" t="str">
            <v>I</v>
          </cell>
          <cell r="AP59" t="str">
            <v>Y</v>
          </cell>
          <cell r="AQ59" t="str">
            <v>Y</v>
          </cell>
          <cell r="AR59" t="str">
            <v>Y</v>
          </cell>
          <cell r="AS59">
            <v>25</v>
          </cell>
          <cell r="AT59">
            <v>0</v>
          </cell>
          <cell r="AU59">
            <v>5</v>
          </cell>
          <cell r="AV59" t="str">
            <v>Incomplete</v>
          </cell>
        </row>
        <row r="60">
          <cell r="B60" t="str">
            <v>331</v>
          </cell>
          <cell r="C60" t="str">
            <v>Tattingstone CEVCP School</v>
          </cell>
          <cell r="D60"/>
          <cell r="E60" t="str">
            <v>PRI</v>
          </cell>
          <cell r="F60"/>
          <cell r="G60"/>
          <cell r="H60" t="str">
            <v/>
          </cell>
          <cell r="I60"/>
          <cell r="J60"/>
          <cell r="K60" t="str">
            <v>Theresa Vinnicombe</v>
          </cell>
          <cell r="L60">
            <v>45259</v>
          </cell>
          <cell r="M60">
            <v>45268</v>
          </cell>
          <cell r="N60"/>
          <cell r="O60" t="str">
            <v>Y</v>
          </cell>
          <cell r="P60" t="str">
            <v>Y</v>
          </cell>
          <cell r="Q60" t="str">
            <v>Y</v>
          </cell>
          <cell r="R60" t="str">
            <v>Y</v>
          </cell>
          <cell r="S60" t="str">
            <v>Y</v>
          </cell>
          <cell r="T60" t="str">
            <v>Y</v>
          </cell>
          <cell r="U60" t="str">
            <v>Y</v>
          </cell>
          <cell r="V60" t="str">
            <v>Y</v>
          </cell>
          <cell r="W60" t="str">
            <v>Y</v>
          </cell>
          <cell r="X60" t="str">
            <v>Y</v>
          </cell>
          <cell r="Y60" t="str">
            <v>Y</v>
          </cell>
          <cell r="Z60" t="str">
            <v>Y</v>
          </cell>
          <cell r="AA60" t="str">
            <v>Y</v>
          </cell>
          <cell r="AB60" t="str">
            <v>Y</v>
          </cell>
          <cell r="AC60" t="str">
            <v>Y</v>
          </cell>
          <cell r="AD60" t="str">
            <v>Y</v>
          </cell>
          <cell r="AE60" t="str">
            <v>Y</v>
          </cell>
          <cell r="AF60" t="str">
            <v>Y</v>
          </cell>
          <cell r="AG60" t="str">
            <v>Y</v>
          </cell>
          <cell r="AH60" t="str">
            <v>Y</v>
          </cell>
          <cell r="AI60" t="str">
            <v>Y</v>
          </cell>
          <cell r="AJ60" t="str">
            <v>Y</v>
          </cell>
          <cell r="AK60" t="str">
            <v>Y</v>
          </cell>
          <cell r="AL60" t="str">
            <v>Y</v>
          </cell>
          <cell r="AM60" t="str">
            <v>Y</v>
          </cell>
          <cell r="AN60" t="str">
            <v>Y</v>
          </cell>
          <cell r="AO60" t="str">
            <v>Y</v>
          </cell>
          <cell r="AP60" t="str">
            <v>Y</v>
          </cell>
          <cell r="AQ60" t="str">
            <v>Y</v>
          </cell>
          <cell r="AR60" t="str">
            <v>N</v>
          </cell>
          <cell r="AS60">
            <v>29</v>
          </cell>
          <cell r="AT60">
            <v>1</v>
          </cell>
          <cell r="AU60">
            <v>0</v>
          </cell>
          <cell r="AV60" t="str">
            <v>Successful</v>
          </cell>
        </row>
        <row r="61">
          <cell r="B61" t="str">
            <v>332</v>
          </cell>
          <cell r="C61" t="str">
            <v>Trimley St Martin Primary School</v>
          </cell>
          <cell r="D61"/>
          <cell r="E61" t="str">
            <v>PRI</v>
          </cell>
          <cell r="F61"/>
          <cell r="G61"/>
          <cell r="H61" t="str">
            <v/>
          </cell>
          <cell r="I61"/>
          <cell r="J61"/>
          <cell r="K61" t="str">
            <v>Lucy Ainsley</v>
          </cell>
          <cell r="L61">
            <v>45275</v>
          </cell>
          <cell r="M61">
            <v>45275</v>
          </cell>
          <cell r="N61" t="str">
            <v>See saved document</v>
          </cell>
          <cell r="O61" t="str">
            <v>Y</v>
          </cell>
          <cell r="P61" t="str">
            <v>Y</v>
          </cell>
          <cell r="Q61" t="str">
            <v>Y</v>
          </cell>
          <cell r="R61" t="str">
            <v>Y</v>
          </cell>
          <cell r="S61" t="str">
            <v>Y</v>
          </cell>
          <cell r="T61" t="str">
            <v>Y</v>
          </cell>
          <cell r="U61" t="str">
            <v>Y</v>
          </cell>
          <cell r="V61" t="str">
            <v>Y</v>
          </cell>
          <cell r="W61" t="str">
            <v>Y</v>
          </cell>
          <cell r="X61" t="str">
            <v>Y</v>
          </cell>
          <cell r="Y61" t="str">
            <v>Y</v>
          </cell>
          <cell r="Z61" t="str">
            <v>Y</v>
          </cell>
          <cell r="AA61" t="str">
            <v>Y</v>
          </cell>
          <cell r="AB61" t="str">
            <v>Y</v>
          </cell>
          <cell r="AC61" t="str">
            <v>Y</v>
          </cell>
          <cell r="AD61" t="str">
            <v>Y</v>
          </cell>
          <cell r="AE61" t="str">
            <v>Y</v>
          </cell>
          <cell r="AF61" t="str">
            <v>Y</v>
          </cell>
          <cell r="AG61" t="str">
            <v>Y</v>
          </cell>
          <cell r="AH61" t="str">
            <v>Y</v>
          </cell>
          <cell r="AI61" t="str">
            <v>Y</v>
          </cell>
          <cell r="AJ61" t="str">
            <v>Y</v>
          </cell>
          <cell r="AK61" t="str">
            <v>Y</v>
          </cell>
          <cell r="AL61" t="str">
            <v>Y</v>
          </cell>
          <cell r="AM61" t="str">
            <v>Y</v>
          </cell>
          <cell r="AN61" t="str">
            <v>Y</v>
          </cell>
          <cell r="AO61" t="str">
            <v>Y</v>
          </cell>
          <cell r="AP61" t="str">
            <v>Y</v>
          </cell>
          <cell r="AQ61" t="str">
            <v>Y</v>
          </cell>
          <cell r="AR61" t="str">
            <v>Y</v>
          </cell>
          <cell r="AS61">
            <v>30</v>
          </cell>
          <cell r="AT61">
            <v>0</v>
          </cell>
          <cell r="AU61">
            <v>0</v>
          </cell>
          <cell r="AV61" t="str">
            <v>Successful</v>
          </cell>
        </row>
        <row r="62">
          <cell r="B62" t="str">
            <v>333</v>
          </cell>
          <cell r="C62" t="str">
            <v>Trimley St Mary Primary School</v>
          </cell>
          <cell r="D62"/>
          <cell r="E62" t="str">
            <v>PRI</v>
          </cell>
          <cell r="F62"/>
          <cell r="G62"/>
          <cell r="H62" t="str">
            <v/>
          </cell>
          <cell r="I62"/>
          <cell r="J62"/>
          <cell r="K62" t="str">
            <v>Carolyn Scott</v>
          </cell>
          <cell r="L62">
            <v>45278</v>
          </cell>
          <cell r="M62">
            <v>45278</v>
          </cell>
          <cell r="N62" t="str">
            <v>See Saved document</v>
          </cell>
          <cell r="O62" t="str">
            <v>Y</v>
          </cell>
          <cell r="P62" t="str">
            <v>Y</v>
          </cell>
          <cell r="Q62" t="str">
            <v>Y</v>
          </cell>
          <cell r="R62" t="str">
            <v>Y</v>
          </cell>
          <cell r="S62" t="str">
            <v>Y</v>
          </cell>
          <cell r="T62" t="str">
            <v>Y</v>
          </cell>
          <cell r="U62" t="str">
            <v>Y</v>
          </cell>
          <cell r="V62" t="str">
            <v>I</v>
          </cell>
          <cell r="W62" t="str">
            <v>Y</v>
          </cell>
          <cell r="X62" t="str">
            <v>Y</v>
          </cell>
          <cell r="Y62" t="str">
            <v>Y</v>
          </cell>
          <cell r="Z62" t="str">
            <v>Y</v>
          </cell>
          <cell r="AA62" t="str">
            <v>I</v>
          </cell>
          <cell r="AB62" t="str">
            <v>Y</v>
          </cell>
          <cell r="AC62" t="str">
            <v>Y</v>
          </cell>
          <cell r="AD62" t="str">
            <v>N</v>
          </cell>
          <cell r="AE62" t="str">
            <v>Y</v>
          </cell>
          <cell r="AF62" t="str">
            <v>Y</v>
          </cell>
          <cell r="AG62" t="str">
            <v>Y</v>
          </cell>
          <cell r="AH62" t="str">
            <v>Y</v>
          </cell>
          <cell r="AI62" t="str">
            <v>Y</v>
          </cell>
          <cell r="AJ62" t="str">
            <v>Y</v>
          </cell>
          <cell r="AK62" t="str">
            <v>Y</v>
          </cell>
          <cell r="AL62" t="str">
            <v>Y</v>
          </cell>
          <cell r="AM62" t="str">
            <v>Y</v>
          </cell>
          <cell r="AN62" t="str">
            <v>Y</v>
          </cell>
          <cell r="AO62" t="str">
            <v>Y</v>
          </cell>
          <cell r="AP62" t="str">
            <v>Y</v>
          </cell>
          <cell r="AQ62" t="str">
            <v>Y</v>
          </cell>
          <cell r="AR62" t="str">
            <v>N</v>
          </cell>
          <cell r="AS62">
            <v>26</v>
          </cell>
          <cell r="AT62">
            <v>2</v>
          </cell>
          <cell r="AU62">
            <v>2</v>
          </cell>
          <cell r="AV62" t="str">
            <v>Successful</v>
          </cell>
        </row>
        <row r="63">
          <cell r="B63" t="str">
            <v>337</v>
          </cell>
          <cell r="C63" t="str">
            <v>Waldringfield Primary School</v>
          </cell>
          <cell r="D63"/>
          <cell r="E63" t="str">
            <v>PRI</v>
          </cell>
          <cell r="F63"/>
          <cell r="G63"/>
          <cell r="H63" t="str">
            <v/>
          </cell>
          <cell r="I63"/>
          <cell r="J63"/>
          <cell r="K63" t="str">
            <v>Patrick Spencer</v>
          </cell>
          <cell r="L63">
            <v>45272</v>
          </cell>
          <cell r="M63">
            <v>45273</v>
          </cell>
          <cell r="N63" t="str">
            <v>See saved documents</v>
          </cell>
          <cell r="O63" t="str">
            <v>I</v>
          </cell>
          <cell r="P63" t="str">
            <v>Y</v>
          </cell>
          <cell r="Q63" t="str">
            <v>Y</v>
          </cell>
          <cell r="R63" t="str">
            <v>Y</v>
          </cell>
          <cell r="S63" t="str">
            <v>Y</v>
          </cell>
          <cell r="T63" t="str">
            <v>Y</v>
          </cell>
          <cell r="U63" t="str">
            <v>Y</v>
          </cell>
          <cell r="V63" t="str">
            <v>I</v>
          </cell>
          <cell r="W63" t="str">
            <v>Y</v>
          </cell>
          <cell r="X63" t="str">
            <v>Y</v>
          </cell>
          <cell r="Y63" t="str">
            <v>Y</v>
          </cell>
          <cell r="Z63" t="str">
            <v>Y</v>
          </cell>
          <cell r="AA63" t="str">
            <v>Y</v>
          </cell>
          <cell r="AB63" t="str">
            <v>Y</v>
          </cell>
          <cell r="AC63" t="str">
            <v>I</v>
          </cell>
          <cell r="AD63" t="str">
            <v>N</v>
          </cell>
          <cell r="AE63" t="str">
            <v>Y</v>
          </cell>
          <cell r="AF63" t="str">
            <v>Y</v>
          </cell>
          <cell r="AG63" t="str">
            <v>Y</v>
          </cell>
          <cell r="AH63" t="str">
            <v>Y</v>
          </cell>
          <cell r="AI63" t="str">
            <v>Y</v>
          </cell>
          <cell r="AJ63" t="str">
            <v>Y</v>
          </cell>
          <cell r="AK63" t="str">
            <v>Y</v>
          </cell>
          <cell r="AL63" t="str">
            <v>I</v>
          </cell>
          <cell r="AM63" t="str">
            <v>Y</v>
          </cell>
          <cell r="AN63" t="str">
            <v>Y</v>
          </cell>
          <cell r="AO63" t="str">
            <v>Y</v>
          </cell>
          <cell r="AP63" t="str">
            <v>Y</v>
          </cell>
          <cell r="AQ63" t="str">
            <v>Y</v>
          </cell>
          <cell r="AR63" t="str">
            <v>Y</v>
          </cell>
          <cell r="AS63">
            <v>25</v>
          </cell>
          <cell r="AT63">
            <v>1</v>
          </cell>
          <cell r="AU63">
            <v>4</v>
          </cell>
          <cell r="AV63" t="str">
            <v>Successful</v>
          </cell>
        </row>
        <row r="64">
          <cell r="B64" t="str">
            <v>338</v>
          </cell>
          <cell r="C64" t="str">
            <v>Whatfield CEVCP School</v>
          </cell>
          <cell r="D64"/>
          <cell r="E64" t="str">
            <v>PRI</v>
          </cell>
          <cell r="F64"/>
          <cell r="G64"/>
          <cell r="H64" t="str">
            <v/>
          </cell>
          <cell r="I64"/>
          <cell r="J64"/>
          <cell r="K64" t="str">
            <v>Heather Williams</v>
          </cell>
          <cell r="L64">
            <v>45244</v>
          </cell>
          <cell r="M64">
            <v>45250</v>
          </cell>
          <cell r="N64"/>
          <cell r="O64" t="str">
            <v>Y</v>
          </cell>
          <cell r="P64" t="str">
            <v>Y</v>
          </cell>
          <cell r="Q64" t="str">
            <v>Y</v>
          </cell>
          <cell r="R64" t="str">
            <v>Y</v>
          </cell>
          <cell r="S64" t="str">
            <v>Y</v>
          </cell>
          <cell r="T64" t="str">
            <v>Y</v>
          </cell>
          <cell r="U64" t="str">
            <v>Y</v>
          </cell>
          <cell r="V64" t="str">
            <v>Y</v>
          </cell>
          <cell r="W64" t="str">
            <v>Y</v>
          </cell>
          <cell r="X64" t="str">
            <v>Y</v>
          </cell>
          <cell r="Y64" t="str">
            <v>Y</v>
          </cell>
          <cell r="Z64" t="str">
            <v>Y</v>
          </cell>
          <cell r="AA64" t="str">
            <v>Y</v>
          </cell>
          <cell r="AB64" t="str">
            <v>Y</v>
          </cell>
          <cell r="AC64" t="str">
            <v>Y</v>
          </cell>
          <cell r="AD64" t="str">
            <v>Y</v>
          </cell>
          <cell r="AE64" t="str">
            <v>Y</v>
          </cell>
          <cell r="AF64" t="str">
            <v>Y</v>
          </cell>
          <cell r="AG64" t="str">
            <v>Y</v>
          </cell>
          <cell r="AH64" t="str">
            <v>Y</v>
          </cell>
          <cell r="AI64" t="str">
            <v>Y</v>
          </cell>
          <cell r="AJ64" t="str">
            <v>Y</v>
          </cell>
          <cell r="AK64" t="str">
            <v>Y</v>
          </cell>
          <cell r="AL64" t="str">
            <v>Y</v>
          </cell>
          <cell r="AM64" t="str">
            <v>Y</v>
          </cell>
          <cell r="AN64" t="str">
            <v>Y</v>
          </cell>
          <cell r="AO64" t="str">
            <v>Y</v>
          </cell>
          <cell r="AP64" t="str">
            <v>Y</v>
          </cell>
          <cell r="AQ64" t="str">
            <v>Y</v>
          </cell>
          <cell r="AR64" t="str">
            <v>Y</v>
          </cell>
          <cell r="AS64">
            <v>30</v>
          </cell>
          <cell r="AT64">
            <v>0</v>
          </cell>
          <cell r="AU64">
            <v>0</v>
          </cell>
          <cell r="AV64" t="str">
            <v>Successful</v>
          </cell>
        </row>
        <row r="65">
          <cell r="B65" t="str">
            <v>339</v>
          </cell>
          <cell r="C65" t="str">
            <v>Witnesham Primary School</v>
          </cell>
          <cell r="D65"/>
          <cell r="E65" t="str">
            <v>PRI</v>
          </cell>
          <cell r="F65"/>
          <cell r="G65"/>
          <cell r="H65" t="str">
            <v/>
          </cell>
          <cell r="I65"/>
          <cell r="J65"/>
          <cell r="K65" t="str">
            <v>Helen Chambers</v>
          </cell>
          <cell r="L65">
            <v>45272</v>
          </cell>
          <cell r="M65">
            <v>45279</v>
          </cell>
          <cell r="N65" t="str">
            <v>See Saved Document</v>
          </cell>
          <cell r="O65" t="str">
            <v>I</v>
          </cell>
          <cell r="P65" t="str">
            <v>I</v>
          </cell>
          <cell r="Q65" t="str">
            <v>Y</v>
          </cell>
          <cell r="R65" t="str">
            <v>Y</v>
          </cell>
          <cell r="S65" t="str">
            <v>Y</v>
          </cell>
          <cell r="T65" t="str">
            <v>Y</v>
          </cell>
          <cell r="U65" t="str">
            <v>Y</v>
          </cell>
          <cell r="V65" t="str">
            <v>Y</v>
          </cell>
          <cell r="W65" t="str">
            <v>Y</v>
          </cell>
          <cell r="X65" t="str">
            <v>Y</v>
          </cell>
          <cell r="Y65" t="str">
            <v>Y</v>
          </cell>
          <cell r="Z65" t="str">
            <v>Y</v>
          </cell>
          <cell r="AA65" t="str">
            <v>Y</v>
          </cell>
          <cell r="AB65" t="str">
            <v>Y</v>
          </cell>
          <cell r="AC65" t="str">
            <v>Y</v>
          </cell>
          <cell r="AD65" t="str">
            <v>N</v>
          </cell>
          <cell r="AE65" t="str">
            <v>Y</v>
          </cell>
          <cell r="AF65" t="str">
            <v>Y</v>
          </cell>
          <cell r="AG65" t="str">
            <v>Y</v>
          </cell>
          <cell r="AH65" t="str">
            <v>Y</v>
          </cell>
          <cell r="AI65" t="str">
            <v>Y</v>
          </cell>
          <cell r="AJ65" t="str">
            <v>Y</v>
          </cell>
          <cell r="AK65" t="str">
            <v>Y</v>
          </cell>
          <cell r="AL65" t="str">
            <v>I</v>
          </cell>
          <cell r="AM65" t="str">
            <v>Y</v>
          </cell>
          <cell r="AN65" t="str">
            <v>Y</v>
          </cell>
          <cell r="AO65" t="str">
            <v>Y</v>
          </cell>
          <cell r="AP65" t="str">
            <v>Y</v>
          </cell>
          <cell r="AQ65" t="str">
            <v>Y</v>
          </cell>
          <cell r="AR65" t="str">
            <v>Y</v>
          </cell>
          <cell r="AS65">
            <v>26</v>
          </cell>
          <cell r="AT65">
            <v>1</v>
          </cell>
          <cell r="AU65">
            <v>3</v>
          </cell>
          <cell r="AV65" t="str">
            <v>Successful</v>
          </cell>
        </row>
        <row r="66">
          <cell r="B66" t="str">
            <v>341</v>
          </cell>
          <cell r="C66" t="str">
            <v>Sandlings Primary School</v>
          </cell>
          <cell r="D66"/>
          <cell r="E66" t="str">
            <v>PRI</v>
          </cell>
          <cell r="F66"/>
          <cell r="G66"/>
          <cell r="H66" t="str">
            <v/>
          </cell>
          <cell r="I66"/>
          <cell r="J66"/>
          <cell r="K66" t="str">
            <v>Kathy Garnett</v>
          </cell>
          <cell r="L66">
            <v>45265</v>
          </cell>
          <cell r="M66">
            <v>45266</v>
          </cell>
          <cell r="N66"/>
          <cell r="O66" t="str">
            <v>I</v>
          </cell>
          <cell r="P66" t="str">
            <v>Y</v>
          </cell>
          <cell r="Q66" t="str">
            <v>Y</v>
          </cell>
          <cell r="R66" t="str">
            <v>Y</v>
          </cell>
          <cell r="S66" t="str">
            <v>Y</v>
          </cell>
          <cell r="T66" t="str">
            <v>Y</v>
          </cell>
          <cell r="U66" t="str">
            <v>Y</v>
          </cell>
          <cell r="V66" t="str">
            <v>Y</v>
          </cell>
          <cell r="W66" t="str">
            <v>Y</v>
          </cell>
          <cell r="X66" t="str">
            <v>Y</v>
          </cell>
          <cell r="Y66" t="str">
            <v>Y</v>
          </cell>
          <cell r="Z66" t="str">
            <v>Y</v>
          </cell>
          <cell r="AA66" t="str">
            <v>Y</v>
          </cell>
          <cell r="AB66" t="str">
            <v>Y</v>
          </cell>
          <cell r="AC66" t="str">
            <v>Y</v>
          </cell>
          <cell r="AD66" t="str">
            <v>Y</v>
          </cell>
          <cell r="AE66" t="str">
            <v>Y</v>
          </cell>
          <cell r="AF66" t="str">
            <v>Y</v>
          </cell>
          <cell r="AG66" t="str">
            <v>Y</v>
          </cell>
          <cell r="AH66" t="str">
            <v>Y</v>
          </cell>
          <cell r="AI66" t="str">
            <v>Y</v>
          </cell>
          <cell r="AJ66" t="str">
            <v>Y</v>
          </cell>
          <cell r="AK66" t="str">
            <v>Y</v>
          </cell>
          <cell r="AL66" t="str">
            <v>Y</v>
          </cell>
          <cell r="AM66" t="str">
            <v>I</v>
          </cell>
          <cell r="AN66" t="str">
            <v>Y</v>
          </cell>
          <cell r="AO66" t="str">
            <v>Y</v>
          </cell>
          <cell r="AP66" t="str">
            <v>I</v>
          </cell>
          <cell r="AQ66" t="str">
            <v>Y</v>
          </cell>
          <cell r="AR66" t="str">
            <v>N</v>
          </cell>
          <cell r="AS66">
            <v>26</v>
          </cell>
          <cell r="AT66">
            <v>1</v>
          </cell>
          <cell r="AU66">
            <v>3</v>
          </cell>
          <cell r="AV66" t="str">
            <v>Successful</v>
          </cell>
        </row>
        <row r="67">
          <cell r="B67" t="str">
            <v>342</v>
          </cell>
          <cell r="C67" t="str">
            <v>Woodbridge Primary School</v>
          </cell>
          <cell r="D67"/>
          <cell r="E67" t="str">
            <v>PRI</v>
          </cell>
          <cell r="F67"/>
          <cell r="G67"/>
          <cell r="H67" t="str">
            <v/>
          </cell>
          <cell r="I67"/>
          <cell r="J67"/>
          <cell r="K67" t="str">
            <v>Alex Williams</v>
          </cell>
          <cell r="L67">
            <v>45279</v>
          </cell>
          <cell r="M67">
            <v>45281</v>
          </cell>
          <cell r="N67" t="str">
            <v>See Saved document</v>
          </cell>
          <cell r="O67" t="str">
            <v>Y</v>
          </cell>
          <cell r="P67" t="str">
            <v>Y</v>
          </cell>
          <cell r="Q67" t="str">
            <v>Y</v>
          </cell>
          <cell r="R67" t="str">
            <v>Y</v>
          </cell>
          <cell r="S67" t="str">
            <v>Y</v>
          </cell>
          <cell r="T67" t="str">
            <v>Y</v>
          </cell>
          <cell r="U67" t="str">
            <v>Y</v>
          </cell>
          <cell r="V67" t="str">
            <v>I</v>
          </cell>
          <cell r="W67" t="str">
            <v>Y</v>
          </cell>
          <cell r="X67" t="str">
            <v>Y</v>
          </cell>
          <cell r="Y67" t="str">
            <v>Y</v>
          </cell>
          <cell r="Z67" t="str">
            <v>Y</v>
          </cell>
          <cell r="AA67" t="str">
            <v>Y</v>
          </cell>
          <cell r="AB67" t="str">
            <v>Y</v>
          </cell>
          <cell r="AC67" t="str">
            <v>Y</v>
          </cell>
          <cell r="AD67" t="str">
            <v>Y</v>
          </cell>
          <cell r="AE67" t="str">
            <v>Y</v>
          </cell>
          <cell r="AF67" t="str">
            <v>Y</v>
          </cell>
          <cell r="AG67" t="str">
            <v>Y</v>
          </cell>
          <cell r="AH67" t="str">
            <v>Y</v>
          </cell>
          <cell r="AI67" t="str">
            <v>Y</v>
          </cell>
          <cell r="AJ67" t="str">
            <v>Y</v>
          </cell>
          <cell r="AK67" t="str">
            <v>Y</v>
          </cell>
          <cell r="AL67" t="str">
            <v>Y</v>
          </cell>
          <cell r="AM67" t="str">
            <v>Y</v>
          </cell>
          <cell r="AN67" t="str">
            <v>Y</v>
          </cell>
          <cell r="AO67" t="str">
            <v>Y</v>
          </cell>
          <cell r="AP67" t="str">
            <v>Y</v>
          </cell>
          <cell r="AQ67" t="str">
            <v>Y</v>
          </cell>
          <cell r="AR67" t="str">
            <v>Y</v>
          </cell>
          <cell r="AS67">
            <v>29</v>
          </cell>
          <cell r="AT67">
            <v>0</v>
          </cell>
          <cell r="AU67">
            <v>1</v>
          </cell>
          <cell r="AV67" t="str">
            <v>Successful</v>
          </cell>
        </row>
        <row r="68">
          <cell r="B68" t="str">
            <v>343</v>
          </cell>
          <cell r="C68" t="str">
            <v>Kyson Primary School</v>
          </cell>
          <cell r="D68"/>
          <cell r="E68" t="str">
            <v>PRI</v>
          </cell>
          <cell r="F68"/>
          <cell r="G68"/>
          <cell r="H68" t="str">
            <v/>
          </cell>
          <cell r="I68"/>
          <cell r="J68"/>
          <cell r="K68" t="str">
            <v>Hannah Johnson</v>
          </cell>
          <cell r="L68">
            <v>45260</v>
          </cell>
          <cell r="M68">
            <v>45275</v>
          </cell>
          <cell r="N68" t="str">
            <v>No Action Required</v>
          </cell>
          <cell r="O68" t="str">
            <v>Y</v>
          </cell>
          <cell r="P68" t="str">
            <v>Y</v>
          </cell>
          <cell r="Q68" t="str">
            <v>Y</v>
          </cell>
          <cell r="R68" t="str">
            <v>Y</v>
          </cell>
          <cell r="S68" t="str">
            <v>Y</v>
          </cell>
          <cell r="T68" t="str">
            <v>Y</v>
          </cell>
          <cell r="U68" t="str">
            <v>Y</v>
          </cell>
          <cell r="V68" t="str">
            <v>Y</v>
          </cell>
          <cell r="W68" t="str">
            <v>Y</v>
          </cell>
          <cell r="X68" t="str">
            <v>Y</v>
          </cell>
          <cell r="Y68" t="str">
            <v>Y</v>
          </cell>
          <cell r="Z68" t="str">
            <v>Y</v>
          </cell>
          <cell r="AA68" t="str">
            <v>Y</v>
          </cell>
          <cell r="AB68" t="str">
            <v>Y</v>
          </cell>
          <cell r="AC68" t="str">
            <v>Y</v>
          </cell>
          <cell r="AD68" t="str">
            <v>Y</v>
          </cell>
          <cell r="AE68" t="str">
            <v>Y</v>
          </cell>
          <cell r="AF68" t="str">
            <v>Y</v>
          </cell>
          <cell r="AG68" t="str">
            <v>Y</v>
          </cell>
          <cell r="AH68" t="str">
            <v>Y</v>
          </cell>
          <cell r="AI68" t="str">
            <v>Y</v>
          </cell>
          <cell r="AJ68" t="str">
            <v>Y</v>
          </cell>
          <cell r="AK68" t="str">
            <v>Y</v>
          </cell>
          <cell r="AL68" t="str">
            <v>Y</v>
          </cell>
          <cell r="AM68" t="str">
            <v>Y</v>
          </cell>
          <cell r="AN68" t="str">
            <v>Y</v>
          </cell>
          <cell r="AO68" t="str">
            <v>Y</v>
          </cell>
          <cell r="AP68" t="str">
            <v>Y</v>
          </cell>
          <cell r="AQ68" t="str">
            <v>Y</v>
          </cell>
          <cell r="AR68" t="str">
            <v>Y</v>
          </cell>
          <cell r="AS68">
            <v>30</v>
          </cell>
          <cell r="AT68">
            <v>0</v>
          </cell>
          <cell r="AU68">
            <v>0</v>
          </cell>
          <cell r="AV68" t="str">
            <v>Successful</v>
          </cell>
        </row>
        <row r="69">
          <cell r="B69" t="str">
            <v>370</v>
          </cell>
          <cell r="C69" t="str">
            <v>Northgate High School</v>
          </cell>
          <cell r="D69"/>
          <cell r="E69" t="str">
            <v>SEC</v>
          </cell>
          <cell r="F69"/>
          <cell r="G69"/>
          <cell r="H69" t="str">
            <v/>
          </cell>
          <cell r="I69"/>
          <cell r="J69"/>
          <cell r="K69" t="str">
            <v>Julie Ferguson</v>
          </cell>
          <cell r="L69">
            <v>45271</v>
          </cell>
          <cell r="M69">
            <v>45278</v>
          </cell>
          <cell r="N69" t="str">
            <v>See Saved Document</v>
          </cell>
          <cell r="O69" t="str">
            <v>Y</v>
          </cell>
          <cell r="P69" t="str">
            <v>Y</v>
          </cell>
          <cell r="Q69" t="str">
            <v>Y</v>
          </cell>
          <cell r="R69" t="str">
            <v>Y</v>
          </cell>
          <cell r="S69" t="str">
            <v>Y</v>
          </cell>
          <cell r="T69" t="str">
            <v>I</v>
          </cell>
          <cell r="U69" t="str">
            <v>Y</v>
          </cell>
          <cell r="V69" t="str">
            <v>I</v>
          </cell>
          <cell r="W69" t="str">
            <v>Y</v>
          </cell>
          <cell r="X69" t="str">
            <v>Y</v>
          </cell>
          <cell r="Y69" t="str">
            <v>Y</v>
          </cell>
          <cell r="Z69" t="str">
            <v>Y</v>
          </cell>
          <cell r="AA69" t="str">
            <v>Y</v>
          </cell>
          <cell r="AB69" t="str">
            <v>Y</v>
          </cell>
          <cell r="AC69" t="str">
            <v>Y</v>
          </cell>
          <cell r="AD69" t="str">
            <v>Y</v>
          </cell>
          <cell r="AE69" t="str">
            <v>Y</v>
          </cell>
          <cell r="AF69" t="str">
            <v>Y</v>
          </cell>
          <cell r="AG69" t="str">
            <v>Y</v>
          </cell>
          <cell r="AH69" t="str">
            <v>Y</v>
          </cell>
          <cell r="AI69" t="str">
            <v>Y</v>
          </cell>
          <cell r="AJ69" t="str">
            <v>Y</v>
          </cell>
          <cell r="AK69" t="str">
            <v>Y</v>
          </cell>
          <cell r="AL69" t="str">
            <v>Y</v>
          </cell>
          <cell r="AM69" t="str">
            <v>Y</v>
          </cell>
          <cell r="AN69" t="str">
            <v>Y</v>
          </cell>
          <cell r="AO69" t="str">
            <v>Y</v>
          </cell>
          <cell r="AP69" t="str">
            <v>Y</v>
          </cell>
          <cell r="AQ69" t="str">
            <v>Y</v>
          </cell>
          <cell r="AR69" t="str">
            <v>Y</v>
          </cell>
          <cell r="AS69">
            <v>28</v>
          </cell>
          <cell r="AT69">
            <v>0</v>
          </cell>
          <cell r="AU69">
            <v>2</v>
          </cell>
          <cell r="AV69" t="str">
            <v>Successful</v>
          </cell>
        </row>
        <row r="70">
          <cell r="B70" t="str">
            <v>400</v>
          </cell>
          <cell r="C70" t="str">
            <v xml:space="preserve">Acton CEVCP School </v>
          </cell>
          <cell r="D70"/>
          <cell r="E70" t="str">
            <v>PRI</v>
          </cell>
          <cell r="F70"/>
          <cell r="G70"/>
          <cell r="H70" t="str">
            <v/>
          </cell>
          <cell r="I70"/>
          <cell r="J70"/>
          <cell r="K70" t="str">
            <v>Barry Moult</v>
          </cell>
          <cell r="L70">
            <v>45266</v>
          </cell>
          <cell r="M70">
            <v>45271</v>
          </cell>
          <cell r="N70"/>
          <cell r="O70" t="str">
            <v>Y</v>
          </cell>
          <cell r="P70" t="str">
            <v>Y</v>
          </cell>
          <cell r="Q70" t="str">
            <v>Y</v>
          </cell>
          <cell r="R70" t="str">
            <v>Y</v>
          </cell>
          <cell r="S70" t="str">
            <v>I</v>
          </cell>
          <cell r="T70" t="str">
            <v>Y</v>
          </cell>
          <cell r="U70" t="str">
            <v>N</v>
          </cell>
          <cell r="V70" t="str">
            <v>Y</v>
          </cell>
          <cell r="W70" t="str">
            <v>Y</v>
          </cell>
          <cell r="X70" t="str">
            <v>Y</v>
          </cell>
          <cell r="Y70" t="str">
            <v>Y</v>
          </cell>
          <cell r="Z70" t="str">
            <v>Y</v>
          </cell>
          <cell r="AA70" t="str">
            <v>Y</v>
          </cell>
          <cell r="AB70" t="str">
            <v>Y</v>
          </cell>
          <cell r="AC70" t="str">
            <v>Y</v>
          </cell>
          <cell r="AD70" t="str">
            <v>N</v>
          </cell>
          <cell r="AE70" t="str">
            <v>Y</v>
          </cell>
          <cell r="AF70" t="str">
            <v>Y</v>
          </cell>
          <cell r="AG70" t="str">
            <v>Y</v>
          </cell>
          <cell r="AH70" t="str">
            <v>Y</v>
          </cell>
          <cell r="AI70" t="str">
            <v>Y</v>
          </cell>
          <cell r="AJ70" t="str">
            <v>Y</v>
          </cell>
          <cell r="AK70" t="str">
            <v>N</v>
          </cell>
          <cell r="AL70" t="str">
            <v>Y</v>
          </cell>
          <cell r="AM70" t="str">
            <v>N</v>
          </cell>
          <cell r="AN70" t="str">
            <v>Y</v>
          </cell>
          <cell r="AO70" t="str">
            <v>Y</v>
          </cell>
          <cell r="AP70" t="str">
            <v>Y</v>
          </cell>
          <cell r="AQ70" t="str">
            <v>Y</v>
          </cell>
          <cell r="AR70" t="str">
            <v>N</v>
          </cell>
          <cell r="AS70">
            <v>24</v>
          </cell>
          <cell r="AT70">
            <v>5</v>
          </cell>
          <cell r="AU70">
            <v>1</v>
          </cell>
          <cell r="AV70" t="str">
            <v>Successful</v>
          </cell>
        </row>
        <row r="71">
          <cell r="B71" t="str">
            <v>405</v>
          </cell>
          <cell r="C71" t="str">
            <v>Barnham CEVCP School</v>
          </cell>
          <cell r="D71"/>
          <cell r="E71" t="str">
            <v>PRI</v>
          </cell>
          <cell r="F71"/>
          <cell r="G71"/>
          <cell r="H71" t="str">
            <v/>
          </cell>
          <cell r="I71"/>
          <cell r="J71"/>
          <cell r="K71" t="str">
            <v>Matthew Hawthorne</v>
          </cell>
          <cell r="L71">
            <v>45271</v>
          </cell>
          <cell r="M71">
            <v>45272</v>
          </cell>
          <cell r="N71"/>
          <cell r="O71" t="str">
            <v>Y</v>
          </cell>
          <cell r="P71" t="str">
            <v>Y</v>
          </cell>
          <cell r="Q71" t="str">
            <v>Y</v>
          </cell>
          <cell r="R71" t="str">
            <v>Y</v>
          </cell>
          <cell r="S71" t="str">
            <v>Y</v>
          </cell>
          <cell r="T71" t="str">
            <v>Y</v>
          </cell>
          <cell r="U71" t="str">
            <v>Y</v>
          </cell>
          <cell r="V71" t="str">
            <v>Y</v>
          </cell>
          <cell r="W71" t="str">
            <v>Y</v>
          </cell>
          <cell r="X71" t="str">
            <v>Y</v>
          </cell>
          <cell r="Y71" t="str">
            <v>Y</v>
          </cell>
          <cell r="Z71" t="str">
            <v>Y</v>
          </cell>
          <cell r="AA71" t="str">
            <v>Y</v>
          </cell>
          <cell r="AB71" t="str">
            <v>Y</v>
          </cell>
          <cell r="AC71" t="str">
            <v>Y</v>
          </cell>
          <cell r="AD71" t="str">
            <v>Y</v>
          </cell>
          <cell r="AE71" t="str">
            <v>Y</v>
          </cell>
          <cell r="AF71" t="str">
            <v>Y</v>
          </cell>
          <cell r="AG71" t="str">
            <v>Y</v>
          </cell>
          <cell r="AH71" t="str">
            <v>Y</v>
          </cell>
          <cell r="AI71" t="str">
            <v>Y</v>
          </cell>
          <cell r="AJ71" t="str">
            <v>Y</v>
          </cell>
          <cell r="AK71" t="str">
            <v>Y</v>
          </cell>
          <cell r="AL71" t="str">
            <v>Y</v>
          </cell>
          <cell r="AM71" t="str">
            <v>Y</v>
          </cell>
          <cell r="AN71" t="str">
            <v>Y</v>
          </cell>
          <cell r="AO71" t="str">
            <v>Y</v>
          </cell>
          <cell r="AP71" t="str">
            <v>Y</v>
          </cell>
          <cell r="AQ71" t="str">
            <v>Y</v>
          </cell>
          <cell r="AR71" t="str">
            <v>N</v>
          </cell>
          <cell r="AS71">
            <v>29</v>
          </cell>
          <cell r="AT71">
            <v>1</v>
          </cell>
          <cell r="AU71">
            <v>0</v>
          </cell>
          <cell r="AV71" t="str">
            <v>Successful</v>
          </cell>
        </row>
        <row r="72">
          <cell r="B72" t="str">
            <v>406</v>
          </cell>
          <cell r="C72" t="str">
            <v>Barningham CEVCP School</v>
          </cell>
          <cell r="D72"/>
          <cell r="E72" t="str">
            <v>PRI</v>
          </cell>
          <cell r="F72"/>
          <cell r="G72"/>
          <cell r="H72" t="str">
            <v/>
          </cell>
          <cell r="I72"/>
          <cell r="J72"/>
          <cell r="K72" t="str">
            <v>Julie Surridge</v>
          </cell>
          <cell r="L72">
            <v>45264</v>
          </cell>
          <cell r="M72">
            <v>45264</v>
          </cell>
          <cell r="N72"/>
          <cell r="O72" t="str">
            <v>Y</v>
          </cell>
          <cell r="P72" t="str">
            <v>Y</v>
          </cell>
          <cell r="Q72" t="str">
            <v>Y</v>
          </cell>
          <cell r="R72" t="str">
            <v>Y</v>
          </cell>
          <cell r="S72" t="str">
            <v>Y</v>
          </cell>
          <cell r="T72" t="str">
            <v>Y</v>
          </cell>
          <cell r="U72" t="str">
            <v>Y</v>
          </cell>
          <cell r="V72" t="str">
            <v>Y</v>
          </cell>
          <cell r="W72" t="str">
            <v>Y</v>
          </cell>
          <cell r="X72" t="str">
            <v>Y</v>
          </cell>
          <cell r="Y72" t="str">
            <v>Y</v>
          </cell>
          <cell r="Z72" t="str">
            <v>Y</v>
          </cell>
          <cell r="AA72" t="str">
            <v>Y</v>
          </cell>
          <cell r="AB72" t="str">
            <v>Y</v>
          </cell>
          <cell r="AC72" t="str">
            <v>Y</v>
          </cell>
          <cell r="AD72" t="str">
            <v>Y</v>
          </cell>
          <cell r="AE72" t="str">
            <v>N</v>
          </cell>
          <cell r="AF72" t="str">
            <v>Y</v>
          </cell>
          <cell r="AG72" t="str">
            <v>Y</v>
          </cell>
          <cell r="AH72" t="str">
            <v>Y</v>
          </cell>
          <cell r="AI72" t="str">
            <v>Y</v>
          </cell>
          <cell r="AJ72" t="str">
            <v>Y</v>
          </cell>
          <cell r="AK72" t="str">
            <v>I</v>
          </cell>
          <cell r="AL72" t="str">
            <v>Y</v>
          </cell>
          <cell r="AM72" t="str">
            <v>Y</v>
          </cell>
          <cell r="AN72" t="str">
            <v>Y</v>
          </cell>
          <cell r="AO72" t="str">
            <v>Y</v>
          </cell>
          <cell r="AP72" t="str">
            <v>Y</v>
          </cell>
          <cell r="AQ72" t="str">
            <v>Y</v>
          </cell>
          <cell r="AR72" t="str">
            <v>N</v>
          </cell>
          <cell r="AS72">
            <v>27</v>
          </cell>
          <cell r="AT72">
            <v>2</v>
          </cell>
          <cell r="AU72">
            <v>1</v>
          </cell>
          <cell r="AV72" t="str">
            <v>Successful</v>
          </cell>
        </row>
        <row r="73">
          <cell r="B73" t="str">
            <v>407</v>
          </cell>
          <cell r="C73" t="str">
            <v xml:space="preserve">Barrow CEVCP School </v>
          </cell>
          <cell r="D73"/>
          <cell r="E73" t="str">
            <v>PRI</v>
          </cell>
          <cell r="F73"/>
          <cell r="G73"/>
          <cell r="H73" t="str">
            <v/>
          </cell>
          <cell r="I73"/>
          <cell r="J73"/>
          <cell r="K73" t="str">
            <v>Sarah Wightman</v>
          </cell>
          <cell r="L73">
            <v>45274</v>
          </cell>
          <cell r="M73">
            <v>45278</v>
          </cell>
          <cell r="N73" t="str">
            <v>See saved document</v>
          </cell>
          <cell r="O73" t="str">
            <v>I</v>
          </cell>
          <cell r="P73" t="str">
            <v>I</v>
          </cell>
          <cell r="Q73" t="str">
            <v>Y</v>
          </cell>
          <cell r="R73" t="str">
            <v>Y</v>
          </cell>
          <cell r="S73" t="str">
            <v>Y</v>
          </cell>
          <cell r="T73" t="str">
            <v>Y</v>
          </cell>
          <cell r="U73" t="str">
            <v>I</v>
          </cell>
          <cell r="V73" t="str">
            <v>Y</v>
          </cell>
          <cell r="W73" t="str">
            <v>Y</v>
          </cell>
          <cell r="X73" t="str">
            <v>Y</v>
          </cell>
          <cell r="Y73" t="str">
            <v>Y</v>
          </cell>
          <cell r="Z73" t="str">
            <v>Y</v>
          </cell>
          <cell r="AA73" t="str">
            <v>Y</v>
          </cell>
          <cell r="AB73" t="str">
            <v>Y</v>
          </cell>
          <cell r="AC73" t="str">
            <v>Y</v>
          </cell>
          <cell r="AD73" t="str">
            <v>Y</v>
          </cell>
          <cell r="AE73" t="str">
            <v>N</v>
          </cell>
          <cell r="AF73" t="str">
            <v>I</v>
          </cell>
          <cell r="AG73" t="str">
            <v>Y</v>
          </cell>
          <cell r="AH73" t="str">
            <v>I</v>
          </cell>
          <cell r="AI73" t="str">
            <v>N</v>
          </cell>
          <cell r="AJ73" t="str">
            <v>Y</v>
          </cell>
          <cell r="AK73" t="str">
            <v>Y</v>
          </cell>
          <cell r="AL73" t="str">
            <v>Y</v>
          </cell>
          <cell r="AM73" t="str">
            <v>I</v>
          </cell>
          <cell r="AN73" t="str">
            <v>I</v>
          </cell>
          <cell r="AO73" t="str">
            <v>I</v>
          </cell>
          <cell r="AP73" t="str">
            <v>Y</v>
          </cell>
          <cell r="AQ73" t="str">
            <v>Y</v>
          </cell>
          <cell r="AR73" t="str">
            <v>Y</v>
          </cell>
          <cell r="AS73">
            <v>20</v>
          </cell>
          <cell r="AT73">
            <v>2</v>
          </cell>
          <cell r="AU73">
            <v>8</v>
          </cell>
          <cell r="AV73" t="str">
            <v>Successful</v>
          </cell>
        </row>
        <row r="74">
          <cell r="B74" t="str">
            <v>409</v>
          </cell>
          <cell r="C74" t="str">
            <v>Boxford CEVCP School</v>
          </cell>
          <cell r="D74"/>
          <cell r="E74" t="str">
            <v>PRI</v>
          </cell>
          <cell r="F74"/>
          <cell r="G74"/>
          <cell r="H74" t="str">
            <v/>
          </cell>
          <cell r="I74"/>
          <cell r="J74"/>
          <cell r="K74" t="str">
            <v>Emma Hollock</v>
          </cell>
          <cell r="L74">
            <v>45278</v>
          </cell>
          <cell r="M74">
            <v>45279</v>
          </cell>
          <cell r="N74" t="str">
            <v>See Saved document</v>
          </cell>
          <cell r="O74" t="str">
            <v>I</v>
          </cell>
          <cell r="P74" t="str">
            <v>Y</v>
          </cell>
          <cell r="Q74" t="str">
            <v>Y</v>
          </cell>
          <cell r="R74" t="str">
            <v>Y</v>
          </cell>
          <cell r="S74" t="str">
            <v>Y</v>
          </cell>
          <cell r="T74" t="str">
            <v>Y</v>
          </cell>
          <cell r="U74" t="str">
            <v>Y</v>
          </cell>
          <cell r="V74" t="str">
            <v>Y</v>
          </cell>
          <cell r="W74" t="str">
            <v>Y</v>
          </cell>
          <cell r="X74" t="str">
            <v>Y</v>
          </cell>
          <cell r="Y74" t="str">
            <v>Y</v>
          </cell>
          <cell r="Z74" t="str">
            <v>Y</v>
          </cell>
          <cell r="AA74" t="str">
            <v>Y</v>
          </cell>
          <cell r="AB74" t="str">
            <v>Y</v>
          </cell>
          <cell r="AC74" t="str">
            <v>Y</v>
          </cell>
          <cell r="AD74" t="str">
            <v>Y</v>
          </cell>
          <cell r="AE74" t="str">
            <v>Y</v>
          </cell>
          <cell r="AF74" t="str">
            <v>Y</v>
          </cell>
          <cell r="AG74" t="str">
            <v>Y</v>
          </cell>
          <cell r="AH74" t="str">
            <v>Y</v>
          </cell>
          <cell r="AI74" t="str">
            <v>Y</v>
          </cell>
          <cell r="AJ74" t="str">
            <v>Y</v>
          </cell>
          <cell r="AK74" t="str">
            <v>Y</v>
          </cell>
          <cell r="AL74" t="str">
            <v>I</v>
          </cell>
          <cell r="AM74" t="str">
            <v>I</v>
          </cell>
          <cell r="AN74" t="str">
            <v>Y</v>
          </cell>
          <cell r="AO74" t="str">
            <v>I</v>
          </cell>
          <cell r="AP74" t="str">
            <v>Y</v>
          </cell>
          <cell r="AQ74" t="str">
            <v>Y</v>
          </cell>
          <cell r="AR74" t="str">
            <v>Y</v>
          </cell>
          <cell r="AS74">
            <v>26</v>
          </cell>
          <cell r="AT74">
            <v>0</v>
          </cell>
          <cell r="AU74">
            <v>4</v>
          </cell>
          <cell r="AV74" t="str">
            <v>Successful</v>
          </cell>
        </row>
        <row r="75">
          <cell r="B75" t="str">
            <v>412</v>
          </cell>
          <cell r="C75" t="str">
            <v>Bures CEVCP School</v>
          </cell>
          <cell r="D75"/>
          <cell r="E75" t="str">
            <v>PRI</v>
          </cell>
          <cell r="F75"/>
          <cell r="G75"/>
          <cell r="H75" t="str">
            <v/>
          </cell>
          <cell r="I75"/>
          <cell r="J75"/>
          <cell r="K75" t="str">
            <v>Tim Fairbairn</v>
          </cell>
          <cell r="L75">
            <v>45266</v>
          </cell>
          <cell r="M75">
            <v>45273</v>
          </cell>
          <cell r="N75" t="str">
            <v>No action required</v>
          </cell>
          <cell r="O75" t="str">
            <v>Y</v>
          </cell>
          <cell r="P75" t="str">
            <v>I</v>
          </cell>
          <cell r="Q75" t="str">
            <v>Y</v>
          </cell>
          <cell r="R75" t="str">
            <v>Y</v>
          </cell>
          <cell r="S75" t="str">
            <v>Y</v>
          </cell>
          <cell r="T75" t="str">
            <v>Y</v>
          </cell>
          <cell r="U75" t="str">
            <v>Y</v>
          </cell>
          <cell r="V75" t="str">
            <v>I</v>
          </cell>
          <cell r="W75" t="str">
            <v>Y</v>
          </cell>
          <cell r="X75" t="str">
            <v>Y</v>
          </cell>
          <cell r="Y75" t="str">
            <v>Y</v>
          </cell>
          <cell r="Z75" t="str">
            <v>Y</v>
          </cell>
          <cell r="AA75" t="str">
            <v>Y</v>
          </cell>
          <cell r="AB75" t="str">
            <v>Y</v>
          </cell>
          <cell r="AC75" t="str">
            <v>Y</v>
          </cell>
          <cell r="AD75" t="str">
            <v>Y</v>
          </cell>
          <cell r="AE75" t="str">
            <v>Y</v>
          </cell>
          <cell r="AF75" t="str">
            <v>Y</v>
          </cell>
          <cell r="AG75" t="str">
            <v>Y</v>
          </cell>
          <cell r="AH75" t="str">
            <v>Y</v>
          </cell>
          <cell r="AI75" t="str">
            <v>Y</v>
          </cell>
          <cell r="AJ75" t="str">
            <v>Y</v>
          </cell>
          <cell r="AK75" t="str">
            <v>Y</v>
          </cell>
          <cell r="AL75" t="str">
            <v>Y</v>
          </cell>
          <cell r="AM75" t="str">
            <v>Y</v>
          </cell>
          <cell r="AN75" t="str">
            <v>Y</v>
          </cell>
          <cell r="AO75" t="str">
            <v>Y</v>
          </cell>
          <cell r="AP75" t="str">
            <v>Y</v>
          </cell>
          <cell r="AQ75" t="str">
            <v>Y</v>
          </cell>
          <cell r="AR75" t="str">
            <v>Y</v>
          </cell>
          <cell r="AS75">
            <v>28</v>
          </cell>
          <cell r="AT75">
            <v>0</v>
          </cell>
          <cell r="AU75">
            <v>2</v>
          </cell>
          <cell r="AV75" t="str">
            <v>Successful</v>
          </cell>
        </row>
        <row r="76">
          <cell r="B76" t="str">
            <v>415</v>
          </cell>
          <cell r="C76" t="str">
            <v>Guildhall Feoffment Community Primary School</v>
          </cell>
          <cell r="D76"/>
          <cell r="E76" t="str">
            <v>PRI</v>
          </cell>
          <cell r="F76"/>
          <cell r="G76"/>
          <cell r="H76" t="str">
            <v/>
          </cell>
          <cell r="I76"/>
          <cell r="J76"/>
          <cell r="K76" t="str">
            <v>Ros King</v>
          </cell>
          <cell r="L76">
            <v>45272</v>
          </cell>
          <cell r="M76">
            <v>45279</v>
          </cell>
          <cell r="N76" t="str">
            <v>See Saved Documents</v>
          </cell>
          <cell r="O76" t="str">
            <v>Y</v>
          </cell>
          <cell r="P76" t="str">
            <v>Y</v>
          </cell>
          <cell r="Q76" t="str">
            <v>Y</v>
          </cell>
          <cell r="R76" t="str">
            <v>Y</v>
          </cell>
          <cell r="S76" t="str">
            <v>I</v>
          </cell>
          <cell r="T76" t="str">
            <v>Y</v>
          </cell>
          <cell r="U76" t="str">
            <v>I</v>
          </cell>
          <cell r="V76" t="str">
            <v>I</v>
          </cell>
          <cell r="W76" t="str">
            <v>Y</v>
          </cell>
          <cell r="X76" t="str">
            <v>Y</v>
          </cell>
          <cell r="Y76" t="str">
            <v>Y</v>
          </cell>
          <cell r="Z76" t="str">
            <v>Y</v>
          </cell>
          <cell r="AA76" t="str">
            <v>Y</v>
          </cell>
          <cell r="AB76" t="str">
            <v>Y</v>
          </cell>
          <cell r="AC76" t="str">
            <v>N</v>
          </cell>
          <cell r="AD76" t="str">
            <v>Y</v>
          </cell>
          <cell r="AE76" t="str">
            <v>Y</v>
          </cell>
          <cell r="AF76" t="str">
            <v>Y</v>
          </cell>
          <cell r="AG76" t="str">
            <v>Y</v>
          </cell>
          <cell r="AH76" t="str">
            <v>Y</v>
          </cell>
          <cell r="AI76" t="str">
            <v>I</v>
          </cell>
          <cell r="AJ76" t="str">
            <v>Y</v>
          </cell>
          <cell r="AK76" t="str">
            <v>N</v>
          </cell>
          <cell r="AL76" t="str">
            <v>I</v>
          </cell>
          <cell r="AM76" t="str">
            <v>I</v>
          </cell>
          <cell r="AN76" t="str">
            <v>I</v>
          </cell>
          <cell r="AO76" t="str">
            <v>Y</v>
          </cell>
          <cell r="AP76" t="str">
            <v>Y</v>
          </cell>
          <cell r="AQ76" t="str">
            <v>Y</v>
          </cell>
          <cell r="AR76" t="str">
            <v>Y</v>
          </cell>
          <cell r="AS76">
            <v>21</v>
          </cell>
          <cell r="AT76">
            <v>2</v>
          </cell>
          <cell r="AU76">
            <v>7</v>
          </cell>
          <cell r="AV76" t="str">
            <v>Successful</v>
          </cell>
        </row>
        <row r="77">
          <cell r="B77" t="str">
            <v>418</v>
          </cell>
          <cell r="C77" t="str">
            <v>Sebert Wood Community Primary School</v>
          </cell>
          <cell r="D77"/>
          <cell r="E77" t="str">
            <v>PRI</v>
          </cell>
          <cell r="F77"/>
          <cell r="G77"/>
          <cell r="H77" t="str">
            <v/>
          </cell>
          <cell r="I77"/>
          <cell r="J77"/>
          <cell r="K77" t="str">
            <v>Jamie Gaskin</v>
          </cell>
          <cell r="L77">
            <v>45259</v>
          </cell>
          <cell r="M77">
            <v>45278</v>
          </cell>
          <cell r="N77" t="str">
            <v>See Saved document</v>
          </cell>
          <cell r="O77" t="str">
            <v>I</v>
          </cell>
          <cell r="P77" t="str">
            <v>Y</v>
          </cell>
          <cell r="Q77" t="str">
            <v>Y</v>
          </cell>
          <cell r="R77" t="str">
            <v>Y</v>
          </cell>
          <cell r="S77" t="str">
            <v>Y</v>
          </cell>
          <cell r="T77" t="str">
            <v>Y</v>
          </cell>
          <cell r="U77" t="str">
            <v>Y</v>
          </cell>
          <cell r="V77" t="str">
            <v>I</v>
          </cell>
          <cell r="W77" t="str">
            <v>Y</v>
          </cell>
          <cell r="X77" t="str">
            <v>Y</v>
          </cell>
          <cell r="Y77" t="str">
            <v>Y</v>
          </cell>
          <cell r="Z77" t="str">
            <v>Y</v>
          </cell>
          <cell r="AA77" t="str">
            <v>Y</v>
          </cell>
          <cell r="AB77" t="str">
            <v>Y</v>
          </cell>
          <cell r="AC77" t="str">
            <v>Y</v>
          </cell>
          <cell r="AD77" t="str">
            <v>N</v>
          </cell>
          <cell r="AE77" t="str">
            <v>Y</v>
          </cell>
          <cell r="AF77" t="str">
            <v>Y</v>
          </cell>
          <cell r="AG77" t="str">
            <v>Y</v>
          </cell>
          <cell r="AH77" t="str">
            <v>Y</v>
          </cell>
          <cell r="AI77" t="str">
            <v>Y</v>
          </cell>
          <cell r="AJ77" t="str">
            <v>Y</v>
          </cell>
          <cell r="AK77" t="str">
            <v>Y</v>
          </cell>
          <cell r="AL77" t="str">
            <v>Y</v>
          </cell>
          <cell r="AM77" t="str">
            <v>Y</v>
          </cell>
          <cell r="AN77" t="str">
            <v>Y</v>
          </cell>
          <cell r="AO77" t="str">
            <v>Y</v>
          </cell>
          <cell r="AP77" t="str">
            <v>Y</v>
          </cell>
          <cell r="AQ77" t="str">
            <v>Y</v>
          </cell>
          <cell r="AR77" t="str">
            <v>Y</v>
          </cell>
          <cell r="AS77">
            <v>27</v>
          </cell>
          <cell r="AT77">
            <v>1</v>
          </cell>
          <cell r="AU77">
            <v>2</v>
          </cell>
          <cell r="AV77" t="str">
            <v>Successful</v>
          </cell>
        </row>
        <row r="78">
          <cell r="B78" t="str">
            <v>420</v>
          </cell>
          <cell r="C78" t="str">
            <v>St Edmund's Catholic Primary School, Bury St Edmunds</v>
          </cell>
          <cell r="D78"/>
          <cell r="E78" t="str">
            <v>PRI</v>
          </cell>
          <cell r="F78"/>
          <cell r="G78"/>
          <cell r="H78" t="str">
            <v/>
          </cell>
          <cell r="I78"/>
          <cell r="J78"/>
          <cell r="K78" t="str">
            <v>P Cohen</v>
          </cell>
          <cell r="L78">
            <v>45258</v>
          </cell>
          <cell r="M78">
            <v>45272</v>
          </cell>
          <cell r="N78"/>
          <cell r="O78" t="str">
            <v>Y</v>
          </cell>
          <cell r="P78" t="str">
            <v>Y</v>
          </cell>
          <cell r="Q78" t="str">
            <v>Y</v>
          </cell>
          <cell r="R78" t="str">
            <v>Y</v>
          </cell>
          <cell r="S78" t="str">
            <v>Y</v>
          </cell>
          <cell r="T78" t="str">
            <v>Y</v>
          </cell>
          <cell r="U78" t="str">
            <v>Y</v>
          </cell>
          <cell r="V78" t="str">
            <v>Y</v>
          </cell>
          <cell r="W78" t="str">
            <v>Y</v>
          </cell>
          <cell r="X78" t="str">
            <v>Y</v>
          </cell>
          <cell r="Y78" t="str">
            <v>Y</v>
          </cell>
          <cell r="Z78" t="str">
            <v>Y</v>
          </cell>
          <cell r="AA78" t="str">
            <v>Y</v>
          </cell>
          <cell r="AB78" t="str">
            <v>Y</v>
          </cell>
          <cell r="AC78" t="str">
            <v>Y</v>
          </cell>
          <cell r="AD78" t="str">
            <v>Y</v>
          </cell>
          <cell r="AE78" t="str">
            <v>Y</v>
          </cell>
          <cell r="AF78" t="str">
            <v>Y</v>
          </cell>
          <cell r="AG78" t="str">
            <v>Y</v>
          </cell>
          <cell r="AH78" t="str">
            <v>Y</v>
          </cell>
          <cell r="AI78" t="str">
            <v>Y</v>
          </cell>
          <cell r="AJ78" t="str">
            <v>Y</v>
          </cell>
          <cell r="AK78" t="str">
            <v>Y</v>
          </cell>
          <cell r="AL78" t="str">
            <v>Y</v>
          </cell>
          <cell r="AM78" t="str">
            <v>I</v>
          </cell>
          <cell r="AN78" t="str">
            <v>Y</v>
          </cell>
          <cell r="AO78" t="str">
            <v>Y</v>
          </cell>
          <cell r="AP78" t="str">
            <v>Y</v>
          </cell>
          <cell r="AQ78" t="str">
            <v>Y</v>
          </cell>
          <cell r="AR78" t="str">
            <v>N</v>
          </cell>
          <cell r="AS78">
            <v>28</v>
          </cell>
          <cell r="AT78">
            <v>1</v>
          </cell>
          <cell r="AU78">
            <v>1</v>
          </cell>
          <cell r="AV78" t="str">
            <v>Successful</v>
          </cell>
        </row>
        <row r="79">
          <cell r="B79" t="str">
            <v>421</v>
          </cell>
          <cell r="C79" t="str">
            <v>St Edmundsbury CEVAP School</v>
          </cell>
          <cell r="D79"/>
          <cell r="E79" t="str">
            <v>PRI</v>
          </cell>
          <cell r="F79"/>
          <cell r="G79"/>
          <cell r="H79" t="str">
            <v/>
          </cell>
          <cell r="I79"/>
          <cell r="J79"/>
          <cell r="K79" t="str">
            <v>Frances Parr</v>
          </cell>
          <cell r="L79">
            <v>45253</v>
          </cell>
          <cell r="M79">
            <v>45268</v>
          </cell>
          <cell r="N79"/>
          <cell r="O79" t="str">
            <v>Y</v>
          </cell>
          <cell r="P79" t="str">
            <v>Y</v>
          </cell>
          <cell r="Q79" t="str">
            <v>Y</v>
          </cell>
          <cell r="R79" t="str">
            <v>Y</v>
          </cell>
          <cell r="S79" t="str">
            <v>Y</v>
          </cell>
          <cell r="T79" t="str">
            <v>I</v>
          </cell>
          <cell r="U79" t="str">
            <v>Y</v>
          </cell>
          <cell r="V79" t="str">
            <v>N</v>
          </cell>
          <cell r="W79" t="str">
            <v>Y</v>
          </cell>
          <cell r="X79" t="str">
            <v>Y</v>
          </cell>
          <cell r="Y79" t="str">
            <v>Y</v>
          </cell>
          <cell r="Z79" t="str">
            <v>Y</v>
          </cell>
          <cell r="AA79" t="str">
            <v>N</v>
          </cell>
          <cell r="AB79" t="str">
            <v>Y</v>
          </cell>
          <cell r="AC79" t="str">
            <v>Y</v>
          </cell>
          <cell r="AD79" t="str">
            <v>Y</v>
          </cell>
          <cell r="AE79" t="str">
            <v>Y</v>
          </cell>
          <cell r="AF79" t="str">
            <v>Y</v>
          </cell>
          <cell r="AG79" t="str">
            <v>I</v>
          </cell>
          <cell r="AH79" t="str">
            <v>Y</v>
          </cell>
          <cell r="AI79" t="str">
            <v>Y</v>
          </cell>
          <cell r="AJ79" t="str">
            <v>Y</v>
          </cell>
          <cell r="AK79" t="str">
            <v>Y</v>
          </cell>
          <cell r="AL79" t="str">
            <v>Y</v>
          </cell>
          <cell r="AM79" t="str">
            <v>Y</v>
          </cell>
          <cell r="AN79" t="str">
            <v>Y</v>
          </cell>
          <cell r="AO79" t="str">
            <v>Y</v>
          </cell>
          <cell r="AP79" t="str">
            <v>Y</v>
          </cell>
          <cell r="AQ79" t="str">
            <v>Y</v>
          </cell>
          <cell r="AR79" t="str">
            <v>N</v>
          </cell>
          <cell r="AS79">
            <v>25</v>
          </cell>
          <cell r="AT79">
            <v>3</v>
          </cell>
          <cell r="AU79">
            <v>2</v>
          </cell>
          <cell r="AV79" t="str">
            <v>Successful</v>
          </cell>
        </row>
        <row r="80">
          <cell r="B80" t="str">
            <v>422</v>
          </cell>
          <cell r="C80" t="str">
            <v>Sextons Manor Community Primary School</v>
          </cell>
          <cell r="D80"/>
          <cell r="E80" t="str">
            <v>PRI</v>
          </cell>
          <cell r="F80"/>
          <cell r="G80"/>
          <cell r="H80" t="str">
            <v/>
          </cell>
          <cell r="I80"/>
          <cell r="J80"/>
          <cell r="K80" t="str">
            <v>Sean Allison</v>
          </cell>
          <cell r="L80">
            <v>45252</v>
          </cell>
          <cell r="M80">
            <v>45310</v>
          </cell>
          <cell r="N80" t="str">
            <v>See Saved Documents</v>
          </cell>
          <cell r="O80" t="str">
            <v>Y</v>
          </cell>
          <cell r="P80" t="str">
            <v>Y</v>
          </cell>
          <cell r="Q80" t="str">
            <v>I</v>
          </cell>
          <cell r="R80" t="str">
            <v>I</v>
          </cell>
          <cell r="S80" t="str">
            <v>Y</v>
          </cell>
          <cell r="T80" t="str">
            <v>Y</v>
          </cell>
          <cell r="U80" t="str">
            <v>I</v>
          </cell>
          <cell r="V80" t="str">
            <v>Y</v>
          </cell>
          <cell r="W80" t="str">
            <v>Y</v>
          </cell>
          <cell r="X80" t="str">
            <v>Y</v>
          </cell>
          <cell r="Y80" t="str">
            <v>Y</v>
          </cell>
          <cell r="Z80" t="str">
            <v>Y</v>
          </cell>
          <cell r="AA80" t="str">
            <v>Y</v>
          </cell>
          <cell r="AB80" t="str">
            <v>Y</v>
          </cell>
          <cell r="AC80" t="str">
            <v>Y</v>
          </cell>
          <cell r="AD80" t="str">
            <v>Y</v>
          </cell>
          <cell r="AE80" t="str">
            <v>Y</v>
          </cell>
          <cell r="AF80" t="str">
            <v>Y</v>
          </cell>
          <cell r="AG80" t="str">
            <v>Y</v>
          </cell>
          <cell r="AH80" t="str">
            <v>Y</v>
          </cell>
          <cell r="AI80" t="str">
            <v>I</v>
          </cell>
          <cell r="AJ80" t="str">
            <v>Y</v>
          </cell>
          <cell r="AK80" t="str">
            <v>Y</v>
          </cell>
          <cell r="AL80" t="str">
            <v>I</v>
          </cell>
          <cell r="AM80" t="str">
            <v>I</v>
          </cell>
          <cell r="AN80" t="str">
            <v>I</v>
          </cell>
          <cell r="AO80" t="str">
            <v>I</v>
          </cell>
          <cell r="AP80" t="str">
            <v>Y</v>
          </cell>
          <cell r="AQ80" t="str">
            <v>Y</v>
          </cell>
          <cell r="AR80" t="str">
            <v>Y</v>
          </cell>
          <cell r="AS80">
            <v>22</v>
          </cell>
          <cell r="AT80">
            <v>0</v>
          </cell>
          <cell r="AU80">
            <v>8</v>
          </cell>
          <cell r="AV80" t="str">
            <v>Successful</v>
          </cell>
        </row>
        <row r="81">
          <cell r="B81" t="str">
            <v>424</v>
          </cell>
          <cell r="C81" t="str">
            <v>Westgate Community Primary School</v>
          </cell>
          <cell r="D81"/>
          <cell r="E81" t="str">
            <v>PRI</v>
          </cell>
          <cell r="F81"/>
          <cell r="G81"/>
          <cell r="H81" t="str">
            <v/>
          </cell>
          <cell r="I81"/>
          <cell r="J81"/>
          <cell r="K81" t="str">
            <v>Rev Gareth Russell</v>
          </cell>
          <cell r="L81">
            <v>45288</v>
          </cell>
          <cell r="M81">
            <v>45288</v>
          </cell>
          <cell r="N81" t="str">
            <v>See Saved Document</v>
          </cell>
          <cell r="O81" t="str">
            <v>I</v>
          </cell>
          <cell r="P81" t="str">
            <v>I</v>
          </cell>
          <cell r="Q81" t="str">
            <v>Y</v>
          </cell>
          <cell r="R81" t="str">
            <v>Y</v>
          </cell>
          <cell r="S81" t="str">
            <v>I</v>
          </cell>
          <cell r="T81" t="str">
            <v>I</v>
          </cell>
          <cell r="U81" t="str">
            <v>Y</v>
          </cell>
          <cell r="V81" t="str">
            <v>Y</v>
          </cell>
          <cell r="W81" t="str">
            <v>Y</v>
          </cell>
          <cell r="X81" t="str">
            <v>Y</v>
          </cell>
          <cell r="Y81" t="str">
            <v>Y</v>
          </cell>
          <cell r="Z81" t="str">
            <v>Y</v>
          </cell>
          <cell r="AA81" t="str">
            <v>Y</v>
          </cell>
          <cell r="AB81" t="str">
            <v>Y</v>
          </cell>
          <cell r="AC81" t="str">
            <v>Y</v>
          </cell>
          <cell r="AD81" t="str">
            <v>Y</v>
          </cell>
          <cell r="AE81" t="str">
            <v>Y</v>
          </cell>
          <cell r="AF81" t="str">
            <v>Y</v>
          </cell>
          <cell r="AG81" t="str">
            <v>Y</v>
          </cell>
          <cell r="AH81" t="str">
            <v>Y</v>
          </cell>
          <cell r="AI81" t="str">
            <v>Y</v>
          </cell>
          <cell r="AJ81" t="str">
            <v>Y</v>
          </cell>
          <cell r="AK81" t="str">
            <v>Y</v>
          </cell>
          <cell r="AL81" t="str">
            <v>I</v>
          </cell>
          <cell r="AM81" t="str">
            <v>Y</v>
          </cell>
          <cell r="AN81" t="str">
            <v>Y</v>
          </cell>
          <cell r="AO81" t="str">
            <v>Y</v>
          </cell>
          <cell r="AP81" t="str">
            <v>Y</v>
          </cell>
          <cell r="AQ81" t="str">
            <v>Y</v>
          </cell>
          <cell r="AR81" t="str">
            <v>Y</v>
          </cell>
          <cell r="AS81">
            <v>25</v>
          </cell>
          <cell r="AT81">
            <v>0</v>
          </cell>
          <cell r="AU81">
            <v>5</v>
          </cell>
          <cell r="AV81" t="str">
            <v>Successful</v>
          </cell>
        </row>
        <row r="82">
          <cell r="B82" t="str">
            <v>426</v>
          </cell>
          <cell r="C82" t="str">
            <v>Cavendish CEVCP School</v>
          </cell>
          <cell r="D82"/>
          <cell r="E82" t="str">
            <v>PRI</v>
          </cell>
          <cell r="F82"/>
          <cell r="G82"/>
          <cell r="H82" t="str">
            <v/>
          </cell>
          <cell r="I82"/>
          <cell r="J82"/>
          <cell r="K82" t="str">
            <v>Julie o'Neill</v>
          </cell>
          <cell r="L82">
            <v>45280</v>
          </cell>
          <cell r="M82">
            <v>45280</v>
          </cell>
          <cell r="N82" t="str">
            <v>See Saved Document</v>
          </cell>
          <cell r="O82" t="str">
            <v>Y</v>
          </cell>
          <cell r="P82" t="str">
            <v>I</v>
          </cell>
          <cell r="Q82" t="str">
            <v>I</v>
          </cell>
          <cell r="R82" t="str">
            <v>Y</v>
          </cell>
          <cell r="S82" t="str">
            <v>Y</v>
          </cell>
          <cell r="T82" t="str">
            <v>Y</v>
          </cell>
          <cell r="U82" t="str">
            <v>I</v>
          </cell>
          <cell r="V82" t="str">
            <v>Y</v>
          </cell>
          <cell r="W82" t="str">
            <v>Y</v>
          </cell>
          <cell r="X82" t="str">
            <v>Y</v>
          </cell>
          <cell r="Y82" t="str">
            <v>Y</v>
          </cell>
          <cell r="Z82" t="str">
            <v>Y</v>
          </cell>
          <cell r="AA82" t="str">
            <v>Y</v>
          </cell>
          <cell r="AB82" t="str">
            <v>Y</v>
          </cell>
          <cell r="AC82" t="str">
            <v>Y</v>
          </cell>
          <cell r="AD82" t="str">
            <v>Y</v>
          </cell>
          <cell r="AE82" t="str">
            <v>Y</v>
          </cell>
          <cell r="AF82" t="str">
            <v>Y</v>
          </cell>
          <cell r="AG82" t="str">
            <v>Y</v>
          </cell>
          <cell r="AH82" t="str">
            <v>Y</v>
          </cell>
          <cell r="AI82" t="str">
            <v>Y</v>
          </cell>
          <cell r="AJ82" t="str">
            <v>Y</v>
          </cell>
          <cell r="AK82" t="str">
            <v>Y</v>
          </cell>
          <cell r="AL82" t="str">
            <v>Y</v>
          </cell>
          <cell r="AM82" t="str">
            <v>Y</v>
          </cell>
          <cell r="AN82" t="str">
            <v>Y</v>
          </cell>
          <cell r="AO82" t="str">
            <v>I</v>
          </cell>
          <cell r="AP82" t="str">
            <v>Y</v>
          </cell>
          <cell r="AQ82" t="str">
            <v>Y</v>
          </cell>
          <cell r="AR82" t="str">
            <v>Y</v>
          </cell>
          <cell r="AS82">
            <v>26</v>
          </cell>
          <cell r="AT82">
            <v>0</v>
          </cell>
          <cell r="AU82">
            <v>4</v>
          </cell>
          <cell r="AV82" t="str">
            <v>Successful</v>
          </cell>
        </row>
        <row r="83">
          <cell r="B83" t="str">
            <v>430</v>
          </cell>
          <cell r="C83" t="str">
            <v>Cockfield CEVCP School</v>
          </cell>
          <cell r="D83"/>
          <cell r="E83" t="str">
            <v>PRI</v>
          </cell>
          <cell r="F83"/>
          <cell r="G83">
            <v>45261</v>
          </cell>
          <cell r="H83" t="str">
            <v>Exempt</v>
          </cell>
          <cell r="I83" t="str">
            <v>e. academy conversion</v>
          </cell>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v>0</v>
          </cell>
          <cell r="AT83">
            <v>0</v>
          </cell>
          <cell r="AU83">
            <v>0</v>
          </cell>
          <cell r="AV83"/>
        </row>
        <row r="84">
          <cell r="B84" t="str">
            <v>432</v>
          </cell>
          <cell r="C84" t="str">
            <v>Creeting St Mary CEVAP School</v>
          </cell>
          <cell r="D84"/>
          <cell r="E84" t="str">
            <v>PRI</v>
          </cell>
          <cell r="F84"/>
          <cell r="G84"/>
          <cell r="H84" t="str">
            <v/>
          </cell>
          <cell r="I84"/>
          <cell r="J84"/>
          <cell r="K84" t="str">
            <v>Henry Stanford</v>
          </cell>
          <cell r="L84">
            <v>45250</v>
          </cell>
          <cell r="M84">
            <v>45266</v>
          </cell>
          <cell r="N84"/>
          <cell r="O84" t="str">
            <v>Y</v>
          </cell>
          <cell r="P84" t="str">
            <v>Y</v>
          </cell>
          <cell r="Q84" t="str">
            <v>Y</v>
          </cell>
          <cell r="R84" t="str">
            <v>Y</v>
          </cell>
          <cell r="S84" t="str">
            <v>Y</v>
          </cell>
          <cell r="T84" t="str">
            <v>Y</v>
          </cell>
          <cell r="U84" t="str">
            <v>Y</v>
          </cell>
          <cell r="V84" t="str">
            <v>Y</v>
          </cell>
          <cell r="W84" t="str">
            <v>Y</v>
          </cell>
          <cell r="X84" t="str">
            <v>Y</v>
          </cell>
          <cell r="Y84" t="str">
            <v>Y</v>
          </cell>
          <cell r="Z84" t="str">
            <v>Y</v>
          </cell>
          <cell r="AA84" t="str">
            <v>Y</v>
          </cell>
          <cell r="AB84" t="str">
            <v>Y</v>
          </cell>
          <cell r="AC84" t="str">
            <v>Y</v>
          </cell>
          <cell r="AD84" t="str">
            <v>Y</v>
          </cell>
          <cell r="AE84" t="str">
            <v>Y</v>
          </cell>
          <cell r="AF84" t="str">
            <v>Y</v>
          </cell>
          <cell r="AG84" t="str">
            <v>Y</v>
          </cell>
          <cell r="AH84" t="str">
            <v>Y</v>
          </cell>
          <cell r="AI84" t="str">
            <v>Y</v>
          </cell>
          <cell r="AJ84" t="str">
            <v>Y</v>
          </cell>
          <cell r="AK84" t="str">
            <v>Y</v>
          </cell>
          <cell r="AL84" t="str">
            <v>Y</v>
          </cell>
          <cell r="AM84" t="str">
            <v>Y</v>
          </cell>
          <cell r="AN84" t="str">
            <v>Y</v>
          </cell>
          <cell r="AO84" t="str">
            <v>Y</v>
          </cell>
          <cell r="AP84" t="str">
            <v>Y</v>
          </cell>
          <cell r="AQ84" t="str">
            <v>Y</v>
          </cell>
          <cell r="AR84" t="str">
            <v>N</v>
          </cell>
          <cell r="AS84">
            <v>29</v>
          </cell>
          <cell r="AT84">
            <v>1</v>
          </cell>
          <cell r="AU84">
            <v>0</v>
          </cell>
          <cell r="AV84" t="str">
            <v>Successful</v>
          </cell>
        </row>
        <row r="85">
          <cell r="B85" t="str">
            <v>436</v>
          </cell>
          <cell r="C85" t="str">
            <v>Elmswell Community Primary School</v>
          </cell>
          <cell r="D85"/>
          <cell r="E85" t="str">
            <v>PRI</v>
          </cell>
          <cell r="F85"/>
          <cell r="G85"/>
          <cell r="H85" t="str">
            <v/>
          </cell>
          <cell r="I85"/>
          <cell r="J85"/>
          <cell r="K85" t="str">
            <v>Wynn ReeS</v>
          </cell>
          <cell r="L85">
            <v>45258</v>
          </cell>
          <cell r="M85">
            <v>45267</v>
          </cell>
          <cell r="N85"/>
          <cell r="O85" t="str">
            <v>Y</v>
          </cell>
          <cell r="P85" t="str">
            <v>Y</v>
          </cell>
          <cell r="Q85" t="str">
            <v>I</v>
          </cell>
          <cell r="R85" t="str">
            <v>Y</v>
          </cell>
          <cell r="S85" t="str">
            <v>Y</v>
          </cell>
          <cell r="T85" t="str">
            <v>Y</v>
          </cell>
          <cell r="U85" t="str">
            <v>Y</v>
          </cell>
          <cell r="V85" t="str">
            <v>Y</v>
          </cell>
          <cell r="W85" t="str">
            <v>I</v>
          </cell>
          <cell r="X85" t="str">
            <v>Y</v>
          </cell>
          <cell r="Y85" t="str">
            <v>Y</v>
          </cell>
          <cell r="Z85" t="str">
            <v>I</v>
          </cell>
          <cell r="AA85" t="str">
            <v>I</v>
          </cell>
          <cell r="AB85" t="str">
            <v>Y</v>
          </cell>
          <cell r="AC85" t="str">
            <v>Y</v>
          </cell>
          <cell r="AD85" t="str">
            <v>Y</v>
          </cell>
          <cell r="AE85" t="str">
            <v>Y</v>
          </cell>
          <cell r="AF85" t="str">
            <v>Y</v>
          </cell>
          <cell r="AG85" t="str">
            <v>Y</v>
          </cell>
          <cell r="AH85" t="str">
            <v>Y</v>
          </cell>
          <cell r="AI85" t="str">
            <v>Y</v>
          </cell>
          <cell r="AJ85" t="str">
            <v>Y</v>
          </cell>
          <cell r="AK85" t="str">
            <v>Y</v>
          </cell>
          <cell r="AL85" t="str">
            <v>Y</v>
          </cell>
          <cell r="AM85" t="str">
            <v>I</v>
          </cell>
          <cell r="AN85" t="str">
            <v>I</v>
          </cell>
          <cell r="AO85" t="str">
            <v>I</v>
          </cell>
          <cell r="AP85" t="str">
            <v>Y</v>
          </cell>
          <cell r="AQ85" t="str">
            <v>Y</v>
          </cell>
          <cell r="AR85" t="str">
            <v>N</v>
          </cell>
          <cell r="AS85">
            <v>22</v>
          </cell>
          <cell r="AT85">
            <v>1</v>
          </cell>
          <cell r="AU85">
            <v>7</v>
          </cell>
          <cell r="AV85" t="str">
            <v>Successful</v>
          </cell>
        </row>
        <row r="86">
          <cell r="B86" t="str">
            <v>443</v>
          </cell>
          <cell r="C86" t="str">
            <v>Pot Kiln Primary School</v>
          </cell>
          <cell r="D86"/>
          <cell r="E86" t="str">
            <v>PRI</v>
          </cell>
          <cell r="F86"/>
          <cell r="G86"/>
          <cell r="H86" t="str">
            <v/>
          </cell>
          <cell r="I86"/>
          <cell r="J86"/>
          <cell r="K86" t="str">
            <v>Louise Arnold</v>
          </cell>
          <cell r="L86">
            <v>45265</v>
          </cell>
          <cell r="M86">
            <v>45267</v>
          </cell>
          <cell r="N86"/>
          <cell r="O86" t="str">
            <v>I</v>
          </cell>
          <cell r="P86" t="str">
            <v>Y</v>
          </cell>
          <cell r="Q86" t="str">
            <v>Y</v>
          </cell>
          <cell r="R86" t="str">
            <v>Y</v>
          </cell>
          <cell r="S86" t="str">
            <v>Y</v>
          </cell>
          <cell r="T86" t="str">
            <v>Y</v>
          </cell>
          <cell r="U86" t="str">
            <v>I</v>
          </cell>
          <cell r="V86" t="str">
            <v>Y</v>
          </cell>
          <cell r="W86" t="str">
            <v>I</v>
          </cell>
          <cell r="X86" t="str">
            <v>Y</v>
          </cell>
          <cell r="Y86" t="str">
            <v>Y</v>
          </cell>
          <cell r="Z86" t="str">
            <v>I</v>
          </cell>
          <cell r="AA86" t="str">
            <v>Y</v>
          </cell>
          <cell r="AB86" t="str">
            <v>Y</v>
          </cell>
          <cell r="AC86" t="str">
            <v>Y</v>
          </cell>
          <cell r="AD86" t="str">
            <v>Y</v>
          </cell>
          <cell r="AE86" t="str">
            <v>N</v>
          </cell>
          <cell r="AF86" t="str">
            <v>I</v>
          </cell>
          <cell r="AG86" t="str">
            <v>N</v>
          </cell>
          <cell r="AH86" t="str">
            <v>Y</v>
          </cell>
          <cell r="AI86" t="str">
            <v>I</v>
          </cell>
          <cell r="AJ86" t="str">
            <v>Y</v>
          </cell>
          <cell r="AK86" t="str">
            <v>Y</v>
          </cell>
          <cell r="AL86" t="str">
            <v>Y</v>
          </cell>
          <cell r="AM86" t="str">
            <v>I</v>
          </cell>
          <cell r="AN86" t="str">
            <v>Y</v>
          </cell>
          <cell r="AO86" t="str">
            <v>I</v>
          </cell>
          <cell r="AP86" t="str">
            <v>Y</v>
          </cell>
          <cell r="AQ86" t="str">
            <v>Y</v>
          </cell>
          <cell r="AR86" t="str">
            <v>N</v>
          </cell>
          <cell r="AS86">
            <v>19</v>
          </cell>
          <cell r="AT86">
            <v>3</v>
          </cell>
          <cell r="AU86">
            <v>8</v>
          </cell>
          <cell r="AV86" t="str">
            <v>Successful</v>
          </cell>
        </row>
        <row r="87">
          <cell r="B87" t="str">
            <v>444</v>
          </cell>
          <cell r="C87" t="str">
            <v>Great Finborough CEVCP School</v>
          </cell>
          <cell r="D87"/>
          <cell r="E87" t="str">
            <v>PRI</v>
          </cell>
          <cell r="F87"/>
          <cell r="G87"/>
          <cell r="H87" t="str">
            <v/>
          </cell>
          <cell r="I87"/>
          <cell r="J87"/>
          <cell r="K87" t="str">
            <v xml:space="preserve">Ben Brett (Acting Chair) </v>
          </cell>
          <cell r="L87">
            <v>45246</v>
          </cell>
          <cell r="M87">
            <v>45258</v>
          </cell>
          <cell r="N87"/>
          <cell r="O87" t="str">
            <v>Y</v>
          </cell>
          <cell r="P87" t="str">
            <v>Y</v>
          </cell>
          <cell r="Q87" t="str">
            <v>I</v>
          </cell>
          <cell r="R87" t="str">
            <v>Y</v>
          </cell>
          <cell r="S87" t="str">
            <v>I</v>
          </cell>
          <cell r="T87" t="str">
            <v>I</v>
          </cell>
          <cell r="U87" t="str">
            <v>Y</v>
          </cell>
          <cell r="V87" t="str">
            <v>Y</v>
          </cell>
          <cell r="W87" t="str">
            <v>Y</v>
          </cell>
          <cell r="X87" t="str">
            <v>Y</v>
          </cell>
          <cell r="Y87" t="str">
            <v>Y</v>
          </cell>
          <cell r="Z87" t="str">
            <v>Y</v>
          </cell>
          <cell r="AA87" t="str">
            <v>Y</v>
          </cell>
          <cell r="AB87" t="str">
            <v>Y</v>
          </cell>
          <cell r="AC87" t="str">
            <v>Y</v>
          </cell>
          <cell r="AD87" t="str">
            <v>Y</v>
          </cell>
          <cell r="AE87" t="str">
            <v>Y</v>
          </cell>
          <cell r="AF87" t="str">
            <v>Y</v>
          </cell>
          <cell r="AG87" t="str">
            <v>Y</v>
          </cell>
          <cell r="AH87" t="str">
            <v>Y</v>
          </cell>
          <cell r="AI87" t="str">
            <v>Y</v>
          </cell>
          <cell r="AJ87" t="str">
            <v>Y</v>
          </cell>
          <cell r="AK87" t="str">
            <v>Y</v>
          </cell>
          <cell r="AL87" t="str">
            <v>Y</v>
          </cell>
          <cell r="AM87" t="str">
            <v>Y</v>
          </cell>
          <cell r="AN87" t="str">
            <v>Y</v>
          </cell>
          <cell r="AO87" t="str">
            <v>Y</v>
          </cell>
          <cell r="AP87" t="str">
            <v>Y</v>
          </cell>
          <cell r="AQ87" t="str">
            <v>Y</v>
          </cell>
          <cell r="AR87" t="str">
            <v>Y</v>
          </cell>
          <cell r="AS87">
            <v>27</v>
          </cell>
          <cell r="AT87">
            <v>0</v>
          </cell>
          <cell r="AU87">
            <v>3</v>
          </cell>
          <cell r="AV87" t="str">
            <v>Successful</v>
          </cell>
        </row>
        <row r="88">
          <cell r="B88" t="str">
            <v>445</v>
          </cell>
          <cell r="C88" t="str">
            <v>Great Waldingfield CEVCP School</v>
          </cell>
          <cell r="D88"/>
          <cell r="E88" t="str">
            <v>PRI</v>
          </cell>
          <cell r="F88"/>
          <cell r="G88"/>
          <cell r="H88" t="str">
            <v/>
          </cell>
          <cell r="I88"/>
          <cell r="J88"/>
          <cell r="K88" t="str">
            <v>Mark Van Der Lande</v>
          </cell>
          <cell r="L88">
            <v>45236</v>
          </cell>
          <cell r="M88">
            <v>45280</v>
          </cell>
          <cell r="N88" t="str">
            <v>See Saved document</v>
          </cell>
          <cell r="O88" t="str">
            <v>I</v>
          </cell>
          <cell r="P88" t="str">
            <v>I</v>
          </cell>
          <cell r="Q88" t="str">
            <v>Y</v>
          </cell>
          <cell r="R88" t="str">
            <v>I</v>
          </cell>
          <cell r="S88" t="str">
            <v>I</v>
          </cell>
          <cell r="T88" t="str">
            <v>Y</v>
          </cell>
          <cell r="U88" t="str">
            <v>Y</v>
          </cell>
          <cell r="V88" t="str">
            <v>I</v>
          </cell>
          <cell r="W88" t="str">
            <v>Y</v>
          </cell>
          <cell r="X88" t="str">
            <v>Y</v>
          </cell>
          <cell r="Y88" t="str">
            <v>Y</v>
          </cell>
          <cell r="Z88" t="str">
            <v>Y</v>
          </cell>
          <cell r="AA88" t="str">
            <v>Y</v>
          </cell>
          <cell r="AB88" t="str">
            <v>Y</v>
          </cell>
          <cell r="AC88" t="str">
            <v>Y</v>
          </cell>
          <cell r="AD88" t="str">
            <v>Y</v>
          </cell>
          <cell r="AE88" t="str">
            <v>Y</v>
          </cell>
          <cell r="AF88" t="str">
            <v>Y</v>
          </cell>
          <cell r="AG88" t="str">
            <v>Y</v>
          </cell>
          <cell r="AH88" t="str">
            <v>Y</v>
          </cell>
          <cell r="AI88" t="str">
            <v>Y</v>
          </cell>
          <cell r="AJ88" t="str">
            <v>Y</v>
          </cell>
          <cell r="AK88" t="str">
            <v>N</v>
          </cell>
          <cell r="AL88" t="str">
            <v>Y</v>
          </cell>
          <cell r="AM88" t="str">
            <v>Y</v>
          </cell>
          <cell r="AN88" t="str">
            <v>Y</v>
          </cell>
          <cell r="AO88" t="str">
            <v>Y</v>
          </cell>
          <cell r="AP88" t="str">
            <v>Y</v>
          </cell>
          <cell r="AQ88" t="str">
            <v>Y</v>
          </cell>
          <cell r="AR88" t="str">
            <v>Y</v>
          </cell>
          <cell r="AS88">
            <v>24</v>
          </cell>
          <cell r="AT88">
            <v>1</v>
          </cell>
          <cell r="AU88">
            <v>5</v>
          </cell>
          <cell r="AV88" t="str">
            <v>Successful</v>
          </cell>
        </row>
        <row r="89">
          <cell r="B89" t="str">
            <v>451</v>
          </cell>
          <cell r="C89" t="str">
            <v>New Cangle Community Primary School</v>
          </cell>
          <cell r="D89"/>
          <cell r="E89" t="str">
            <v>PRI</v>
          </cell>
          <cell r="F89"/>
          <cell r="G89"/>
          <cell r="H89" t="str">
            <v/>
          </cell>
          <cell r="I89"/>
          <cell r="J89"/>
          <cell r="K89" t="str">
            <v>John Pearson</v>
          </cell>
          <cell r="L89">
            <v>45261</v>
          </cell>
          <cell r="M89">
            <v>45264</v>
          </cell>
          <cell r="N89" t="str">
            <v>1,2,5,24,25</v>
          </cell>
          <cell r="O89" t="str">
            <v>I</v>
          </cell>
          <cell r="P89" t="str">
            <v>I</v>
          </cell>
          <cell r="Q89" t="str">
            <v>Y</v>
          </cell>
          <cell r="R89" t="str">
            <v>Y</v>
          </cell>
          <cell r="S89" t="str">
            <v>I</v>
          </cell>
          <cell r="T89" t="str">
            <v>Y</v>
          </cell>
          <cell r="U89" t="str">
            <v>Y</v>
          </cell>
          <cell r="V89" t="str">
            <v>Y</v>
          </cell>
          <cell r="W89" t="str">
            <v>Y</v>
          </cell>
          <cell r="X89" t="str">
            <v>Y</v>
          </cell>
          <cell r="Y89" t="str">
            <v>Y</v>
          </cell>
          <cell r="Z89" t="str">
            <v>Y</v>
          </cell>
          <cell r="AA89" t="str">
            <v>Y</v>
          </cell>
          <cell r="AB89" t="str">
            <v>Y</v>
          </cell>
          <cell r="AC89" t="str">
            <v>Y</v>
          </cell>
          <cell r="AD89" t="str">
            <v>Y</v>
          </cell>
          <cell r="AE89" t="str">
            <v>Y</v>
          </cell>
          <cell r="AF89" t="str">
            <v>Y</v>
          </cell>
          <cell r="AG89" t="str">
            <v>Y</v>
          </cell>
          <cell r="AH89" t="str">
            <v>Y</v>
          </cell>
          <cell r="AI89" t="str">
            <v>Y</v>
          </cell>
          <cell r="AJ89" t="str">
            <v>Y</v>
          </cell>
          <cell r="AK89" t="str">
            <v>Y</v>
          </cell>
          <cell r="AL89" t="str">
            <v>I</v>
          </cell>
          <cell r="AM89" t="str">
            <v>I</v>
          </cell>
          <cell r="AN89" t="str">
            <v>Y</v>
          </cell>
          <cell r="AO89" t="str">
            <v>Y</v>
          </cell>
          <cell r="AP89" t="str">
            <v>Y</v>
          </cell>
          <cell r="AQ89" t="str">
            <v>Y</v>
          </cell>
          <cell r="AR89" t="str">
            <v>N</v>
          </cell>
          <cell r="AS89">
            <v>24</v>
          </cell>
          <cell r="AT89">
            <v>1</v>
          </cell>
          <cell r="AU89">
            <v>5</v>
          </cell>
          <cell r="AV89" t="str">
            <v>Successful</v>
          </cell>
        </row>
        <row r="90">
          <cell r="B90" t="str">
            <v>457</v>
          </cell>
          <cell r="C90" t="str">
            <v>Honington CEVCP School</v>
          </cell>
          <cell r="D90"/>
          <cell r="E90" t="str">
            <v>PRI</v>
          </cell>
          <cell r="F90"/>
          <cell r="G90"/>
          <cell r="H90" t="str">
            <v/>
          </cell>
          <cell r="I90"/>
          <cell r="J90"/>
          <cell r="K90" t="str">
            <v>Rev Karen Burton</v>
          </cell>
          <cell r="L90">
            <v>45251</v>
          </cell>
          <cell r="M90">
            <v>45258</v>
          </cell>
          <cell r="N90"/>
          <cell r="O90" t="str">
            <v>Y</v>
          </cell>
          <cell r="P90" t="str">
            <v>Y</v>
          </cell>
          <cell r="Q90" t="str">
            <v>Y</v>
          </cell>
          <cell r="R90" t="str">
            <v>Y</v>
          </cell>
          <cell r="S90" t="str">
            <v>Y</v>
          </cell>
          <cell r="T90" t="str">
            <v>Y</v>
          </cell>
          <cell r="U90" t="str">
            <v>Y</v>
          </cell>
          <cell r="V90" t="str">
            <v>Y</v>
          </cell>
          <cell r="W90" t="str">
            <v>Y</v>
          </cell>
          <cell r="X90" t="str">
            <v>Y</v>
          </cell>
          <cell r="Y90" t="str">
            <v>Y</v>
          </cell>
          <cell r="Z90" t="str">
            <v>Y</v>
          </cell>
          <cell r="AA90" t="str">
            <v>Y</v>
          </cell>
          <cell r="AB90" t="str">
            <v>Y</v>
          </cell>
          <cell r="AC90" t="str">
            <v>Y</v>
          </cell>
          <cell r="AD90" t="str">
            <v>Y</v>
          </cell>
          <cell r="AE90" t="str">
            <v>Y</v>
          </cell>
          <cell r="AF90" t="str">
            <v>Y</v>
          </cell>
          <cell r="AG90" t="str">
            <v>Y</v>
          </cell>
          <cell r="AH90" t="str">
            <v>Y</v>
          </cell>
          <cell r="AI90" t="str">
            <v>Y</v>
          </cell>
          <cell r="AJ90" t="str">
            <v>Y</v>
          </cell>
          <cell r="AK90" t="str">
            <v>Y</v>
          </cell>
          <cell r="AL90" t="str">
            <v>Y</v>
          </cell>
          <cell r="AM90" t="str">
            <v>Y</v>
          </cell>
          <cell r="AN90" t="str">
            <v>Y</v>
          </cell>
          <cell r="AO90" t="str">
            <v>Y</v>
          </cell>
          <cell r="AP90" t="str">
            <v>Y</v>
          </cell>
          <cell r="AQ90" t="str">
            <v>Y</v>
          </cell>
          <cell r="AR90" t="str">
            <v>Y</v>
          </cell>
          <cell r="AS90">
            <v>30</v>
          </cell>
          <cell r="AT90">
            <v>0</v>
          </cell>
          <cell r="AU90">
            <v>0</v>
          </cell>
          <cell r="AV90" t="str">
            <v>Successful</v>
          </cell>
        </row>
        <row r="91">
          <cell r="B91" t="str">
            <v>458</v>
          </cell>
          <cell r="C91" t="str">
            <v>Hopton CEVCP School</v>
          </cell>
          <cell r="D91"/>
          <cell r="E91" t="str">
            <v>PRI</v>
          </cell>
          <cell r="F91"/>
          <cell r="G91"/>
          <cell r="H91" t="str">
            <v/>
          </cell>
          <cell r="I91"/>
          <cell r="J91"/>
          <cell r="K91" t="str">
            <v>Gilliam McGill</v>
          </cell>
          <cell r="L91">
            <v>45259</v>
          </cell>
          <cell r="M91">
            <v>45266</v>
          </cell>
          <cell r="N91"/>
          <cell r="O91" t="str">
            <v>Y</v>
          </cell>
          <cell r="P91" t="str">
            <v>Y</v>
          </cell>
          <cell r="Q91" t="str">
            <v>Y</v>
          </cell>
          <cell r="R91" t="str">
            <v>Y</v>
          </cell>
          <cell r="S91" t="str">
            <v>Y</v>
          </cell>
          <cell r="T91" t="str">
            <v>Y</v>
          </cell>
          <cell r="U91" t="str">
            <v>Y</v>
          </cell>
          <cell r="V91" t="str">
            <v>Y</v>
          </cell>
          <cell r="W91" t="str">
            <v>Y</v>
          </cell>
          <cell r="X91" t="str">
            <v>Y</v>
          </cell>
          <cell r="Y91" t="str">
            <v>Y</v>
          </cell>
          <cell r="Z91" t="str">
            <v>Y</v>
          </cell>
          <cell r="AA91" t="str">
            <v>Y</v>
          </cell>
          <cell r="AB91" t="str">
            <v>Y</v>
          </cell>
          <cell r="AC91" t="str">
            <v>Y</v>
          </cell>
          <cell r="AD91" t="str">
            <v>N</v>
          </cell>
          <cell r="AE91" t="str">
            <v>Y</v>
          </cell>
          <cell r="AF91" t="str">
            <v>Y</v>
          </cell>
          <cell r="AG91" t="str">
            <v>Y</v>
          </cell>
          <cell r="AH91" t="str">
            <v>Y</v>
          </cell>
          <cell r="AI91" t="str">
            <v>Y</v>
          </cell>
          <cell r="AJ91" t="str">
            <v>I</v>
          </cell>
          <cell r="AK91" t="str">
            <v>Y</v>
          </cell>
          <cell r="AL91" t="str">
            <v>Y</v>
          </cell>
          <cell r="AM91" t="str">
            <v>Y</v>
          </cell>
          <cell r="AN91" t="str">
            <v>Y</v>
          </cell>
          <cell r="AO91" t="str">
            <v>Y</v>
          </cell>
          <cell r="AP91" t="str">
            <v>Y</v>
          </cell>
          <cell r="AQ91" t="str">
            <v>Y</v>
          </cell>
          <cell r="AR91" t="str">
            <v>N</v>
          </cell>
          <cell r="AS91">
            <v>27</v>
          </cell>
          <cell r="AT91">
            <v>2</v>
          </cell>
          <cell r="AU91">
            <v>1</v>
          </cell>
          <cell r="AV91" t="str">
            <v>Successful</v>
          </cell>
        </row>
        <row r="92">
          <cell r="B92" t="str">
            <v>460</v>
          </cell>
          <cell r="C92" t="str">
            <v>Hundon Community Primary School</v>
          </cell>
          <cell r="D92"/>
          <cell r="E92" t="str">
            <v>PRI</v>
          </cell>
          <cell r="F92"/>
          <cell r="G92"/>
          <cell r="H92" t="str">
            <v/>
          </cell>
          <cell r="I92"/>
          <cell r="J92"/>
          <cell r="K92" t="str">
            <v>John Griffin</v>
          </cell>
          <cell r="L92">
            <v>45259</v>
          </cell>
          <cell r="M92">
            <v>45280</v>
          </cell>
          <cell r="N92" t="str">
            <v>See Saved document</v>
          </cell>
          <cell r="O92" t="str">
            <v>I</v>
          </cell>
          <cell r="P92" t="str">
            <v>Y</v>
          </cell>
          <cell r="Q92" t="str">
            <v>Y</v>
          </cell>
          <cell r="R92" t="str">
            <v>I</v>
          </cell>
          <cell r="S92" t="str">
            <v>I</v>
          </cell>
          <cell r="T92" t="str">
            <v>Y</v>
          </cell>
          <cell r="U92" t="str">
            <v>I</v>
          </cell>
          <cell r="V92" t="str">
            <v>Y</v>
          </cell>
          <cell r="W92" t="str">
            <v>Y</v>
          </cell>
          <cell r="X92" t="str">
            <v>Y</v>
          </cell>
          <cell r="Y92" t="str">
            <v>Y</v>
          </cell>
          <cell r="Z92" t="str">
            <v>Y</v>
          </cell>
          <cell r="AA92" t="str">
            <v>Y</v>
          </cell>
          <cell r="AB92" t="str">
            <v>Y</v>
          </cell>
          <cell r="AC92" t="str">
            <v>Y</v>
          </cell>
          <cell r="AD92" t="str">
            <v>Y</v>
          </cell>
          <cell r="AE92" t="str">
            <v>Y</v>
          </cell>
          <cell r="AF92" t="str">
            <v>Y</v>
          </cell>
          <cell r="AG92" t="str">
            <v>Y</v>
          </cell>
          <cell r="AH92" t="str">
            <v>Y</v>
          </cell>
          <cell r="AI92" t="str">
            <v>I</v>
          </cell>
          <cell r="AJ92" t="str">
            <v>Y</v>
          </cell>
          <cell r="AK92" t="str">
            <v>I</v>
          </cell>
          <cell r="AL92" t="str">
            <v>I</v>
          </cell>
          <cell r="AM92" t="str">
            <v>I</v>
          </cell>
          <cell r="AN92" t="str">
            <v>I</v>
          </cell>
          <cell r="AO92" t="str">
            <v>I</v>
          </cell>
          <cell r="AP92" t="str">
            <v>Y</v>
          </cell>
          <cell r="AQ92" t="str">
            <v>Y</v>
          </cell>
          <cell r="AR92" t="str">
            <v>Y</v>
          </cell>
          <cell r="AS92">
            <v>20</v>
          </cell>
          <cell r="AT92">
            <v>0</v>
          </cell>
          <cell r="AU92">
            <v>10</v>
          </cell>
          <cell r="AV92" t="str">
            <v>Successful</v>
          </cell>
        </row>
        <row r="93">
          <cell r="B93" t="str">
            <v>461</v>
          </cell>
          <cell r="C93" t="str">
            <v>Ickworth Park Primary School</v>
          </cell>
          <cell r="D93"/>
          <cell r="E93" t="str">
            <v>PRI</v>
          </cell>
          <cell r="F93"/>
          <cell r="G93"/>
          <cell r="H93" t="str">
            <v/>
          </cell>
          <cell r="I93"/>
          <cell r="J93"/>
          <cell r="K93" t="str">
            <v>Tom Lockwood</v>
          </cell>
          <cell r="L93">
            <v>45265</v>
          </cell>
          <cell r="M93">
            <v>45266</v>
          </cell>
          <cell r="N93" t="str">
            <v>See saved document</v>
          </cell>
          <cell r="O93" t="str">
            <v>Y</v>
          </cell>
          <cell r="P93" t="str">
            <v>Y</v>
          </cell>
          <cell r="Q93" t="str">
            <v>Y</v>
          </cell>
          <cell r="R93" t="str">
            <v>Y</v>
          </cell>
          <cell r="S93" t="str">
            <v>I</v>
          </cell>
          <cell r="T93" t="str">
            <v>Y</v>
          </cell>
          <cell r="U93" t="str">
            <v>Y</v>
          </cell>
          <cell r="V93" t="str">
            <v>Y</v>
          </cell>
          <cell r="W93" t="str">
            <v>Y</v>
          </cell>
          <cell r="X93" t="str">
            <v>Y</v>
          </cell>
          <cell r="Y93" t="str">
            <v>Y</v>
          </cell>
          <cell r="Z93" t="str">
            <v>Y</v>
          </cell>
          <cell r="AA93" t="str">
            <v>Y</v>
          </cell>
          <cell r="AB93" t="str">
            <v>Y</v>
          </cell>
          <cell r="AC93" t="str">
            <v>Y</v>
          </cell>
          <cell r="AD93" t="str">
            <v>N</v>
          </cell>
          <cell r="AE93" t="str">
            <v>Y</v>
          </cell>
          <cell r="AF93" t="str">
            <v>Y</v>
          </cell>
          <cell r="AG93" t="str">
            <v>Y</v>
          </cell>
          <cell r="AH93" t="str">
            <v>Y</v>
          </cell>
          <cell r="AI93" t="str">
            <v>Y</v>
          </cell>
          <cell r="AJ93" t="str">
            <v>Y</v>
          </cell>
          <cell r="AK93" t="str">
            <v>Y</v>
          </cell>
          <cell r="AL93" t="str">
            <v>I</v>
          </cell>
          <cell r="AM93" t="str">
            <v>Y</v>
          </cell>
          <cell r="AN93" t="str">
            <v>Y</v>
          </cell>
          <cell r="AO93" t="str">
            <v>Y</v>
          </cell>
          <cell r="AP93" t="str">
            <v>Y</v>
          </cell>
          <cell r="AQ93" t="str">
            <v>Y</v>
          </cell>
          <cell r="AR93" t="str">
            <v>Y</v>
          </cell>
          <cell r="AS93">
            <v>27</v>
          </cell>
          <cell r="AT93">
            <v>1</v>
          </cell>
          <cell r="AU93">
            <v>2</v>
          </cell>
          <cell r="AV93" t="str">
            <v>Successful</v>
          </cell>
        </row>
        <row r="94">
          <cell r="B94" t="str">
            <v>466</v>
          </cell>
          <cell r="C94" t="str">
            <v>Lakenheath Community Primary School</v>
          </cell>
          <cell r="D94"/>
          <cell r="E94" t="str">
            <v>PRI</v>
          </cell>
          <cell r="F94"/>
          <cell r="G94"/>
          <cell r="H94" t="str">
            <v/>
          </cell>
          <cell r="I94"/>
          <cell r="J94"/>
          <cell r="K94" t="str">
            <v>Mike Malina</v>
          </cell>
          <cell r="L94">
            <v>45257</v>
          </cell>
          <cell r="M94">
            <v>45265</v>
          </cell>
          <cell r="N94"/>
          <cell r="O94" t="str">
            <v>I</v>
          </cell>
          <cell r="P94" t="str">
            <v>Y</v>
          </cell>
          <cell r="Q94" t="str">
            <v>Y</v>
          </cell>
          <cell r="R94" t="str">
            <v>Y</v>
          </cell>
          <cell r="S94" t="str">
            <v>Y</v>
          </cell>
          <cell r="T94" t="str">
            <v>Y</v>
          </cell>
          <cell r="U94" t="str">
            <v>I</v>
          </cell>
          <cell r="V94" t="str">
            <v>I</v>
          </cell>
          <cell r="W94" t="str">
            <v>I</v>
          </cell>
          <cell r="X94" t="str">
            <v>Y</v>
          </cell>
          <cell r="Y94" t="str">
            <v>Y</v>
          </cell>
          <cell r="Z94" t="str">
            <v>Y</v>
          </cell>
          <cell r="AA94" t="str">
            <v>I</v>
          </cell>
          <cell r="AB94" t="str">
            <v>Y</v>
          </cell>
          <cell r="AC94" t="str">
            <v>Y</v>
          </cell>
          <cell r="AD94" t="str">
            <v>Y</v>
          </cell>
          <cell r="AE94" t="str">
            <v>N</v>
          </cell>
          <cell r="AF94" t="str">
            <v>Y</v>
          </cell>
          <cell r="AG94" t="str">
            <v>Y</v>
          </cell>
          <cell r="AH94" t="str">
            <v>I</v>
          </cell>
          <cell r="AI94" t="str">
            <v>Y</v>
          </cell>
          <cell r="AJ94" t="str">
            <v>Y</v>
          </cell>
          <cell r="AK94" t="str">
            <v>Y</v>
          </cell>
          <cell r="AL94" t="str">
            <v>Y</v>
          </cell>
          <cell r="AM94" t="str">
            <v>Y</v>
          </cell>
          <cell r="AN94" t="str">
            <v>Y</v>
          </cell>
          <cell r="AO94" t="str">
            <v>Y</v>
          </cell>
          <cell r="AP94" t="str">
            <v>Y</v>
          </cell>
          <cell r="AQ94" t="str">
            <v>Y</v>
          </cell>
          <cell r="AR94" t="str">
            <v>N</v>
          </cell>
          <cell r="AS94">
            <v>22</v>
          </cell>
          <cell r="AT94">
            <v>2</v>
          </cell>
          <cell r="AU94">
            <v>6</v>
          </cell>
          <cell r="AV94" t="str">
            <v>Successful</v>
          </cell>
        </row>
        <row r="95">
          <cell r="B95" t="str">
            <v>467</v>
          </cell>
          <cell r="C95" t="str">
            <v>Lavenham Community Primary School</v>
          </cell>
          <cell r="D95"/>
          <cell r="E95" t="str">
            <v>PRI</v>
          </cell>
          <cell r="F95"/>
          <cell r="G95"/>
          <cell r="H95" t="str">
            <v/>
          </cell>
          <cell r="I95"/>
          <cell r="J95"/>
          <cell r="K95" t="str">
            <v>Richard Anthony Platt</v>
          </cell>
          <cell r="L95">
            <v>45260</v>
          </cell>
          <cell r="M95">
            <v>45264</v>
          </cell>
          <cell r="N95"/>
          <cell r="O95" t="str">
            <v>Y</v>
          </cell>
          <cell r="P95" t="str">
            <v>Y</v>
          </cell>
          <cell r="Q95" t="str">
            <v>Y</v>
          </cell>
          <cell r="R95" t="str">
            <v>Y</v>
          </cell>
          <cell r="S95" t="str">
            <v>Y</v>
          </cell>
          <cell r="T95" t="str">
            <v>Y</v>
          </cell>
          <cell r="U95" t="str">
            <v>Y</v>
          </cell>
          <cell r="V95" t="str">
            <v>I</v>
          </cell>
          <cell r="W95" t="str">
            <v>Y</v>
          </cell>
          <cell r="X95" t="str">
            <v>Y</v>
          </cell>
          <cell r="Y95" t="str">
            <v>Y</v>
          </cell>
          <cell r="Z95" t="str">
            <v>Y</v>
          </cell>
          <cell r="AA95" t="str">
            <v>Y</v>
          </cell>
          <cell r="AB95" t="str">
            <v>Y</v>
          </cell>
          <cell r="AC95" t="str">
            <v>Y</v>
          </cell>
          <cell r="AD95" t="str">
            <v>Y</v>
          </cell>
          <cell r="AE95" t="str">
            <v>Y</v>
          </cell>
          <cell r="AF95" t="str">
            <v>Y</v>
          </cell>
          <cell r="AG95" t="str">
            <v>Y</v>
          </cell>
          <cell r="AH95" t="str">
            <v>Y</v>
          </cell>
          <cell r="AI95" t="str">
            <v>Y</v>
          </cell>
          <cell r="AJ95" t="str">
            <v>Y</v>
          </cell>
          <cell r="AK95" t="str">
            <v>Y</v>
          </cell>
          <cell r="AL95" t="str">
            <v>Y</v>
          </cell>
          <cell r="AM95" t="str">
            <v>N</v>
          </cell>
          <cell r="AN95" t="str">
            <v>Y</v>
          </cell>
          <cell r="AO95" t="str">
            <v>Y</v>
          </cell>
          <cell r="AP95" t="str">
            <v>Y</v>
          </cell>
          <cell r="AQ95" t="str">
            <v>Y</v>
          </cell>
          <cell r="AR95" t="str">
            <v>N</v>
          </cell>
          <cell r="AS95">
            <v>27</v>
          </cell>
          <cell r="AT95">
            <v>2</v>
          </cell>
          <cell r="AU95">
            <v>1</v>
          </cell>
          <cell r="AV95" t="str">
            <v>Successful</v>
          </cell>
        </row>
        <row r="96">
          <cell r="B96" t="str">
            <v>468</v>
          </cell>
          <cell r="C96" t="str">
            <v>All Saints CEVCP School, Lawshall</v>
          </cell>
          <cell r="D96"/>
          <cell r="E96" t="str">
            <v>PRI</v>
          </cell>
          <cell r="F96"/>
          <cell r="G96"/>
          <cell r="H96" t="str">
            <v/>
          </cell>
          <cell r="I96"/>
          <cell r="J96"/>
          <cell r="K96" t="str">
            <v>Katie Haslehurst</v>
          </cell>
          <cell r="L96">
            <v>45258</v>
          </cell>
          <cell r="M96">
            <v>45264</v>
          </cell>
          <cell r="N96"/>
          <cell r="O96" t="str">
            <v>Y</v>
          </cell>
          <cell r="P96" t="str">
            <v>Y</v>
          </cell>
          <cell r="Q96" t="str">
            <v>Y</v>
          </cell>
          <cell r="R96" t="str">
            <v>Y</v>
          </cell>
          <cell r="S96" t="str">
            <v>Y</v>
          </cell>
          <cell r="T96" t="str">
            <v>Y</v>
          </cell>
          <cell r="U96" t="str">
            <v>Y</v>
          </cell>
          <cell r="V96" t="str">
            <v>Y</v>
          </cell>
          <cell r="W96" t="str">
            <v>Y</v>
          </cell>
          <cell r="X96" t="str">
            <v>Y</v>
          </cell>
          <cell r="Y96" t="str">
            <v>Y</v>
          </cell>
          <cell r="Z96" t="str">
            <v>Y</v>
          </cell>
          <cell r="AA96" t="str">
            <v>Y</v>
          </cell>
          <cell r="AB96" t="str">
            <v>Y</v>
          </cell>
          <cell r="AC96" t="str">
            <v>Y</v>
          </cell>
          <cell r="AD96" t="str">
            <v>Y</v>
          </cell>
          <cell r="AE96" t="str">
            <v>Y</v>
          </cell>
          <cell r="AF96" t="str">
            <v>Y</v>
          </cell>
          <cell r="AG96" t="str">
            <v>Y</v>
          </cell>
          <cell r="AH96" t="str">
            <v>Y</v>
          </cell>
          <cell r="AI96" t="str">
            <v>Y</v>
          </cell>
          <cell r="AJ96" t="str">
            <v>Y</v>
          </cell>
          <cell r="AK96" t="str">
            <v>Y</v>
          </cell>
          <cell r="AL96" t="str">
            <v>Y</v>
          </cell>
          <cell r="AM96" t="str">
            <v>Y</v>
          </cell>
          <cell r="AN96" t="str">
            <v>Y</v>
          </cell>
          <cell r="AO96" t="str">
            <v>Y</v>
          </cell>
          <cell r="AP96" t="str">
            <v>Y</v>
          </cell>
          <cell r="AQ96" t="str">
            <v>Y</v>
          </cell>
          <cell r="AR96" t="str">
            <v>N</v>
          </cell>
          <cell r="AS96">
            <v>29</v>
          </cell>
          <cell r="AT96">
            <v>1</v>
          </cell>
          <cell r="AU96">
            <v>0</v>
          </cell>
          <cell r="AV96" t="str">
            <v>Successful</v>
          </cell>
        </row>
        <row r="97">
          <cell r="B97" t="str">
            <v>478</v>
          </cell>
          <cell r="C97" t="str">
            <v>Moulton CEVCP School</v>
          </cell>
          <cell r="D97"/>
          <cell r="E97" t="str">
            <v>PRI</v>
          </cell>
          <cell r="F97"/>
          <cell r="G97"/>
          <cell r="H97" t="str">
            <v/>
          </cell>
          <cell r="I97"/>
          <cell r="J97"/>
          <cell r="K97" t="str">
            <v>Andrew Drummond</v>
          </cell>
          <cell r="L97">
            <v>45243</v>
          </cell>
          <cell r="M97">
            <v>45253</v>
          </cell>
          <cell r="N97" t="str">
            <v>Q 2, 7, and 21</v>
          </cell>
          <cell r="O97" t="str">
            <v>Y</v>
          </cell>
          <cell r="P97" t="str">
            <v>I</v>
          </cell>
          <cell r="Q97" t="str">
            <v>Y</v>
          </cell>
          <cell r="R97" t="str">
            <v>Y</v>
          </cell>
          <cell r="S97" t="str">
            <v>Y</v>
          </cell>
          <cell r="T97" t="str">
            <v>Y</v>
          </cell>
          <cell r="U97" t="str">
            <v>I</v>
          </cell>
          <cell r="V97" t="str">
            <v>Y</v>
          </cell>
          <cell r="W97" t="str">
            <v>Y</v>
          </cell>
          <cell r="X97" t="str">
            <v>Y</v>
          </cell>
          <cell r="Y97" t="str">
            <v>Y</v>
          </cell>
          <cell r="Z97" t="str">
            <v>Y</v>
          </cell>
          <cell r="AA97" t="str">
            <v>Y</v>
          </cell>
          <cell r="AB97" t="str">
            <v>Y</v>
          </cell>
          <cell r="AC97" t="str">
            <v>Y</v>
          </cell>
          <cell r="AD97" t="str">
            <v>Y</v>
          </cell>
          <cell r="AE97" t="str">
            <v>Y</v>
          </cell>
          <cell r="AF97" t="str">
            <v>Y</v>
          </cell>
          <cell r="AG97" t="str">
            <v>Y</v>
          </cell>
          <cell r="AH97" t="str">
            <v>Y</v>
          </cell>
          <cell r="AI97" t="str">
            <v>I</v>
          </cell>
          <cell r="AJ97" t="str">
            <v>Y</v>
          </cell>
          <cell r="AK97" t="str">
            <v>Y</v>
          </cell>
          <cell r="AL97" t="str">
            <v>Y</v>
          </cell>
          <cell r="AM97" t="str">
            <v>Y</v>
          </cell>
          <cell r="AN97" t="str">
            <v>Y</v>
          </cell>
          <cell r="AO97" t="str">
            <v>Y</v>
          </cell>
          <cell r="AP97" t="str">
            <v>Y</v>
          </cell>
          <cell r="AQ97" t="str">
            <v>Y</v>
          </cell>
          <cell r="AR97" t="str">
            <v>N</v>
          </cell>
          <cell r="AS97">
            <v>26</v>
          </cell>
          <cell r="AT97">
            <v>1</v>
          </cell>
          <cell r="AU97">
            <v>3</v>
          </cell>
          <cell r="AV97" t="str">
            <v>Successful</v>
          </cell>
        </row>
        <row r="98">
          <cell r="B98" t="str">
            <v>479</v>
          </cell>
          <cell r="C98" t="str">
            <v>Nayland Primary School</v>
          </cell>
          <cell r="D98"/>
          <cell r="E98" t="str">
            <v>PRI</v>
          </cell>
          <cell r="F98"/>
          <cell r="G98"/>
          <cell r="H98" t="str">
            <v/>
          </cell>
          <cell r="I98"/>
          <cell r="J98"/>
          <cell r="K98" t="str">
            <v>Teresa Moriarty</v>
          </cell>
          <cell r="L98">
            <v>45267</v>
          </cell>
          <cell r="M98">
            <v>45274</v>
          </cell>
          <cell r="N98" t="str">
            <v>See saved document</v>
          </cell>
          <cell r="O98" t="str">
            <v>Y</v>
          </cell>
          <cell r="P98" t="str">
            <v>Y</v>
          </cell>
          <cell r="Q98" t="str">
            <v>Y</v>
          </cell>
          <cell r="R98" t="str">
            <v>Y</v>
          </cell>
          <cell r="S98" t="str">
            <v>I</v>
          </cell>
          <cell r="T98" t="str">
            <v>I</v>
          </cell>
          <cell r="U98" t="str">
            <v>Y</v>
          </cell>
          <cell r="V98" t="str">
            <v>I</v>
          </cell>
          <cell r="W98" t="str">
            <v>N</v>
          </cell>
          <cell r="X98" t="str">
            <v>Y</v>
          </cell>
          <cell r="Y98" t="str">
            <v>Y</v>
          </cell>
          <cell r="Z98" t="str">
            <v>Y</v>
          </cell>
          <cell r="AA98" t="str">
            <v>Y</v>
          </cell>
          <cell r="AB98" t="str">
            <v>Y</v>
          </cell>
          <cell r="AC98" t="str">
            <v>Y</v>
          </cell>
          <cell r="AD98" t="str">
            <v>Y</v>
          </cell>
          <cell r="AE98" t="str">
            <v>Y</v>
          </cell>
          <cell r="AF98" t="str">
            <v>Y</v>
          </cell>
          <cell r="AG98" t="str">
            <v>Y</v>
          </cell>
          <cell r="AH98" t="str">
            <v>Y</v>
          </cell>
          <cell r="AI98" t="str">
            <v>Y</v>
          </cell>
          <cell r="AJ98" t="str">
            <v>Y</v>
          </cell>
          <cell r="AK98" t="str">
            <v>Y</v>
          </cell>
          <cell r="AL98" t="str">
            <v>Y</v>
          </cell>
          <cell r="AM98" t="str">
            <v>Y</v>
          </cell>
          <cell r="AN98" t="str">
            <v>Y</v>
          </cell>
          <cell r="AO98" t="str">
            <v>Y</v>
          </cell>
          <cell r="AP98" t="str">
            <v>Y</v>
          </cell>
          <cell r="AQ98" t="str">
            <v>Y</v>
          </cell>
          <cell r="AR98" t="str">
            <v>Y</v>
          </cell>
          <cell r="AS98">
            <v>26</v>
          </cell>
          <cell r="AT98">
            <v>1</v>
          </cell>
          <cell r="AU98">
            <v>3</v>
          </cell>
          <cell r="AV98" t="str">
            <v>Successful</v>
          </cell>
        </row>
        <row r="99">
          <cell r="B99" t="str">
            <v>482</v>
          </cell>
          <cell r="C99" t="str">
            <v>Exning Primary School</v>
          </cell>
          <cell r="D99"/>
          <cell r="E99" t="str">
            <v>PRI</v>
          </cell>
          <cell r="F99"/>
          <cell r="G99"/>
          <cell r="H99" t="str">
            <v/>
          </cell>
          <cell r="I99"/>
          <cell r="J99"/>
          <cell r="K99" t="str">
            <v>John Malone</v>
          </cell>
          <cell r="L99">
            <v>45306</v>
          </cell>
          <cell r="M99">
            <v>45307</v>
          </cell>
          <cell r="N99" t="str">
            <v>No further Action</v>
          </cell>
          <cell r="O99" t="str">
            <v>Y</v>
          </cell>
          <cell r="P99" t="str">
            <v>Y</v>
          </cell>
          <cell r="Q99" t="str">
            <v>Y</v>
          </cell>
          <cell r="R99" t="str">
            <v>Y</v>
          </cell>
          <cell r="S99" t="str">
            <v>Y</v>
          </cell>
          <cell r="T99" t="str">
            <v>Y</v>
          </cell>
          <cell r="U99" t="str">
            <v>Y</v>
          </cell>
          <cell r="V99" t="str">
            <v>Y</v>
          </cell>
          <cell r="W99" t="str">
            <v>Y</v>
          </cell>
          <cell r="X99" t="str">
            <v>Y</v>
          </cell>
          <cell r="Y99" t="str">
            <v>Y</v>
          </cell>
          <cell r="Z99" t="str">
            <v>Y</v>
          </cell>
          <cell r="AA99" t="str">
            <v>Y</v>
          </cell>
          <cell r="AB99" t="str">
            <v>Y</v>
          </cell>
          <cell r="AC99" t="str">
            <v>Y</v>
          </cell>
          <cell r="AD99" t="str">
            <v>Y</v>
          </cell>
          <cell r="AE99" t="str">
            <v>Y</v>
          </cell>
          <cell r="AF99" t="str">
            <v>Y</v>
          </cell>
          <cell r="AG99" t="str">
            <v>Y</v>
          </cell>
          <cell r="AH99" t="str">
            <v>Y</v>
          </cell>
          <cell r="AI99" t="str">
            <v>Y</v>
          </cell>
          <cell r="AJ99" t="str">
            <v>Y</v>
          </cell>
          <cell r="AK99" t="str">
            <v>Y</v>
          </cell>
          <cell r="AL99" t="str">
            <v>Y</v>
          </cell>
          <cell r="AM99" t="str">
            <v>Y</v>
          </cell>
          <cell r="AN99" t="str">
            <v>Y</v>
          </cell>
          <cell r="AO99" t="str">
            <v>Y</v>
          </cell>
          <cell r="AP99" t="str">
            <v>Y</v>
          </cell>
          <cell r="AQ99" t="str">
            <v>Y</v>
          </cell>
          <cell r="AR99" t="str">
            <v>Y</v>
          </cell>
          <cell r="AS99">
            <v>30</v>
          </cell>
          <cell r="AT99">
            <v>0</v>
          </cell>
          <cell r="AU99">
            <v>0</v>
          </cell>
          <cell r="AV99" t="str">
            <v>Successful</v>
          </cell>
        </row>
        <row r="100">
          <cell r="B100" t="str">
            <v>486</v>
          </cell>
          <cell r="C100" t="str">
            <v>Paddocks Primary School</v>
          </cell>
          <cell r="D100"/>
          <cell r="E100" t="str">
            <v>PRI</v>
          </cell>
          <cell r="F100"/>
          <cell r="G100"/>
          <cell r="H100" t="str">
            <v/>
          </cell>
          <cell r="I100"/>
          <cell r="J100"/>
          <cell r="K100" t="str">
            <v>Maya Bullen</v>
          </cell>
          <cell r="L100">
            <v>45259</v>
          </cell>
          <cell r="M100">
            <v>45261</v>
          </cell>
          <cell r="N100"/>
          <cell r="O100" t="str">
            <v>Y</v>
          </cell>
          <cell r="P100" t="str">
            <v>I</v>
          </cell>
          <cell r="Q100" t="str">
            <v>Y</v>
          </cell>
          <cell r="R100" t="str">
            <v>Y</v>
          </cell>
          <cell r="S100" t="str">
            <v>Y</v>
          </cell>
          <cell r="T100" t="str">
            <v>Y</v>
          </cell>
          <cell r="U100" t="str">
            <v>Y</v>
          </cell>
          <cell r="V100" t="str">
            <v>Y</v>
          </cell>
          <cell r="W100" t="str">
            <v>Y</v>
          </cell>
          <cell r="X100" t="str">
            <v>Y</v>
          </cell>
          <cell r="Y100" t="str">
            <v>Y</v>
          </cell>
          <cell r="Z100" t="str">
            <v>Y</v>
          </cell>
          <cell r="AA100" t="str">
            <v>Y</v>
          </cell>
          <cell r="AB100" t="str">
            <v>Y</v>
          </cell>
          <cell r="AC100" t="str">
            <v>Y</v>
          </cell>
          <cell r="AD100" t="str">
            <v>Y</v>
          </cell>
          <cell r="AE100" t="str">
            <v>Y</v>
          </cell>
          <cell r="AF100" t="str">
            <v>Y</v>
          </cell>
          <cell r="AG100" t="str">
            <v>Y</v>
          </cell>
          <cell r="AH100" t="str">
            <v>Y</v>
          </cell>
          <cell r="AI100" t="str">
            <v>Y</v>
          </cell>
          <cell r="AJ100" t="str">
            <v>Y</v>
          </cell>
          <cell r="AK100" t="str">
            <v>Y</v>
          </cell>
          <cell r="AL100" t="str">
            <v>Y</v>
          </cell>
          <cell r="AM100" t="str">
            <v>Y</v>
          </cell>
          <cell r="AN100" t="str">
            <v>Y</v>
          </cell>
          <cell r="AO100" t="str">
            <v>Y</v>
          </cell>
          <cell r="AP100" t="str">
            <v>Y</v>
          </cell>
          <cell r="AQ100" t="str">
            <v>Y</v>
          </cell>
          <cell r="AR100" t="str">
            <v>Y</v>
          </cell>
          <cell r="AS100">
            <v>29</v>
          </cell>
          <cell r="AT100">
            <v>0</v>
          </cell>
          <cell r="AU100">
            <v>1</v>
          </cell>
          <cell r="AV100" t="str">
            <v>Successful</v>
          </cell>
        </row>
        <row r="101">
          <cell r="B101" t="str">
            <v>488</v>
          </cell>
          <cell r="C101" t="str">
            <v>Norton CEVCP School</v>
          </cell>
          <cell r="D101"/>
          <cell r="E101" t="str">
            <v>PRI</v>
          </cell>
          <cell r="F101"/>
          <cell r="G101"/>
          <cell r="H101" t="str">
            <v/>
          </cell>
          <cell r="I101"/>
          <cell r="J101"/>
          <cell r="K101" t="str">
            <v>Paul Marshall</v>
          </cell>
          <cell r="L101">
            <v>45245</v>
          </cell>
          <cell r="M101">
            <v>45252</v>
          </cell>
          <cell r="N101" t="str">
            <v>Q4, 28,9,&amp;13</v>
          </cell>
          <cell r="O101" t="str">
            <v>Y</v>
          </cell>
          <cell r="P101" t="str">
            <v>Y</v>
          </cell>
          <cell r="Q101" t="str">
            <v>Y</v>
          </cell>
          <cell r="R101" t="str">
            <v>I</v>
          </cell>
          <cell r="S101" t="str">
            <v>Y</v>
          </cell>
          <cell r="T101" t="str">
            <v>Y</v>
          </cell>
          <cell r="U101" t="str">
            <v>Y</v>
          </cell>
          <cell r="V101" t="str">
            <v>Y</v>
          </cell>
          <cell r="W101" t="str">
            <v>I</v>
          </cell>
          <cell r="X101" t="str">
            <v>Y</v>
          </cell>
          <cell r="Y101" t="str">
            <v>Y</v>
          </cell>
          <cell r="Z101" t="str">
            <v>Y</v>
          </cell>
          <cell r="AA101" t="str">
            <v>Y</v>
          </cell>
          <cell r="AB101" t="str">
            <v>Y</v>
          </cell>
          <cell r="AC101" t="str">
            <v>Y</v>
          </cell>
          <cell r="AD101" t="str">
            <v>Y</v>
          </cell>
          <cell r="AE101" t="str">
            <v>Y</v>
          </cell>
          <cell r="AF101" t="str">
            <v>Y</v>
          </cell>
          <cell r="AG101" t="str">
            <v>Y</v>
          </cell>
          <cell r="AH101" t="str">
            <v>Y</v>
          </cell>
          <cell r="AI101" t="str">
            <v>Y</v>
          </cell>
          <cell r="AJ101" t="str">
            <v>Y</v>
          </cell>
          <cell r="AK101" t="str">
            <v>Y</v>
          </cell>
          <cell r="AL101" t="str">
            <v>Y</v>
          </cell>
          <cell r="AM101" t="str">
            <v>Y</v>
          </cell>
          <cell r="AN101" t="str">
            <v>I</v>
          </cell>
          <cell r="AO101" t="str">
            <v>Y</v>
          </cell>
          <cell r="AP101" t="str">
            <v>Y</v>
          </cell>
          <cell r="AQ101" t="str">
            <v>Y</v>
          </cell>
          <cell r="AR101" t="str">
            <v>N</v>
          </cell>
          <cell r="AS101">
            <v>26</v>
          </cell>
          <cell r="AT101">
            <v>1</v>
          </cell>
          <cell r="AU101">
            <v>3</v>
          </cell>
          <cell r="AV101" t="str">
            <v>Successful</v>
          </cell>
        </row>
        <row r="102">
          <cell r="B102" t="str">
            <v>495</v>
          </cell>
          <cell r="C102" t="str">
            <v>Risby CEVCP School</v>
          </cell>
          <cell r="D102"/>
          <cell r="E102" t="str">
            <v>PRI</v>
          </cell>
          <cell r="F102"/>
          <cell r="G102"/>
          <cell r="H102" t="str">
            <v/>
          </cell>
          <cell r="I102"/>
          <cell r="J102"/>
          <cell r="K102" t="str">
            <v>Suzy Stennett</v>
          </cell>
          <cell r="L102">
            <v>45278</v>
          </cell>
          <cell r="M102">
            <v>45279</v>
          </cell>
          <cell r="N102" t="str">
            <v>See Saved document</v>
          </cell>
          <cell r="O102" t="str">
            <v>Y</v>
          </cell>
          <cell r="P102" t="str">
            <v>Y</v>
          </cell>
          <cell r="Q102" t="str">
            <v>Y</v>
          </cell>
          <cell r="R102" t="str">
            <v>Y</v>
          </cell>
          <cell r="S102" t="str">
            <v>Y</v>
          </cell>
          <cell r="T102" t="str">
            <v>Y</v>
          </cell>
          <cell r="U102" t="str">
            <v>Y</v>
          </cell>
          <cell r="V102" t="str">
            <v>I</v>
          </cell>
          <cell r="W102" t="str">
            <v>Y</v>
          </cell>
          <cell r="X102" t="str">
            <v>Y</v>
          </cell>
          <cell r="Y102" t="str">
            <v>Y</v>
          </cell>
          <cell r="Z102" t="str">
            <v>Y</v>
          </cell>
          <cell r="AA102" t="str">
            <v>Y</v>
          </cell>
          <cell r="AB102" t="str">
            <v>Y</v>
          </cell>
          <cell r="AC102" t="str">
            <v>Y</v>
          </cell>
          <cell r="AD102" t="str">
            <v>Y</v>
          </cell>
          <cell r="AE102" t="str">
            <v>Y</v>
          </cell>
          <cell r="AF102" t="str">
            <v>Y</v>
          </cell>
          <cell r="AG102" t="str">
            <v>Y</v>
          </cell>
          <cell r="AH102" t="str">
            <v>Y</v>
          </cell>
          <cell r="AI102" t="str">
            <v>Y</v>
          </cell>
          <cell r="AJ102" t="str">
            <v>Y</v>
          </cell>
          <cell r="AK102" t="str">
            <v>I</v>
          </cell>
          <cell r="AL102" t="str">
            <v>Y</v>
          </cell>
          <cell r="AM102" t="str">
            <v>Y</v>
          </cell>
          <cell r="AN102" t="str">
            <v>Y</v>
          </cell>
          <cell r="AO102" t="str">
            <v>Y</v>
          </cell>
          <cell r="AP102" t="str">
            <v>Y</v>
          </cell>
          <cell r="AQ102" t="str">
            <v>Y</v>
          </cell>
          <cell r="AR102" t="str">
            <v>Y</v>
          </cell>
          <cell r="AS102">
            <v>28</v>
          </cell>
          <cell r="AT102">
            <v>0</v>
          </cell>
          <cell r="AU102">
            <v>2</v>
          </cell>
          <cell r="AV102" t="str">
            <v>Successful</v>
          </cell>
        </row>
        <row r="103">
          <cell r="B103" t="str">
            <v>499</v>
          </cell>
          <cell r="C103" t="str">
            <v>Stanton Community Primary School</v>
          </cell>
          <cell r="D103"/>
          <cell r="E103" t="str">
            <v>PRI</v>
          </cell>
          <cell r="F103"/>
          <cell r="G103"/>
          <cell r="H103" t="str">
            <v/>
          </cell>
          <cell r="I103"/>
          <cell r="J103"/>
          <cell r="K103" t="str">
            <v>Karen Sewell</v>
          </cell>
          <cell r="L103">
            <v>45264</v>
          </cell>
          <cell r="M103">
            <v>45275</v>
          </cell>
          <cell r="N103" t="str">
            <v>See saved document</v>
          </cell>
          <cell r="O103" t="str">
            <v>Y</v>
          </cell>
          <cell r="P103" t="str">
            <v>Y</v>
          </cell>
          <cell r="Q103" t="str">
            <v>Y</v>
          </cell>
          <cell r="R103" t="str">
            <v>I</v>
          </cell>
          <cell r="S103" t="str">
            <v>Y</v>
          </cell>
          <cell r="T103" t="str">
            <v>Y</v>
          </cell>
          <cell r="U103" t="str">
            <v>Y</v>
          </cell>
          <cell r="V103" t="str">
            <v>I</v>
          </cell>
          <cell r="W103" t="str">
            <v>Y</v>
          </cell>
          <cell r="X103" t="str">
            <v>Y</v>
          </cell>
          <cell r="Y103" t="str">
            <v>Y</v>
          </cell>
          <cell r="Z103" t="str">
            <v>Y</v>
          </cell>
          <cell r="AA103" t="str">
            <v>Y</v>
          </cell>
          <cell r="AB103" t="str">
            <v>Y</v>
          </cell>
          <cell r="AC103" t="str">
            <v>Y</v>
          </cell>
          <cell r="AD103" t="str">
            <v>Y</v>
          </cell>
          <cell r="AE103" t="str">
            <v>Y</v>
          </cell>
          <cell r="AF103" t="str">
            <v>Y</v>
          </cell>
          <cell r="AG103" t="str">
            <v>Y</v>
          </cell>
          <cell r="AH103" t="str">
            <v>Y</v>
          </cell>
          <cell r="AI103" t="str">
            <v>Y</v>
          </cell>
          <cell r="AJ103" t="str">
            <v>Y</v>
          </cell>
          <cell r="AK103" t="str">
            <v>Y</v>
          </cell>
          <cell r="AL103" t="str">
            <v>Y</v>
          </cell>
          <cell r="AM103" t="str">
            <v>Y</v>
          </cell>
          <cell r="AN103" t="str">
            <v>Y</v>
          </cell>
          <cell r="AO103" t="str">
            <v>Y</v>
          </cell>
          <cell r="AP103" t="str">
            <v>I</v>
          </cell>
          <cell r="AQ103" t="str">
            <v>Y</v>
          </cell>
          <cell r="AR103" t="str">
            <v>Y</v>
          </cell>
          <cell r="AS103">
            <v>27</v>
          </cell>
          <cell r="AT103">
            <v>0</v>
          </cell>
          <cell r="AU103">
            <v>3</v>
          </cell>
          <cell r="AV103" t="str">
            <v>Successful</v>
          </cell>
        </row>
        <row r="104">
          <cell r="B104" t="str">
            <v>504</v>
          </cell>
          <cell r="C104" t="str">
            <v>Wood Ley Community Primary School</v>
          </cell>
          <cell r="D104"/>
          <cell r="E104" t="str">
            <v>PRI</v>
          </cell>
          <cell r="F104"/>
          <cell r="G104"/>
          <cell r="H104" t="str">
            <v/>
          </cell>
          <cell r="I104"/>
          <cell r="J104"/>
          <cell r="K104" t="str">
            <v>Nicholas Wager</v>
          </cell>
          <cell r="L104">
            <v>45251</v>
          </cell>
          <cell r="M104">
            <v>45257</v>
          </cell>
          <cell r="N104"/>
          <cell r="O104" t="str">
            <v>I</v>
          </cell>
          <cell r="P104" t="str">
            <v>I</v>
          </cell>
          <cell r="Q104" t="str">
            <v>Y</v>
          </cell>
          <cell r="R104" t="str">
            <v>I</v>
          </cell>
          <cell r="S104" t="str">
            <v>I</v>
          </cell>
          <cell r="T104" t="str">
            <v>Y</v>
          </cell>
          <cell r="U104" t="str">
            <v>Y</v>
          </cell>
          <cell r="V104" t="str">
            <v>Y</v>
          </cell>
          <cell r="W104" t="str">
            <v>Y</v>
          </cell>
          <cell r="X104" t="str">
            <v>Y</v>
          </cell>
          <cell r="Y104" t="str">
            <v>Y</v>
          </cell>
          <cell r="Z104" t="str">
            <v>Y</v>
          </cell>
          <cell r="AA104" t="str">
            <v>Y</v>
          </cell>
          <cell r="AB104" t="str">
            <v>Y</v>
          </cell>
          <cell r="AC104" t="str">
            <v>Y</v>
          </cell>
          <cell r="AD104" t="str">
            <v>Y</v>
          </cell>
          <cell r="AE104" t="str">
            <v>Y</v>
          </cell>
          <cell r="AF104" t="str">
            <v>Y</v>
          </cell>
          <cell r="AG104" t="str">
            <v>Y</v>
          </cell>
          <cell r="AH104" t="str">
            <v>I</v>
          </cell>
          <cell r="AI104" t="str">
            <v>Y</v>
          </cell>
          <cell r="AJ104" t="str">
            <v>Y</v>
          </cell>
          <cell r="AK104" t="str">
            <v>Y</v>
          </cell>
          <cell r="AL104" t="str">
            <v>Y</v>
          </cell>
          <cell r="AM104" t="str">
            <v>I</v>
          </cell>
          <cell r="AN104" t="str">
            <v>I</v>
          </cell>
          <cell r="AO104" t="str">
            <v>I</v>
          </cell>
          <cell r="AP104" t="str">
            <v>Y</v>
          </cell>
          <cell r="AQ104" t="str">
            <v>Y</v>
          </cell>
          <cell r="AR104" t="str">
            <v>N</v>
          </cell>
          <cell r="AS104">
            <v>21</v>
          </cell>
          <cell r="AT104">
            <v>1</v>
          </cell>
          <cell r="AU104">
            <v>8</v>
          </cell>
          <cell r="AV104" t="str">
            <v>Successful</v>
          </cell>
        </row>
        <row r="105">
          <cell r="B105" t="str">
            <v>507</v>
          </cell>
          <cell r="C105" t="str">
            <v>St Gregory CEVCP School</v>
          </cell>
          <cell r="D105"/>
          <cell r="E105" t="str">
            <v>PRI</v>
          </cell>
          <cell r="F105"/>
          <cell r="G105"/>
          <cell r="H105" t="str">
            <v/>
          </cell>
          <cell r="I105"/>
          <cell r="J105"/>
          <cell r="K105" t="str">
            <v>Damian Thomas</v>
          </cell>
          <cell r="L105">
            <v>45279</v>
          </cell>
          <cell r="M105">
            <v>45279</v>
          </cell>
          <cell r="N105" t="str">
            <v>See Saved document</v>
          </cell>
          <cell r="O105" t="str">
            <v>Y</v>
          </cell>
          <cell r="P105" t="str">
            <v>Y</v>
          </cell>
          <cell r="Q105" t="str">
            <v>Y</v>
          </cell>
          <cell r="R105" t="str">
            <v>Y</v>
          </cell>
          <cell r="S105" t="str">
            <v>Y</v>
          </cell>
          <cell r="T105" t="str">
            <v>Y</v>
          </cell>
          <cell r="U105" t="str">
            <v>Y</v>
          </cell>
          <cell r="V105" t="str">
            <v>Y</v>
          </cell>
          <cell r="W105" t="str">
            <v>Y</v>
          </cell>
          <cell r="X105" t="str">
            <v>Y</v>
          </cell>
          <cell r="Y105" t="str">
            <v>Y</v>
          </cell>
          <cell r="Z105" t="str">
            <v>Y</v>
          </cell>
          <cell r="AA105" t="str">
            <v>Y</v>
          </cell>
          <cell r="AB105" t="str">
            <v>Y</v>
          </cell>
          <cell r="AC105" t="str">
            <v>Y</v>
          </cell>
          <cell r="AD105" t="str">
            <v>N</v>
          </cell>
          <cell r="AE105" t="str">
            <v>Y</v>
          </cell>
          <cell r="AF105" t="str">
            <v>Y</v>
          </cell>
          <cell r="AG105" t="str">
            <v>N</v>
          </cell>
          <cell r="AH105" t="str">
            <v>Y</v>
          </cell>
          <cell r="AI105" t="str">
            <v>Y</v>
          </cell>
          <cell r="AJ105" t="str">
            <v>Y</v>
          </cell>
          <cell r="AK105" t="str">
            <v>Y</v>
          </cell>
          <cell r="AL105" t="str">
            <v>Y</v>
          </cell>
          <cell r="AM105" t="str">
            <v>Y</v>
          </cell>
          <cell r="AN105" t="str">
            <v>Y</v>
          </cell>
          <cell r="AO105" t="str">
            <v>Y</v>
          </cell>
          <cell r="AP105" t="str">
            <v>Y</v>
          </cell>
          <cell r="AQ105" t="str">
            <v>Y</v>
          </cell>
          <cell r="AR105" t="str">
            <v>Y</v>
          </cell>
          <cell r="AS105">
            <v>28</v>
          </cell>
          <cell r="AT105">
            <v>2</v>
          </cell>
          <cell r="AU105">
            <v>0</v>
          </cell>
          <cell r="AV105" t="str">
            <v>Successful</v>
          </cell>
        </row>
        <row r="106">
          <cell r="B106" t="str">
            <v>508</v>
          </cell>
          <cell r="C106" t="str">
            <v>Trinity CEVA Primary School (Stowmarket)</v>
          </cell>
          <cell r="D106"/>
          <cell r="E106" t="str">
            <v>PRI</v>
          </cell>
          <cell r="F106"/>
          <cell r="G106"/>
          <cell r="H106" t="str">
            <v/>
          </cell>
          <cell r="I106"/>
          <cell r="J106"/>
          <cell r="K106" t="str">
            <v>Tracy Barnett</v>
          </cell>
          <cell r="L106">
            <v>45267</v>
          </cell>
          <cell r="M106">
            <v>45267</v>
          </cell>
          <cell r="N106"/>
          <cell r="O106" t="str">
            <v>Y</v>
          </cell>
          <cell r="P106" t="str">
            <v>Y</v>
          </cell>
          <cell r="Q106" t="str">
            <v>Y</v>
          </cell>
          <cell r="R106" t="str">
            <v>Y</v>
          </cell>
          <cell r="S106" t="str">
            <v>Y</v>
          </cell>
          <cell r="T106" t="str">
            <v>Y</v>
          </cell>
          <cell r="U106" t="str">
            <v>Y</v>
          </cell>
          <cell r="V106" t="str">
            <v>Y</v>
          </cell>
          <cell r="W106" t="str">
            <v>Y</v>
          </cell>
          <cell r="X106" t="str">
            <v>Y</v>
          </cell>
          <cell r="Y106" t="str">
            <v>Y</v>
          </cell>
          <cell r="Z106" t="str">
            <v>Y</v>
          </cell>
          <cell r="AA106" t="str">
            <v>Y</v>
          </cell>
          <cell r="AB106" t="str">
            <v>Y</v>
          </cell>
          <cell r="AC106" t="str">
            <v>Y</v>
          </cell>
          <cell r="AD106" t="str">
            <v>Y</v>
          </cell>
          <cell r="AE106" t="str">
            <v>Y</v>
          </cell>
          <cell r="AF106" t="str">
            <v>Y</v>
          </cell>
          <cell r="AG106" t="str">
            <v>Y</v>
          </cell>
          <cell r="AH106" t="str">
            <v>Y</v>
          </cell>
          <cell r="AI106" t="str">
            <v>Y</v>
          </cell>
          <cell r="AJ106" t="str">
            <v>Y</v>
          </cell>
          <cell r="AK106" t="str">
            <v>Y</v>
          </cell>
          <cell r="AL106" t="str">
            <v>Y</v>
          </cell>
          <cell r="AM106" t="str">
            <v>Y</v>
          </cell>
          <cell r="AN106" t="str">
            <v>Y</v>
          </cell>
          <cell r="AO106" t="str">
            <v>Y</v>
          </cell>
          <cell r="AP106" t="str">
            <v>Y</v>
          </cell>
          <cell r="AQ106" t="str">
            <v>Y</v>
          </cell>
          <cell r="AR106" t="str">
            <v>N</v>
          </cell>
          <cell r="AS106">
            <v>29</v>
          </cell>
          <cell r="AT106">
            <v>1</v>
          </cell>
          <cell r="AU106">
            <v>0</v>
          </cell>
          <cell r="AV106" t="str">
            <v>Successful</v>
          </cell>
        </row>
        <row r="107">
          <cell r="B107" t="str">
            <v>509</v>
          </cell>
          <cell r="C107" t="str">
            <v>St Joseph's Roman Catholic Primary School</v>
          </cell>
          <cell r="D107"/>
          <cell r="E107" t="str">
            <v>PRI</v>
          </cell>
          <cell r="F107"/>
          <cell r="G107"/>
          <cell r="H107" t="str">
            <v/>
          </cell>
          <cell r="I107"/>
          <cell r="J107"/>
          <cell r="K107" t="str">
            <v>P Cohen</v>
          </cell>
          <cell r="L107">
            <v>45258</v>
          </cell>
          <cell r="M107">
            <v>45272</v>
          </cell>
          <cell r="N107"/>
          <cell r="O107" t="str">
            <v>Y</v>
          </cell>
          <cell r="P107" t="str">
            <v>Y</v>
          </cell>
          <cell r="Q107" t="str">
            <v>Y</v>
          </cell>
          <cell r="R107" t="str">
            <v>Y</v>
          </cell>
          <cell r="S107" t="str">
            <v>Y</v>
          </cell>
          <cell r="T107" t="str">
            <v>Y</v>
          </cell>
          <cell r="U107" t="str">
            <v>Y</v>
          </cell>
          <cell r="V107" t="str">
            <v>Y</v>
          </cell>
          <cell r="W107" t="str">
            <v>Y</v>
          </cell>
          <cell r="X107" t="str">
            <v>Y</v>
          </cell>
          <cell r="Y107" t="str">
            <v>Y</v>
          </cell>
          <cell r="Z107" t="str">
            <v>Y</v>
          </cell>
          <cell r="AA107" t="str">
            <v>Y</v>
          </cell>
          <cell r="AB107" t="str">
            <v>Y</v>
          </cell>
          <cell r="AC107" t="str">
            <v>Y</v>
          </cell>
          <cell r="AD107" t="str">
            <v>Y</v>
          </cell>
          <cell r="AE107" t="str">
            <v>Y</v>
          </cell>
          <cell r="AF107" t="str">
            <v>Y</v>
          </cell>
          <cell r="AG107" t="str">
            <v>Y</v>
          </cell>
          <cell r="AH107" t="str">
            <v>Y</v>
          </cell>
          <cell r="AI107" t="str">
            <v>Y</v>
          </cell>
          <cell r="AJ107" t="str">
            <v>Y</v>
          </cell>
          <cell r="AK107" t="str">
            <v>Y</v>
          </cell>
          <cell r="AL107" t="str">
            <v>Y</v>
          </cell>
          <cell r="AM107" t="str">
            <v>I</v>
          </cell>
          <cell r="AN107" t="str">
            <v>Y</v>
          </cell>
          <cell r="AO107" t="str">
            <v>Y</v>
          </cell>
          <cell r="AP107" t="str">
            <v>Y</v>
          </cell>
          <cell r="AQ107" t="str">
            <v>Y</v>
          </cell>
          <cell r="AR107" t="str">
            <v>N</v>
          </cell>
          <cell r="AS107">
            <v>28</v>
          </cell>
          <cell r="AT107">
            <v>1</v>
          </cell>
          <cell r="AU107">
            <v>1</v>
          </cell>
          <cell r="AV107" t="str">
            <v>Successful</v>
          </cell>
        </row>
        <row r="108">
          <cell r="B108" t="str">
            <v>513</v>
          </cell>
          <cell r="C108" t="str">
            <v>Thurlow CEVCP School</v>
          </cell>
          <cell r="D108"/>
          <cell r="E108" t="str">
            <v>PRI</v>
          </cell>
          <cell r="F108"/>
          <cell r="G108"/>
          <cell r="H108" t="str">
            <v/>
          </cell>
          <cell r="I108"/>
          <cell r="J108"/>
          <cell r="K108" t="str">
            <v>John Griffin</v>
          </cell>
          <cell r="L108">
            <v>45259</v>
          </cell>
          <cell r="M108">
            <v>45280</v>
          </cell>
          <cell r="N108" t="str">
            <v>See Saved Dcoument</v>
          </cell>
          <cell r="O108" t="str">
            <v>I</v>
          </cell>
          <cell r="P108" t="str">
            <v>Y</v>
          </cell>
          <cell r="Q108" t="str">
            <v>Y</v>
          </cell>
          <cell r="R108" t="str">
            <v>I</v>
          </cell>
          <cell r="S108" t="str">
            <v>I</v>
          </cell>
          <cell r="T108" t="str">
            <v>Y</v>
          </cell>
          <cell r="U108" t="str">
            <v>I</v>
          </cell>
          <cell r="V108" t="str">
            <v>Y</v>
          </cell>
          <cell r="W108" t="str">
            <v>Y</v>
          </cell>
          <cell r="X108" t="str">
            <v>Y</v>
          </cell>
          <cell r="Y108" t="str">
            <v>Y</v>
          </cell>
          <cell r="Z108" t="str">
            <v>Y</v>
          </cell>
          <cell r="AA108" t="str">
            <v>Y</v>
          </cell>
          <cell r="AB108" t="str">
            <v>Y</v>
          </cell>
          <cell r="AC108" t="str">
            <v>Y</v>
          </cell>
          <cell r="AD108" t="str">
            <v>Y</v>
          </cell>
          <cell r="AE108" t="str">
            <v>Y</v>
          </cell>
          <cell r="AF108" t="str">
            <v>Y</v>
          </cell>
          <cell r="AG108" t="str">
            <v>Y</v>
          </cell>
          <cell r="AH108" t="str">
            <v>Y</v>
          </cell>
          <cell r="AI108" t="str">
            <v>I</v>
          </cell>
          <cell r="AJ108" t="str">
            <v>Y</v>
          </cell>
          <cell r="AK108" t="str">
            <v>I</v>
          </cell>
          <cell r="AL108" t="str">
            <v>I</v>
          </cell>
          <cell r="AM108" t="str">
            <v>I</v>
          </cell>
          <cell r="AN108" t="str">
            <v>I</v>
          </cell>
          <cell r="AO108" t="str">
            <v>I</v>
          </cell>
          <cell r="AP108" t="str">
            <v>Y</v>
          </cell>
          <cell r="AQ108" t="str">
            <v>Y</v>
          </cell>
          <cell r="AR108" t="str">
            <v>Y</v>
          </cell>
          <cell r="AS108">
            <v>20</v>
          </cell>
          <cell r="AT108">
            <v>0</v>
          </cell>
          <cell r="AU108">
            <v>10</v>
          </cell>
          <cell r="AV108" t="str">
            <v>Successful</v>
          </cell>
        </row>
        <row r="109">
          <cell r="B109" t="str">
            <v>517</v>
          </cell>
          <cell r="C109" t="str">
            <v>Walsham-le-Willows CEVCP School</v>
          </cell>
          <cell r="D109"/>
          <cell r="E109" t="str">
            <v>PRI</v>
          </cell>
          <cell r="F109"/>
          <cell r="G109"/>
          <cell r="H109" t="str">
            <v/>
          </cell>
          <cell r="I109"/>
          <cell r="J109"/>
          <cell r="K109" t="str">
            <v>Jacqueline Ridding</v>
          </cell>
          <cell r="L109">
            <v>45260</v>
          </cell>
          <cell r="M109">
            <v>45275</v>
          </cell>
          <cell r="N109" t="str">
            <v>See Saved Document</v>
          </cell>
          <cell r="O109" t="str">
            <v>I</v>
          </cell>
          <cell r="P109" t="str">
            <v>Y</v>
          </cell>
          <cell r="Q109" t="str">
            <v>I</v>
          </cell>
          <cell r="R109" t="str">
            <v>I</v>
          </cell>
          <cell r="S109" t="str">
            <v>Y</v>
          </cell>
          <cell r="T109" t="str">
            <v>I</v>
          </cell>
          <cell r="U109" t="str">
            <v>I</v>
          </cell>
          <cell r="V109" t="str">
            <v>Y</v>
          </cell>
          <cell r="W109" t="str">
            <v>Y</v>
          </cell>
          <cell r="X109" t="str">
            <v>Y</v>
          </cell>
          <cell r="Y109" t="str">
            <v>Y</v>
          </cell>
          <cell r="Z109" t="str">
            <v>I</v>
          </cell>
          <cell r="AA109" t="str">
            <v>Y</v>
          </cell>
          <cell r="AB109" t="str">
            <v>Y</v>
          </cell>
          <cell r="AC109" t="str">
            <v>Y</v>
          </cell>
          <cell r="AD109" t="str">
            <v>Y</v>
          </cell>
          <cell r="AE109" t="str">
            <v>N</v>
          </cell>
          <cell r="AF109" t="str">
            <v>I</v>
          </cell>
          <cell r="AG109" t="str">
            <v>Y</v>
          </cell>
          <cell r="AH109" t="str">
            <v>Y</v>
          </cell>
          <cell r="AI109" t="str">
            <v>I</v>
          </cell>
          <cell r="AJ109" t="str">
            <v>Y</v>
          </cell>
          <cell r="AK109" t="str">
            <v>Y</v>
          </cell>
          <cell r="AL109" t="str">
            <v>Y</v>
          </cell>
          <cell r="AM109" t="str">
            <v>I</v>
          </cell>
          <cell r="AN109" t="str">
            <v>I</v>
          </cell>
          <cell r="AO109" t="str">
            <v>I</v>
          </cell>
          <cell r="AP109" t="str">
            <v>I</v>
          </cell>
          <cell r="AQ109" t="str">
            <v>Y</v>
          </cell>
          <cell r="AR109" t="str">
            <v>Y</v>
          </cell>
          <cell r="AS109">
            <v>17</v>
          </cell>
          <cell r="AT109">
            <v>1</v>
          </cell>
          <cell r="AU109">
            <v>12</v>
          </cell>
          <cell r="AV109" t="str">
            <v>Successful</v>
          </cell>
        </row>
        <row r="110">
          <cell r="B110" t="str">
            <v>552</v>
          </cell>
          <cell r="C110" t="str">
            <v>King Edward VI CEVC Upper School</v>
          </cell>
          <cell r="D110"/>
          <cell r="E110" t="str">
            <v>SEC</v>
          </cell>
          <cell r="F110"/>
          <cell r="G110"/>
          <cell r="H110" t="str">
            <v/>
          </cell>
          <cell r="I110"/>
          <cell r="J110"/>
          <cell r="K110" t="str">
            <v>Rachel Cannon</v>
          </cell>
          <cell r="L110">
            <v>45238</v>
          </cell>
          <cell r="M110">
            <v>45266</v>
          </cell>
          <cell r="N110" t="str">
            <v>See Saved document</v>
          </cell>
          <cell r="O110" t="str">
            <v>Y</v>
          </cell>
          <cell r="P110" t="str">
            <v>Y</v>
          </cell>
          <cell r="Q110" t="str">
            <v>Y</v>
          </cell>
          <cell r="R110" t="str">
            <v>Y</v>
          </cell>
          <cell r="S110" t="str">
            <v>Y</v>
          </cell>
          <cell r="T110" t="str">
            <v>Y</v>
          </cell>
          <cell r="U110" t="str">
            <v>I</v>
          </cell>
          <cell r="V110" t="str">
            <v>Y</v>
          </cell>
          <cell r="W110" t="str">
            <v>Y</v>
          </cell>
          <cell r="X110" t="str">
            <v>Y</v>
          </cell>
          <cell r="Y110" t="str">
            <v>Y</v>
          </cell>
          <cell r="Z110" t="str">
            <v>N</v>
          </cell>
          <cell r="AA110" t="str">
            <v>Y</v>
          </cell>
          <cell r="AB110" t="str">
            <v>Y</v>
          </cell>
          <cell r="AC110" t="str">
            <v>Y</v>
          </cell>
          <cell r="AD110" t="str">
            <v>Y</v>
          </cell>
          <cell r="AE110" t="str">
            <v>Y</v>
          </cell>
          <cell r="AF110" t="str">
            <v>Y</v>
          </cell>
          <cell r="AG110" t="str">
            <v>Y</v>
          </cell>
          <cell r="AH110" t="str">
            <v>Y</v>
          </cell>
          <cell r="AI110" t="str">
            <v>Y</v>
          </cell>
          <cell r="AJ110" t="str">
            <v>Y</v>
          </cell>
          <cell r="AK110" t="str">
            <v>Y</v>
          </cell>
          <cell r="AL110" t="str">
            <v>Y</v>
          </cell>
          <cell r="AM110" t="str">
            <v>Y</v>
          </cell>
          <cell r="AN110" t="str">
            <v>Y</v>
          </cell>
          <cell r="AO110" t="str">
            <v>Y</v>
          </cell>
          <cell r="AP110" t="str">
            <v>Y</v>
          </cell>
          <cell r="AQ110" t="str">
            <v>Y</v>
          </cell>
          <cell r="AR110" t="str">
            <v>Y</v>
          </cell>
          <cell r="AS110">
            <v>28</v>
          </cell>
          <cell r="AT110">
            <v>1</v>
          </cell>
          <cell r="AU110">
            <v>1</v>
          </cell>
          <cell r="AV110" t="str">
            <v>Successful</v>
          </cell>
        </row>
        <row r="111">
          <cell r="B111" t="str">
            <v>560</v>
          </cell>
          <cell r="C111" t="str">
            <v>Thurston Community College</v>
          </cell>
          <cell r="D111"/>
          <cell r="E111" t="str">
            <v>SEC</v>
          </cell>
          <cell r="F111"/>
          <cell r="G111"/>
          <cell r="H111" t="str">
            <v/>
          </cell>
          <cell r="I111"/>
          <cell r="J111"/>
          <cell r="K111" t="str">
            <v>Robert Davie</v>
          </cell>
          <cell r="L111">
            <v>45261</v>
          </cell>
          <cell r="M111">
            <v>45279</v>
          </cell>
          <cell r="N111" t="str">
            <v>No Action required</v>
          </cell>
          <cell r="O111" t="str">
            <v>Y</v>
          </cell>
          <cell r="P111" t="str">
            <v>Y</v>
          </cell>
          <cell r="Q111" t="str">
            <v>Y</v>
          </cell>
          <cell r="R111" t="str">
            <v>Y</v>
          </cell>
          <cell r="S111" t="str">
            <v>Y</v>
          </cell>
          <cell r="T111" t="str">
            <v>Y</v>
          </cell>
          <cell r="U111" t="str">
            <v>Y</v>
          </cell>
          <cell r="V111" t="str">
            <v>Y</v>
          </cell>
          <cell r="W111" t="str">
            <v>Y</v>
          </cell>
          <cell r="X111" t="str">
            <v>Y</v>
          </cell>
          <cell r="Y111" t="str">
            <v>Y</v>
          </cell>
          <cell r="Z111" t="str">
            <v>Y</v>
          </cell>
          <cell r="AA111" t="str">
            <v>Y</v>
          </cell>
          <cell r="AB111" t="str">
            <v>Y</v>
          </cell>
          <cell r="AC111" t="str">
            <v>Y</v>
          </cell>
          <cell r="AD111" t="str">
            <v>Y</v>
          </cell>
          <cell r="AE111" t="str">
            <v>Y</v>
          </cell>
          <cell r="AF111" t="str">
            <v>Y</v>
          </cell>
          <cell r="AG111" t="str">
            <v>Y</v>
          </cell>
          <cell r="AH111" t="str">
            <v>Y</v>
          </cell>
          <cell r="AI111" t="str">
            <v>Y</v>
          </cell>
          <cell r="AJ111" t="str">
            <v>Y</v>
          </cell>
          <cell r="AK111" t="str">
            <v>Y</v>
          </cell>
          <cell r="AL111" t="str">
            <v>Y</v>
          </cell>
          <cell r="AM111" t="str">
            <v>Y</v>
          </cell>
          <cell r="AN111" t="str">
            <v>Y</v>
          </cell>
          <cell r="AO111" t="str">
            <v>Y</v>
          </cell>
          <cell r="AP111" t="str">
            <v>Y</v>
          </cell>
          <cell r="AQ111" t="str">
            <v>Y</v>
          </cell>
          <cell r="AR111" t="str">
            <v>Y</v>
          </cell>
          <cell r="AS111">
            <v>30</v>
          </cell>
          <cell r="AT111">
            <v>0</v>
          </cell>
          <cell r="AU111">
            <v>0</v>
          </cell>
          <cell r="AV111" t="str">
            <v>Successful</v>
          </cell>
        </row>
        <row r="112">
          <cell r="B112" t="str">
            <v>579</v>
          </cell>
          <cell r="C112" t="str">
            <v>Hillside Special School</v>
          </cell>
          <cell r="D112"/>
          <cell r="E112" t="str">
            <v>SP</v>
          </cell>
          <cell r="F112"/>
          <cell r="G112"/>
          <cell r="H112" t="str">
            <v/>
          </cell>
          <cell r="I112"/>
          <cell r="J112"/>
          <cell r="K112" t="str">
            <v>Becca Frances</v>
          </cell>
          <cell r="L112">
            <v>45257</v>
          </cell>
          <cell r="M112">
            <v>45272</v>
          </cell>
          <cell r="N112"/>
          <cell r="O112" t="str">
            <v>Y</v>
          </cell>
          <cell r="P112" t="str">
            <v>Y</v>
          </cell>
          <cell r="Q112" t="str">
            <v>Y</v>
          </cell>
          <cell r="R112" t="str">
            <v>Y</v>
          </cell>
          <cell r="S112" t="str">
            <v>Y</v>
          </cell>
          <cell r="T112" t="str">
            <v>Y</v>
          </cell>
          <cell r="U112" t="str">
            <v>I</v>
          </cell>
          <cell r="V112" t="str">
            <v>Y</v>
          </cell>
          <cell r="W112" t="str">
            <v>Y</v>
          </cell>
          <cell r="X112" t="str">
            <v>Y</v>
          </cell>
          <cell r="Y112" t="str">
            <v>Y</v>
          </cell>
          <cell r="Z112" t="str">
            <v>Y</v>
          </cell>
          <cell r="AA112" t="str">
            <v>Y</v>
          </cell>
          <cell r="AB112" t="str">
            <v>Y</v>
          </cell>
          <cell r="AC112" t="str">
            <v>I</v>
          </cell>
          <cell r="AD112" t="str">
            <v>Y</v>
          </cell>
          <cell r="AE112" t="str">
            <v>N</v>
          </cell>
          <cell r="AF112" t="str">
            <v>Y</v>
          </cell>
          <cell r="AG112" t="str">
            <v>Y</v>
          </cell>
          <cell r="AH112" t="str">
            <v>Y</v>
          </cell>
          <cell r="AI112" t="str">
            <v>Y</v>
          </cell>
          <cell r="AJ112" t="str">
            <v>Y</v>
          </cell>
          <cell r="AK112" t="str">
            <v>Y</v>
          </cell>
          <cell r="AL112" t="str">
            <v>I</v>
          </cell>
          <cell r="AM112" t="str">
            <v>I</v>
          </cell>
          <cell r="AN112" t="str">
            <v>Y</v>
          </cell>
          <cell r="AO112" t="str">
            <v>I</v>
          </cell>
          <cell r="AP112" t="str">
            <v>Y</v>
          </cell>
          <cell r="AQ112" t="str">
            <v>Y</v>
          </cell>
          <cell r="AR112" t="str">
            <v>N</v>
          </cell>
          <cell r="AS112">
            <v>23</v>
          </cell>
          <cell r="AT112">
            <v>2</v>
          </cell>
          <cell r="AU112">
            <v>5</v>
          </cell>
          <cell r="AV112" t="str">
            <v>Successful</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hools"/>
      <sheetName val="Summary"/>
      <sheetName val="List of Outstanding"/>
      <sheetName val="Sheet1"/>
    </sheetNames>
    <sheetDataSet>
      <sheetData sheetId="0">
        <row r="8">
          <cell r="A8" t="str">
            <v>011</v>
          </cell>
          <cell r="B8" t="str">
            <v>Benhall, St Mary's C of E VCP School</v>
          </cell>
          <cell r="C8" t="str">
            <v>N</v>
          </cell>
          <cell r="D8" t="str">
            <v>No</v>
          </cell>
          <cell r="E8" t="str">
            <v>NO</v>
          </cell>
          <cell r="F8" t="str">
            <v>NO</v>
          </cell>
          <cell r="G8" t="str">
            <v>NO</v>
          </cell>
          <cell r="H8" t="str">
            <v>NO</v>
          </cell>
          <cell r="I8" t="str">
            <v>NO</v>
          </cell>
          <cell r="J8" t="str">
            <v>NO</v>
          </cell>
          <cell r="K8" t="str">
            <v>NO</v>
          </cell>
          <cell r="L8" t="str">
            <v>NO</v>
          </cell>
          <cell r="M8" t="str">
            <v>NO</v>
          </cell>
          <cell r="N8" t="str">
            <v>NO</v>
          </cell>
          <cell r="O8" t="str">
            <v>NO</v>
          </cell>
          <cell r="P8" t="str">
            <v>NO</v>
          </cell>
          <cell r="Q8" t="str">
            <v>NO</v>
          </cell>
          <cell r="R8" t="str">
            <v>NO</v>
          </cell>
          <cell r="S8" t="str">
            <v>NO</v>
          </cell>
          <cell r="T8" t="str">
            <v>NO</v>
          </cell>
          <cell r="Z8" t="str">
            <v>NO</v>
          </cell>
          <cell r="AI8" t="str">
            <v>YES</v>
          </cell>
          <cell r="AK8" t="str">
            <v>Returned</v>
          </cell>
        </row>
        <row r="9">
          <cell r="A9" t="str">
            <v>012</v>
          </cell>
          <cell r="B9" t="str">
            <v>Blundeston C of E VCP School</v>
          </cell>
          <cell r="C9" t="str">
            <v>N</v>
          </cell>
          <cell r="D9" t="str">
            <v>No</v>
          </cell>
          <cell r="E9" t="str">
            <v>NO</v>
          </cell>
          <cell r="F9" t="str">
            <v>NO</v>
          </cell>
          <cell r="G9" t="str">
            <v>NO</v>
          </cell>
          <cell r="H9" t="str">
            <v>NO</v>
          </cell>
          <cell r="I9" t="str">
            <v>NO</v>
          </cell>
          <cell r="J9" t="str">
            <v>NO</v>
          </cell>
          <cell r="K9" t="str">
            <v>NO</v>
          </cell>
          <cell r="L9" t="str">
            <v>NO</v>
          </cell>
          <cell r="M9" t="str">
            <v>NO</v>
          </cell>
          <cell r="N9" t="str">
            <v>NO</v>
          </cell>
          <cell r="O9" t="str">
            <v>NO</v>
          </cell>
          <cell r="P9" t="str">
            <v>NO</v>
          </cell>
          <cell r="Q9" t="str">
            <v>NO</v>
          </cell>
          <cell r="R9" t="str">
            <v>NO</v>
          </cell>
          <cell r="S9" t="str">
            <v>NO</v>
          </cell>
          <cell r="T9" t="str">
            <v>NO</v>
          </cell>
          <cell r="Z9" t="str">
            <v>NO</v>
          </cell>
          <cell r="AI9" t="str">
            <v>YES</v>
          </cell>
          <cell r="AK9" t="str">
            <v>Returned</v>
          </cell>
        </row>
        <row r="10">
          <cell r="A10" t="str">
            <v>017</v>
          </cell>
          <cell r="B10" t="str">
            <v>St Botolphs C of E VCP School</v>
          </cell>
          <cell r="C10" t="str">
            <v>N</v>
          </cell>
          <cell r="D10" t="str">
            <v>No</v>
          </cell>
          <cell r="E10" t="str">
            <v>NO</v>
          </cell>
          <cell r="F10" t="str">
            <v>NO</v>
          </cell>
          <cell r="G10" t="str">
            <v>NO</v>
          </cell>
          <cell r="H10" t="str">
            <v>NO</v>
          </cell>
          <cell r="I10" t="str">
            <v>NO</v>
          </cell>
          <cell r="J10" t="str">
            <v>NO</v>
          </cell>
          <cell r="K10" t="str">
            <v>NO</v>
          </cell>
          <cell r="L10" t="str">
            <v>NO</v>
          </cell>
          <cell r="M10" t="str">
            <v>NO</v>
          </cell>
          <cell r="N10" t="str">
            <v>NO</v>
          </cell>
          <cell r="O10" t="str">
            <v>NO</v>
          </cell>
          <cell r="P10" t="str">
            <v>NO</v>
          </cell>
          <cell r="Q10" t="str">
            <v>NO</v>
          </cell>
          <cell r="R10" t="str">
            <v>NO</v>
          </cell>
          <cell r="S10" t="str">
            <v>NO</v>
          </cell>
          <cell r="T10" t="str">
            <v>NO</v>
          </cell>
          <cell r="Z10" t="str">
            <v>NO</v>
          </cell>
          <cell r="AI10" t="str">
            <v>YES</v>
          </cell>
          <cell r="AK10" t="str">
            <v>Returned</v>
          </cell>
        </row>
        <row r="11">
          <cell r="A11" t="str">
            <v>019</v>
          </cell>
          <cell r="B11" t="str">
            <v>Carlton Colville Primary School</v>
          </cell>
          <cell r="C11" t="str">
            <v>N</v>
          </cell>
          <cell r="D11" t="str">
            <v>No</v>
          </cell>
          <cell r="E11" t="str">
            <v>NO</v>
          </cell>
          <cell r="F11" t="str">
            <v>NO</v>
          </cell>
          <cell r="G11" t="str">
            <v>NO</v>
          </cell>
          <cell r="H11" t="str">
            <v>NO</v>
          </cell>
          <cell r="I11" t="str">
            <v>NO</v>
          </cell>
          <cell r="J11" t="str">
            <v>NO</v>
          </cell>
          <cell r="K11" t="str">
            <v>NO</v>
          </cell>
          <cell r="L11" t="str">
            <v>NO</v>
          </cell>
          <cell r="M11" t="str">
            <v>NO</v>
          </cell>
          <cell r="N11" t="str">
            <v>NO</v>
          </cell>
          <cell r="O11" t="str">
            <v>NO</v>
          </cell>
          <cell r="P11" t="str">
            <v>NO</v>
          </cell>
          <cell r="Q11" t="str">
            <v>NO</v>
          </cell>
          <cell r="R11" t="str">
            <v>NO</v>
          </cell>
          <cell r="S11" t="str">
            <v>NO</v>
          </cell>
          <cell r="T11" t="str">
            <v>NO</v>
          </cell>
          <cell r="Z11" t="str">
            <v>NO</v>
          </cell>
          <cell r="AI11" t="str">
            <v>YES</v>
          </cell>
          <cell r="AK11" t="str">
            <v>Returned</v>
          </cell>
        </row>
        <row r="12">
          <cell r="A12" t="str">
            <v>022</v>
          </cell>
          <cell r="B12" t="str">
            <v>Corton C of E VCP School</v>
          </cell>
          <cell r="C12" t="str">
            <v>N</v>
          </cell>
          <cell r="D12" t="str">
            <v>No</v>
          </cell>
          <cell r="E12" t="str">
            <v>NO</v>
          </cell>
          <cell r="F12" t="str">
            <v>NO</v>
          </cell>
          <cell r="G12" t="str">
            <v>NO</v>
          </cell>
          <cell r="H12" t="str">
            <v>NO</v>
          </cell>
          <cell r="I12" t="str">
            <v>NO</v>
          </cell>
          <cell r="J12" t="str">
            <v>NO</v>
          </cell>
          <cell r="K12" t="str">
            <v>NO</v>
          </cell>
          <cell r="L12" t="str">
            <v>NO</v>
          </cell>
          <cell r="M12" t="str">
            <v>NO</v>
          </cell>
          <cell r="N12" t="str">
            <v>NO</v>
          </cell>
          <cell r="O12" t="str">
            <v>NO</v>
          </cell>
          <cell r="P12" t="str">
            <v>NO</v>
          </cell>
          <cell r="Q12" t="str">
            <v>NO</v>
          </cell>
          <cell r="R12" t="str">
            <v>NO</v>
          </cell>
          <cell r="S12" t="str">
            <v>NO</v>
          </cell>
          <cell r="T12" t="str">
            <v>NO</v>
          </cell>
          <cell r="Z12" t="str">
            <v>NO</v>
          </cell>
          <cell r="AI12" t="str">
            <v>YES</v>
          </cell>
          <cell r="AK12" t="str">
            <v>Returned</v>
          </cell>
        </row>
        <row r="13">
          <cell r="A13" t="str">
            <v>025</v>
          </cell>
          <cell r="B13" t="str">
            <v>Sir Robert Hitcham's C of E VAP School, Debenham</v>
          </cell>
          <cell r="C13" t="str">
            <v>N</v>
          </cell>
          <cell r="D13" t="str">
            <v>No</v>
          </cell>
          <cell r="E13" t="str">
            <v>NO</v>
          </cell>
          <cell r="F13" t="str">
            <v>NO</v>
          </cell>
          <cell r="G13" t="str">
            <v>NO</v>
          </cell>
          <cell r="H13" t="str">
            <v>NO</v>
          </cell>
          <cell r="I13" t="str">
            <v>NO</v>
          </cell>
          <cell r="J13" t="str">
            <v>NO</v>
          </cell>
          <cell r="K13" t="str">
            <v>NO</v>
          </cell>
          <cell r="L13" t="str">
            <v>NO</v>
          </cell>
          <cell r="M13" t="str">
            <v>NO</v>
          </cell>
          <cell r="N13" t="str">
            <v>NO</v>
          </cell>
          <cell r="O13" t="str">
            <v>NO</v>
          </cell>
          <cell r="P13" t="str">
            <v>NO</v>
          </cell>
          <cell r="Q13" t="str">
            <v>NO</v>
          </cell>
          <cell r="R13" t="str">
            <v>NO</v>
          </cell>
          <cell r="S13" t="str">
            <v>NO</v>
          </cell>
          <cell r="T13" t="str">
            <v>NO</v>
          </cell>
          <cell r="Z13" t="str">
            <v>NO</v>
          </cell>
          <cell r="AI13" t="str">
            <v>YES</v>
          </cell>
          <cell r="AK13" t="str">
            <v>Returned</v>
          </cell>
        </row>
        <row r="14">
          <cell r="A14" t="str">
            <v>029</v>
          </cell>
          <cell r="B14" t="str">
            <v>Earl Soham Community Primary School</v>
          </cell>
          <cell r="C14" t="str">
            <v>N</v>
          </cell>
          <cell r="D14" t="str">
            <v>Yes</v>
          </cell>
          <cell r="E14" t="str">
            <v>Yes</v>
          </cell>
          <cell r="F14" t="str">
            <v>Yes</v>
          </cell>
          <cell r="G14" t="str">
            <v>YES</v>
          </cell>
          <cell r="H14" t="str">
            <v>TRANSFER</v>
          </cell>
          <cell r="I14" t="str">
            <v>NO</v>
          </cell>
          <cell r="J14" t="str">
            <v>NO</v>
          </cell>
          <cell r="K14" t="str">
            <v>NO</v>
          </cell>
          <cell r="L14" t="str">
            <v>NO</v>
          </cell>
          <cell r="M14" t="str">
            <v>NO</v>
          </cell>
          <cell r="N14" t="str">
            <v>NO</v>
          </cell>
          <cell r="O14" t="str">
            <v>NO</v>
          </cell>
          <cell r="P14" t="str">
            <v>NO</v>
          </cell>
          <cell r="Q14" t="str">
            <v>NO</v>
          </cell>
          <cell r="R14" t="str">
            <v>NO</v>
          </cell>
          <cell r="S14" t="str">
            <v>NO</v>
          </cell>
          <cell r="T14" t="str">
            <v>NO</v>
          </cell>
          <cell r="U14" t="str">
            <v>YES</v>
          </cell>
          <cell r="V14">
            <v>40117</v>
          </cell>
          <cell r="Z14" t="str">
            <v>NO</v>
          </cell>
          <cell r="AI14" t="str">
            <v>YES</v>
          </cell>
          <cell r="AK14" t="str">
            <v>Returned</v>
          </cell>
        </row>
        <row r="15">
          <cell r="A15" t="str">
            <v>035</v>
          </cell>
          <cell r="B15" t="str">
            <v>Sir Robert Hitcham's C of E VAP School, Framlingham</v>
          </cell>
          <cell r="C15" t="str">
            <v>N</v>
          </cell>
          <cell r="D15" t="str">
            <v>No</v>
          </cell>
          <cell r="E15" t="str">
            <v>NO</v>
          </cell>
          <cell r="F15" t="str">
            <v>NO</v>
          </cell>
          <cell r="G15" t="str">
            <v>NO</v>
          </cell>
          <cell r="H15" t="str">
            <v>NO</v>
          </cell>
          <cell r="I15" t="str">
            <v>NO</v>
          </cell>
          <cell r="J15" t="str">
            <v>NO</v>
          </cell>
          <cell r="K15" t="str">
            <v>NO</v>
          </cell>
          <cell r="L15" t="str">
            <v>NO</v>
          </cell>
          <cell r="M15" t="str">
            <v>NO</v>
          </cell>
          <cell r="N15" t="str">
            <v>NO</v>
          </cell>
          <cell r="O15" t="str">
            <v>NO</v>
          </cell>
          <cell r="P15" t="str">
            <v>NO</v>
          </cell>
          <cell r="Q15" t="str">
            <v>NO</v>
          </cell>
          <cell r="R15" t="str">
            <v>NO</v>
          </cell>
          <cell r="S15" t="str">
            <v>NO</v>
          </cell>
          <cell r="T15" t="str">
            <v>NO</v>
          </cell>
          <cell r="Z15" t="str">
            <v>NO</v>
          </cell>
          <cell r="AI15" t="str">
            <v>YES</v>
          </cell>
          <cell r="AK15" t="str">
            <v>Returned</v>
          </cell>
        </row>
        <row r="16">
          <cell r="A16" t="str">
            <v>050</v>
          </cell>
          <cell r="B16" t="str">
            <v>Kelsale C of E VCP School</v>
          </cell>
          <cell r="C16" t="str">
            <v>N</v>
          </cell>
          <cell r="D16" t="str">
            <v>Yes</v>
          </cell>
          <cell r="E16" t="str">
            <v>YES</v>
          </cell>
          <cell r="F16" t="str">
            <v>YES</v>
          </cell>
          <cell r="G16" t="str">
            <v>YES</v>
          </cell>
          <cell r="H16" t="str">
            <v>YES</v>
          </cell>
          <cell r="I16" t="str">
            <v>YES</v>
          </cell>
          <cell r="J16" t="str">
            <v>YES</v>
          </cell>
          <cell r="K16" t="str">
            <v>YES</v>
          </cell>
          <cell r="L16" t="str">
            <v>OPEN</v>
          </cell>
          <cell r="M16" t="str">
            <v>OPEN</v>
          </cell>
          <cell r="N16" t="str">
            <v>OPEN</v>
          </cell>
          <cell r="O16" t="str">
            <v>OPEN</v>
          </cell>
          <cell r="P16" t="str">
            <v>OPEN</v>
          </cell>
          <cell r="Q16" t="str">
            <v>OPEN</v>
          </cell>
          <cell r="R16" t="str">
            <v>OPEN</v>
          </cell>
          <cell r="S16" t="str">
            <v>OPEN</v>
          </cell>
          <cell r="T16" t="str">
            <v>OPEN</v>
          </cell>
          <cell r="Z16" t="str">
            <v>OPEN</v>
          </cell>
          <cell r="AA16">
            <v>44773</v>
          </cell>
          <cell r="AB16">
            <v>44894</v>
          </cell>
          <cell r="AC16" t="str">
            <v>YES</v>
          </cell>
          <cell r="AD16" t="str">
            <v>YES</v>
          </cell>
          <cell r="AE16" t="str">
            <v>YES</v>
          </cell>
          <cell r="AF16" t="str">
            <v>YES</v>
          </cell>
          <cell r="AG16" t="str">
            <v>YES</v>
          </cell>
          <cell r="AH16" t="str">
            <v>YES</v>
          </cell>
          <cell r="AI16" t="str">
            <v>YES</v>
          </cell>
          <cell r="AK16" t="str">
            <v>Returned</v>
          </cell>
        </row>
        <row r="17">
          <cell r="A17" t="str">
            <v>075</v>
          </cell>
          <cell r="B17" t="str">
            <v>Oulton Broad Primary School</v>
          </cell>
          <cell r="C17" t="str">
            <v>N</v>
          </cell>
          <cell r="D17" t="str">
            <v>Yes</v>
          </cell>
          <cell r="E17" t="str">
            <v>YES</v>
          </cell>
          <cell r="F17" t="str">
            <v>YES</v>
          </cell>
          <cell r="G17" t="str">
            <v>YES</v>
          </cell>
          <cell r="H17" t="str">
            <v>YES</v>
          </cell>
          <cell r="I17" t="str">
            <v>YES</v>
          </cell>
          <cell r="J17" t="str">
            <v>YES</v>
          </cell>
          <cell r="K17" t="str">
            <v>YES</v>
          </cell>
          <cell r="L17" t="str">
            <v>OPEN</v>
          </cell>
          <cell r="M17" t="str">
            <v>OPEN</v>
          </cell>
          <cell r="N17" t="str">
            <v>OPEN</v>
          </cell>
          <cell r="O17" t="str">
            <v>OPEN</v>
          </cell>
          <cell r="P17" t="str">
            <v>CLOSED</v>
          </cell>
          <cell r="Q17" t="str">
            <v>NO</v>
          </cell>
          <cell r="R17" t="str">
            <v>NO</v>
          </cell>
          <cell r="S17" t="str">
            <v>NO</v>
          </cell>
          <cell r="T17" t="str">
            <v>NO</v>
          </cell>
          <cell r="U17" t="str">
            <v>CLOSING</v>
          </cell>
          <cell r="V17">
            <v>43388</v>
          </cell>
          <cell r="Z17" t="str">
            <v>NO</v>
          </cell>
          <cell r="AI17" t="str">
            <v>YES</v>
          </cell>
          <cell r="AK17" t="str">
            <v>Returned</v>
          </cell>
        </row>
        <row r="18">
          <cell r="A18" t="str">
            <v>101</v>
          </cell>
          <cell r="B18" t="str">
            <v>Stonham Aspal C of E VAP School</v>
          </cell>
          <cell r="C18" t="str">
            <v>N</v>
          </cell>
          <cell r="D18" t="str">
            <v>NO</v>
          </cell>
          <cell r="E18" t="str">
            <v>NO</v>
          </cell>
          <cell r="F18" t="str">
            <v>NO</v>
          </cell>
          <cell r="G18" t="str">
            <v>NO</v>
          </cell>
          <cell r="H18" t="str">
            <v>NO</v>
          </cell>
          <cell r="I18" t="str">
            <v>NO</v>
          </cell>
          <cell r="J18" t="str">
            <v>NO</v>
          </cell>
          <cell r="K18" t="str">
            <v>NO</v>
          </cell>
          <cell r="L18" t="str">
            <v>NO</v>
          </cell>
          <cell r="M18" t="str">
            <v>NO</v>
          </cell>
          <cell r="N18" t="str">
            <v>NO</v>
          </cell>
          <cell r="O18" t="str">
            <v>NO</v>
          </cell>
          <cell r="P18" t="str">
            <v>NO</v>
          </cell>
          <cell r="Q18" t="str">
            <v>NO</v>
          </cell>
          <cell r="R18" t="str">
            <v>NO</v>
          </cell>
          <cell r="S18" t="str">
            <v>NO</v>
          </cell>
          <cell r="T18" t="str">
            <v>NO</v>
          </cell>
          <cell r="Z18" t="str">
            <v>NO</v>
          </cell>
          <cell r="AI18" t="str">
            <v>YES</v>
          </cell>
          <cell r="AK18" t="str">
            <v>Returned</v>
          </cell>
        </row>
        <row r="19">
          <cell r="A19" t="str">
            <v>112</v>
          </cell>
          <cell r="B19" t="str">
            <v>Wilby C of E VCP School</v>
          </cell>
          <cell r="C19" t="str">
            <v>N</v>
          </cell>
          <cell r="D19" t="str">
            <v>Yes</v>
          </cell>
          <cell r="E19" t="str">
            <v>YES</v>
          </cell>
          <cell r="F19" t="str">
            <v>YES</v>
          </cell>
          <cell r="G19" t="str">
            <v>YES</v>
          </cell>
          <cell r="H19" t="str">
            <v>YES</v>
          </cell>
          <cell r="I19" t="str">
            <v>YES</v>
          </cell>
          <cell r="J19" t="str">
            <v>NO</v>
          </cell>
          <cell r="K19" t="str">
            <v>NO</v>
          </cell>
          <cell r="L19" t="str">
            <v>NO</v>
          </cell>
          <cell r="M19" t="str">
            <v>NO</v>
          </cell>
          <cell r="N19" t="str">
            <v>NO</v>
          </cell>
          <cell r="O19" t="str">
            <v>NO</v>
          </cell>
          <cell r="P19" t="str">
            <v>NO</v>
          </cell>
          <cell r="Q19" t="str">
            <v>NO</v>
          </cell>
          <cell r="R19" t="str">
            <v>NO</v>
          </cell>
          <cell r="S19" t="str">
            <v>NO</v>
          </cell>
          <cell r="T19" t="str">
            <v>NO</v>
          </cell>
          <cell r="U19" t="str">
            <v>YES</v>
          </cell>
          <cell r="V19">
            <v>41234</v>
          </cell>
          <cell r="Z19" t="str">
            <v>NO</v>
          </cell>
          <cell r="AI19" t="str">
            <v>YES</v>
          </cell>
          <cell r="AK19" t="str">
            <v>Returned</v>
          </cell>
        </row>
        <row r="20">
          <cell r="A20" t="str">
            <v>113</v>
          </cell>
          <cell r="B20" t="str">
            <v>Worlingham C of E VCP School</v>
          </cell>
          <cell r="C20" t="str">
            <v>N</v>
          </cell>
          <cell r="D20" t="str">
            <v>NO</v>
          </cell>
          <cell r="E20" t="str">
            <v>NO</v>
          </cell>
          <cell r="F20" t="str">
            <v>NO</v>
          </cell>
          <cell r="G20" t="str">
            <v>NO</v>
          </cell>
          <cell r="H20" t="str">
            <v>NO</v>
          </cell>
          <cell r="I20" t="str">
            <v>NO</v>
          </cell>
          <cell r="J20" t="str">
            <v>NO</v>
          </cell>
          <cell r="K20" t="str">
            <v>NO</v>
          </cell>
          <cell r="L20" t="str">
            <v>NO</v>
          </cell>
          <cell r="M20" t="str">
            <v>NO</v>
          </cell>
          <cell r="N20" t="str">
            <v>NO</v>
          </cell>
          <cell r="O20" t="str">
            <v>NO</v>
          </cell>
          <cell r="P20" t="str">
            <v>NO</v>
          </cell>
          <cell r="Q20" t="str">
            <v>NO</v>
          </cell>
          <cell r="R20" t="str">
            <v>NO</v>
          </cell>
          <cell r="S20" t="str">
            <v>NO</v>
          </cell>
          <cell r="T20" t="str">
            <v>NO</v>
          </cell>
          <cell r="Z20" t="str">
            <v>NO</v>
          </cell>
          <cell r="AI20" t="str">
            <v>YES</v>
          </cell>
          <cell r="AK20" t="str">
            <v>Returned</v>
          </cell>
        </row>
        <row r="21">
          <cell r="A21" t="str">
            <v>114</v>
          </cell>
          <cell r="B21" t="str">
            <v>Worlingworth C of E VCP School</v>
          </cell>
          <cell r="C21" t="str">
            <v>N</v>
          </cell>
          <cell r="D21" t="str">
            <v>Yes</v>
          </cell>
          <cell r="E21" t="str">
            <v>YES</v>
          </cell>
          <cell r="F21" t="str">
            <v>YES</v>
          </cell>
          <cell r="G21" t="str">
            <v>YES</v>
          </cell>
          <cell r="H21" t="str">
            <v>YES</v>
          </cell>
          <cell r="I21" t="str">
            <v>YES</v>
          </cell>
          <cell r="J21" t="str">
            <v>YES</v>
          </cell>
          <cell r="K21" t="str">
            <v>YES</v>
          </cell>
          <cell r="L21" t="str">
            <v>NO</v>
          </cell>
          <cell r="M21" t="str">
            <v>NO</v>
          </cell>
          <cell r="N21" t="str">
            <v>NO</v>
          </cell>
          <cell r="O21" t="str">
            <v>NO</v>
          </cell>
          <cell r="P21" t="str">
            <v>NO</v>
          </cell>
          <cell r="Q21" t="str">
            <v>NO</v>
          </cell>
          <cell r="R21" t="str">
            <v>NO</v>
          </cell>
          <cell r="S21" t="str">
            <v>NO</v>
          </cell>
          <cell r="T21" t="str">
            <v>NO</v>
          </cell>
          <cell r="U21" t="str">
            <v>YES</v>
          </cell>
          <cell r="V21">
            <v>41341</v>
          </cell>
          <cell r="W21" t="str">
            <v>YES</v>
          </cell>
          <cell r="X21">
            <v>40217</v>
          </cell>
          <cell r="Y21" t="str">
            <v>NO</v>
          </cell>
          <cell r="Z21" t="str">
            <v>NO</v>
          </cell>
          <cell r="AI21" t="str">
            <v>YES</v>
          </cell>
          <cell r="AK21" t="str">
            <v>Returned</v>
          </cell>
        </row>
        <row r="22">
          <cell r="A22" t="str">
            <v>187</v>
          </cell>
          <cell r="B22" t="str">
            <v>Horizon School</v>
          </cell>
          <cell r="C22" t="str">
            <v>N</v>
          </cell>
          <cell r="L22" t="str">
            <v>NO</v>
          </cell>
          <cell r="M22" t="str">
            <v>NO</v>
          </cell>
          <cell r="N22" t="str">
            <v>NO</v>
          </cell>
          <cell r="O22" t="str">
            <v>NO</v>
          </cell>
          <cell r="P22" t="str">
            <v>NO</v>
          </cell>
          <cell r="Q22" t="str">
            <v>NO</v>
          </cell>
          <cell r="R22" t="str">
            <v>NO</v>
          </cell>
          <cell r="S22" t="str">
            <v>NO</v>
          </cell>
          <cell r="T22" t="str">
            <v>NO</v>
          </cell>
          <cell r="Z22" t="str">
            <v>NO</v>
          </cell>
          <cell r="AI22" t="str">
            <v>YES</v>
          </cell>
          <cell r="AK22" t="str">
            <v>Returned</v>
          </cell>
        </row>
        <row r="23">
          <cell r="A23" t="str">
            <v>202</v>
          </cell>
          <cell r="B23" t="str">
            <v>Bawdsey C of E VCP School</v>
          </cell>
          <cell r="C23" t="str">
            <v>S</v>
          </cell>
          <cell r="D23" t="str">
            <v>Yes</v>
          </cell>
          <cell r="E23" t="str">
            <v>YES</v>
          </cell>
          <cell r="F23" t="str">
            <v>YES</v>
          </cell>
          <cell r="G23" t="str">
            <v>YES</v>
          </cell>
          <cell r="H23" t="str">
            <v>YES</v>
          </cell>
          <cell r="I23" t="str">
            <v>YES</v>
          </cell>
          <cell r="J23" t="str">
            <v>YES</v>
          </cell>
          <cell r="K23" t="str">
            <v>YES</v>
          </cell>
          <cell r="L23" t="str">
            <v>CON</v>
          </cell>
          <cell r="M23" t="str">
            <v>CON</v>
          </cell>
          <cell r="N23" t="str">
            <v>CON</v>
          </cell>
          <cell r="O23" t="str">
            <v>CON</v>
          </cell>
          <cell r="P23" t="str">
            <v>CON</v>
          </cell>
          <cell r="Q23" t="str">
            <v>NO</v>
          </cell>
          <cell r="R23" t="str">
            <v>NO</v>
          </cell>
          <cell r="S23" t="str">
            <v>NO</v>
          </cell>
          <cell r="T23" t="str">
            <v>NO</v>
          </cell>
          <cell r="W23" t="str">
            <v>YES</v>
          </cell>
          <cell r="X23">
            <v>43374</v>
          </cell>
          <cell r="Y23" t="str">
            <v>NO</v>
          </cell>
          <cell r="Z23" t="str">
            <v>NO</v>
          </cell>
          <cell r="AI23" t="str">
            <v>YES</v>
          </cell>
          <cell r="AK23" t="str">
            <v>Returned</v>
          </cell>
        </row>
        <row r="24">
          <cell r="A24" t="str">
            <v>203</v>
          </cell>
          <cell r="B24" t="str">
            <v>Bentley C of E VCP School</v>
          </cell>
          <cell r="C24" t="str">
            <v>S</v>
          </cell>
          <cell r="D24" t="str">
            <v>Yes</v>
          </cell>
          <cell r="E24" t="str">
            <v>YES</v>
          </cell>
          <cell r="F24" t="str">
            <v>YES</v>
          </cell>
          <cell r="G24" t="str">
            <v>YES</v>
          </cell>
          <cell r="H24" t="str">
            <v>TRANSFER</v>
          </cell>
          <cell r="I24" t="str">
            <v>NO</v>
          </cell>
          <cell r="J24" t="str">
            <v>NO</v>
          </cell>
          <cell r="K24" t="str">
            <v>NO</v>
          </cell>
          <cell r="L24" t="str">
            <v>NO</v>
          </cell>
          <cell r="M24" t="str">
            <v>NO</v>
          </cell>
          <cell r="N24" t="str">
            <v>NO</v>
          </cell>
          <cell r="O24" t="str">
            <v>NO</v>
          </cell>
          <cell r="P24" t="str">
            <v>NO</v>
          </cell>
          <cell r="Q24" t="str">
            <v>NO</v>
          </cell>
          <cell r="R24" t="str">
            <v>NO</v>
          </cell>
          <cell r="S24" t="str">
            <v>NO</v>
          </cell>
          <cell r="T24" t="str">
            <v>NO</v>
          </cell>
          <cell r="U24" t="str">
            <v>YES</v>
          </cell>
          <cell r="V24">
            <v>40486</v>
          </cell>
          <cell r="Z24" t="str">
            <v>NO</v>
          </cell>
          <cell r="AI24" t="str">
            <v>YES</v>
          </cell>
          <cell r="AK24" t="str">
            <v>Returned</v>
          </cell>
        </row>
        <row r="25">
          <cell r="A25" t="str">
            <v>205</v>
          </cell>
          <cell r="B25" t="str">
            <v>Bildeston Primary School</v>
          </cell>
          <cell r="C25" t="str">
            <v>S</v>
          </cell>
          <cell r="D25" t="str">
            <v>Yes</v>
          </cell>
          <cell r="E25" t="str">
            <v>YES</v>
          </cell>
          <cell r="F25" t="str">
            <v>YES</v>
          </cell>
          <cell r="G25" t="str">
            <v>YES</v>
          </cell>
          <cell r="H25" t="str">
            <v>YES</v>
          </cell>
          <cell r="I25" t="str">
            <v>YES</v>
          </cell>
          <cell r="J25" t="str">
            <v>YES</v>
          </cell>
          <cell r="K25" t="str">
            <v>YES</v>
          </cell>
          <cell r="L25" t="str">
            <v>OPEN</v>
          </cell>
          <cell r="M25" t="str">
            <v>OPEN</v>
          </cell>
          <cell r="N25" t="str">
            <v>OPEN</v>
          </cell>
          <cell r="O25" t="str">
            <v>OPEN</v>
          </cell>
          <cell r="P25" t="str">
            <v>OPEN</v>
          </cell>
          <cell r="Q25" t="str">
            <v>OPEN</v>
          </cell>
          <cell r="R25" t="str">
            <v>OPEN</v>
          </cell>
          <cell r="S25" t="str">
            <v>OPEN</v>
          </cell>
          <cell r="T25" t="str">
            <v>OPEN</v>
          </cell>
          <cell r="Z25" t="str">
            <v>OPEN</v>
          </cell>
          <cell r="AA25">
            <v>44773</v>
          </cell>
          <cell r="AB25">
            <v>44896</v>
          </cell>
          <cell r="AC25" t="str">
            <v>YES</v>
          </cell>
          <cell r="AF25" t="str">
            <v>YES</v>
          </cell>
          <cell r="AG25" t="str">
            <v>YES</v>
          </cell>
          <cell r="AH25" t="str">
            <v>YES</v>
          </cell>
          <cell r="AI25" t="str">
            <v>YES</v>
          </cell>
          <cell r="AK25" t="str">
            <v>Returned</v>
          </cell>
        </row>
        <row r="26">
          <cell r="A26" t="str">
            <v>206</v>
          </cell>
          <cell r="B26" t="str">
            <v>Bramford C of E VCP School</v>
          </cell>
          <cell r="C26" t="str">
            <v>S</v>
          </cell>
          <cell r="D26" t="str">
            <v>No</v>
          </cell>
          <cell r="E26" t="str">
            <v>NO</v>
          </cell>
          <cell r="F26" t="str">
            <v>NO</v>
          </cell>
          <cell r="G26" t="str">
            <v>NO</v>
          </cell>
          <cell r="H26" t="str">
            <v>NO</v>
          </cell>
          <cell r="I26" t="str">
            <v>NO</v>
          </cell>
          <cell r="J26" t="str">
            <v>NO</v>
          </cell>
          <cell r="K26" t="str">
            <v>NO</v>
          </cell>
          <cell r="L26" t="str">
            <v>NO</v>
          </cell>
          <cell r="M26" t="str">
            <v>NO</v>
          </cell>
          <cell r="N26" t="str">
            <v>NO</v>
          </cell>
          <cell r="O26" t="str">
            <v>NO</v>
          </cell>
          <cell r="P26" t="str">
            <v>NO</v>
          </cell>
          <cell r="Q26" t="str">
            <v>NO</v>
          </cell>
          <cell r="R26" t="str">
            <v>NO</v>
          </cell>
          <cell r="S26" t="str">
            <v>NO</v>
          </cell>
          <cell r="T26" t="str">
            <v>NO</v>
          </cell>
          <cell r="Z26" t="str">
            <v>NO</v>
          </cell>
          <cell r="AI26" t="str">
            <v>YES</v>
          </cell>
          <cell r="AK26" t="str">
            <v>Returned</v>
          </cell>
        </row>
        <row r="27">
          <cell r="A27" t="str">
            <v>211</v>
          </cell>
          <cell r="B27" t="str">
            <v>Bucklesham Primary School</v>
          </cell>
          <cell r="C27" t="str">
            <v>S</v>
          </cell>
          <cell r="D27" t="str">
            <v>Yes</v>
          </cell>
          <cell r="E27" t="str">
            <v>YES</v>
          </cell>
          <cell r="F27" t="str">
            <v>YES</v>
          </cell>
          <cell r="G27" t="str">
            <v>YES</v>
          </cell>
          <cell r="H27" t="str">
            <v>YES</v>
          </cell>
          <cell r="I27" t="str">
            <v>YES</v>
          </cell>
          <cell r="J27" t="str">
            <v>YES</v>
          </cell>
          <cell r="K27" t="str">
            <v>YES</v>
          </cell>
          <cell r="L27" t="str">
            <v>CON</v>
          </cell>
          <cell r="M27" t="str">
            <v>CON</v>
          </cell>
          <cell r="N27" t="str">
            <v>CON</v>
          </cell>
          <cell r="O27" t="str">
            <v>CON</v>
          </cell>
          <cell r="P27" t="str">
            <v>CON</v>
          </cell>
          <cell r="Q27" t="str">
            <v>CON</v>
          </cell>
          <cell r="R27" t="str">
            <v>CON</v>
          </cell>
          <cell r="S27" t="str">
            <v>CON</v>
          </cell>
          <cell r="T27" t="str">
            <v>Closed</v>
          </cell>
          <cell r="U27" t="str">
            <v>YES</v>
          </cell>
          <cell r="V27">
            <v>44830</v>
          </cell>
          <cell r="W27" t="str">
            <v>YES</v>
          </cell>
          <cell r="X27">
            <v>41613</v>
          </cell>
          <cell r="Y27" t="str">
            <v>NO</v>
          </cell>
          <cell r="Z27" t="str">
            <v>Closed</v>
          </cell>
          <cell r="AA27">
            <v>44830</v>
          </cell>
          <cell r="AB27">
            <v>44890</v>
          </cell>
          <cell r="AC27" t="str">
            <v>YES</v>
          </cell>
          <cell r="AD27" t="str">
            <v>YES</v>
          </cell>
          <cell r="AE27" t="str">
            <v>YES</v>
          </cell>
          <cell r="AF27" t="str">
            <v>YES</v>
          </cell>
          <cell r="AG27" t="str">
            <v>YES</v>
          </cell>
          <cell r="AH27" t="str">
            <v>YES</v>
          </cell>
          <cell r="AI27" t="str">
            <v>YES</v>
          </cell>
          <cell r="AK27" t="str">
            <v>Returned</v>
          </cell>
        </row>
        <row r="28">
          <cell r="A28" t="str">
            <v>216</v>
          </cell>
          <cell r="B28" t="str">
            <v>Capel St Mary C of E VCP School</v>
          </cell>
          <cell r="C28" t="str">
            <v>S</v>
          </cell>
          <cell r="D28" t="str">
            <v>No</v>
          </cell>
          <cell r="E28" t="str">
            <v>NO</v>
          </cell>
          <cell r="F28" t="str">
            <v>NO</v>
          </cell>
          <cell r="G28" t="str">
            <v>NO</v>
          </cell>
          <cell r="H28" t="str">
            <v>NO</v>
          </cell>
          <cell r="I28" t="str">
            <v>NO</v>
          </cell>
          <cell r="J28" t="str">
            <v>NO</v>
          </cell>
          <cell r="K28" t="str">
            <v>NO</v>
          </cell>
          <cell r="L28" t="str">
            <v>NO</v>
          </cell>
          <cell r="M28" t="str">
            <v>NO</v>
          </cell>
          <cell r="N28" t="str">
            <v>NO</v>
          </cell>
          <cell r="O28" t="str">
            <v>NO</v>
          </cell>
          <cell r="P28" t="str">
            <v>NO</v>
          </cell>
          <cell r="Q28" t="str">
            <v>NO</v>
          </cell>
          <cell r="R28" t="str">
            <v>NO</v>
          </cell>
          <cell r="S28" t="str">
            <v>NO</v>
          </cell>
          <cell r="T28" t="str">
            <v>NO</v>
          </cell>
          <cell r="Z28" t="str">
            <v>NO</v>
          </cell>
          <cell r="AI28" t="str">
            <v>YES</v>
          </cell>
          <cell r="AK28" t="str">
            <v>Returned</v>
          </cell>
        </row>
        <row r="29">
          <cell r="A29" t="str">
            <v>220</v>
          </cell>
          <cell r="B29" t="str">
            <v>Copdock Primary School</v>
          </cell>
          <cell r="C29" t="str">
            <v>S</v>
          </cell>
          <cell r="D29" t="str">
            <v>No</v>
          </cell>
          <cell r="E29" t="str">
            <v>NO</v>
          </cell>
          <cell r="F29" t="str">
            <v>NO</v>
          </cell>
          <cell r="G29" t="str">
            <v>NO</v>
          </cell>
          <cell r="H29" t="str">
            <v>NO</v>
          </cell>
          <cell r="I29" t="str">
            <v>NO</v>
          </cell>
          <cell r="J29" t="str">
            <v>NO</v>
          </cell>
          <cell r="K29" t="str">
            <v>NO</v>
          </cell>
          <cell r="L29" t="str">
            <v>NO</v>
          </cell>
          <cell r="M29" t="str">
            <v>NO</v>
          </cell>
          <cell r="N29" t="str">
            <v>NO</v>
          </cell>
          <cell r="O29" t="str">
            <v>NO</v>
          </cell>
          <cell r="P29" t="str">
            <v>NO</v>
          </cell>
          <cell r="Q29" t="str">
            <v>NO</v>
          </cell>
          <cell r="R29" t="str">
            <v>NO</v>
          </cell>
          <cell r="S29" t="str">
            <v>NO</v>
          </cell>
          <cell r="T29" t="str">
            <v>NO</v>
          </cell>
          <cell r="Z29" t="str">
            <v>NO</v>
          </cell>
          <cell r="AI29" t="str">
            <v>YES</v>
          </cell>
          <cell r="AK29" t="str">
            <v>Returned</v>
          </cell>
        </row>
        <row r="30">
          <cell r="A30" t="str">
            <v>223</v>
          </cell>
          <cell r="B30" t="str">
            <v>East Bergholt C of E VCP School</v>
          </cell>
          <cell r="C30" t="str">
            <v>S</v>
          </cell>
          <cell r="D30" t="str">
            <v>No</v>
          </cell>
          <cell r="E30" t="str">
            <v>NO</v>
          </cell>
          <cell r="F30" t="str">
            <v>NO</v>
          </cell>
          <cell r="G30" t="str">
            <v>NO</v>
          </cell>
          <cell r="H30" t="str">
            <v>NO</v>
          </cell>
          <cell r="I30" t="str">
            <v>NO</v>
          </cell>
          <cell r="J30" t="str">
            <v>NO</v>
          </cell>
          <cell r="K30" t="str">
            <v>NO</v>
          </cell>
          <cell r="L30" t="str">
            <v>NO</v>
          </cell>
          <cell r="M30" t="str">
            <v>NO</v>
          </cell>
          <cell r="N30" t="str">
            <v>NO</v>
          </cell>
          <cell r="O30" t="str">
            <v>NO</v>
          </cell>
          <cell r="P30" t="str">
            <v>NO</v>
          </cell>
          <cell r="Q30" t="str">
            <v>NO</v>
          </cell>
          <cell r="R30" t="str">
            <v>NO</v>
          </cell>
          <cell r="S30" t="str">
            <v>NO</v>
          </cell>
          <cell r="T30" t="str">
            <v>NO</v>
          </cell>
          <cell r="Z30" t="str">
            <v>NO</v>
          </cell>
          <cell r="AI30" t="str">
            <v>YES</v>
          </cell>
          <cell r="AK30" t="str">
            <v>Returned</v>
          </cell>
        </row>
        <row r="31">
          <cell r="A31" t="str">
            <v>229</v>
          </cell>
          <cell r="B31" t="str">
            <v>Colneis Junior School</v>
          </cell>
          <cell r="C31" t="str">
            <v>S</v>
          </cell>
          <cell r="D31" t="str">
            <v>No</v>
          </cell>
          <cell r="E31" t="str">
            <v>NO</v>
          </cell>
          <cell r="F31" t="str">
            <v>NO</v>
          </cell>
          <cell r="G31" t="str">
            <v>NO</v>
          </cell>
          <cell r="H31" t="str">
            <v>NO</v>
          </cell>
          <cell r="I31" t="str">
            <v>NO</v>
          </cell>
          <cell r="J31" t="str">
            <v>NO</v>
          </cell>
          <cell r="K31" t="str">
            <v>NO</v>
          </cell>
          <cell r="L31" t="str">
            <v>NO</v>
          </cell>
          <cell r="M31" t="str">
            <v>NO</v>
          </cell>
          <cell r="N31" t="str">
            <v>NO</v>
          </cell>
          <cell r="O31" t="str">
            <v>NO</v>
          </cell>
          <cell r="P31" t="str">
            <v>NO</v>
          </cell>
          <cell r="Q31" t="str">
            <v>NO</v>
          </cell>
          <cell r="R31" t="str">
            <v>NO</v>
          </cell>
          <cell r="S31" t="str">
            <v>NO</v>
          </cell>
          <cell r="T31" t="str">
            <v>NO</v>
          </cell>
          <cell r="Z31" t="str">
            <v>NO</v>
          </cell>
          <cell r="AI31" t="str">
            <v>YES</v>
          </cell>
          <cell r="AK31" t="str">
            <v>Returned</v>
          </cell>
        </row>
        <row r="32">
          <cell r="A32" t="str">
            <v>230</v>
          </cell>
          <cell r="B32" t="str">
            <v>Fairfield Infant School</v>
          </cell>
          <cell r="C32" t="str">
            <v>S</v>
          </cell>
          <cell r="D32" t="str">
            <v>Yes</v>
          </cell>
          <cell r="E32" t="str">
            <v>YES</v>
          </cell>
          <cell r="F32" t="str">
            <v>YES</v>
          </cell>
          <cell r="G32" t="str">
            <v>YES</v>
          </cell>
          <cell r="H32" t="str">
            <v>YES</v>
          </cell>
          <cell r="I32" t="str">
            <v>YES</v>
          </cell>
          <cell r="J32" t="str">
            <v>YES</v>
          </cell>
          <cell r="K32" t="str">
            <v>YES</v>
          </cell>
          <cell r="L32" t="str">
            <v>YES</v>
          </cell>
          <cell r="M32" t="str">
            <v>CLOSED</v>
          </cell>
          <cell r="N32" t="str">
            <v>NO</v>
          </cell>
          <cell r="O32" t="str">
            <v>NO</v>
          </cell>
          <cell r="P32" t="str">
            <v>NO</v>
          </cell>
          <cell r="Q32" t="str">
            <v>NO</v>
          </cell>
          <cell r="R32" t="str">
            <v>NO</v>
          </cell>
          <cell r="S32" t="str">
            <v>NO</v>
          </cell>
          <cell r="T32" t="str">
            <v>NO</v>
          </cell>
          <cell r="U32" t="str">
            <v>YES</v>
          </cell>
          <cell r="V32">
            <v>42159</v>
          </cell>
          <cell r="Z32" t="str">
            <v>NO</v>
          </cell>
          <cell r="AI32" t="str">
            <v>YES</v>
          </cell>
          <cell r="AK32" t="str">
            <v>Returned</v>
          </cell>
        </row>
        <row r="33">
          <cell r="A33" t="str">
            <v>232</v>
          </cell>
          <cell r="B33" t="str">
            <v>Kingsfleet Primary School</v>
          </cell>
          <cell r="C33" t="str">
            <v>S</v>
          </cell>
          <cell r="D33" t="str">
            <v>No</v>
          </cell>
          <cell r="E33" t="str">
            <v>NO</v>
          </cell>
          <cell r="F33" t="str">
            <v>NO</v>
          </cell>
          <cell r="G33" t="str">
            <v>NO</v>
          </cell>
          <cell r="H33" t="str">
            <v>NO</v>
          </cell>
          <cell r="I33" t="str">
            <v>NO</v>
          </cell>
          <cell r="J33" t="str">
            <v>NO</v>
          </cell>
          <cell r="K33" t="str">
            <v>NO</v>
          </cell>
          <cell r="L33" t="str">
            <v>NO</v>
          </cell>
          <cell r="M33" t="str">
            <v>NO</v>
          </cell>
          <cell r="N33" t="str">
            <v>NO</v>
          </cell>
          <cell r="O33" t="str">
            <v>NO</v>
          </cell>
          <cell r="P33" t="str">
            <v>NO</v>
          </cell>
          <cell r="Q33" t="str">
            <v>NO</v>
          </cell>
          <cell r="R33" t="str">
            <v>NO</v>
          </cell>
          <cell r="S33" t="str">
            <v>NO</v>
          </cell>
          <cell r="T33" t="str">
            <v>NO</v>
          </cell>
          <cell r="Z33" t="str">
            <v>NO</v>
          </cell>
          <cell r="AI33" t="str">
            <v>YES</v>
          </cell>
          <cell r="AK33" t="str">
            <v>Returned</v>
          </cell>
        </row>
        <row r="34">
          <cell r="A34" t="str">
            <v>237</v>
          </cell>
          <cell r="B34" t="str">
            <v>Grundisburgh Primary School</v>
          </cell>
          <cell r="C34" t="str">
            <v>S</v>
          </cell>
          <cell r="D34" t="str">
            <v>No</v>
          </cell>
          <cell r="E34" t="str">
            <v>NO</v>
          </cell>
          <cell r="F34" t="str">
            <v>NO</v>
          </cell>
          <cell r="G34" t="str">
            <v>NO</v>
          </cell>
          <cell r="H34" t="str">
            <v>NO</v>
          </cell>
          <cell r="I34" t="str">
            <v>NO</v>
          </cell>
          <cell r="J34" t="str">
            <v>NO</v>
          </cell>
          <cell r="K34" t="str">
            <v>NO</v>
          </cell>
          <cell r="L34" t="str">
            <v>NO</v>
          </cell>
          <cell r="M34" t="str">
            <v>NO</v>
          </cell>
          <cell r="N34" t="str">
            <v>NO</v>
          </cell>
          <cell r="O34" t="str">
            <v>NO</v>
          </cell>
          <cell r="P34" t="str">
            <v>NO</v>
          </cell>
          <cell r="Q34" t="str">
            <v>NO</v>
          </cell>
          <cell r="R34" t="str">
            <v>NO</v>
          </cell>
          <cell r="S34" t="str">
            <v>NO</v>
          </cell>
          <cell r="T34" t="str">
            <v>NO</v>
          </cell>
          <cell r="Z34" t="str">
            <v>NO</v>
          </cell>
          <cell r="AI34" t="str">
            <v>YES</v>
          </cell>
          <cell r="AK34" t="str">
            <v>Returned</v>
          </cell>
        </row>
        <row r="35">
          <cell r="A35" t="str">
            <v>238</v>
          </cell>
          <cell r="B35" t="str">
            <v>Beaumont Primary School</v>
          </cell>
          <cell r="C35" t="str">
            <v>S</v>
          </cell>
          <cell r="D35" t="str">
            <v>No</v>
          </cell>
          <cell r="E35" t="str">
            <v>NO</v>
          </cell>
          <cell r="F35" t="str">
            <v>NO</v>
          </cell>
          <cell r="G35" t="str">
            <v>NO</v>
          </cell>
          <cell r="H35" t="str">
            <v>NO</v>
          </cell>
          <cell r="I35" t="str">
            <v>NO</v>
          </cell>
          <cell r="J35" t="str">
            <v>NO</v>
          </cell>
          <cell r="K35" t="str">
            <v>NO</v>
          </cell>
          <cell r="L35" t="str">
            <v>NO</v>
          </cell>
          <cell r="M35" t="str">
            <v>NO</v>
          </cell>
          <cell r="N35" t="str">
            <v>NO</v>
          </cell>
          <cell r="O35" t="str">
            <v>NO</v>
          </cell>
          <cell r="P35" t="str">
            <v>NO</v>
          </cell>
          <cell r="Q35" t="str">
            <v>NO</v>
          </cell>
          <cell r="R35" t="str">
            <v>NO</v>
          </cell>
          <cell r="S35" t="str">
            <v>NO</v>
          </cell>
          <cell r="T35" t="str">
            <v>NO</v>
          </cell>
          <cell r="Z35" t="str">
            <v>NO</v>
          </cell>
          <cell r="AI35" t="str">
            <v>YES</v>
          </cell>
          <cell r="AK35" t="str">
            <v>Returned</v>
          </cell>
        </row>
        <row r="36">
          <cell r="A36" t="str">
            <v>239</v>
          </cell>
          <cell r="B36" t="str">
            <v>Hadleigh Community Primary School</v>
          </cell>
          <cell r="C36" t="str">
            <v>S</v>
          </cell>
          <cell r="D36" t="str">
            <v>No</v>
          </cell>
          <cell r="E36" t="str">
            <v>NO</v>
          </cell>
          <cell r="F36" t="str">
            <v>NO</v>
          </cell>
          <cell r="G36" t="str">
            <v>NO</v>
          </cell>
          <cell r="H36" t="str">
            <v>NO</v>
          </cell>
          <cell r="I36" t="str">
            <v>NO</v>
          </cell>
          <cell r="J36" t="str">
            <v>NO</v>
          </cell>
          <cell r="K36" t="str">
            <v>NO</v>
          </cell>
          <cell r="L36" t="str">
            <v>NO</v>
          </cell>
          <cell r="M36" t="str">
            <v>NO</v>
          </cell>
          <cell r="N36" t="str">
            <v>NO</v>
          </cell>
          <cell r="O36" t="str">
            <v>NO</v>
          </cell>
          <cell r="P36" t="str">
            <v>NO</v>
          </cell>
          <cell r="Q36" t="str">
            <v>NO</v>
          </cell>
          <cell r="R36" t="str">
            <v>NO</v>
          </cell>
          <cell r="S36" t="str">
            <v>NO</v>
          </cell>
          <cell r="T36" t="str">
            <v>NO</v>
          </cell>
          <cell r="Z36" t="str">
            <v>NO</v>
          </cell>
          <cell r="AI36" t="str">
            <v>YES</v>
          </cell>
          <cell r="AK36" t="str">
            <v>Returned</v>
          </cell>
        </row>
        <row r="37">
          <cell r="A37" t="str">
            <v>245</v>
          </cell>
          <cell r="B37" t="str">
            <v>Holbrook Primary School</v>
          </cell>
          <cell r="C37" t="str">
            <v>S</v>
          </cell>
          <cell r="D37" t="str">
            <v>No</v>
          </cell>
          <cell r="E37" t="str">
            <v>NO</v>
          </cell>
          <cell r="F37" t="str">
            <v>NO</v>
          </cell>
          <cell r="G37" t="str">
            <v>NO</v>
          </cell>
          <cell r="H37" t="str">
            <v>NO</v>
          </cell>
          <cell r="I37" t="str">
            <v>NO</v>
          </cell>
          <cell r="J37" t="str">
            <v>NO</v>
          </cell>
          <cell r="K37" t="str">
            <v>NO</v>
          </cell>
          <cell r="L37" t="str">
            <v>NO</v>
          </cell>
          <cell r="M37" t="str">
            <v>NO</v>
          </cell>
          <cell r="N37" t="str">
            <v>NO</v>
          </cell>
          <cell r="O37" t="str">
            <v>NO</v>
          </cell>
          <cell r="P37" t="str">
            <v>NO</v>
          </cell>
          <cell r="Q37" t="str">
            <v>NO</v>
          </cell>
          <cell r="R37" t="str">
            <v>NO</v>
          </cell>
          <cell r="S37" t="str">
            <v>NO</v>
          </cell>
          <cell r="T37" t="str">
            <v>NO</v>
          </cell>
          <cell r="Z37" t="str">
            <v>NO</v>
          </cell>
          <cell r="AI37" t="str">
            <v>YES</v>
          </cell>
          <cell r="AK37" t="str">
            <v>Returned</v>
          </cell>
        </row>
        <row r="38">
          <cell r="A38" t="str">
            <v>246</v>
          </cell>
          <cell r="B38" t="str">
            <v>Hollesley Primary School</v>
          </cell>
          <cell r="C38" t="str">
            <v>S</v>
          </cell>
          <cell r="D38" t="str">
            <v>No</v>
          </cell>
          <cell r="E38" t="str">
            <v>NO</v>
          </cell>
          <cell r="F38" t="str">
            <v>NO</v>
          </cell>
          <cell r="G38" t="str">
            <v>NO</v>
          </cell>
          <cell r="H38" t="str">
            <v>NO</v>
          </cell>
          <cell r="I38" t="str">
            <v>NO</v>
          </cell>
          <cell r="J38" t="str">
            <v>NO</v>
          </cell>
          <cell r="K38" t="str">
            <v>NO</v>
          </cell>
          <cell r="L38" t="str">
            <v>NO</v>
          </cell>
          <cell r="M38" t="str">
            <v>NO</v>
          </cell>
          <cell r="N38" t="str">
            <v>NO</v>
          </cell>
          <cell r="O38" t="str">
            <v>NO</v>
          </cell>
          <cell r="P38" t="str">
            <v>NO</v>
          </cell>
          <cell r="Q38" t="str">
            <v>NO</v>
          </cell>
          <cell r="R38" t="str">
            <v>NO</v>
          </cell>
          <cell r="S38" t="str">
            <v>NO</v>
          </cell>
          <cell r="T38" t="str">
            <v>NO</v>
          </cell>
          <cell r="Z38" t="str">
            <v>NO</v>
          </cell>
          <cell r="AI38" t="str">
            <v>YES</v>
          </cell>
          <cell r="AK38" t="str">
            <v>Returned</v>
          </cell>
        </row>
        <row r="39">
          <cell r="A39" t="str">
            <v>258</v>
          </cell>
          <cell r="B39" t="str">
            <v>Clifford Road Primary School</v>
          </cell>
          <cell r="C39" t="str">
            <v>S</v>
          </cell>
          <cell r="D39" t="str">
            <v>No</v>
          </cell>
          <cell r="E39" t="str">
            <v>NO</v>
          </cell>
          <cell r="F39" t="str">
            <v>NO</v>
          </cell>
          <cell r="G39" t="str">
            <v>NO</v>
          </cell>
          <cell r="H39" t="str">
            <v>NO</v>
          </cell>
          <cell r="I39" t="str">
            <v>NO</v>
          </cell>
          <cell r="J39" t="str">
            <v>NO</v>
          </cell>
          <cell r="K39" t="str">
            <v>NO</v>
          </cell>
          <cell r="L39" t="str">
            <v>NO</v>
          </cell>
          <cell r="M39" t="str">
            <v>NO</v>
          </cell>
          <cell r="N39" t="str">
            <v>NO</v>
          </cell>
          <cell r="O39" t="str">
            <v>NO</v>
          </cell>
          <cell r="P39" t="str">
            <v>NO</v>
          </cell>
          <cell r="Q39" t="str">
            <v>NO</v>
          </cell>
          <cell r="R39" t="str">
            <v>NO</v>
          </cell>
          <cell r="S39" t="str">
            <v>NO</v>
          </cell>
          <cell r="T39" t="str">
            <v>NO</v>
          </cell>
          <cell r="Z39" t="str">
            <v>NO</v>
          </cell>
          <cell r="AI39" t="str">
            <v>YES</v>
          </cell>
          <cell r="AK39" t="str">
            <v>Returned</v>
          </cell>
        </row>
        <row r="40">
          <cell r="A40" t="str">
            <v>259</v>
          </cell>
          <cell r="B40" t="str">
            <v>Dale Hall Community Primary School</v>
          </cell>
          <cell r="C40" t="str">
            <v>S</v>
          </cell>
          <cell r="D40" t="str">
            <v>No</v>
          </cell>
          <cell r="E40" t="str">
            <v>NO</v>
          </cell>
          <cell r="F40" t="str">
            <v>NO</v>
          </cell>
          <cell r="G40" t="str">
            <v>NO</v>
          </cell>
          <cell r="H40" t="str">
            <v>NO</v>
          </cell>
          <cell r="I40" t="str">
            <v>NO</v>
          </cell>
          <cell r="J40" t="str">
            <v>NO</v>
          </cell>
          <cell r="K40" t="str">
            <v>NO</v>
          </cell>
          <cell r="L40" t="str">
            <v>NO</v>
          </cell>
          <cell r="M40" t="str">
            <v>NO</v>
          </cell>
          <cell r="N40" t="str">
            <v>NO</v>
          </cell>
          <cell r="O40" t="str">
            <v>NO</v>
          </cell>
          <cell r="P40" t="str">
            <v>NO</v>
          </cell>
          <cell r="Q40" t="str">
            <v>NO</v>
          </cell>
          <cell r="R40" t="str">
            <v>NO</v>
          </cell>
          <cell r="S40" t="str">
            <v>NO</v>
          </cell>
          <cell r="T40" t="str">
            <v>NO</v>
          </cell>
          <cell r="Z40" t="str">
            <v>NO</v>
          </cell>
          <cell r="AI40" t="str">
            <v>YES</v>
          </cell>
          <cell r="AK40" t="str">
            <v>Returned</v>
          </cell>
        </row>
        <row r="41">
          <cell r="A41" t="str">
            <v>266</v>
          </cell>
          <cell r="B41" t="str">
            <v>Highfield Nursery School</v>
          </cell>
          <cell r="C41" t="str">
            <v>S</v>
          </cell>
          <cell r="D41" t="str">
            <v>Yes</v>
          </cell>
          <cell r="E41" t="str">
            <v>YES</v>
          </cell>
          <cell r="F41" t="str">
            <v>YES</v>
          </cell>
          <cell r="G41" t="str">
            <v>YES</v>
          </cell>
          <cell r="H41" t="str">
            <v>YES</v>
          </cell>
          <cell r="I41" t="str">
            <v>YES</v>
          </cell>
          <cell r="J41" t="str">
            <v>YES</v>
          </cell>
          <cell r="K41" t="str">
            <v>YES</v>
          </cell>
          <cell r="L41" t="str">
            <v>OPEN</v>
          </cell>
          <cell r="M41" t="str">
            <v>OPEN</v>
          </cell>
          <cell r="N41" t="str">
            <v>OPEN</v>
          </cell>
          <cell r="O41" t="str">
            <v>NO</v>
          </cell>
          <cell r="P41" t="str">
            <v>No</v>
          </cell>
          <cell r="Q41" t="str">
            <v>NO</v>
          </cell>
          <cell r="R41" t="str">
            <v>NO</v>
          </cell>
          <cell r="S41" t="str">
            <v>NO</v>
          </cell>
          <cell r="T41" t="str">
            <v>NO</v>
          </cell>
          <cell r="U41">
            <v>42570</v>
          </cell>
          <cell r="Z41" t="str">
            <v>NO</v>
          </cell>
          <cell r="AI41" t="str">
            <v>YES</v>
          </cell>
          <cell r="AK41" t="str">
            <v>Returned</v>
          </cell>
        </row>
        <row r="42">
          <cell r="A42" t="str">
            <v>273</v>
          </cell>
          <cell r="B42" t="str">
            <v>Ravenswood Primary School</v>
          </cell>
          <cell r="C42" t="str">
            <v>S</v>
          </cell>
          <cell r="D42" t="str">
            <v>No</v>
          </cell>
          <cell r="E42" t="str">
            <v>NO</v>
          </cell>
          <cell r="F42" t="str">
            <v>NO</v>
          </cell>
          <cell r="G42" t="str">
            <v>NO</v>
          </cell>
          <cell r="H42" t="str">
            <v>NO</v>
          </cell>
          <cell r="I42" t="str">
            <v>NO</v>
          </cell>
          <cell r="J42" t="str">
            <v>NO</v>
          </cell>
          <cell r="K42" t="str">
            <v>NO</v>
          </cell>
          <cell r="L42" t="str">
            <v>NO</v>
          </cell>
          <cell r="M42" t="str">
            <v>NO</v>
          </cell>
          <cell r="N42" t="str">
            <v>NO</v>
          </cell>
          <cell r="O42" t="str">
            <v>NO</v>
          </cell>
          <cell r="P42" t="str">
            <v>NO</v>
          </cell>
          <cell r="Q42" t="str">
            <v>NO</v>
          </cell>
          <cell r="R42" t="str">
            <v>NO</v>
          </cell>
          <cell r="S42" t="str">
            <v>NO</v>
          </cell>
          <cell r="T42" t="str">
            <v>NO</v>
          </cell>
          <cell r="Z42" t="str">
            <v>NO</v>
          </cell>
          <cell r="AI42" t="str">
            <v>YES</v>
          </cell>
          <cell r="AK42" t="str">
            <v>Returned</v>
          </cell>
        </row>
        <row r="43">
          <cell r="A43" t="str">
            <v>275</v>
          </cell>
          <cell r="B43" t="str">
            <v>Ranelagh Primary School</v>
          </cell>
          <cell r="C43" t="str">
            <v>S</v>
          </cell>
          <cell r="D43" t="str">
            <v>No</v>
          </cell>
          <cell r="E43" t="str">
            <v>NO</v>
          </cell>
          <cell r="F43" t="str">
            <v>NO</v>
          </cell>
          <cell r="G43" t="str">
            <v>NO</v>
          </cell>
          <cell r="H43" t="str">
            <v>NO</v>
          </cell>
          <cell r="I43" t="str">
            <v>NO</v>
          </cell>
          <cell r="J43" t="str">
            <v>NO</v>
          </cell>
          <cell r="K43" t="str">
            <v>NO</v>
          </cell>
          <cell r="L43" t="str">
            <v>NO</v>
          </cell>
          <cell r="M43" t="str">
            <v>NO</v>
          </cell>
          <cell r="N43" t="str">
            <v>NO</v>
          </cell>
          <cell r="O43" t="str">
            <v>NO</v>
          </cell>
          <cell r="P43" t="str">
            <v>NO</v>
          </cell>
          <cell r="Q43" t="str">
            <v>NO</v>
          </cell>
          <cell r="R43" t="str">
            <v>NO</v>
          </cell>
          <cell r="S43" t="str">
            <v>NO</v>
          </cell>
          <cell r="T43" t="str">
            <v>NO</v>
          </cell>
          <cell r="Z43" t="str">
            <v>NO</v>
          </cell>
          <cell r="AI43" t="str">
            <v>YES</v>
          </cell>
          <cell r="AK43" t="str">
            <v>Returned</v>
          </cell>
        </row>
        <row r="44">
          <cell r="A44" t="str">
            <v>284</v>
          </cell>
          <cell r="B44" t="str">
            <v>St John's C of E VAP School</v>
          </cell>
          <cell r="C44" t="str">
            <v>S</v>
          </cell>
          <cell r="D44" t="str">
            <v>YES</v>
          </cell>
          <cell r="E44" t="str">
            <v>YES</v>
          </cell>
          <cell r="F44" t="str">
            <v>YES</v>
          </cell>
          <cell r="G44" t="str">
            <v>YES</v>
          </cell>
          <cell r="H44" t="str">
            <v>YES</v>
          </cell>
          <cell r="I44" t="str">
            <v>YES</v>
          </cell>
          <cell r="J44" t="str">
            <v>YES</v>
          </cell>
          <cell r="K44" t="str">
            <v>YES</v>
          </cell>
          <cell r="L44" t="str">
            <v>CON</v>
          </cell>
          <cell r="M44" t="str">
            <v>NO</v>
          </cell>
          <cell r="N44" t="str">
            <v>NO</v>
          </cell>
          <cell r="O44" t="str">
            <v>NO</v>
          </cell>
          <cell r="P44" t="str">
            <v>NO</v>
          </cell>
          <cell r="Q44" t="str">
            <v>NO</v>
          </cell>
          <cell r="R44" t="str">
            <v>NO</v>
          </cell>
          <cell r="S44" t="str">
            <v>NO</v>
          </cell>
          <cell r="T44" t="str">
            <v>NO</v>
          </cell>
          <cell r="W44" t="str">
            <v>YES</v>
          </cell>
          <cell r="X44">
            <v>40141</v>
          </cell>
          <cell r="Y44" t="str">
            <v>NO</v>
          </cell>
          <cell r="Z44" t="str">
            <v>NO</v>
          </cell>
          <cell r="AI44" t="str">
            <v>YES</v>
          </cell>
          <cell r="AK44" t="str">
            <v>Returned</v>
          </cell>
        </row>
        <row r="45">
          <cell r="A45" t="str">
            <v>285</v>
          </cell>
          <cell r="B45" t="str">
            <v>St Margaret's C of E VAP School</v>
          </cell>
          <cell r="C45" t="str">
            <v>S</v>
          </cell>
          <cell r="D45" t="str">
            <v>Yes</v>
          </cell>
          <cell r="E45" t="str">
            <v>YES</v>
          </cell>
          <cell r="F45" t="str">
            <v>YES</v>
          </cell>
          <cell r="G45" t="str">
            <v>YES</v>
          </cell>
          <cell r="H45" t="str">
            <v>YES</v>
          </cell>
          <cell r="I45" t="str">
            <v>YES</v>
          </cell>
          <cell r="J45" t="str">
            <v>YES</v>
          </cell>
          <cell r="K45" t="str">
            <v>YES</v>
          </cell>
          <cell r="L45" t="str">
            <v>YES</v>
          </cell>
          <cell r="M45" t="str">
            <v>CLOSED</v>
          </cell>
          <cell r="N45" t="str">
            <v>NO</v>
          </cell>
          <cell r="O45" t="str">
            <v>NO</v>
          </cell>
          <cell r="P45" t="str">
            <v>NO</v>
          </cell>
          <cell r="Q45" t="str">
            <v>NO</v>
          </cell>
          <cell r="R45" t="str">
            <v>NO</v>
          </cell>
          <cell r="S45" t="str">
            <v>NO</v>
          </cell>
          <cell r="T45" t="str">
            <v>NO</v>
          </cell>
          <cell r="U45" t="str">
            <v>YES</v>
          </cell>
          <cell r="V45">
            <v>41737</v>
          </cell>
          <cell r="Z45" t="str">
            <v>NO</v>
          </cell>
          <cell r="AI45" t="str">
            <v>YES</v>
          </cell>
          <cell r="AK45" t="str">
            <v>Returned</v>
          </cell>
        </row>
        <row r="46">
          <cell r="A46" t="str">
            <v>287</v>
          </cell>
          <cell r="B46" t="str">
            <v>St Mark's Catholic Primary School</v>
          </cell>
          <cell r="C46" t="str">
            <v>S</v>
          </cell>
          <cell r="D46" t="str">
            <v>No</v>
          </cell>
          <cell r="E46" t="str">
            <v>NO</v>
          </cell>
          <cell r="F46" t="str">
            <v>NO</v>
          </cell>
          <cell r="G46" t="str">
            <v>NO</v>
          </cell>
          <cell r="H46" t="str">
            <v>NO</v>
          </cell>
          <cell r="I46" t="str">
            <v>NO</v>
          </cell>
          <cell r="J46" t="str">
            <v>NO</v>
          </cell>
          <cell r="K46" t="str">
            <v>NO</v>
          </cell>
          <cell r="L46" t="str">
            <v>NO</v>
          </cell>
          <cell r="M46" t="str">
            <v>NO</v>
          </cell>
          <cell r="N46" t="str">
            <v>NO</v>
          </cell>
          <cell r="O46" t="str">
            <v>NO</v>
          </cell>
          <cell r="P46" t="str">
            <v>NO</v>
          </cell>
          <cell r="Q46" t="str">
            <v>NO</v>
          </cell>
          <cell r="R46" t="str">
            <v>NO</v>
          </cell>
          <cell r="S46" t="str">
            <v>NO</v>
          </cell>
          <cell r="T46" t="str">
            <v>NO</v>
          </cell>
          <cell r="Z46" t="str">
            <v>NO</v>
          </cell>
          <cell r="AI46" t="str">
            <v>YES</v>
          </cell>
          <cell r="AK46" t="str">
            <v>Returned</v>
          </cell>
        </row>
        <row r="47">
          <cell r="A47" t="str">
            <v>307</v>
          </cell>
          <cell r="B47" t="str">
            <v>Cedarwood Primary School</v>
          </cell>
          <cell r="C47" t="str">
            <v>S</v>
          </cell>
          <cell r="D47" t="str">
            <v>No</v>
          </cell>
          <cell r="E47" t="str">
            <v>NO</v>
          </cell>
          <cell r="F47" t="str">
            <v>NO</v>
          </cell>
          <cell r="G47" t="str">
            <v>NO</v>
          </cell>
          <cell r="H47" t="str">
            <v>NO</v>
          </cell>
          <cell r="I47" t="str">
            <v>NO</v>
          </cell>
          <cell r="J47" t="str">
            <v>NO</v>
          </cell>
          <cell r="K47" t="str">
            <v>NO</v>
          </cell>
          <cell r="L47" t="str">
            <v>NO</v>
          </cell>
          <cell r="M47" t="str">
            <v>NO</v>
          </cell>
          <cell r="N47" t="str">
            <v>NO</v>
          </cell>
          <cell r="O47" t="str">
            <v>NO</v>
          </cell>
          <cell r="P47" t="str">
            <v>NO</v>
          </cell>
          <cell r="Q47" t="str">
            <v>NO</v>
          </cell>
          <cell r="R47" t="str">
            <v>NO</v>
          </cell>
          <cell r="S47" t="str">
            <v>NO</v>
          </cell>
          <cell r="T47" t="str">
            <v>NO</v>
          </cell>
          <cell r="Z47" t="str">
            <v>NO</v>
          </cell>
          <cell r="AI47" t="str">
            <v>YES</v>
          </cell>
          <cell r="AK47" t="str">
            <v>Returned</v>
          </cell>
        </row>
        <row r="48">
          <cell r="A48" t="str">
            <v>309</v>
          </cell>
          <cell r="B48" t="str">
            <v>Heath Primary School</v>
          </cell>
          <cell r="C48" t="str">
            <v>S</v>
          </cell>
          <cell r="D48" t="str">
            <v>No</v>
          </cell>
          <cell r="E48" t="str">
            <v>NO</v>
          </cell>
          <cell r="F48" t="str">
            <v>NO</v>
          </cell>
          <cell r="G48" t="str">
            <v>NO</v>
          </cell>
          <cell r="H48" t="str">
            <v>NO</v>
          </cell>
          <cell r="I48" t="str">
            <v>NO</v>
          </cell>
          <cell r="J48" t="str">
            <v>NO</v>
          </cell>
          <cell r="K48" t="str">
            <v>NO</v>
          </cell>
          <cell r="L48" t="str">
            <v>NO</v>
          </cell>
          <cell r="M48" t="str">
            <v>NO</v>
          </cell>
          <cell r="N48" t="str">
            <v>NO</v>
          </cell>
          <cell r="O48" t="str">
            <v>NO</v>
          </cell>
          <cell r="P48" t="str">
            <v>NO</v>
          </cell>
          <cell r="Q48" t="str">
            <v>NO</v>
          </cell>
          <cell r="R48" t="str">
            <v>NO</v>
          </cell>
          <cell r="S48" t="str">
            <v>NO</v>
          </cell>
          <cell r="T48" t="str">
            <v>NO</v>
          </cell>
          <cell r="Z48" t="str">
            <v>NO</v>
          </cell>
          <cell r="AI48" t="str">
            <v>YES</v>
          </cell>
          <cell r="AK48" t="str">
            <v>Returned</v>
          </cell>
        </row>
        <row r="49">
          <cell r="A49" t="str">
            <v>310</v>
          </cell>
          <cell r="B49" t="str">
            <v>Bealings School</v>
          </cell>
          <cell r="C49" t="str">
            <v>S</v>
          </cell>
          <cell r="D49" t="str">
            <v>Yes</v>
          </cell>
          <cell r="E49" t="str">
            <v>YES</v>
          </cell>
          <cell r="F49" t="str">
            <v>YES</v>
          </cell>
          <cell r="G49" t="str">
            <v>YES</v>
          </cell>
          <cell r="H49" t="str">
            <v>YES</v>
          </cell>
          <cell r="I49" t="str">
            <v>YES</v>
          </cell>
          <cell r="J49" t="str">
            <v>YES</v>
          </cell>
          <cell r="K49" t="str">
            <v>YES</v>
          </cell>
          <cell r="L49" t="str">
            <v>OPEN</v>
          </cell>
          <cell r="M49" t="str">
            <v>open</v>
          </cell>
          <cell r="N49" t="str">
            <v>OPEN</v>
          </cell>
          <cell r="O49" t="str">
            <v>OPEN</v>
          </cell>
          <cell r="P49" t="str">
            <v>OPEN</v>
          </cell>
          <cell r="Q49" t="str">
            <v>OPEN</v>
          </cell>
          <cell r="R49" t="str">
            <v>OPEN</v>
          </cell>
          <cell r="S49" t="str">
            <v>OPEN</v>
          </cell>
          <cell r="T49" t="str">
            <v>OPEN</v>
          </cell>
          <cell r="Z49" t="str">
            <v>OPEN</v>
          </cell>
          <cell r="AA49">
            <v>44773</v>
          </cell>
          <cell r="AF49" t="str">
            <v>YES</v>
          </cell>
          <cell r="AG49" t="str">
            <v>YES</v>
          </cell>
          <cell r="AH49" t="str">
            <v>YES</v>
          </cell>
          <cell r="AI49" t="str">
            <v>YES</v>
          </cell>
          <cell r="AK49" t="str">
            <v>Returned</v>
          </cell>
        </row>
        <row r="50">
          <cell r="A50" t="str">
            <v>311</v>
          </cell>
          <cell r="B50" t="str">
            <v>Birchwood Primary School</v>
          </cell>
          <cell r="C50" t="str">
            <v>S</v>
          </cell>
          <cell r="D50" t="str">
            <v>No</v>
          </cell>
          <cell r="E50" t="str">
            <v>NO</v>
          </cell>
          <cell r="F50" t="str">
            <v>NO</v>
          </cell>
          <cell r="G50" t="str">
            <v>NO</v>
          </cell>
          <cell r="H50" t="str">
            <v>NO</v>
          </cell>
          <cell r="I50" t="str">
            <v>NO</v>
          </cell>
          <cell r="J50" t="str">
            <v>NO</v>
          </cell>
          <cell r="K50" t="str">
            <v>NO</v>
          </cell>
          <cell r="L50" t="str">
            <v>NO</v>
          </cell>
          <cell r="M50" t="str">
            <v>NO</v>
          </cell>
          <cell r="N50" t="str">
            <v>NO</v>
          </cell>
          <cell r="O50" t="str">
            <v>NO</v>
          </cell>
          <cell r="P50" t="str">
            <v>NO</v>
          </cell>
          <cell r="Q50" t="str">
            <v>NO</v>
          </cell>
          <cell r="R50" t="str">
            <v>NO</v>
          </cell>
          <cell r="S50" t="str">
            <v>NO</v>
          </cell>
          <cell r="T50" t="str">
            <v>NO</v>
          </cell>
          <cell r="Z50" t="str">
            <v>NO</v>
          </cell>
          <cell r="AI50" t="str">
            <v>YES</v>
          </cell>
          <cell r="AK50" t="str">
            <v>Returned</v>
          </cell>
        </row>
        <row r="51">
          <cell r="A51" t="str">
            <v>313</v>
          </cell>
          <cell r="B51" t="str">
            <v>Gorseland Primary School</v>
          </cell>
          <cell r="C51" t="str">
            <v>S</v>
          </cell>
          <cell r="D51" t="str">
            <v>Yes</v>
          </cell>
          <cell r="E51" t="str">
            <v>YES</v>
          </cell>
          <cell r="F51" t="str">
            <v>YES</v>
          </cell>
          <cell r="G51" t="str">
            <v>YES</v>
          </cell>
          <cell r="H51" t="str">
            <v>YES</v>
          </cell>
          <cell r="I51" t="str">
            <v>YES</v>
          </cell>
          <cell r="J51" t="str">
            <v>YES</v>
          </cell>
          <cell r="K51" t="str">
            <v>YES</v>
          </cell>
          <cell r="L51" t="str">
            <v>YES</v>
          </cell>
          <cell r="M51" t="str">
            <v>OPEN</v>
          </cell>
          <cell r="N51" t="str">
            <v>OPEN</v>
          </cell>
          <cell r="O51" t="str">
            <v>CLOSED</v>
          </cell>
          <cell r="P51" t="str">
            <v>NO</v>
          </cell>
          <cell r="Q51" t="str">
            <v>NO</v>
          </cell>
          <cell r="R51" t="str">
            <v>NO</v>
          </cell>
          <cell r="S51" t="str">
            <v>NO</v>
          </cell>
          <cell r="T51" t="str">
            <v>NO</v>
          </cell>
          <cell r="U51" t="str">
            <v>YES</v>
          </cell>
          <cell r="V51">
            <v>43061</v>
          </cell>
          <cell r="Z51" t="str">
            <v>NO</v>
          </cell>
          <cell r="AI51" t="str">
            <v>YES</v>
          </cell>
          <cell r="AK51" t="str">
            <v>Returned</v>
          </cell>
        </row>
        <row r="52">
          <cell r="A52" t="str">
            <v>314</v>
          </cell>
          <cell r="B52" t="str">
            <v>Melton Primary School</v>
          </cell>
          <cell r="C52" t="str">
            <v>S</v>
          </cell>
          <cell r="D52" t="str">
            <v>No</v>
          </cell>
          <cell r="E52" t="str">
            <v>NO</v>
          </cell>
          <cell r="F52" t="str">
            <v>NO</v>
          </cell>
          <cell r="G52" t="str">
            <v>NO</v>
          </cell>
          <cell r="H52" t="str">
            <v>NO</v>
          </cell>
          <cell r="I52" t="str">
            <v>NO</v>
          </cell>
          <cell r="J52" t="str">
            <v>NO</v>
          </cell>
          <cell r="K52" t="str">
            <v>NO</v>
          </cell>
          <cell r="L52" t="str">
            <v>NO</v>
          </cell>
          <cell r="M52" t="str">
            <v>NO</v>
          </cell>
          <cell r="N52" t="str">
            <v>NO</v>
          </cell>
          <cell r="O52" t="str">
            <v>NO</v>
          </cell>
          <cell r="P52" t="str">
            <v>NO</v>
          </cell>
          <cell r="Q52" t="str">
            <v>NO</v>
          </cell>
          <cell r="R52" t="str">
            <v>NO</v>
          </cell>
          <cell r="S52" t="str">
            <v>NO</v>
          </cell>
          <cell r="T52" t="str">
            <v>NO</v>
          </cell>
          <cell r="Z52" t="str">
            <v>NO</v>
          </cell>
          <cell r="AI52" t="str">
            <v>YES</v>
          </cell>
          <cell r="AK52" t="str">
            <v>Returned</v>
          </cell>
        </row>
        <row r="53">
          <cell r="A53" t="str">
            <v>317</v>
          </cell>
          <cell r="B53" t="str">
            <v>Orford C of E VAP School</v>
          </cell>
          <cell r="C53" t="str">
            <v>S</v>
          </cell>
          <cell r="D53" t="str">
            <v>Yes</v>
          </cell>
          <cell r="E53" t="str">
            <v>YES</v>
          </cell>
          <cell r="F53" t="str">
            <v>YES</v>
          </cell>
          <cell r="G53" t="str">
            <v>YES</v>
          </cell>
          <cell r="H53" t="str">
            <v>YES</v>
          </cell>
          <cell r="I53" t="str">
            <v>YES</v>
          </cell>
          <cell r="J53" t="str">
            <v>YES</v>
          </cell>
          <cell r="K53" t="str">
            <v>YES</v>
          </cell>
          <cell r="L53" t="str">
            <v>CON</v>
          </cell>
          <cell r="M53" t="str">
            <v>OPEN</v>
          </cell>
          <cell r="N53" t="str">
            <v>OPEN</v>
          </cell>
          <cell r="O53" t="str">
            <v>CLOSED</v>
          </cell>
          <cell r="P53" t="str">
            <v>NO</v>
          </cell>
          <cell r="Q53" t="str">
            <v>NO</v>
          </cell>
          <cell r="R53" t="str">
            <v>NO</v>
          </cell>
          <cell r="S53" t="str">
            <v>NO</v>
          </cell>
          <cell r="T53" t="str">
            <v>NO</v>
          </cell>
          <cell r="Z53" t="str">
            <v>NO</v>
          </cell>
          <cell r="AI53" t="str">
            <v>YES</v>
          </cell>
          <cell r="AK53" t="str">
            <v>Returned</v>
          </cell>
        </row>
        <row r="54">
          <cell r="A54" t="str">
            <v>318</v>
          </cell>
          <cell r="B54" t="str">
            <v>Otley Primary School</v>
          </cell>
          <cell r="C54" t="str">
            <v>S</v>
          </cell>
          <cell r="D54" t="str">
            <v>No</v>
          </cell>
          <cell r="E54" t="str">
            <v>NO</v>
          </cell>
          <cell r="F54" t="str">
            <v>NO</v>
          </cell>
          <cell r="G54" t="str">
            <v>NO</v>
          </cell>
          <cell r="H54" t="str">
            <v>NO</v>
          </cell>
          <cell r="I54" t="str">
            <v>NO</v>
          </cell>
          <cell r="J54" t="str">
            <v>NO</v>
          </cell>
          <cell r="K54" t="str">
            <v>NO</v>
          </cell>
          <cell r="L54" t="str">
            <v>NO</v>
          </cell>
          <cell r="M54" t="str">
            <v>NO</v>
          </cell>
          <cell r="N54" t="str">
            <v>NO</v>
          </cell>
          <cell r="O54" t="str">
            <v>NO</v>
          </cell>
          <cell r="P54" t="str">
            <v>NO</v>
          </cell>
          <cell r="Q54" t="str">
            <v>NO</v>
          </cell>
          <cell r="R54" t="str">
            <v>NO</v>
          </cell>
          <cell r="S54" t="str">
            <v>NO</v>
          </cell>
          <cell r="T54" t="str">
            <v>NO</v>
          </cell>
          <cell r="Z54" t="str">
            <v>NO</v>
          </cell>
          <cell r="AI54" t="str">
            <v>YES</v>
          </cell>
          <cell r="AK54" t="str">
            <v>Returned</v>
          </cell>
        </row>
        <row r="55">
          <cell r="A55" t="str">
            <v>324</v>
          </cell>
          <cell r="B55" t="str">
            <v>Somersham Primary School</v>
          </cell>
          <cell r="C55" t="str">
            <v>S</v>
          </cell>
          <cell r="D55" t="str">
            <v>Yes</v>
          </cell>
          <cell r="E55" t="str">
            <v>YES</v>
          </cell>
          <cell r="F55" t="str">
            <v>YES</v>
          </cell>
          <cell r="G55" t="str">
            <v>YES</v>
          </cell>
          <cell r="H55" t="str">
            <v>YES</v>
          </cell>
          <cell r="I55" t="str">
            <v>YES</v>
          </cell>
          <cell r="J55" t="str">
            <v>YES</v>
          </cell>
          <cell r="K55" t="str">
            <v>YES</v>
          </cell>
          <cell r="L55" t="str">
            <v>NO</v>
          </cell>
          <cell r="M55" t="str">
            <v>NO</v>
          </cell>
          <cell r="N55" t="str">
            <v>NO</v>
          </cell>
          <cell r="O55" t="str">
            <v>NO</v>
          </cell>
          <cell r="P55" t="str">
            <v>NO</v>
          </cell>
          <cell r="Q55" t="str">
            <v>NO</v>
          </cell>
          <cell r="R55" t="str">
            <v>NO</v>
          </cell>
          <cell r="S55" t="str">
            <v>NO</v>
          </cell>
          <cell r="T55" t="str">
            <v>NO</v>
          </cell>
          <cell r="U55" t="str">
            <v>YES</v>
          </cell>
          <cell r="V55">
            <v>42052</v>
          </cell>
          <cell r="W55" t="str">
            <v>YES</v>
          </cell>
          <cell r="X55">
            <v>40240</v>
          </cell>
          <cell r="Y55" t="str">
            <v>NO</v>
          </cell>
          <cell r="Z55" t="str">
            <v>NO</v>
          </cell>
          <cell r="AI55" t="str">
            <v>YES</v>
          </cell>
          <cell r="AK55" t="str">
            <v>Returned</v>
          </cell>
        </row>
        <row r="56">
          <cell r="A56" t="str">
            <v>327</v>
          </cell>
          <cell r="B56" t="str">
            <v>Stratford St Mary Primary School</v>
          </cell>
          <cell r="C56" t="str">
            <v>S</v>
          </cell>
          <cell r="D56" t="str">
            <v>Yes</v>
          </cell>
          <cell r="E56" t="str">
            <v>YES</v>
          </cell>
          <cell r="F56" t="str">
            <v>YES</v>
          </cell>
          <cell r="G56" t="str">
            <v>YES</v>
          </cell>
          <cell r="H56" t="str">
            <v>YES</v>
          </cell>
          <cell r="I56" t="str">
            <v>NO</v>
          </cell>
          <cell r="J56" t="str">
            <v>NO</v>
          </cell>
          <cell r="K56" t="str">
            <v>NO</v>
          </cell>
          <cell r="L56" t="str">
            <v>NO</v>
          </cell>
          <cell r="M56" t="str">
            <v>NO</v>
          </cell>
          <cell r="N56" t="str">
            <v>NO</v>
          </cell>
          <cell r="O56" t="str">
            <v>NO</v>
          </cell>
          <cell r="P56" t="str">
            <v>NO</v>
          </cell>
          <cell r="Q56" t="str">
            <v>NO</v>
          </cell>
          <cell r="R56" t="str">
            <v>NO</v>
          </cell>
          <cell r="S56" t="str">
            <v>NO</v>
          </cell>
          <cell r="T56" t="str">
            <v>NO</v>
          </cell>
          <cell r="Z56" t="str">
            <v>NO</v>
          </cell>
          <cell r="AI56" t="str">
            <v>YES</v>
          </cell>
          <cell r="AK56" t="str">
            <v>Returned</v>
          </cell>
        </row>
        <row r="57">
          <cell r="A57" t="str">
            <v>331</v>
          </cell>
          <cell r="B57" t="str">
            <v>Tattingstone C of E VCP School</v>
          </cell>
          <cell r="C57" t="str">
            <v>S</v>
          </cell>
          <cell r="D57" t="str">
            <v>Yes</v>
          </cell>
          <cell r="E57" t="str">
            <v>YES</v>
          </cell>
          <cell r="F57" t="str">
            <v>YES</v>
          </cell>
          <cell r="G57" t="str">
            <v>YES</v>
          </cell>
          <cell r="H57" t="str">
            <v>YES</v>
          </cell>
          <cell r="I57" t="str">
            <v>YES</v>
          </cell>
          <cell r="J57" t="str">
            <v>YES</v>
          </cell>
          <cell r="K57" t="str">
            <v>YES</v>
          </cell>
          <cell r="L57" t="str">
            <v>CON</v>
          </cell>
          <cell r="M57" t="str">
            <v>CON</v>
          </cell>
          <cell r="N57" t="str">
            <v>CON</v>
          </cell>
          <cell r="O57" t="str">
            <v>CON</v>
          </cell>
          <cell r="P57" t="str">
            <v>CON</v>
          </cell>
          <cell r="Q57" t="str">
            <v>CON</v>
          </cell>
          <cell r="R57" t="str">
            <v>CLOSED</v>
          </cell>
          <cell r="S57" t="str">
            <v>NO</v>
          </cell>
          <cell r="T57" t="str">
            <v>NO</v>
          </cell>
          <cell r="U57" t="str">
            <v>YES</v>
          </cell>
          <cell r="V57">
            <v>43753</v>
          </cell>
          <cell r="W57" t="str">
            <v>YES</v>
          </cell>
          <cell r="X57">
            <v>40961</v>
          </cell>
          <cell r="Y57" t="str">
            <v>NO</v>
          </cell>
          <cell r="Z57" t="str">
            <v>NO</v>
          </cell>
          <cell r="AI57" t="str">
            <v>YES</v>
          </cell>
          <cell r="AK57" t="str">
            <v>Returned</v>
          </cell>
        </row>
        <row r="58">
          <cell r="A58" t="str">
            <v>332</v>
          </cell>
          <cell r="B58" t="str">
            <v>Trimley St Martin Primary School</v>
          </cell>
          <cell r="C58" t="str">
            <v>S</v>
          </cell>
          <cell r="D58" t="str">
            <v>No</v>
          </cell>
          <cell r="E58" t="str">
            <v>NO</v>
          </cell>
          <cell r="F58" t="str">
            <v>NO</v>
          </cell>
          <cell r="G58" t="str">
            <v>NO</v>
          </cell>
          <cell r="H58" t="str">
            <v>NO</v>
          </cell>
          <cell r="I58" t="str">
            <v>NO</v>
          </cell>
          <cell r="J58" t="str">
            <v>NO</v>
          </cell>
          <cell r="K58" t="str">
            <v>NO</v>
          </cell>
          <cell r="L58" t="str">
            <v>NO</v>
          </cell>
          <cell r="M58" t="str">
            <v>NO</v>
          </cell>
          <cell r="N58" t="str">
            <v>NO</v>
          </cell>
          <cell r="O58" t="str">
            <v>NO</v>
          </cell>
          <cell r="P58" t="str">
            <v>NO</v>
          </cell>
          <cell r="Q58" t="str">
            <v>NO</v>
          </cell>
          <cell r="R58" t="str">
            <v>NO</v>
          </cell>
          <cell r="S58" t="str">
            <v>NO</v>
          </cell>
          <cell r="T58" t="str">
            <v>NO</v>
          </cell>
          <cell r="Z58" t="str">
            <v>NO</v>
          </cell>
          <cell r="AI58" t="str">
            <v>YES</v>
          </cell>
          <cell r="AK58" t="str">
            <v>Returned</v>
          </cell>
        </row>
        <row r="59">
          <cell r="A59" t="str">
            <v>333</v>
          </cell>
          <cell r="B59" t="str">
            <v>Trimley St Mary Primary School</v>
          </cell>
          <cell r="C59" t="str">
            <v>S</v>
          </cell>
          <cell r="D59" t="str">
            <v>No</v>
          </cell>
          <cell r="E59" t="str">
            <v>NO</v>
          </cell>
          <cell r="F59" t="str">
            <v>NO</v>
          </cell>
          <cell r="G59" t="str">
            <v>NO</v>
          </cell>
          <cell r="H59" t="str">
            <v>NO</v>
          </cell>
          <cell r="I59" t="str">
            <v>NO</v>
          </cell>
          <cell r="J59" t="str">
            <v>NO</v>
          </cell>
          <cell r="K59" t="str">
            <v>NO</v>
          </cell>
          <cell r="L59" t="str">
            <v>NO</v>
          </cell>
          <cell r="M59" t="str">
            <v>NO</v>
          </cell>
          <cell r="N59" t="str">
            <v>NO</v>
          </cell>
          <cell r="O59" t="str">
            <v>NO</v>
          </cell>
          <cell r="P59" t="str">
            <v>NO</v>
          </cell>
          <cell r="Q59" t="str">
            <v>NO</v>
          </cell>
          <cell r="R59" t="str">
            <v>NO</v>
          </cell>
          <cell r="S59" t="str">
            <v>NO</v>
          </cell>
          <cell r="T59" t="str">
            <v>NO</v>
          </cell>
          <cell r="Z59" t="str">
            <v>NO</v>
          </cell>
          <cell r="AI59" t="str">
            <v>YES</v>
          </cell>
          <cell r="AK59" t="str">
            <v>Returned</v>
          </cell>
        </row>
        <row r="60">
          <cell r="A60" t="str">
            <v>337</v>
          </cell>
          <cell r="B60" t="str">
            <v>Waldringfield Primary School</v>
          </cell>
          <cell r="C60" t="str">
            <v>S</v>
          </cell>
          <cell r="D60" t="str">
            <v>Yes</v>
          </cell>
          <cell r="E60" t="str">
            <v>YES</v>
          </cell>
          <cell r="F60" t="str">
            <v>YES</v>
          </cell>
          <cell r="G60" t="str">
            <v>YES</v>
          </cell>
          <cell r="H60" t="str">
            <v>YES</v>
          </cell>
          <cell r="I60" t="str">
            <v>YES</v>
          </cell>
          <cell r="J60" t="str">
            <v>YES</v>
          </cell>
          <cell r="K60" t="str">
            <v>YES</v>
          </cell>
          <cell r="L60" t="str">
            <v>CON</v>
          </cell>
          <cell r="M60" t="str">
            <v>CON</v>
          </cell>
          <cell r="N60" t="str">
            <v>CON</v>
          </cell>
          <cell r="O60" t="str">
            <v>CON</v>
          </cell>
          <cell r="P60" t="str">
            <v>CLOSED</v>
          </cell>
          <cell r="Q60" t="str">
            <v>NO</v>
          </cell>
          <cell r="R60" t="str">
            <v>NO</v>
          </cell>
          <cell r="S60" t="str">
            <v>NO</v>
          </cell>
          <cell r="T60" t="str">
            <v>NO</v>
          </cell>
          <cell r="U60" t="str">
            <v>YES</v>
          </cell>
          <cell r="V60">
            <v>43319</v>
          </cell>
          <cell r="W60" t="str">
            <v>YES</v>
          </cell>
          <cell r="X60">
            <v>42299</v>
          </cell>
          <cell r="Y60" t="str">
            <v>NO</v>
          </cell>
          <cell r="Z60" t="str">
            <v>NO</v>
          </cell>
          <cell r="AI60" t="str">
            <v>YES</v>
          </cell>
          <cell r="AK60" t="str">
            <v>Returned</v>
          </cell>
        </row>
        <row r="61">
          <cell r="A61" t="str">
            <v>338</v>
          </cell>
          <cell r="B61" t="str">
            <v>Whatfield C of E VCP School</v>
          </cell>
          <cell r="C61" t="str">
            <v>S</v>
          </cell>
          <cell r="D61" t="str">
            <v>Yes</v>
          </cell>
          <cell r="E61" t="str">
            <v>YES</v>
          </cell>
          <cell r="F61" t="str">
            <v>YES</v>
          </cell>
          <cell r="G61" t="str">
            <v>YES</v>
          </cell>
          <cell r="H61" t="str">
            <v>YES</v>
          </cell>
          <cell r="I61" t="str">
            <v>YES</v>
          </cell>
          <cell r="J61" t="str">
            <v>YES</v>
          </cell>
          <cell r="K61" t="str">
            <v>YES</v>
          </cell>
          <cell r="L61" t="str">
            <v>CON</v>
          </cell>
          <cell r="M61" t="str">
            <v>CON</v>
          </cell>
          <cell r="N61" t="str">
            <v>CON</v>
          </cell>
          <cell r="O61" t="str">
            <v>CON</v>
          </cell>
          <cell r="P61" t="str">
            <v>CON</v>
          </cell>
          <cell r="Q61" t="str">
            <v>CON</v>
          </cell>
          <cell r="R61" t="str">
            <v>CON</v>
          </cell>
          <cell r="S61" t="str">
            <v>CON</v>
          </cell>
          <cell r="T61" t="str">
            <v>CON</v>
          </cell>
          <cell r="W61" t="str">
            <v>YES</v>
          </cell>
          <cell r="X61">
            <v>42267</v>
          </cell>
          <cell r="Y61" t="str">
            <v>NO</v>
          </cell>
          <cell r="Z61" t="str">
            <v>CON</v>
          </cell>
          <cell r="AA61">
            <v>44804</v>
          </cell>
          <cell r="AB61">
            <v>44896</v>
          </cell>
          <cell r="AF61" t="str">
            <v>YES</v>
          </cell>
          <cell r="AG61" t="str">
            <v>YES</v>
          </cell>
          <cell r="AH61" t="str">
            <v>YES</v>
          </cell>
          <cell r="AI61" t="str">
            <v>YES</v>
          </cell>
          <cell r="AK61" t="str">
            <v>Returned</v>
          </cell>
        </row>
        <row r="62">
          <cell r="A62" t="str">
            <v>339</v>
          </cell>
          <cell r="B62" t="str">
            <v>Witnesham Primary School</v>
          </cell>
          <cell r="C62" t="str">
            <v>S</v>
          </cell>
          <cell r="D62" t="str">
            <v>Yes</v>
          </cell>
          <cell r="E62" t="str">
            <v>YES</v>
          </cell>
          <cell r="F62" t="str">
            <v>YES</v>
          </cell>
          <cell r="G62" t="str">
            <v>YES</v>
          </cell>
          <cell r="H62" t="str">
            <v>YES</v>
          </cell>
          <cell r="I62" t="str">
            <v>YES</v>
          </cell>
          <cell r="J62" t="str">
            <v>YES</v>
          </cell>
          <cell r="K62" t="str">
            <v>YES</v>
          </cell>
          <cell r="L62" t="str">
            <v>CON</v>
          </cell>
          <cell r="M62" t="str">
            <v>CON</v>
          </cell>
          <cell r="N62" t="str">
            <v>CON</v>
          </cell>
          <cell r="O62" t="str">
            <v>CON</v>
          </cell>
          <cell r="P62" t="str">
            <v>CON</v>
          </cell>
          <cell r="Q62" t="str">
            <v>CON</v>
          </cell>
          <cell r="R62" t="str">
            <v>CON</v>
          </cell>
          <cell r="S62" t="str">
            <v>CON</v>
          </cell>
          <cell r="T62" t="str">
            <v>CON</v>
          </cell>
          <cell r="W62" t="str">
            <v>YES</v>
          </cell>
          <cell r="X62">
            <v>42339</v>
          </cell>
          <cell r="Y62" t="str">
            <v>NO</v>
          </cell>
          <cell r="Z62" t="str">
            <v>CON</v>
          </cell>
          <cell r="AA62">
            <v>44804</v>
          </cell>
          <cell r="AB62">
            <v>44882</v>
          </cell>
          <cell r="AD62" t="str">
            <v>YES</v>
          </cell>
          <cell r="AF62" t="str">
            <v>YES</v>
          </cell>
          <cell r="AG62" t="str">
            <v>YES</v>
          </cell>
          <cell r="AH62" t="str">
            <v>YES</v>
          </cell>
          <cell r="AI62" t="str">
            <v>YES</v>
          </cell>
          <cell r="AK62" t="str">
            <v>Returned</v>
          </cell>
        </row>
        <row r="63">
          <cell r="A63" t="str">
            <v>341</v>
          </cell>
          <cell r="B63" t="str">
            <v>Sandlings Primary School</v>
          </cell>
          <cell r="C63" t="str">
            <v>S</v>
          </cell>
          <cell r="D63" t="str">
            <v>NO</v>
          </cell>
          <cell r="E63" t="str">
            <v>NO</v>
          </cell>
          <cell r="F63" t="str">
            <v>NO</v>
          </cell>
          <cell r="G63" t="str">
            <v>NO</v>
          </cell>
          <cell r="H63" t="str">
            <v>NO</v>
          </cell>
          <cell r="I63" t="str">
            <v>NO</v>
          </cell>
          <cell r="J63" t="str">
            <v>NO</v>
          </cell>
          <cell r="K63" t="str">
            <v>NO</v>
          </cell>
          <cell r="L63" t="str">
            <v>NO</v>
          </cell>
          <cell r="M63" t="str">
            <v>NO</v>
          </cell>
          <cell r="N63" t="str">
            <v>NO</v>
          </cell>
          <cell r="O63" t="str">
            <v>NO</v>
          </cell>
          <cell r="P63" t="str">
            <v>NO</v>
          </cell>
          <cell r="Q63" t="str">
            <v>NO</v>
          </cell>
          <cell r="R63" t="str">
            <v>NO</v>
          </cell>
          <cell r="S63" t="str">
            <v>NO</v>
          </cell>
          <cell r="T63" t="str">
            <v>NO</v>
          </cell>
          <cell r="Z63" t="str">
            <v>NO</v>
          </cell>
          <cell r="AI63" t="str">
            <v>YES</v>
          </cell>
          <cell r="AK63" t="str">
            <v>Returned</v>
          </cell>
        </row>
        <row r="64">
          <cell r="A64" t="str">
            <v>342</v>
          </cell>
          <cell r="B64" t="str">
            <v>Woodbridge Primary School</v>
          </cell>
          <cell r="C64" t="str">
            <v>S</v>
          </cell>
          <cell r="D64" t="str">
            <v>NO</v>
          </cell>
          <cell r="E64" t="str">
            <v>NO</v>
          </cell>
          <cell r="F64" t="str">
            <v>YES</v>
          </cell>
          <cell r="G64" t="str">
            <v>TRANSFER</v>
          </cell>
          <cell r="H64" t="str">
            <v>NO</v>
          </cell>
          <cell r="I64" t="str">
            <v>NO</v>
          </cell>
          <cell r="J64" t="str">
            <v>NO</v>
          </cell>
          <cell r="K64" t="str">
            <v>NO</v>
          </cell>
          <cell r="L64" t="str">
            <v>NO</v>
          </cell>
          <cell r="M64" t="str">
            <v>NO</v>
          </cell>
          <cell r="N64" t="str">
            <v>NO</v>
          </cell>
          <cell r="O64" t="str">
            <v>NO</v>
          </cell>
          <cell r="P64" t="str">
            <v>NO</v>
          </cell>
          <cell r="Q64" t="str">
            <v>NO</v>
          </cell>
          <cell r="R64" t="str">
            <v>NO</v>
          </cell>
          <cell r="S64" t="str">
            <v>NO</v>
          </cell>
          <cell r="T64" t="str">
            <v>NO</v>
          </cell>
          <cell r="Z64" t="str">
            <v>NO</v>
          </cell>
          <cell r="AI64" t="str">
            <v>YES</v>
          </cell>
          <cell r="AK64" t="str">
            <v>Returned</v>
          </cell>
        </row>
        <row r="65">
          <cell r="A65" t="str">
            <v>343</v>
          </cell>
          <cell r="B65" t="str">
            <v>Kyson Primary School</v>
          </cell>
          <cell r="C65" t="str">
            <v>S</v>
          </cell>
          <cell r="D65" t="str">
            <v>Yes</v>
          </cell>
          <cell r="E65" t="str">
            <v>YES</v>
          </cell>
          <cell r="F65" t="str">
            <v>YES</v>
          </cell>
          <cell r="G65" t="str">
            <v>YES</v>
          </cell>
          <cell r="H65" t="str">
            <v>YES</v>
          </cell>
          <cell r="I65" t="str">
            <v>YES</v>
          </cell>
          <cell r="J65" t="str">
            <v>YES</v>
          </cell>
          <cell r="K65" t="str">
            <v>YES</v>
          </cell>
          <cell r="L65" t="str">
            <v>OPEN</v>
          </cell>
          <cell r="M65" t="str">
            <v>OPEN</v>
          </cell>
          <cell r="N65" t="str">
            <v>OPEN</v>
          </cell>
          <cell r="O65" t="str">
            <v>OPEN</v>
          </cell>
          <cell r="P65" t="str">
            <v>OPEN</v>
          </cell>
          <cell r="Q65" t="str">
            <v>OPEN</v>
          </cell>
          <cell r="R65" t="str">
            <v>OPEN</v>
          </cell>
          <cell r="Z65">
            <v>0</v>
          </cell>
          <cell r="AI65" t="str">
            <v/>
          </cell>
          <cell r="AK65">
            <v>0</v>
          </cell>
        </row>
        <row r="66">
          <cell r="A66" t="str">
            <v>370</v>
          </cell>
          <cell r="B66" t="str">
            <v>Northgate High School</v>
          </cell>
          <cell r="C66" t="str">
            <v>S</v>
          </cell>
          <cell r="D66" t="str">
            <v>Yes</v>
          </cell>
          <cell r="E66" t="str">
            <v>YES</v>
          </cell>
          <cell r="F66" t="str">
            <v>YES</v>
          </cell>
          <cell r="G66" t="str">
            <v>YES</v>
          </cell>
          <cell r="H66" t="str">
            <v>YES</v>
          </cell>
          <cell r="I66" t="str">
            <v>YES</v>
          </cell>
          <cell r="J66" t="str">
            <v>YES</v>
          </cell>
          <cell r="K66" t="str">
            <v>YES</v>
          </cell>
          <cell r="L66" t="str">
            <v>OPEN</v>
          </cell>
          <cell r="M66" t="str">
            <v>OPEN</v>
          </cell>
          <cell r="N66" t="str">
            <v>OPEN</v>
          </cell>
          <cell r="O66" t="str">
            <v>OPEN</v>
          </cell>
          <cell r="P66" t="str">
            <v>OPEN</v>
          </cell>
          <cell r="Q66" t="str">
            <v>OPEN</v>
          </cell>
          <cell r="R66" t="str">
            <v>OPEN</v>
          </cell>
          <cell r="S66" t="str">
            <v>OPEN</v>
          </cell>
          <cell r="T66" t="str">
            <v>OPEN</v>
          </cell>
          <cell r="Z66" t="str">
            <v>OPEN</v>
          </cell>
          <cell r="AA66">
            <v>44804</v>
          </cell>
          <cell r="AB66">
            <v>44873</v>
          </cell>
          <cell r="AC66" t="str">
            <v>YES</v>
          </cell>
          <cell r="AD66" t="str">
            <v>YES</v>
          </cell>
          <cell r="AE66" t="str">
            <v>YES</v>
          </cell>
          <cell r="AF66" t="str">
            <v>YES</v>
          </cell>
          <cell r="AG66" t="str">
            <v>YES</v>
          </cell>
          <cell r="AH66" t="str">
            <v>YES</v>
          </cell>
          <cell r="AI66" t="str">
            <v>YES</v>
          </cell>
          <cell r="AK66" t="str">
            <v>Returned</v>
          </cell>
        </row>
        <row r="67">
          <cell r="A67" t="str">
            <v>400</v>
          </cell>
          <cell r="B67" t="str">
            <v>Acton C of E VCP School</v>
          </cell>
          <cell r="C67" t="str">
            <v>W</v>
          </cell>
          <cell r="D67" t="str">
            <v>No</v>
          </cell>
          <cell r="E67" t="str">
            <v>NO</v>
          </cell>
          <cell r="F67" t="str">
            <v>NO</v>
          </cell>
          <cell r="G67" t="str">
            <v>NO</v>
          </cell>
          <cell r="H67" t="str">
            <v>NO</v>
          </cell>
          <cell r="I67" t="str">
            <v>NO</v>
          </cell>
          <cell r="J67" t="str">
            <v>NO</v>
          </cell>
          <cell r="K67" t="str">
            <v>NO</v>
          </cell>
          <cell r="L67" t="str">
            <v>NO</v>
          </cell>
          <cell r="M67" t="str">
            <v>NO</v>
          </cell>
          <cell r="N67" t="str">
            <v>NO</v>
          </cell>
          <cell r="O67" t="str">
            <v>NO</v>
          </cell>
          <cell r="P67" t="str">
            <v>NO</v>
          </cell>
          <cell r="Q67" t="str">
            <v>NO</v>
          </cell>
          <cell r="R67" t="str">
            <v>NO</v>
          </cell>
          <cell r="S67" t="str">
            <v>NO</v>
          </cell>
          <cell r="T67" t="str">
            <v>NO</v>
          </cell>
          <cell r="Z67" t="str">
            <v>NO</v>
          </cell>
          <cell r="AI67" t="str">
            <v>YES</v>
          </cell>
          <cell r="AK67" t="str">
            <v>Returned</v>
          </cell>
        </row>
        <row r="68">
          <cell r="A68" t="str">
            <v>405</v>
          </cell>
          <cell r="B68" t="str">
            <v>Barnham C of E VCP School</v>
          </cell>
          <cell r="C68" t="str">
            <v>W</v>
          </cell>
          <cell r="D68" t="str">
            <v>Yes</v>
          </cell>
          <cell r="E68" t="str">
            <v>YES</v>
          </cell>
          <cell r="F68" t="str">
            <v>YES</v>
          </cell>
          <cell r="G68" t="str">
            <v>YES</v>
          </cell>
          <cell r="H68" t="str">
            <v>YES</v>
          </cell>
          <cell r="I68" t="str">
            <v>YES</v>
          </cell>
          <cell r="J68" t="str">
            <v>YES</v>
          </cell>
          <cell r="K68" t="str">
            <v>YES</v>
          </cell>
          <cell r="L68" t="str">
            <v>OPEN</v>
          </cell>
          <cell r="M68" t="str">
            <v>OPEN</v>
          </cell>
          <cell r="N68" t="str">
            <v>OPEN</v>
          </cell>
          <cell r="O68" t="str">
            <v>OPEN</v>
          </cell>
          <cell r="P68" t="str">
            <v>NO</v>
          </cell>
          <cell r="Q68" t="str">
            <v>NO</v>
          </cell>
          <cell r="R68" t="str">
            <v>NO</v>
          </cell>
          <cell r="S68" t="str">
            <v>NO</v>
          </cell>
          <cell r="T68" t="str">
            <v>NO</v>
          </cell>
          <cell r="Z68" t="str">
            <v>NO</v>
          </cell>
          <cell r="AI68" t="str">
            <v>YES</v>
          </cell>
          <cell r="AK68" t="str">
            <v>Returned</v>
          </cell>
        </row>
        <row r="69">
          <cell r="A69" t="str">
            <v>406</v>
          </cell>
          <cell r="B69" t="str">
            <v>Barningham C of E VCP School</v>
          </cell>
          <cell r="C69" t="str">
            <v>W</v>
          </cell>
          <cell r="D69" t="str">
            <v>Yes</v>
          </cell>
          <cell r="E69" t="str">
            <v>YES</v>
          </cell>
          <cell r="F69" t="str">
            <v>YES</v>
          </cell>
          <cell r="G69" t="str">
            <v>YES</v>
          </cell>
          <cell r="H69" t="str">
            <v>YES</v>
          </cell>
          <cell r="I69" t="str">
            <v>YES</v>
          </cell>
          <cell r="J69" t="str">
            <v>YES</v>
          </cell>
          <cell r="K69" t="str">
            <v>NO</v>
          </cell>
          <cell r="L69" t="str">
            <v>NO</v>
          </cell>
          <cell r="M69" t="str">
            <v>NO</v>
          </cell>
          <cell r="N69" t="str">
            <v>NO</v>
          </cell>
          <cell r="O69" t="str">
            <v>NO</v>
          </cell>
          <cell r="P69" t="str">
            <v>NO</v>
          </cell>
          <cell r="Q69" t="str">
            <v>NO</v>
          </cell>
          <cell r="R69" t="str">
            <v>NO</v>
          </cell>
          <cell r="S69" t="str">
            <v>NO</v>
          </cell>
          <cell r="T69" t="str">
            <v>NO</v>
          </cell>
          <cell r="W69" t="str">
            <v>YES</v>
          </cell>
          <cell r="X69">
            <v>40239</v>
          </cell>
          <cell r="Y69" t="str">
            <v>NO</v>
          </cell>
          <cell r="Z69" t="str">
            <v>NO</v>
          </cell>
          <cell r="AI69" t="str">
            <v>YES</v>
          </cell>
          <cell r="AK69" t="str">
            <v>Returned</v>
          </cell>
        </row>
        <row r="70">
          <cell r="A70" t="str">
            <v>407</v>
          </cell>
          <cell r="B70" t="str">
            <v>Barrow C of E VCP School</v>
          </cell>
          <cell r="C70" t="str">
            <v>W</v>
          </cell>
          <cell r="D70" t="str">
            <v>Yes</v>
          </cell>
          <cell r="E70" t="str">
            <v>YES</v>
          </cell>
          <cell r="F70" t="str">
            <v>YES</v>
          </cell>
          <cell r="G70" t="str">
            <v>YES</v>
          </cell>
          <cell r="H70" t="str">
            <v>YES</v>
          </cell>
          <cell r="I70" t="str">
            <v>YES</v>
          </cell>
          <cell r="J70" t="str">
            <v>TRANSFER</v>
          </cell>
          <cell r="K70" t="str">
            <v>NO</v>
          </cell>
          <cell r="L70" t="str">
            <v>NO</v>
          </cell>
          <cell r="M70" t="str">
            <v>NO</v>
          </cell>
          <cell r="N70" t="str">
            <v>NO</v>
          </cell>
          <cell r="O70" t="str">
            <v>NO</v>
          </cell>
          <cell r="P70" t="str">
            <v>NO</v>
          </cell>
          <cell r="Q70" t="str">
            <v>NO</v>
          </cell>
          <cell r="R70" t="str">
            <v>NO</v>
          </cell>
          <cell r="S70" t="str">
            <v>NO</v>
          </cell>
          <cell r="T70" t="str">
            <v>NO</v>
          </cell>
          <cell r="Z70" t="str">
            <v>NO</v>
          </cell>
          <cell r="AI70" t="str">
            <v>YES</v>
          </cell>
          <cell r="AK70" t="str">
            <v>Returned</v>
          </cell>
        </row>
        <row r="71">
          <cell r="A71" t="str">
            <v>409</v>
          </cell>
          <cell r="B71" t="str">
            <v>Boxford C of E VCP School</v>
          </cell>
          <cell r="C71" t="str">
            <v>W</v>
          </cell>
          <cell r="D71" t="str">
            <v>No</v>
          </cell>
          <cell r="E71" t="str">
            <v>NO</v>
          </cell>
          <cell r="F71" t="str">
            <v>NO</v>
          </cell>
          <cell r="G71" t="str">
            <v>NO</v>
          </cell>
          <cell r="H71" t="str">
            <v>NO</v>
          </cell>
          <cell r="I71" t="str">
            <v>NO</v>
          </cell>
          <cell r="J71" t="str">
            <v>NO</v>
          </cell>
          <cell r="K71" t="str">
            <v>NO</v>
          </cell>
          <cell r="L71" t="str">
            <v>NO</v>
          </cell>
          <cell r="M71" t="str">
            <v>NO</v>
          </cell>
          <cell r="N71" t="str">
            <v>NO</v>
          </cell>
          <cell r="O71" t="str">
            <v>NO</v>
          </cell>
          <cell r="P71" t="str">
            <v>NO</v>
          </cell>
          <cell r="Q71" t="str">
            <v>NO</v>
          </cell>
          <cell r="R71" t="str">
            <v>NO</v>
          </cell>
          <cell r="S71" t="str">
            <v>NO</v>
          </cell>
          <cell r="T71" t="str">
            <v>NO</v>
          </cell>
          <cell r="Z71" t="str">
            <v>NO</v>
          </cell>
          <cell r="AI71" t="str">
            <v>YES</v>
          </cell>
          <cell r="AK71" t="str">
            <v>Returned</v>
          </cell>
        </row>
        <row r="72">
          <cell r="A72" t="str">
            <v>412</v>
          </cell>
          <cell r="B72" t="str">
            <v>Bures C of E VCP School</v>
          </cell>
          <cell r="C72" t="str">
            <v>W</v>
          </cell>
          <cell r="D72" t="str">
            <v>Yes</v>
          </cell>
          <cell r="E72" t="str">
            <v>YES</v>
          </cell>
          <cell r="F72" t="str">
            <v>YES</v>
          </cell>
          <cell r="G72" t="str">
            <v>YES</v>
          </cell>
          <cell r="H72" t="str">
            <v>YES</v>
          </cell>
          <cell r="I72" t="str">
            <v>YES</v>
          </cell>
          <cell r="J72" t="str">
            <v>YES</v>
          </cell>
          <cell r="K72" t="str">
            <v>YES</v>
          </cell>
          <cell r="L72" t="str">
            <v>OPEN</v>
          </cell>
          <cell r="M72" t="str">
            <v>CLOSED</v>
          </cell>
          <cell r="N72" t="str">
            <v>NO</v>
          </cell>
          <cell r="O72" t="str">
            <v>NO</v>
          </cell>
          <cell r="P72" t="str">
            <v>NO</v>
          </cell>
          <cell r="Q72" t="str">
            <v>NO</v>
          </cell>
          <cell r="R72" t="str">
            <v>NO</v>
          </cell>
          <cell r="S72" t="str">
            <v>NO</v>
          </cell>
          <cell r="T72" t="str">
            <v>NO</v>
          </cell>
          <cell r="U72">
            <v>42458</v>
          </cell>
          <cell r="V72">
            <v>42468</v>
          </cell>
          <cell r="Z72" t="str">
            <v>NO</v>
          </cell>
          <cell r="AI72" t="str">
            <v>YES</v>
          </cell>
          <cell r="AK72" t="str">
            <v>Returned</v>
          </cell>
        </row>
        <row r="73">
          <cell r="A73" t="str">
            <v>415</v>
          </cell>
          <cell r="B73" t="str">
            <v>Guildhall Feoffment Community Primary School</v>
          </cell>
          <cell r="C73" t="str">
            <v>W</v>
          </cell>
          <cell r="D73" t="str">
            <v>No</v>
          </cell>
          <cell r="E73" t="str">
            <v>NO</v>
          </cell>
          <cell r="F73" t="str">
            <v>NO</v>
          </cell>
          <cell r="G73" t="str">
            <v>NO</v>
          </cell>
          <cell r="H73" t="str">
            <v>NO</v>
          </cell>
          <cell r="I73" t="str">
            <v>NO</v>
          </cell>
          <cell r="J73" t="str">
            <v>NO</v>
          </cell>
          <cell r="K73" t="str">
            <v>NO</v>
          </cell>
          <cell r="L73" t="str">
            <v>NO</v>
          </cell>
          <cell r="M73" t="str">
            <v>NO</v>
          </cell>
          <cell r="N73" t="str">
            <v>NO</v>
          </cell>
          <cell r="O73" t="str">
            <v>NO</v>
          </cell>
          <cell r="P73" t="str">
            <v>NO</v>
          </cell>
          <cell r="Q73" t="str">
            <v>NO</v>
          </cell>
          <cell r="R73" t="str">
            <v>NO</v>
          </cell>
          <cell r="S73" t="str">
            <v>NO</v>
          </cell>
          <cell r="T73" t="str">
            <v>NO</v>
          </cell>
          <cell r="Z73" t="str">
            <v>NO</v>
          </cell>
          <cell r="AI73" t="str">
            <v>YES</v>
          </cell>
          <cell r="AK73" t="str">
            <v>Returned</v>
          </cell>
        </row>
        <row r="74">
          <cell r="A74" t="str">
            <v>418</v>
          </cell>
          <cell r="B74" t="str">
            <v>Sebert Wood Community Primary School</v>
          </cell>
          <cell r="C74" t="str">
            <v>W</v>
          </cell>
          <cell r="D74" t="str">
            <v>No</v>
          </cell>
          <cell r="E74" t="str">
            <v>NO</v>
          </cell>
          <cell r="F74" t="str">
            <v>NO</v>
          </cell>
          <cell r="G74" t="str">
            <v>NO</v>
          </cell>
          <cell r="H74" t="str">
            <v>NO</v>
          </cell>
          <cell r="I74" t="str">
            <v>NO</v>
          </cell>
          <cell r="J74" t="str">
            <v>NO</v>
          </cell>
          <cell r="K74" t="str">
            <v>NO</v>
          </cell>
          <cell r="L74" t="str">
            <v>NO</v>
          </cell>
          <cell r="M74" t="str">
            <v>NO</v>
          </cell>
          <cell r="N74" t="str">
            <v>NO</v>
          </cell>
          <cell r="O74" t="str">
            <v>NO</v>
          </cell>
          <cell r="P74" t="str">
            <v>NO</v>
          </cell>
          <cell r="Q74" t="str">
            <v>NO</v>
          </cell>
          <cell r="R74" t="str">
            <v>NO</v>
          </cell>
          <cell r="S74" t="str">
            <v>NO</v>
          </cell>
          <cell r="T74" t="str">
            <v>NO</v>
          </cell>
          <cell r="Z74" t="str">
            <v>NO</v>
          </cell>
          <cell r="AI74" t="str">
            <v>YES</v>
          </cell>
          <cell r="AK74" t="str">
            <v>Returned</v>
          </cell>
        </row>
        <row r="75">
          <cell r="A75" t="str">
            <v>420</v>
          </cell>
          <cell r="B75" t="str">
            <v>St Edmund's Catholic Primary School, BSE</v>
          </cell>
          <cell r="C75" t="str">
            <v>W</v>
          </cell>
          <cell r="D75" t="str">
            <v>No</v>
          </cell>
          <cell r="E75" t="str">
            <v>NO</v>
          </cell>
          <cell r="F75" t="str">
            <v>NO</v>
          </cell>
          <cell r="G75" t="str">
            <v>NO</v>
          </cell>
          <cell r="H75" t="str">
            <v>NO</v>
          </cell>
          <cell r="I75" t="str">
            <v>NO</v>
          </cell>
          <cell r="J75" t="str">
            <v>NO</v>
          </cell>
          <cell r="K75" t="str">
            <v>NO</v>
          </cell>
          <cell r="L75" t="str">
            <v>NO</v>
          </cell>
          <cell r="M75" t="str">
            <v>NO</v>
          </cell>
          <cell r="N75" t="str">
            <v>NO</v>
          </cell>
          <cell r="O75" t="str">
            <v>NO</v>
          </cell>
          <cell r="P75" t="str">
            <v>NO</v>
          </cell>
          <cell r="Q75" t="str">
            <v>NO</v>
          </cell>
          <cell r="R75" t="str">
            <v>NO</v>
          </cell>
          <cell r="S75" t="str">
            <v>NO</v>
          </cell>
          <cell r="T75" t="str">
            <v>NO</v>
          </cell>
          <cell r="Z75" t="str">
            <v>NO</v>
          </cell>
          <cell r="AI75" t="str">
            <v>YES</v>
          </cell>
          <cell r="AK75" t="str">
            <v>Returned</v>
          </cell>
        </row>
        <row r="76">
          <cell r="A76" t="str">
            <v>509</v>
          </cell>
          <cell r="B76" t="str">
            <v>St Joseph's Roman Catholic Primary School</v>
          </cell>
          <cell r="C76" t="str">
            <v>W</v>
          </cell>
          <cell r="D76" t="str">
            <v>Yes</v>
          </cell>
          <cell r="E76" t="str">
            <v>YES</v>
          </cell>
          <cell r="F76" t="str">
            <v>YES</v>
          </cell>
          <cell r="G76" t="str">
            <v>YES</v>
          </cell>
          <cell r="H76" t="str">
            <v>TRANSFER</v>
          </cell>
          <cell r="I76" t="str">
            <v>NO</v>
          </cell>
          <cell r="J76" t="str">
            <v>NO</v>
          </cell>
          <cell r="K76" t="str">
            <v>NO</v>
          </cell>
          <cell r="L76" t="str">
            <v>NO</v>
          </cell>
          <cell r="M76" t="str">
            <v>NO</v>
          </cell>
          <cell r="N76" t="str">
            <v>NO</v>
          </cell>
          <cell r="O76" t="str">
            <v>NO</v>
          </cell>
          <cell r="P76" t="str">
            <v>NO</v>
          </cell>
          <cell r="Q76" t="str">
            <v>NO</v>
          </cell>
          <cell r="R76" t="str">
            <v>NO</v>
          </cell>
          <cell r="S76" t="str">
            <v>NO</v>
          </cell>
          <cell r="T76" t="str">
            <v>NO</v>
          </cell>
          <cell r="Z76" t="str">
            <v>NO</v>
          </cell>
          <cell r="AI76" t="str">
            <v>YES</v>
          </cell>
          <cell r="AK76" t="str">
            <v>Returned</v>
          </cell>
        </row>
        <row r="77">
          <cell r="A77" t="str">
            <v>421</v>
          </cell>
          <cell r="B77" t="str">
            <v>St Edmundsbury C of E VAP School</v>
          </cell>
          <cell r="C77" t="str">
            <v>W</v>
          </cell>
          <cell r="D77" t="str">
            <v>No</v>
          </cell>
          <cell r="E77" t="str">
            <v>NO</v>
          </cell>
          <cell r="F77" t="str">
            <v>NO</v>
          </cell>
          <cell r="G77" t="str">
            <v>NO</v>
          </cell>
          <cell r="H77" t="str">
            <v>NO</v>
          </cell>
          <cell r="I77" t="str">
            <v>NO</v>
          </cell>
          <cell r="J77" t="str">
            <v>NO</v>
          </cell>
          <cell r="K77" t="str">
            <v>NO</v>
          </cell>
          <cell r="L77" t="str">
            <v>NO</v>
          </cell>
          <cell r="M77" t="str">
            <v>NO</v>
          </cell>
          <cell r="N77" t="str">
            <v>NO</v>
          </cell>
          <cell r="O77" t="str">
            <v>NO</v>
          </cell>
          <cell r="P77" t="str">
            <v>NO</v>
          </cell>
          <cell r="Q77" t="str">
            <v>NO</v>
          </cell>
          <cell r="R77" t="str">
            <v>NO</v>
          </cell>
          <cell r="S77" t="str">
            <v>NO</v>
          </cell>
          <cell r="T77" t="str">
            <v>NO</v>
          </cell>
          <cell r="Z77" t="str">
            <v>NO</v>
          </cell>
          <cell r="AI77" t="str">
            <v>YES</v>
          </cell>
          <cell r="AK77" t="str">
            <v>Returned</v>
          </cell>
        </row>
        <row r="78">
          <cell r="A78" t="str">
            <v>422</v>
          </cell>
          <cell r="B78" t="str">
            <v>Sexton's Manor Community Primary School</v>
          </cell>
          <cell r="C78" t="str">
            <v>W</v>
          </cell>
          <cell r="D78" t="str">
            <v>No</v>
          </cell>
          <cell r="E78" t="str">
            <v>NO</v>
          </cell>
          <cell r="F78" t="str">
            <v>NO</v>
          </cell>
          <cell r="G78" t="str">
            <v>NO</v>
          </cell>
          <cell r="H78" t="str">
            <v>NO</v>
          </cell>
          <cell r="I78" t="str">
            <v>NO</v>
          </cell>
          <cell r="J78" t="str">
            <v>NO</v>
          </cell>
          <cell r="K78" t="str">
            <v>NO</v>
          </cell>
          <cell r="L78" t="str">
            <v>NO</v>
          </cell>
          <cell r="M78" t="str">
            <v>NO</v>
          </cell>
          <cell r="N78" t="str">
            <v>NO</v>
          </cell>
          <cell r="O78" t="str">
            <v>NO</v>
          </cell>
          <cell r="P78" t="str">
            <v>NO</v>
          </cell>
          <cell r="Q78" t="str">
            <v>NO</v>
          </cell>
          <cell r="R78" t="str">
            <v>NO</v>
          </cell>
          <cell r="S78" t="str">
            <v>NO</v>
          </cell>
          <cell r="T78" t="str">
            <v>NO</v>
          </cell>
          <cell r="Z78" t="str">
            <v>NO</v>
          </cell>
          <cell r="AI78" t="str">
            <v>YES</v>
          </cell>
          <cell r="AK78" t="str">
            <v>Returned</v>
          </cell>
        </row>
        <row r="79">
          <cell r="A79" t="str">
            <v>424</v>
          </cell>
          <cell r="B79" t="str">
            <v>Westgate Community Primary School</v>
          </cell>
          <cell r="C79" t="str">
            <v>W</v>
          </cell>
          <cell r="D79" t="str">
            <v>No</v>
          </cell>
          <cell r="E79" t="str">
            <v>NO</v>
          </cell>
          <cell r="F79" t="str">
            <v>NO</v>
          </cell>
          <cell r="G79" t="str">
            <v>NO</v>
          </cell>
          <cell r="H79" t="str">
            <v>NO</v>
          </cell>
          <cell r="I79" t="str">
            <v>NO</v>
          </cell>
          <cell r="J79" t="str">
            <v>No</v>
          </cell>
          <cell r="K79" t="str">
            <v>NO</v>
          </cell>
          <cell r="L79" t="str">
            <v>NO</v>
          </cell>
          <cell r="M79" t="str">
            <v>NO</v>
          </cell>
          <cell r="N79" t="str">
            <v>NO</v>
          </cell>
          <cell r="O79" t="str">
            <v>NO</v>
          </cell>
          <cell r="P79" t="str">
            <v>NO</v>
          </cell>
          <cell r="Q79" t="str">
            <v>NO</v>
          </cell>
          <cell r="R79" t="str">
            <v>NO</v>
          </cell>
          <cell r="S79" t="str">
            <v>NO</v>
          </cell>
          <cell r="T79" t="str">
            <v>NO</v>
          </cell>
          <cell r="Z79" t="str">
            <v>NO</v>
          </cell>
          <cell r="AI79" t="str">
            <v>YES</v>
          </cell>
          <cell r="AK79" t="str">
            <v>Returned</v>
          </cell>
        </row>
        <row r="80">
          <cell r="A80" t="str">
            <v>426</v>
          </cell>
          <cell r="B80" t="str">
            <v>Cavendish C of E VCP School</v>
          </cell>
          <cell r="C80" t="str">
            <v>W</v>
          </cell>
          <cell r="D80" t="str">
            <v>Yes</v>
          </cell>
          <cell r="E80" t="str">
            <v>YES</v>
          </cell>
          <cell r="F80" t="str">
            <v>YES</v>
          </cell>
          <cell r="G80" t="str">
            <v>YES</v>
          </cell>
          <cell r="H80" t="str">
            <v>YES</v>
          </cell>
          <cell r="I80" t="str">
            <v>YES</v>
          </cell>
          <cell r="J80" t="str">
            <v>YES</v>
          </cell>
          <cell r="K80" t="str">
            <v>YES</v>
          </cell>
          <cell r="L80" t="str">
            <v>CON</v>
          </cell>
          <cell r="M80" t="str">
            <v>CON</v>
          </cell>
          <cell r="N80" t="str">
            <v>CON</v>
          </cell>
          <cell r="O80" t="str">
            <v>CON</v>
          </cell>
          <cell r="P80" t="str">
            <v>CON</v>
          </cell>
          <cell r="Q80" t="str">
            <v>CON</v>
          </cell>
          <cell r="R80" t="str">
            <v>CON</v>
          </cell>
          <cell r="S80" t="str">
            <v>CON</v>
          </cell>
          <cell r="W80" t="str">
            <v>YES</v>
          </cell>
          <cell r="X80">
            <v>41705</v>
          </cell>
          <cell r="Y80" t="str">
            <v>NO</v>
          </cell>
          <cell r="Z80">
            <v>0</v>
          </cell>
          <cell r="AI80" t="str">
            <v/>
          </cell>
          <cell r="AK80">
            <v>0</v>
          </cell>
        </row>
        <row r="81">
          <cell r="A81" t="str">
            <v>430</v>
          </cell>
          <cell r="B81" t="str">
            <v>Cockfield C of E VCP School</v>
          </cell>
          <cell r="C81" t="str">
            <v>W</v>
          </cell>
          <cell r="D81" t="str">
            <v>NO</v>
          </cell>
          <cell r="E81" t="str">
            <v>NO</v>
          </cell>
          <cell r="F81" t="str">
            <v>NO</v>
          </cell>
          <cell r="G81" t="str">
            <v>NO</v>
          </cell>
          <cell r="H81" t="str">
            <v>NO</v>
          </cell>
          <cell r="I81" t="str">
            <v>NO</v>
          </cell>
          <cell r="J81" t="str">
            <v>NO</v>
          </cell>
          <cell r="K81" t="str">
            <v>NO</v>
          </cell>
          <cell r="L81" t="str">
            <v>NO</v>
          </cell>
          <cell r="M81" t="str">
            <v>NO</v>
          </cell>
          <cell r="N81" t="str">
            <v>NO</v>
          </cell>
          <cell r="O81" t="str">
            <v>NO</v>
          </cell>
          <cell r="P81" t="str">
            <v>NO</v>
          </cell>
          <cell r="Q81" t="str">
            <v>NO</v>
          </cell>
          <cell r="R81" t="str">
            <v>NO</v>
          </cell>
          <cell r="S81" t="str">
            <v>NO</v>
          </cell>
          <cell r="T81" t="str">
            <v>NO</v>
          </cell>
          <cell r="Z81" t="str">
            <v>NO</v>
          </cell>
          <cell r="AI81" t="str">
            <v>YES</v>
          </cell>
          <cell r="AK81" t="str">
            <v>Returned</v>
          </cell>
        </row>
        <row r="82">
          <cell r="A82" t="str">
            <v>432</v>
          </cell>
          <cell r="B82" t="str">
            <v>Creeting St Mary C of E VAP School</v>
          </cell>
          <cell r="C82" t="str">
            <v>W</v>
          </cell>
          <cell r="D82" t="str">
            <v>Yes</v>
          </cell>
          <cell r="E82" t="str">
            <v>YES</v>
          </cell>
          <cell r="F82" t="str">
            <v>YES</v>
          </cell>
          <cell r="G82" t="str">
            <v>YES</v>
          </cell>
          <cell r="H82" t="str">
            <v>YES</v>
          </cell>
          <cell r="I82" t="str">
            <v>YES</v>
          </cell>
          <cell r="J82" t="str">
            <v>YES</v>
          </cell>
          <cell r="K82" t="str">
            <v>YES</v>
          </cell>
          <cell r="L82" t="str">
            <v>OPEN</v>
          </cell>
          <cell r="M82" t="str">
            <v>CON</v>
          </cell>
          <cell r="N82" t="str">
            <v>CON</v>
          </cell>
          <cell r="O82" t="str">
            <v>CON</v>
          </cell>
          <cell r="P82" t="str">
            <v>CON</v>
          </cell>
          <cell r="Q82" t="str">
            <v>CON</v>
          </cell>
          <cell r="R82" t="str">
            <v>CLOSED</v>
          </cell>
          <cell r="S82" t="str">
            <v>NO</v>
          </cell>
          <cell r="T82" t="str">
            <v>NO</v>
          </cell>
          <cell r="U82" t="str">
            <v>YES</v>
          </cell>
          <cell r="V82">
            <v>43488</v>
          </cell>
          <cell r="W82" t="str">
            <v>YES</v>
          </cell>
          <cell r="X82">
            <v>43042</v>
          </cell>
          <cell r="Y82" t="str">
            <v>NO</v>
          </cell>
          <cell r="Z82" t="str">
            <v>NO</v>
          </cell>
          <cell r="AI82" t="str">
            <v>YES</v>
          </cell>
          <cell r="AK82" t="str">
            <v>Returned</v>
          </cell>
        </row>
        <row r="83">
          <cell r="A83" t="str">
            <v>436</v>
          </cell>
          <cell r="B83" t="str">
            <v>Elmswell Community Primary School</v>
          </cell>
          <cell r="C83" t="str">
            <v>W</v>
          </cell>
          <cell r="D83" t="str">
            <v>No</v>
          </cell>
          <cell r="E83" t="str">
            <v>NO</v>
          </cell>
          <cell r="F83" t="str">
            <v>NO</v>
          </cell>
          <cell r="G83" t="str">
            <v>NO</v>
          </cell>
          <cell r="H83" t="str">
            <v>NO</v>
          </cell>
          <cell r="I83" t="str">
            <v>NO</v>
          </cell>
          <cell r="J83" t="str">
            <v>NO</v>
          </cell>
          <cell r="K83" t="str">
            <v>NO</v>
          </cell>
          <cell r="L83" t="str">
            <v>NO</v>
          </cell>
          <cell r="M83" t="str">
            <v>NO</v>
          </cell>
          <cell r="N83" t="str">
            <v>NO</v>
          </cell>
          <cell r="O83" t="str">
            <v>NO</v>
          </cell>
          <cell r="P83" t="str">
            <v>NO</v>
          </cell>
          <cell r="Q83" t="str">
            <v>NO</v>
          </cell>
          <cell r="R83" t="str">
            <v>NO</v>
          </cell>
          <cell r="S83" t="str">
            <v>NO</v>
          </cell>
          <cell r="T83" t="str">
            <v>NO</v>
          </cell>
          <cell r="Z83" t="str">
            <v>NO</v>
          </cell>
          <cell r="AI83" t="str">
            <v>YES</v>
          </cell>
          <cell r="AK83" t="str">
            <v>Returned</v>
          </cell>
        </row>
        <row r="84">
          <cell r="A84" t="str">
            <v>443</v>
          </cell>
          <cell r="B84" t="str">
            <v>Pot Kiln Primary School</v>
          </cell>
          <cell r="C84" t="str">
            <v>W</v>
          </cell>
          <cell r="D84" t="str">
            <v>No</v>
          </cell>
          <cell r="E84" t="str">
            <v>NO</v>
          </cell>
          <cell r="F84" t="str">
            <v>NO</v>
          </cell>
          <cell r="G84" t="str">
            <v>NO</v>
          </cell>
          <cell r="H84" t="str">
            <v>NO</v>
          </cell>
          <cell r="I84" t="str">
            <v>NO</v>
          </cell>
          <cell r="J84" t="str">
            <v>NO</v>
          </cell>
          <cell r="K84" t="str">
            <v>NO</v>
          </cell>
          <cell r="L84" t="str">
            <v>NO</v>
          </cell>
          <cell r="M84" t="str">
            <v>NO</v>
          </cell>
          <cell r="N84" t="str">
            <v>NO</v>
          </cell>
          <cell r="O84" t="str">
            <v>NO</v>
          </cell>
          <cell r="P84" t="str">
            <v>NO</v>
          </cell>
          <cell r="Q84" t="str">
            <v>NO</v>
          </cell>
          <cell r="R84" t="str">
            <v>NO</v>
          </cell>
          <cell r="S84" t="str">
            <v>NO</v>
          </cell>
          <cell r="T84" t="str">
            <v>NO</v>
          </cell>
          <cell r="Z84" t="str">
            <v>NO</v>
          </cell>
          <cell r="AI84" t="str">
            <v>YES</v>
          </cell>
          <cell r="AK84" t="str">
            <v>Returned</v>
          </cell>
        </row>
        <row r="85">
          <cell r="A85" t="str">
            <v>444</v>
          </cell>
          <cell r="B85" t="str">
            <v>Great Finborough C of E VCP School</v>
          </cell>
          <cell r="C85" t="str">
            <v>W</v>
          </cell>
          <cell r="D85" t="str">
            <v>Yes</v>
          </cell>
          <cell r="E85" t="str">
            <v>YES</v>
          </cell>
          <cell r="F85" t="str">
            <v>YES</v>
          </cell>
          <cell r="G85" t="str">
            <v>YES</v>
          </cell>
          <cell r="H85" t="str">
            <v>YES</v>
          </cell>
          <cell r="I85" t="str">
            <v>YES</v>
          </cell>
          <cell r="J85" t="str">
            <v>YES</v>
          </cell>
          <cell r="K85" t="str">
            <v>YES</v>
          </cell>
          <cell r="L85" t="str">
            <v>CON</v>
          </cell>
          <cell r="M85" t="str">
            <v>CON</v>
          </cell>
          <cell r="N85" t="str">
            <v>CON</v>
          </cell>
          <cell r="O85" t="str">
            <v>CON</v>
          </cell>
          <cell r="P85" t="str">
            <v>CON</v>
          </cell>
          <cell r="Q85" t="str">
            <v>CON</v>
          </cell>
          <cell r="R85" t="str">
            <v>CON</v>
          </cell>
          <cell r="S85" t="str">
            <v>CON</v>
          </cell>
          <cell r="T85" t="str">
            <v>CON</v>
          </cell>
          <cell r="W85" t="str">
            <v>YES</v>
          </cell>
          <cell r="X85">
            <v>44518</v>
          </cell>
          <cell r="Y85" t="str">
            <v>NO</v>
          </cell>
          <cell r="Z85" t="str">
            <v>CON</v>
          </cell>
          <cell r="AA85">
            <v>44773</v>
          </cell>
          <cell r="AB85">
            <v>44912</v>
          </cell>
          <cell r="AC85" t="str">
            <v>YES</v>
          </cell>
          <cell r="AD85" t="str">
            <v>YES</v>
          </cell>
          <cell r="AE85" t="str">
            <v>YES</v>
          </cell>
          <cell r="AF85" t="str">
            <v>YES</v>
          </cell>
          <cell r="AG85" t="str">
            <v>YES</v>
          </cell>
          <cell r="AH85" t="str">
            <v>YES</v>
          </cell>
          <cell r="AI85" t="str">
            <v>YES</v>
          </cell>
          <cell r="AK85" t="str">
            <v>Returned</v>
          </cell>
        </row>
        <row r="86">
          <cell r="A86" t="str">
            <v>445</v>
          </cell>
          <cell r="B86" t="str">
            <v>Great Waldingfield C of E VCP School</v>
          </cell>
          <cell r="C86" t="str">
            <v>W</v>
          </cell>
          <cell r="D86" t="str">
            <v>Yes</v>
          </cell>
          <cell r="E86" t="str">
            <v>YES</v>
          </cell>
          <cell r="F86" t="str">
            <v>YES</v>
          </cell>
          <cell r="G86" t="str">
            <v>YES</v>
          </cell>
          <cell r="H86" t="str">
            <v>YES</v>
          </cell>
          <cell r="I86" t="str">
            <v>YES</v>
          </cell>
          <cell r="J86" t="str">
            <v>YES</v>
          </cell>
          <cell r="K86" t="str">
            <v>YES</v>
          </cell>
          <cell r="L86" t="str">
            <v>OPEN</v>
          </cell>
          <cell r="M86" t="str">
            <v>CLOSED</v>
          </cell>
          <cell r="N86" t="str">
            <v>NO</v>
          </cell>
          <cell r="O86" t="str">
            <v>NO</v>
          </cell>
          <cell r="P86" t="str">
            <v>NO</v>
          </cell>
          <cell r="Q86" t="str">
            <v>NO</v>
          </cell>
          <cell r="R86" t="str">
            <v>NO</v>
          </cell>
          <cell r="S86" t="str">
            <v>NO</v>
          </cell>
          <cell r="T86" t="str">
            <v>NO</v>
          </cell>
          <cell r="U86" t="str">
            <v>YES</v>
          </cell>
          <cell r="V86">
            <v>42108</v>
          </cell>
          <cell r="Z86" t="str">
            <v>NO</v>
          </cell>
          <cell r="AI86" t="str">
            <v>YES</v>
          </cell>
          <cell r="AK86" t="str">
            <v>Returned</v>
          </cell>
        </row>
        <row r="87">
          <cell r="A87" t="str">
            <v>451</v>
          </cell>
          <cell r="B87" t="str">
            <v>New Cangle Community Primary School</v>
          </cell>
          <cell r="C87" t="str">
            <v>W</v>
          </cell>
          <cell r="D87" t="str">
            <v>No</v>
          </cell>
          <cell r="E87" t="str">
            <v>NO</v>
          </cell>
          <cell r="F87" t="str">
            <v>NO</v>
          </cell>
          <cell r="G87" t="str">
            <v>NO</v>
          </cell>
          <cell r="H87" t="str">
            <v>NO</v>
          </cell>
          <cell r="I87" t="str">
            <v>NO</v>
          </cell>
          <cell r="J87" t="str">
            <v>NO</v>
          </cell>
          <cell r="K87" t="str">
            <v>NO</v>
          </cell>
          <cell r="L87" t="str">
            <v>NO</v>
          </cell>
          <cell r="M87" t="str">
            <v>NO</v>
          </cell>
          <cell r="N87" t="str">
            <v>NO</v>
          </cell>
          <cell r="O87" t="str">
            <v>NO</v>
          </cell>
          <cell r="P87" t="str">
            <v>NO</v>
          </cell>
          <cell r="Q87" t="str">
            <v>NO</v>
          </cell>
          <cell r="R87" t="str">
            <v>NO</v>
          </cell>
          <cell r="S87" t="str">
            <v>NO</v>
          </cell>
          <cell r="T87" t="str">
            <v>NO</v>
          </cell>
          <cell r="Z87" t="str">
            <v>NO</v>
          </cell>
          <cell r="AI87" t="str">
            <v>YES</v>
          </cell>
          <cell r="AK87" t="str">
            <v>Returned</v>
          </cell>
        </row>
        <row r="88">
          <cell r="A88" t="str">
            <v>457</v>
          </cell>
          <cell r="B88" t="str">
            <v>Honington C of E VCP School</v>
          </cell>
          <cell r="C88" t="str">
            <v>W</v>
          </cell>
          <cell r="D88" t="str">
            <v>Yes</v>
          </cell>
          <cell r="E88" t="str">
            <v>YES</v>
          </cell>
          <cell r="F88" t="str">
            <v>YES</v>
          </cell>
          <cell r="G88" t="str">
            <v>YES</v>
          </cell>
          <cell r="H88" t="str">
            <v>YES</v>
          </cell>
          <cell r="I88" t="str">
            <v>YES</v>
          </cell>
          <cell r="J88" t="str">
            <v>YES</v>
          </cell>
          <cell r="K88" t="str">
            <v>YES</v>
          </cell>
          <cell r="L88" t="str">
            <v>OPEN</v>
          </cell>
          <cell r="M88" t="str">
            <v>OPEN</v>
          </cell>
          <cell r="N88" t="str">
            <v>OPEN</v>
          </cell>
          <cell r="O88" t="str">
            <v>NO</v>
          </cell>
          <cell r="P88" t="str">
            <v>NO</v>
          </cell>
          <cell r="Q88" t="str">
            <v>NO</v>
          </cell>
          <cell r="R88" t="str">
            <v>NO</v>
          </cell>
          <cell r="S88" t="str">
            <v>NO</v>
          </cell>
          <cell r="T88" t="str">
            <v>NO</v>
          </cell>
          <cell r="Z88" t="str">
            <v>NO</v>
          </cell>
          <cell r="AI88" t="str">
            <v>YES</v>
          </cell>
          <cell r="AK88" t="str">
            <v>Returned</v>
          </cell>
        </row>
        <row r="89">
          <cell r="A89" t="str">
            <v>458</v>
          </cell>
          <cell r="B89" t="str">
            <v>Hopton C of E VCP School</v>
          </cell>
          <cell r="C89" t="str">
            <v>W</v>
          </cell>
          <cell r="D89" t="str">
            <v>Yes</v>
          </cell>
          <cell r="E89" t="str">
            <v>YES</v>
          </cell>
          <cell r="F89" t="str">
            <v>YES</v>
          </cell>
          <cell r="G89" t="str">
            <v>YES</v>
          </cell>
          <cell r="H89" t="str">
            <v>YES</v>
          </cell>
          <cell r="I89" t="str">
            <v>YES</v>
          </cell>
          <cell r="J89" t="str">
            <v>YES</v>
          </cell>
          <cell r="K89" t="str">
            <v>YES</v>
          </cell>
          <cell r="L89" t="str">
            <v>CON</v>
          </cell>
          <cell r="M89" t="str">
            <v>NO</v>
          </cell>
          <cell r="N89" t="str">
            <v>NO</v>
          </cell>
          <cell r="O89" t="str">
            <v>NO</v>
          </cell>
          <cell r="P89" t="str">
            <v>NO</v>
          </cell>
          <cell r="Q89" t="str">
            <v>NO</v>
          </cell>
          <cell r="R89" t="str">
            <v>NO</v>
          </cell>
          <cell r="S89" t="str">
            <v>NO</v>
          </cell>
          <cell r="T89" t="str">
            <v>NO</v>
          </cell>
          <cell r="W89" t="str">
            <v>YES</v>
          </cell>
          <cell r="X89">
            <v>40814</v>
          </cell>
          <cell r="Y89" t="str">
            <v>NO</v>
          </cell>
          <cell r="Z89" t="str">
            <v>NO</v>
          </cell>
          <cell r="AI89" t="str">
            <v>YES</v>
          </cell>
          <cell r="AK89" t="str">
            <v>Returned</v>
          </cell>
        </row>
        <row r="90">
          <cell r="A90" t="str">
            <v>460</v>
          </cell>
          <cell r="B90" t="str">
            <v>Hundon Community Primary School</v>
          </cell>
          <cell r="C90" t="str">
            <v>W</v>
          </cell>
          <cell r="D90" t="str">
            <v>Yes</v>
          </cell>
          <cell r="E90" t="str">
            <v>YES</v>
          </cell>
          <cell r="F90" t="str">
            <v>YES</v>
          </cell>
          <cell r="G90" t="str">
            <v>YES</v>
          </cell>
          <cell r="H90" t="str">
            <v>YES</v>
          </cell>
          <cell r="I90" t="str">
            <v>YES</v>
          </cell>
          <cell r="J90" t="str">
            <v>YES</v>
          </cell>
          <cell r="K90" t="str">
            <v>YES</v>
          </cell>
          <cell r="L90" t="str">
            <v>OPEN</v>
          </cell>
          <cell r="M90" t="str">
            <v>CLOSED</v>
          </cell>
          <cell r="N90" t="str">
            <v>NO</v>
          </cell>
          <cell r="O90" t="str">
            <v>NO</v>
          </cell>
          <cell r="P90" t="str">
            <v>NO</v>
          </cell>
          <cell r="Q90" t="str">
            <v>NO</v>
          </cell>
          <cell r="R90" t="str">
            <v>NO</v>
          </cell>
          <cell r="S90" t="str">
            <v>NO</v>
          </cell>
          <cell r="T90" t="str">
            <v>NO</v>
          </cell>
          <cell r="U90" t="str">
            <v>YES</v>
          </cell>
          <cell r="V90">
            <v>42198</v>
          </cell>
          <cell r="Z90" t="str">
            <v>NO</v>
          </cell>
          <cell r="AI90" t="str">
            <v>YES</v>
          </cell>
          <cell r="AK90" t="str">
            <v>Returned</v>
          </cell>
        </row>
        <row r="91">
          <cell r="A91" t="str">
            <v>513</v>
          </cell>
          <cell r="B91" t="str">
            <v>Thurlow C of E VCP School</v>
          </cell>
          <cell r="C91" t="str">
            <v>W</v>
          </cell>
          <cell r="D91" t="str">
            <v>Yes</v>
          </cell>
          <cell r="E91" t="str">
            <v>YES</v>
          </cell>
          <cell r="F91" t="str">
            <v>YES</v>
          </cell>
          <cell r="G91" t="str">
            <v>YES</v>
          </cell>
          <cell r="H91" t="str">
            <v>YES</v>
          </cell>
          <cell r="I91" t="str">
            <v>YES</v>
          </cell>
          <cell r="J91" t="str">
            <v>YES</v>
          </cell>
          <cell r="K91" t="str">
            <v>YES</v>
          </cell>
          <cell r="L91" t="str">
            <v>OPEN</v>
          </cell>
          <cell r="M91" t="str">
            <v>CLOSED</v>
          </cell>
          <cell r="N91" t="str">
            <v>NO</v>
          </cell>
          <cell r="O91" t="str">
            <v>NO</v>
          </cell>
          <cell r="P91" t="str">
            <v>NO</v>
          </cell>
          <cell r="Q91" t="str">
            <v>NO</v>
          </cell>
          <cell r="R91" t="str">
            <v>NO</v>
          </cell>
          <cell r="S91" t="str">
            <v>NO</v>
          </cell>
          <cell r="T91" t="str">
            <v>NO</v>
          </cell>
          <cell r="U91" t="str">
            <v>YES</v>
          </cell>
          <cell r="V91">
            <v>42033</v>
          </cell>
          <cell r="W91" t="str">
            <v>YES</v>
          </cell>
          <cell r="X91">
            <v>40470</v>
          </cell>
          <cell r="Y91" t="str">
            <v>NO</v>
          </cell>
          <cell r="Z91" t="str">
            <v>NO</v>
          </cell>
          <cell r="AI91" t="str">
            <v>YES</v>
          </cell>
          <cell r="AK91" t="str">
            <v>Returned</v>
          </cell>
        </row>
        <row r="92">
          <cell r="A92" t="str">
            <v>461</v>
          </cell>
          <cell r="B92" t="str">
            <v>Ickworth Park Primary School</v>
          </cell>
          <cell r="C92" t="str">
            <v>W</v>
          </cell>
          <cell r="D92" t="str">
            <v>No</v>
          </cell>
          <cell r="E92" t="str">
            <v>NO</v>
          </cell>
          <cell r="F92" t="str">
            <v>NO</v>
          </cell>
          <cell r="G92" t="str">
            <v>NO</v>
          </cell>
          <cell r="H92" t="str">
            <v>NO</v>
          </cell>
          <cell r="I92" t="str">
            <v>NO</v>
          </cell>
          <cell r="J92" t="str">
            <v>NO</v>
          </cell>
          <cell r="K92" t="str">
            <v>NO</v>
          </cell>
          <cell r="L92" t="str">
            <v>NO</v>
          </cell>
          <cell r="M92" t="str">
            <v>NO</v>
          </cell>
          <cell r="N92" t="str">
            <v>NO</v>
          </cell>
          <cell r="O92" t="str">
            <v>NO</v>
          </cell>
          <cell r="P92" t="str">
            <v>NO</v>
          </cell>
          <cell r="Q92" t="str">
            <v>NO</v>
          </cell>
          <cell r="R92" t="str">
            <v>NO</v>
          </cell>
          <cell r="S92" t="str">
            <v>NO</v>
          </cell>
          <cell r="T92" t="str">
            <v>NO</v>
          </cell>
          <cell r="Z92" t="str">
            <v>NO</v>
          </cell>
          <cell r="AI92" t="str">
            <v>YES</v>
          </cell>
          <cell r="AK92" t="str">
            <v>Returned</v>
          </cell>
        </row>
        <row r="93">
          <cell r="A93" t="str">
            <v>466</v>
          </cell>
          <cell r="B93" t="str">
            <v>Lakenheath Community Primary School</v>
          </cell>
          <cell r="C93" t="str">
            <v>W</v>
          </cell>
          <cell r="D93" t="str">
            <v>NO</v>
          </cell>
          <cell r="E93" t="str">
            <v>NO</v>
          </cell>
          <cell r="F93" t="str">
            <v>NO</v>
          </cell>
          <cell r="G93" t="str">
            <v>NO</v>
          </cell>
          <cell r="H93" t="str">
            <v>NO</v>
          </cell>
          <cell r="I93" t="str">
            <v>NO</v>
          </cell>
          <cell r="J93" t="str">
            <v>NO</v>
          </cell>
          <cell r="K93" t="str">
            <v>NO</v>
          </cell>
          <cell r="L93" t="str">
            <v>NO</v>
          </cell>
          <cell r="M93" t="str">
            <v>NO</v>
          </cell>
          <cell r="N93" t="str">
            <v>NO</v>
          </cell>
          <cell r="O93" t="str">
            <v>NO</v>
          </cell>
          <cell r="P93" t="str">
            <v>NO</v>
          </cell>
          <cell r="Q93" t="str">
            <v>NO</v>
          </cell>
          <cell r="R93" t="str">
            <v>NO</v>
          </cell>
          <cell r="S93" t="str">
            <v>NO</v>
          </cell>
          <cell r="T93" t="str">
            <v>NO</v>
          </cell>
          <cell r="Z93" t="str">
            <v>NO</v>
          </cell>
          <cell r="AI93" t="str">
            <v>YES</v>
          </cell>
          <cell r="AK93" t="str">
            <v>Returned</v>
          </cell>
        </row>
        <row r="94">
          <cell r="A94" t="str">
            <v>467</v>
          </cell>
          <cell r="B94" t="str">
            <v>Lavenham Community Primary School</v>
          </cell>
          <cell r="C94" t="str">
            <v>W</v>
          </cell>
          <cell r="D94" t="str">
            <v>Yes</v>
          </cell>
          <cell r="E94" t="str">
            <v>YES</v>
          </cell>
          <cell r="F94" t="str">
            <v>TRANSFER</v>
          </cell>
          <cell r="G94" t="str">
            <v>NO</v>
          </cell>
          <cell r="H94" t="str">
            <v>NO</v>
          </cell>
          <cell r="I94" t="str">
            <v>NO</v>
          </cell>
          <cell r="J94" t="str">
            <v>NO</v>
          </cell>
          <cell r="K94" t="str">
            <v>NO</v>
          </cell>
          <cell r="L94" t="str">
            <v>NO</v>
          </cell>
          <cell r="M94" t="str">
            <v>NO</v>
          </cell>
          <cell r="N94" t="str">
            <v>NO</v>
          </cell>
          <cell r="O94" t="str">
            <v>NO</v>
          </cell>
          <cell r="P94" t="str">
            <v>NO</v>
          </cell>
          <cell r="Q94" t="str">
            <v>NO</v>
          </cell>
          <cell r="R94" t="str">
            <v>NO</v>
          </cell>
          <cell r="S94" t="str">
            <v>NO</v>
          </cell>
          <cell r="T94" t="str">
            <v>NO</v>
          </cell>
          <cell r="Z94" t="str">
            <v>NO</v>
          </cell>
          <cell r="AI94" t="str">
            <v>YES</v>
          </cell>
          <cell r="AK94" t="str">
            <v>Returned</v>
          </cell>
        </row>
        <row r="95">
          <cell r="A95" t="str">
            <v>468</v>
          </cell>
          <cell r="B95" t="str">
            <v>All Saints C of E VCP School, BSE</v>
          </cell>
          <cell r="C95" t="str">
            <v>W</v>
          </cell>
          <cell r="D95" t="str">
            <v>No</v>
          </cell>
          <cell r="E95" t="str">
            <v>NO</v>
          </cell>
          <cell r="F95" t="str">
            <v>NO</v>
          </cell>
          <cell r="G95" t="str">
            <v>NO</v>
          </cell>
          <cell r="H95" t="str">
            <v>NO</v>
          </cell>
          <cell r="I95" t="str">
            <v>NO</v>
          </cell>
          <cell r="J95" t="str">
            <v>NO</v>
          </cell>
          <cell r="K95" t="str">
            <v>NO</v>
          </cell>
          <cell r="L95" t="str">
            <v>NO</v>
          </cell>
          <cell r="M95" t="str">
            <v>NO</v>
          </cell>
          <cell r="N95" t="str">
            <v>NO</v>
          </cell>
          <cell r="O95" t="str">
            <v>NO</v>
          </cell>
          <cell r="P95" t="str">
            <v>NO</v>
          </cell>
          <cell r="Q95" t="str">
            <v>NO</v>
          </cell>
          <cell r="R95" t="str">
            <v>NO</v>
          </cell>
          <cell r="S95" t="str">
            <v>NO</v>
          </cell>
          <cell r="T95" t="str">
            <v>NO</v>
          </cell>
          <cell r="Z95" t="str">
            <v>NO</v>
          </cell>
          <cell r="AI95" t="str">
            <v>YES</v>
          </cell>
          <cell r="AK95" t="str">
            <v>Returned</v>
          </cell>
        </row>
        <row r="96">
          <cell r="A96" t="str">
            <v>478</v>
          </cell>
          <cell r="B96" t="str">
            <v>Moulton C of E VCP School</v>
          </cell>
          <cell r="C96" t="str">
            <v>W</v>
          </cell>
          <cell r="D96" t="str">
            <v>No</v>
          </cell>
          <cell r="E96" t="str">
            <v>NO</v>
          </cell>
          <cell r="F96" t="str">
            <v>NO</v>
          </cell>
          <cell r="G96" t="str">
            <v>NO</v>
          </cell>
          <cell r="H96" t="str">
            <v>NO</v>
          </cell>
          <cell r="I96" t="str">
            <v>NO</v>
          </cell>
          <cell r="J96" t="str">
            <v>NO</v>
          </cell>
          <cell r="K96" t="str">
            <v>NO</v>
          </cell>
          <cell r="L96" t="str">
            <v>NO</v>
          </cell>
          <cell r="M96" t="str">
            <v>NO</v>
          </cell>
          <cell r="N96" t="str">
            <v>NO</v>
          </cell>
          <cell r="O96" t="str">
            <v>NO</v>
          </cell>
          <cell r="P96" t="str">
            <v>NO</v>
          </cell>
          <cell r="Q96" t="str">
            <v>NO</v>
          </cell>
          <cell r="R96" t="str">
            <v>NO</v>
          </cell>
          <cell r="S96" t="str">
            <v>NO</v>
          </cell>
          <cell r="T96" t="str">
            <v>NO</v>
          </cell>
          <cell r="Y96" t="str">
            <v>NO</v>
          </cell>
          <cell r="Z96" t="str">
            <v>NO</v>
          </cell>
          <cell r="AI96" t="str">
            <v>YES</v>
          </cell>
          <cell r="AK96" t="str">
            <v>Returned</v>
          </cell>
        </row>
        <row r="97">
          <cell r="A97" t="str">
            <v>479</v>
          </cell>
          <cell r="B97" t="str">
            <v>Nayland Primary School</v>
          </cell>
          <cell r="C97" t="str">
            <v>W</v>
          </cell>
          <cell r="D97" t="str">
            <v>Yes</v>
          </cell>
          <cell r="E97" t="str">
            <v>YES</v>
          </cell>
          <cell r="F97" t="str">
            <v>YES</v>
          </cell>
          <cell r="G97" t="str">
            <v>YES</v>
          </cell>
          <cell r="H97" t="str">
            <v>YES</v>
          </cell>
          <cell r="I97" t="str">
            <v>YES</v>
          </cell>
          <cell r="J97" t="str">
            <v>YES</v>
          </cell>
          <cell r="K97" t="str">
            <v>YES</v>
          </cell>
          <cell r="L97" t="str">
            <v>CON</v>
          </cell>
          <cell r="M97" t="str">
            <v>CON</v>
          </cell>
          <cell r="N97" t="str">
            <v>CON</v>
          </cell>
          <cell r="O97" t="str">
            <v>CON</v>
          </cell>
          <cell r="P97" t="str">
            <v>CON</v>
          </cell>
          <cell r="Q97" t="str">
            <v>CON</v>
          </cell>
          <cell r="R97" t="str">
            <v>CLOSED</v>
          </cell>
          <cell r="S97" t="str">
            <v>NO</v>
          </cell>
          <cell r="T97" t="str">
            <v>NO</v>
          </cell>
          <cell r="U97" t="str">
            <v>YES</v>
          </cell>
          <cell r="V97">
            <v>44044</v>
          </cell>
          <cell r="W97" t="str">
            <v>YES</v>
          </cell>
          <cell r="X97">
            <v>43024</v>
          </cell>
          <cell r="Y97" t="str">
            <v>NO</v>
          </cell>
          <cell r="Z97" t="str">
            <v>NO</v>
          </cell>
          <cell r="AI97" t="str">
            <v>YES</v>
          </cell>
          <cell r="AK97" t="str">
            <v>Returned</v>
          </cell>
        </row>
        <row r="98">
          <cell r="A98" t="str">
            <v>482</v>
          </cell>
          <cell r="B98" t="str">
            <v>Exning Primary School</v>
          </cell>
          <cell r="C98" t="str">
            <v>W</v>
          </cell>
          <cell r="D98" t="str">
            <v>Yes</v>
          </cell>
          <cell r="E98" t="str">
            <v>YES</v>
          </cell>
          <cell r="F98" t="str">
            <v>YES</v>
          </cell>
          <cell r="G98" t="str">
            <v>YES</v>
          </cell>
          <cell r="H98" t="str">
            <v>YES</v>
          </cell>
          <cell r="I98" t="str">
            <v>YES</v>
          </cell>
          <cell r="J98" t="str">
            <v>YES</v>
          </cell>
          <cell r="K98" t="str">
            <v>YES</v>
          </cell>
          <cell r="L98" t="str">
            <v>CON</v>
          </cell>
          <cell r="M98" t="str">
            <v>CON</v>
          </cell>
          <cell r="N98" t="str">
            <v>CON</v>
          </cell>
          <cell r="O98" t="str">
            <v>CON</v>
          </cell>
          <cell r="P98" t="str">
            <v>CON</v>
          </cell>
          <cell r="Q98" t="str">
            <v>CON</v>
          </cell>
          <cell r="R98" t="str">
            <v>CON</v>
          </cell>
          <cell r="S98" t="str">
            <v>CON</v>
          </cell>
          <cell r="T98" t="str">
            <v>CON</v>
          </cell>
          <cell r="W98" t="str">
            <v>YES</v>
          </cell>
          <cell r="X98">
            <v>41589</v>
          </cell>
          <cell r="Y98" t="str">
            <v>NO</v>
          </cell>
          <cell r="Z98" t="str">
            <v>CON</v>
          </cell>
          <cell r="AA98">
            <v>44773</v>
          </cell>
          <cell r="AB98">
            <v>44872</v>
          </cell>
          <cell r="AC98" t="str">
            <v>YES</v>
          </cell>
          <cell r="AD98" t="str">
            <v>YES</v>
          </cell>
          <cell r="AE98" t="str">
            <v>YES</v>
          </cell>
          <cell r="AF98" t="str">
            <v>YES</v>
          </cell>
          <cell r="AG98" t="str">
            <v>YES</v>
          </cell>
          <cell r="AH98" t="str">
            <v>YES</v>
          </cell>
          <cell r="AI98" t="str">
            <v>YES</v>
          </cell>
          <cell r="AK98" t="str">
            <v>Returned</v>
          </cell>
        </row>
        <row r="99">
          <cell r="A99" t="str">
            <v>486</v>
          </cell>
          <cell r="B99" t="str">
            <v>Paddocks Primary School</v>
          </cell>
          <cell r="C99" t="str">
            <v>W</v>
          </cell>
          <cell r="D99" t="str">
            <v>Yes</v>
          </cell>
          <cell r="E99" t="str">
            <v>YES</v>
          </cell>
          <cell r="F99" t="str">
            <v>YES</v>
          </cell>
          <cell r="G99" t="str">
            <v>YES</v>
          </cell>
          <cell r="H99" t="str">
            <v>YES</v>
          </cell>
          <cell r="I99" t="str">
            <v>YES</v>
          </cell>
          <cell r="J99" t="str">
            <v>YES</v>
          </cell>
          <cell r="K99" t="str">
            <v>YES</v>
          </cell>
          <cell r="L99" t="str">
            <v>OPEN</v>
          </cell>
          <cell r="M99" t="str">
            <v>CON</v>
          </cell>
          <cell r="N99" t="str">
            <v>CON</v>
          </cell>
          <cell r="O99" t="str">
            <v>CON</v>
          </cell>
          <cell r="P99" t="str">
            <v>CON</v>
          </cell>
          <cell r="Q99" t="str">
            <v>CON</v>
          </cell>
          <cell r="R99" t="str">
            <v>CON</v>
          </cell>
          <cell r="S99" t="str">
            <v>CON</v>
          </cell>
          <cell r="T99" t="str">
            <v>CON</v>
          </cell>
          <cell r="W99" t="str">
            <v>YES</v>
          </cell>
          <cell r="X99">
            <v>44895</v>
          </cell>
          <cell r="Y99" t="str">
            <v>NO</v>
          </cell>
          <cell r="Z99" t="str">
            <v>CON</v>
          </cell>
          <cell r="AA99">
            <v>44804</v>
          </cell>
          <cell r="AB99">
            <v>44883</v>
          </cell>
          <cell r="AC99" t="str">
            <v>YES</v>
          </cell>
          <cell r="AD99" t="str">
            <v>YES</v>
          </cell>
          <cell r="AE99" t="str">
            <v>YES</v>
          </cell>
          <cell r="AF99" t="str">
            <v>YES</v>
          </cell>
          <cell r="AG99" t="str">
            <v>YES</v>
          </cell>
          <cell r="AH99" t="str">
            <v>YES</v>
          </cell>
          <cell r="AI99" t="str">
            <v>YES</v>
          </cell>
          <cell r="AK99" t="str">
            <v>Returned</v>
          </cell>
        </row>
        <row r="100">
          <cell r="A100" t="str">
            <v>488</v>
          </cell>
          <cell r="B100" t="str">
            <v>Norton C of E VCP School</v>
          </cell>
          <cell r="C100" t="str">
            <v>W</v>
          </cell>
          <cell r="D100" t="str">
            <v>No</v>
          </cell>
          <cell r="E100" t="str">
            <v>NO</v>
          </cell>
          <cell r="F100" t="str">
            <v>NO</v>
          </cell>
          <cell r="G100" t="str">
            <v>NO</v>
          </cell>
          <cell r="H100" t="str">
            <v>NO</v>
          </cell>
          <cell r="I100" t="str">
            <v>NO</v>
          </cell>
          <cell r="J100" t="str">
            <v>NO</v>
          </cell>
          <cell r="K100" t="str">
            <v>NO</v>
          </cell>
          <cell r="L100" t="str">
            <v>NO</v>
          </cell>
          <cell r="M100" t="str">
            <v>NO</v>
          </cell>
          <cell r="N100" t="str">
            <v>NO</v>
          </cell>
          <cell r="O100" t="str">
            <v>NO</v>
          </cell>
          <cell r="P100" t="str">
            <v>NO</v>
          </cell>
          <cell r="Q100" t="str">
            <v>NO</v>
          </cell>
          <cell r="R100" t="str">
            <v>NO</v>
          </cell>
          <cell r="S100" t="str">
            <v>NO</v>
          </cell>
          <cell r="T100" t="str">
            <v>NO</v>
          </cell>
          <cell r="Z100" t="str">
            <v>NO</v>
          </cell>
          <cell r="AI100" t="str">
            <v>YES</v>
          </cell>
          <cell r="AK100" t="str">
            <v>Returned</v>
          </cell>
        </row>
        <row r="101">
          <cell r="A101" t="str">
            <v>495</v>
          </cell>
          <cell r="B101" t="str">
            <v>Risby C of E VCP School</v>
          </cell>
          <cell r="C101" t="str">
            <v>W</v>
          </cell>
          <cell r="D101" t="str">
            <v>Yes</v>
          </cell>
          <cell r="E101" t="str">
            <v>YES</v>
          </cell>
          <cell r="F101" t="str">
            <v>YES</v>
          </cell>
          <cell r="G101" t="str">
            <v>YES</v>
          </cell>
          <cell r="H101" t="str">
            <v>YES</v>
          </cell>
          <cell r="I101" t="str">
            <v>YES</v>
          </cell>
          <cell r="J101" t="str">
            <v>YES</v>
          </cell>
          <cell r="K101" t="str">
            <v>YES</v>
          </cell>
          <cell r="L101" t="str">
            <v>NO</v>
          </cell>
          <cell r="M101" t="str">
            <v>NO</v>
          </cell>
          <cell r="N101" t="str">
            <v>NO</v>
          </cell>
          <cell r="O101" t="str">
            <v>NO</v>
          </cell>
          <cell r="P101" t="str">
            <v>NO</v>
          </cell>
          <cell r="Q101" t="str">
            <v>NO</v>
          </cell>
          <cell r="R101" t="str">
            <v>NO</v>
          </cell>
          <cell r="S101" t="str">
            <v>NO</v>
          </cell>
          <cell r="T101" t="str">
            <v>NO</v>
          </cell>
          <cell r="U101" t="str">
            <v>YES</v>
          </cell>
          <cell r="V101">
            <v>41591</v>
          </cell>
          <cell r="W101" t="str">
            <v>YES</v>
          </cell>
          <cell r="X101">
            <v>40498</v>
          </cell>
          <cell r="Y101" t="str">
            <v>NO</v>
          </cell>
          <cell r="Z101" t="str">
            <v>NO</v>
          </cell>
          <cell r="AI101" t="str">
            <v>YES</v>
          </cell>
          <cell r="AK101" t="str">
            <v>Returned</v>
          </cell>
        </row>
        <row r="102">
          <cell r="A102" t="str">
            <v>499</v>
          </cell>
          <cell r="B102" t="str">
            <v>Stanton Community Primary School</v>
          </cell>
          <cell r="C102" t="str">
            <v>W</v>
          </cell>
          <cell r="D102" t="str">
            <v>No</v>
          </cell>
          <cell r="E102" t="str">
            <v>NO</v>
          </cell>
          <cell r="F102" t="str">
            <v>NO</v>
          </cell>
          <cell r="G102" t="str">
            <v>NO</v>
          </cell>
          <cell r="H102" t="str">
            <v>NO</v>
          </cell>
          <cell r="I102" t="str">
            <v>NO</v>
          </cell>
          <cell r="J102" t="str">
            <v>NO</v>
          </cell>
          <cell r="K102" t="str">
            <v>NO</v>
          </cell>
          <cell r="L102" t="str">
            <v>NO</v>
          </cell>
          <cell r="M102" t="str">
            <v>NO</v>
          </cell>
          <cell r="N102" t="str">
            <v>NO</v>
          </cell>
          <cell r="O102" t="str">
            <v>NO</v>
          </cell>
          <cell r="P102" t="str">
            <v>NO</v>
          </cell>
          <cell r="Q102" t="str">
            <v>NO</v>
          </cell>
          <cell r="R102" t="str">
            <v>NO</v>
          </cell>
          <cell r="S102" t="str">
            <v>NO</v>
          </cell>
          <cell r="T102" t="str">
            <v>NO</v>
          </cell>
          <cell r="Z102" t="str">
            <v>NO</v>
          </cell>
          <cell r="AI102" t="str">
            <v>YES</v>
          </cell>
          <cell r="AK102" t="str">
            <v>Returned</v>
          </cell>
        </row>
        <row r="103">
          <cell r="A103" t="str">
            <v>504</v>
          </cell>
          <cell r="B103" t="str">
            <v>Wood Ley Community Primary School</v>
          </cell>
          <cell r="C103" t="str">
            <v>W</v>
          </cell>
          <cell r="D103" t="str">
            <v>Yes</v>
          </cell>
          <cell r="E103" t="str">
            <v>YES</v>
          </cell>
          <cell r="F103" t="str">
            <v>YES</v>
          </cell>
          <cell r="G103" t="str">
            <v>YES</v>
          </cell>
          <cell r="H103" t="str">
            <v>YES</v>
          </cell>
          <cell r="I103" t="str">
            <v>YES</v>
          </cell>
          <cell r="J103" t="str">
            <v>YES</v>
          </cell>
          <cell r="K103" t="str">
            <v>YES</v>
          </cell>
          <cell r="L103" t="str">
            <v>OPEN</v>
          </cell>
          <cell r="M103" t="str">
            <v>OPEN</v>
          </cell>
          <cell r="N103" t="str">
            <v>NO</v>
          </cell>
          <cell r="O103" t="str">
            <v>NO</v>
          </cell>
          <cell r="P103" t="str">
            <v>NO</v>
          </cell>
          <cell r="Q103" t="str">
            <v>NO</v>
          </cell>
          <cell r="R103" t="str">
            <v>NO</v>
          </cell>
          <cell r="S103" t="str">
            <v>NO</v>
          </cell>
          <cell r="T103" t="str">
            <v>NO</v>
          </cell>
          <cell r="Z103" t="str">
            <v>NO</v>
          </cell>
          <cell r="AI103" t="str">
            <v>YES</v>
          </cell>
          <cell r="AK103" t="str">
            <v>Returned</v>
          </cell>
        </row>
        <row r="104">
          <cell r="A104" t="str">
            <v>507</v>
          </cell>
          <cell r="B104" t="str">
            <v>St Gregory C of E VCP School</v>
          </cell>
          <cell r="C104" t="str">
            <v>W</v>
          </cell>
          <cell r="D104" t="str">
            <v>Yes</v>
          </cell>
          <cell r="E104" t="str">
            <v>YES</v>
          </cell>
          <cell r="F104" t="str">
            <v>YES</v>
          </cell>
          <cell r="G104" t="str">
            <v>YES</v>
          </cell>
          <cell r="H104" t="str">
            <v>YES</v>
          </cell>
          <cell r="I104" t="str">
            <v>YES</v>
          </cell>
          <cell r="J104" t="str">
            <v>YES</v>
          </cell>
          <cell r="K104" t="str">
            <v>YES</v>
          </cell>
          <cell r="L104" t="str">
            <v>CON</v>
          </cell>
          <cell r="M104" t="str">
            <v>CON</v>
          </cell>
          <cell r="N104" t="str">
            <v>CON</v>
          </cell>
          <cell r="O104" t="str">
            <v>CON</v>
          </cell>
          <cell r="P104" t="str">
            <v>CON</v>
          </cell>
          <cell r="Q104" t="str">
            <v>CON</v>
          </cell>
          <cell r="R104" t="str">
            <v>CON</v>
          </cell>
          <cell r="S104" t="str">
            <v>CON</v>
          </cell>
          <cell r="T104" t="str">
            <v>CON</v>
          </cell>
          <cell r="W104" t="str">
            <v>YES</v>
          </cell>
          <cell r="X104">
            <v>43769</v>
          </cell>
          <cell r="Y104" t="str">
            <v>NO</v>
          </cell>
          <cell r="Z104" t="str">
            <v>CON</v>
          </cell>
          <cell r="AA104">
            <v>44773</v>
          </cell>
          <cell r="AB104">
            <v>44908</v>
          </cell>
          <cell r="AF104" t="str">
            <v>YES</v>
          </cell>
          <cell r="AG104" t="str">
            <v>YES</v>
          </cell>
          <cell r="AH104" t="str">
            <v>YES</v>
          </cell>
          <cell r="AI104" t="str">
            <v>YES</v>
          </cell>
          <cell r="AK104" t="str">
            <v>Returned</v>
          </cell>
        </row>
        <row r="105">
          <cell r="A105" t="str">
            <v>508</v>
          </cell>
          <cell r="B105" t="str">
            <v>Trinity CEVA Primary School (Stowmarket)</v>
          </cell>
          <cell r="C105" t="str">
            <v>W</v>
          </cell>
          <cell r="L105" t="str">
            <v>NO</v>
          </cell>
          <cell r="M105" t="str">
            <v>NO</v>
          </cell>
          <cell r="N105" t="str">
            <v>NO</v>
          </cell>
          <cell r="O105" t="str">
            <v>NO</v>
          </cell>
          <cell r="P105" t="str">
            <v>NO</v>
          </cell>
          <cell r="Q105" t="str">
            <v>NO</v>
          </cell>
          <cell r="R105" t="str">
            <v>NO</v>
          </cell>
          <cell r="S105" t="str">
            <v>NO</v>
          </cell>
          <cell r="T105" t="str">
            <v>NO</v>
          </cell>
          <cell r="Z105" t="str">
            <v>NO</v>
          </cell>
          <cell r="AI105" t="str">
            <v>YES</v>
          </cell>
          <cell r="AK105" t="str">
            <v>Returned</v>
          </cell>
        </row>
        <row r="106">
          <cell r="A106" t="str">
            <v>517</v>
          </cell>
          <cell r="B106" t="str">
            <v>Walsham-le-Willows C of E VCP School</v>
          </cell>
          <cell r="C106" t="str">
            <v>W</v>
          </cell>
          <cell r="D106" t="str">
            <v>Yes</v>
          </cell>
          <cell r="E106" t="str">
            <v>YES</v>
          </cell>
          <cell r="F106" t="str">
            <v>YES</v>
          </cell>
          <cell r="G106" t="str">
            <v>YES</v>
          </cell>
          <cell r="H106" t="str">
            <v>YES</v>
          </cell>
          <cell r="I106" t="str">
            <v>YES</v>
          </cell>
          <cell r="J106" t="str">
            <v>YES</v>
          </cell>
          <cell r="K106" t="str">
            <v>NO</v>
          </cell>
          <cell r="L106" t="str">
            <v>NO</v>
          </cell>
          <cell r="M106" t="str">
            <v>NO</v>
          </cell>
          <cell r="N106" t="str">
            <v>NO</v>
          </cell>
          <cell r="O106" t="str">
            <v>NO</v>
          </cell>
          <cell r="P106" t="str">
            <v>NO</v>
          </cell>
          <cell r="Q106" t="str">
            <v>NO</v>
          </cell>
          <cell r="R106" t="str">
            <v>NO</v>
          </cell>
          <cell r="S106" t="str">
            <v>NO</v>
          </cell>
          <cell r="T106" t="str">
            <v>NO</v>
          </cell>
          <cell r="W106" t="str">
            <v>YES</v>
          </cell>
          <cell r="X106">
            <v>40455</v>
          </cell>
          <cell r="Y106" t="str">
            <v>NO</v>
          </cell>
          <cell r="Z106" t="str">
            <v>NO</v>
          </cell>
          <cell r="AI106" t="str">
            <v>YES</v>
          </cell>
          <cell r="AK106" t="str">
            <v>Returned</v>
          </cell>
        </row>
        <row r="107">
          <cell r="A107" t="str">
            <v>552</v>
          </cell>
          <cell r="B107" t="str">
            <v>King Edward VI C of E VCU School</v>
          </cell>
          <cell r="C107" t="str">
            <v>W</v>
          </cell>
          <cell r="D107" t="str">
            <v>Yes</v>
          </cell>
          <cell r="E107" t="str">
            <v>YES</v>
          </cell>
          <cell r="F107" t="str">
            <v>YES</v>
          </cell>
          <cell r="G107" t="str">
            <v>YES</v>
          </cell>
          <cell r="H107" t="str">
            <v>YES</v>
          </cell>
          <cell r="I107" t="str">
            <v>YES</v>
          </cell>
          <cell r="J107" t="str">
            <v>YES</v>
          </cell>
          <cell r="K107" t="str">
            <v>YES</v>
          </cell>
          <cell r="L107" t="str">
            <v>CON</v>
          </cell>
          <cell r="M107" t="str">
            <v>CON</v>
          </cell>
          <cell r="N107" t="str">
            <v>CON</v>
          </cell>
          <cell r="O107" t="str">
            <v>CON</v>
          </cell>
          <cell r="P107" t="str">
            <v>CON</v>
          </cell>
          <cell r="Q107" t="str">
            <v>CON</v>
          </cell>
          <cell r="R107" t="str">
            <v>CON</v>
          </cell>
          <cell r="S107" t="str">
            <v>CON</v>
          </cell>
          <cell r="Z107">
            <v>0</v>
          </cell>
          <cell r="AI107" t="str">
            <v/>
          </cell>
          <cell r="AK107">
            <v>0</v>
          </cell>
        </row>
        <row r="108">
          <cell r="A108" t="str">
            <v>560</v>
          </cell>
          <cell r="B108" t="str">
            <v>Thurston Community College</v>
          </cell>
          <cell r="C108" t="str">
            <v>W</v>
          </cell>
          <cell r="D108" t="str">
            <v>No</v>
          </cell>
          <cell r="E108" t="str">
            <v>NO</v>
          </cell>
          <cell r="F108" t="str">
            <v>NO</v>
          </cell>
          <cell r="G108" t="str">
            <v>NO</v>
          </cell>
          <cell r="H108" t="str">
            <v>NO</v>
          </cell>
          <cell r="I108" t="str">
            <v>YES</v>
          </cell>
          <cell r="J108" t="str">
            <v>YES</v>
          </cell>
          <cell r="K108" t="str">
            <v>TRANSFER</v>
          </cell>
          <cell r="L108" t="str">
            <v>NO</v>
          </cell>
          <cell r="M108" t="str">
            <v>NO</v>
          </cell>
          <cell r="N108" t="str">
            <v>NO</v>
          </cell>
          <cell r="O108" t="str">
            <v>NO</v>
          </cell>
          <cell r="P108" t="str">
            <v>NO</v>
          </cell>
          <cell r="Q108" t="str">
            <v>NO</v>
          </cell>
          <cell r="R108" t="str">
            <v>NO</v>
          </cell>
          <cell r="S108" t="str">
            <v>NO</v>
          </cell>
          <cell r="T108" t="str">
            <v>NO</v>
          </cell>
          <cell r="Z108" t="str">
            <v>NO</v>
          </cell>
          <cell r="AI108" t="str">
            <v>YES</v>
          </cell>
          <cell r="AK108" t="str">
            <v>Returned</v>
          </cell>
        </row>
        <row r="109">
          <cell r="A109" t="str">
            <v>579</v>
          </cell>
          <cell r="B109" t="str">
            <v>Hillside Special School</v>
          </cell>
          <cell r="C109" t="str">
            <v>W</v>
          </cell>
          <cell r="D109" t="str">
            <v>No</v>
          </cell>
          <cell r="E109" t="str">
            <v>No</v>
          </cell>
          <cell r="F109" t="str">
            <v>NO</v>
          </cell>
          <cell r="G109" t="str">
            <v>NO</v>
          </cell>
          <cell r="H109" t="str">
            <v>NO</v>
          </cell>
          <cell r="I109" t="str">
            <v>NO</v>
          </cell>
          <cell r="J109" t="str">
            <v>NO</v>
          </cell>
          <cell r="K109" t="str">
            <v>NO</v>
          </cell>
          <cell r="L109" t="str">
            <v>NO</v>
          </cell>
          <cell r="M109" t="str">
            <v>NO</v>
          </cell>
          <cell r="N109" t="str">
            <v>NO</v>
          </cell>
          <cell r="O109" t="str">
            <v>NO</v>
          </cell>
          <cell r="P109" t="str">
            <v>NO</v>
          </cell>
          <cell r="Q109" t="str">
            <v>NO</v>
          </cell>
          <cell r="R109" t="str">
            <v>NO</v>
          </cell>
          <cell r="S109" t="str">
            <v>NO</v>
          </cell>
          <cell r="T109" t="str">
            <v>NO</v>
          </cell>
          <cell r="Z109" t="str">
            <v>NO</v>
          </cell>
          <cell r="AI109" t="str">
            <v>YES</v>
          </cell>
          <cell r="AK109" t="str">
            <v>Returned</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3"/>
      <sheetName val="Stats"/>
      <sheetName val="Sheet1"/>
      <sheetName val="Sheet2"/>
    </sheetNames>
    <sheetDataSet>
      <sheetData sheetId="0">
        <row r="6">
          <cell r="A6">
            <v>11</v>
          </cell>
          <cell r="B6" t="str">
            <v>Benhall, St Mary's C of E VCP School</v>
          </cell>
          <cell r="C6"/>
          <cell r="D6" t="str">
            <v>P</v>
          </cell>
          <cell r="E6" t="str">
            <v>X</v>
          </cell>
          <cell r="F6"/>
          <cell r="G6"/>
          <cell r="H6">
            <v>1</v>
          </cell>
          <cell r="I6" t="str">
            <v>Y</v>
          </cell>
          <cell r="J6" t="str">
            <v>Y</v>
          </cell>
          <cell r="K6">
            <v>45009</v>
          </cell>
          <cell r="L6">
            <v>45009</v>
          </cell>
          <cell r="M6"/>
          <cell r="N6"/>
          <cell r="O6"/>
          <cell r="P6"/>
          <cell r="Q6"/>
          <cell r="R6"/>
          <cell r="S6"/>
          <cell r="T6"/>
          <cell r="U6"/>
          <cell r="V6"/>
          <cell r="W6"/>
          <cell r="X6"/>
          <cell r="Y6"/>
          <cell r="Z6"/>
          <cell r="AA6"/>
          <cell r="AB6"/>
          <cell r="AC6"/>
          <cell r="AD6"/>
          <cell r="AE6"/>
          <cell r="AF6"/>
          <cell r="AH6"/>
          <cell r="AI6" t="str">
            <v>P</v>
          </cell>
          <cell r="AJ6" t="str">
            <v>P</v>
          </cell>
          <cell r="AK6" t="str">
            <v xml:space="preserve"> </v>
          </cell>
          <cell r="AL6" t="str">
            <v xml:space="preserve"> </v>
          </cell>
          <cell r="AM6">
            <v>11</v>
          </cell>
          <cell r="AN6" t="str">
            <v>Returned</v>
          </cell>
        </row>
        <row r="7">
          <cell r="A7">
            <v>12</v>
          </cell>
          <cell r="B7" t="str">
            <v>Blundeston C of E VCP School</v>
          </cell>
          <cell r="C7"/>
          <cell r="D7" t="str">
            <v>P</v>
          </cell>
          <cell r="E7"/>
          <cell r="F7" t="str">
            <v>X</v>
          </cell>
          <cell r="G7"/>
          <cell r="H7">
            <v>1</v>
          </cell>
          <cell r="I7" t="str">
            <v>y</v>
          </cell>
          <cell r="J7" t="str">
            <v>y</v>
          </cell>
          <cell r="K7">
            <v>44988</v>
          </cell>
          <cell r="L7">
            <v>44991</v>
          </cell>
          <cell r="M7"/>
          <cell r="N7"/>
          <cell r="O7"/>
          <cell r="P7"/>
          <cell r="Q7"/>
          <cell r="R7"/>
          <cell r="S7"/>
          <cell r="T7"/>
          <cell r="U7"/>
          <cell r="V7"/>
          <cell r="W7"/>
          <cell r="X7"/>
          <cell r="Y7"/>
          <cell r="Z7"/>
          <cell r="AA7"/>
          <cell r="AB7"/>
          <cell r="AC7"/>
          <cell r="AD7"/>
          <cell r="AE7" t="str">
            <v>X</v>
          </cell>
          <cell r="AF7" t="str">
            <v>Arbor Education.com</v>
          </cell>
          <cell r="AH7"/>
          <cell r="AI7" t="str">
            <v>P</v>
          </cell>
          <cell r="AJ7" t="str">
            <v xml:space="preserve"> </v>
          </cell>
          <cell r="AK7" t="str">
            <v>P</v>
          </cell>
          <cell r="AL7" t="str">
            <v xml:space="preserve"> </v>
          </cell>
          <cell r="AM7">
            <v>12</v>
          </cell>
          <cell r="AN7" t="str">
            <v>Returned</v>
          </cell>
        </row>
        <row r="8">
          <cell r="A8">
            <v>17</v>
          </cell>
          <cell r="B8" t="str">
            <v>St Botolph's CEVCP School</v>
          </cell>
          <cell r="C8"/>
          <cell r="D8" t="str">
            <v>P</v>
          </cell>
          <cell r="E8"/>
          <cell r="F8" t="str">
            <v>X</v>
          </cell>
          <cell r="G8"/>
          <cell r="H8">
            <v>1</v>
          </cell>
          <cell r="I8" t="str">
            <v>Y</v>
          </cell>
          <cell r="J8" t="str">
            <v>Y</v>
          </cell>
          <cell r="K8">
            <v>45060</v>
          </cell>
          <cell r="L8">
            <v>45063</v>
          </cell>
          <cell r="M8"/>
          <cell r="N8"/>
          <cell r="O8"/>
          <cell r="P8"/>
          <cell r="Q8" t="str">
            <v>X</v>
          </cell>
          <cell r="R8"/>
          <cell r="S8"/>
          <cell r="T8"/>
          <cell r="U8"/>
          <cell r="V8"/>
          <cell r="W8"/>
          <cell r="X8"/>
          <cell r="Y8"/>
          <cell r="Z8"/>
          <cell r="AA8"/>
          <cell r="AB8"/>
          <cell r="AC8"/>
          <cell r="AD8"/>
          <cell r="AE8"/>
          <cell r="AF8" t="str">
            <v>Email from school to confirm looking into, Chased again 15.05.23</v>
          </cell>
          <cell r="AH8"/>
          <cell r="AI8" t="str">
            <v>P</v>
          </cell>
          <cell r="AJ8" t="str">
            <v xml:space="preserve"> </v>
          </cell>
          <cell r="AK8" t="str">
            <v>P</v>
          </cell>
          <cell r="AL8" t="str">
            <v xml:space="preserve"> </v>
          </cell>
          <cell r="AM8">
            <v>17</v>
          </cell>
          <cell r="AN8" t="str">
            <v>Returned</v>
          </cell>
        </row>
        <row r="9">
          <cell r="A9">
            <v>19</v>
          </cell>
          <cell r="B9" t="str">
            <v>Carlton Colville Primary School</v>
          </cell>
          <cell r="C9"/>
          <cell r="D9" t="str">
            <v>P</v>
          </cell>
          <cell r="E9"/>
          <cell r="F9" t="str">
            <v>X</v>
          </cell>
          <cell r="G9"/>
          <cell r="H9">
            <v>1</v>
          </cell>
          <cell r="I9" t="str">
            <v>Y</v>
          </cell>
          <cell r="J9" t="str">
            <v>Y</v>
          </cell>
          <cell r="K9">
            <v>45014</v>
          </cell>
          <cell r="L9">
            <v>45019</v>
          </cell>
          <cell r="M9"/>
          <cell r="N9"/>
          <cell r="O9"/>
          <cell r="P9"/>
          <cell r="Q9"/>
          <cell r="R9"/>
          <cell r="S9"/>
          <cell r="T9"/>
          <cell r="U9"/>
          <cell r="V9"/>
          <cell r="W9"/>
          <cell r="X9"/>
          <cell r="Y9"/>
          <cell r="Z9"/>
          <cell r="AA9" t="str">
            <v>X</v>
          </cell>
          <cell r="AB9"/>
          <cell r="AC9"/>
          <cell r="AD9"/>
          <cell r="AE9"/>
          <cell r="AF9"/>
          <cell r="AH9"/>
          <cell r="AI9" t="str">
            <v>P</v>
          </cell>
          <cell r="AJ9" t="str">
            <v xml:space="preserve"> </v>
          </cell>
          <cell r="AK9" t="str">
            <v>P</v>
          </cell>
          <cell r="AL9" t="str">
            <v xml:space="preserve"> </v>
          </cell>
          <cell r="AM9">
            <v>19</v>
          </cell>
          <cell r="AN9" t="str">
            <v>Returned</v>
          </cell>
        </row>
        <row r="10">
          <cell r="A10">
            <v>22</v>
          </cell>
          <cell r="B10" t="str">
            <v>Corton CEVCP School</v>
          </cell>
          <cell r="C10"/>
          <cell r="D10" t="str">
            <v>P</v>
          </cell>
          <cell r="E10" t="str">
            <v>X</v>
          </cell>
          <cell r="F10"/>
          <cell r="G10"/>
          <cell r="H10">
            <v>1</v>
          </cell>
          <cell r="I10" t="str">
            <v>y</v>
          </cell>
          <cell r="J10" t="str">
            <v>y</v>
          </cell>
          <cell r="K10">
            <v>45008</v>
          </cell>
          <cell r="L10">
            <v>45012</v>
          </cell>
          <cell r="M10"/>
          <cell r="N10"/>
          <cell r="O10"/>
          <cell r="P10"/>
          <cell r="Q10"/>
          <cell r="R10"/>
          <cell r="S10"/>
          <cell r="T10"/>
          <cell r="U10"/>
          <cell r="V10"/>
          <cell r="W10"/>
          <cell r="X10"/>
          <cell r="Y10"/>
          <cell r="Z10"/>
          <cell r="AA10"/>
          <cell r="AB10"/>
          <cell r="AC10"/>
          <cell r="AD10"/>
          <cell r="AE10"/>
          <cell r="AF10"/>
          <cell r="AH10"/>
          <cell r="AI10" t="str">
            <v>P</v>
          </cell>
          <cell r="AJ10" t="str">
            <v>P</v>
          </cell>
          <cell r="AK10" t="str">
            <v xml:space="preserve"> </v>
          </cell>
          <cell r="AL10" t="str">
            <v xml:space="preserve"> </v>
          </cell>
          <cell r="AM10">
            <v>20</v>
          </cell>
          <cell r="AN10" t="str">
            <v>Returned</v>
          </cell>
        </row>
        <row r="11">
          <cell r="A11">
            <v>25</v>
          </cell>
          <cell r="B11" t="str">
            <v>Sir Robert Hitcham's CEVAP School, Debenham</v>
          </cell>
          <cell r="C11"/>
          <cell r="D11" t="str">
            <v>P</v>
          </cell>
          <cell r="E11"/>
          <cell r="F11" t="str">
            <v>X</v>
          </cell>
          <cell r="G11"/>
          <cell r="H11">
            <v>1</v>
          </cell>
          <cell r="I11" t="str">
            <v>y</v>
          </cell>
          <cell r="J11" t="str">
            <v>y</v>
          </cell>
          <cell r="K11">
            <v>45085</v>
          </cell>
          <cell r="L11">
            <v>45097</v>
          </cell>
          <cell r="M11"/>
          <cell r="N11"/>
          <cell r="O11"/>
          <cell r="P11"/>
          <cell r="Q11"/>
          <cell r="R11"/>
          <cell r="S11"/>
          <cell r="T11"/>
          <cell r="U11"/>
          <cell r="V11" t="str">
            <v>X</v>
          </cell>
          <cell r="W11" t="str">
            <v>X</v>
          </cell>
          <cell r="X11"/>
          <cell r="Y11"/>
          <cell r="Z11"/>
          <cell r="AA11"/>
          <cell r="AB11"/>
          <cell r="AC11"/>
          <cell r="AD11"/>
          <cell r="AE11"/>
          <cell r="AF11" t="str">
            <v>Chased 15/05/23 and 02/06/23</v>
          </cell>
          <cell r="AH11"/>
          <cell r="AI11" t="str">
            <v>P</v>
          </cell>
          <cell r="AJ11" t="str">
            <v xml:space="preserve"> </v>
          </cell>
          <cell r="AK11" t="str">
            <v>P</v>
          </cell>
          <cell r="AL11" t="str">
            <v xml:space="preserve"> </v>
          </cell>
          <cell r="AM11">
            <v>23</v>
          </cell>
          <cell r="AN11" t="str">
            <v>Returned</v>
          </cell>
        </row>
        <row r="12">
          <cell r="A12">
            <v>29</v>
          </cell>
          <cell r="B12" t="str">
            <v>Earl Soham Community Primary School</v>
          </cell>
          <cell r="C12"/>
          <cell r="D12" t="str">
            <v>P</v>
          </cell>
          <cell r="E12" t="str">
            <v>X</v>
          </cell>
          <cell r="F12"/>
          <cell r="G12"/>
          <cell r="H12">
            <v>1</v>
          </cell>
          <cell r="I12" t="str">
            <v>Y</v>
          </cell>
          <cell r="J12" t="str">
            <v>Y</v>
          </cell>
          <cell r="K12">
            <v>45013</v>
          </cell>
          <cell r="L12">
            <v>45019</v>
          </cell>
          <cell r="M12"/>
          <cell r="N12"/>
          <cell r="O12"/>
          <cell r="P12"/>
          <cell r="Q12"/>
          <cell r="R12"/>
          <cell r="S12"/>
          <cell r="T12"/>
          <cell r="U12"/>
          <cell r="V12"/>
          <cell r="W12"/>
          <cell r="X12"/>
          <cell r="Y12"/>
          <cell r="Z12"/>
          <cell r="AA12"/>
          <cell r="AB12"/>
          <cell r="AC12"/>
          <cell r="AD12"/>
          <cell r="AE12"/>
          <cell r="AF12"/>
          <cell r="AH12"/>
          <cell r="AI12" t="str">
            <v>P</v>
          </cell>
          <cell r="AJ12" t="str">
            <v>P</v>
          </cell>
          <cell r="AK12" t="str">
            <v xml:space="preserve"> </v>
          </cell>
          <cell r="AL12" t="str">
            <v xml:space="preserve"> </v>
          </cell>
          <cell r="AM12">
            <v>25</v>
          </cell>
          <cell r="AN12" t="str">
            <v>Returned</v>
          </cell>
        </row>
        <row r="13">
          <cell r="A13">
            <v>35</v>
          </cell>
          <cell r="B13" t="str">
            <v>Sir Robert Hitcham's CEVAP School, Framlingham</v>
          </cell>
          <cell r="C13"/>
          <cell r="D13" t="str">
            <v>P</v>
          </cell>
          <cell r="E13"/>
          <cell r="F13"/>
          <cell r="G13" t="str">
            <v>X</v>
          </cell>
          <cell r="H13">
            <v>1</v>
          </cell>
          <cell r="I13" t="str">
            <v>Y</v>
          </cell>
          <cell r="J13" t="str">
            <v>Y</v>
          </cell>
          <cell r="K13">
            <v>45014</v>
          </cell>
          <cell r="L13">
            <v>45016</v>
          </cell>
          <cell r="M13"/>
          <cell r="N13"/>
          <cell r="O13"/>
          <cell r="P13"/>
          <cell r="Q13"/>
          <cell r="R13"/>
          <cell r="S13"/>
          <cell r="T13"/>
          <cell r="U13"/>
          <cell r="V13"/>
          <cell r="W13"/>
          <cell r="X13"/>
          <cell r="Y13"/>
          <cell r="Z13"/>
          <cell r="AA13"/>
          <cell r="AB13"/>
          <cell r="AC13"/>
          <cell r="AD13"/>
          <cell r="AE13"/>
          <cell r="AF13"/>
          <cell r="AH13"/>
          <cell r="AI13" t="str">
            <v>P</v>
          </cell>
          <cell r="AJ13" t="str">
            <v xml:space="preserve"> </v>
          </cell>
          <cell r="AK13" t="str">
            <v xml:space="preserve"> </v>
          </cell>
          <cell r="AL13" t="str">
            <v>P</v>
          </cell>
          <cell r="AM13">
            <v>26</v>
          </cell>
          <cell r="AN13" t="str">
            <v>Returned</v>
          </cell>
        </row>
        <row r="14">
          <cell r="A14">
            <v>50</v>
          </cell>
          <cell r="B14" t="str">
            <v>Kelsale CEVCP School</v>
          </cell>
          <cell r="C14"/>
          <cell r="D14" t="str">
            <v>P</v>
          </cell>
          <cell r="E14"/>
          <cell r="F14" t="str">
            <v>X</v>
          </cell>
          <cell r="G14"/>
          <cell r="H14">
            <v>1</v>
          </cell>
          <cell r="I14" t="str">
            <v>Y</v>
          </cell>
          <cell r="J14" t="str">
            <v>Y</v>
          </cell>
          <cell r="K14">
            <v>44957</v>
          </cell>
          <cell r="L14">
            <v>44964</v>
          </cell>
          <cell r="M14"/>
          <cell r="N14"/>
          <cell r="O14"/>
          <cell r="P14"/>
          <cell r="Q14" t="str">
            <v>X</v>
          </cell>
          <cell r="R14"/>
          <cell r="S14"/>
          <cell r="T14"/>
          <cell r="U14"/>
          <cell r="V14"/>
          <cell r="W14"/>
          <cell r="X14"/>
          <cell r="Y14"/>
          <cell r="Z14"/>
          <cell r="AA14"/>
          <cell r="AB14"/>
          <cell r="AC14"/>
          <cell r="AD14"/>
          <cell r="AE14"/>
          <cell r="AF14"/>
          <cell r="AH14"/>
          <cell r="AI14" t="str">
            <v>P</v>
          </cell>
          <cell r="AJ14" t="str">
            <v xml:space="preserve"> </v>
          </cell>
          <cell r="AK14" t="str">
            <v>P</v>
          </cell>
          <cell r="AL14" t="str">
            <v xml:space="preserve"> </v>
          </cell>
          <cell r="AM14">
            <v>31</v>
          </cell>
          <cell r="AN14" t="str">
            <v>Returned</v>
          </cell>
        </row>
        <row r="15">
          <cell r="A15">
            <v>75</v>
          </cell>
          <cell r="B15" t="str">
            <v>Oulton Broad Primary School</v>
          </cell>
          <cell r="C15"/>
          <cell r="D15" t="str">
            <v>P</v>
          </cell>
          <cell r="E15"/>
          <cell r="F15" t="str">
            <v>X</v>
          </cell>
          <cell r="G15"/>
          <cell r="H15">
            <v>1</v>
          </cell>
          <cell r="I15" t="str">
            <v>y</v>
          </cell>
          <cell r="J15" t="str">
            <v>y</v>
          </cell>
          <cell r="K15">
            <v>45008</v>
          </cell>
          <cell r="L15">
            <v>45009</v>
          </cell>
          <cell r="M15"/>
          <cell r="N15"/>
          <cell r="O15"/>
          <cell r="P15"/>
          <cell r="Q15"/>
          <cell r="R15"/>
          <cell r="S15"/>
          <cell r="T15"/>
          <cell r="U15"/>
          <cell r="V15"/>
          <cell r="W15"/>
          <cell r="X15" t="str">
            <v>X</v>
          </cell>
          <cell r="Y15"/>
          <cell r="Z15"/>
          <cell r="AA15"/>
          <cell r="AB15"/>
          <cell r="AC15"/>
          <cell r="AD15"/>
          <cell r="AE15"/>
          <cell r="AF15"/>
          <cell r="AH15"/>
          <cell r="AI15" t="str">
            <v>P</v>
          </cell>
          <cell r="AJ15" t="str">
            <v xml:space="preserve"> </v>
          </cell>
          <cell r="AK15" t="str">
            <v>P</v>
          </cell>
          <cell r="AL15" t="str">
            <v xml:space="preserve"> </v>
          </cell>
          <cell r="AM15">
            <v>35</v>
          </cell>
          <cell r="AN15" t="str">
            <v>Returned</v>
          </cell>
        </row>
        <row r="16">
          <cell r="A16">
            <v>101</v>
          </cell>
          <cell r="B16" t="str">
            <v>Stonham Aspal CEVAP School</v>
          </cell>
          <cell r="C16"/>
          <cell r="D16" t="str">
            <v>P</v>
          </cell>
          <cell r="E16"/>
          <cell r="F16" t="str">
            <v>X</v>
          </cell>
          <cell r="G16"/>
          <cell r="H16">
            <v>1</v>
          </cell>
          <cell r="I16" t="str">
            <v>Y</v>
          </cell>
          <cell r="J16" t="str">
            <v>Y</v>
          </cell>
          <cell r="K16">
            <v>44998</v>
          </cell>
          <cell r="L16">
            <v>45019</v>
          </cell>
          <cell r="M16"/>
          <cell r="N16"/>
          <cell r="O16"/>
          <cell r="P16"/>
          <cell r="Q16" t="str">
            <v>X</v>
          </cell>
          <cell r="R16"/>
          <cell r="S16"/>
          <cell r="T16"/>
          <cell r="U16"/>
          <cell r="V16" t="str">
            <v>X</v>
          </cell>
          <cell r="W16"/>
          <cell r="X16"/>
          <cell r="Y16"/>
          <cell r="Z16"/>
          <cell r="AA16"/>
          <cell r="AB16"/>
          <cell r="AC16"/>
          <cell r="AD16"/>
          <cell r="AE16"/>
          <cell r="AF16"/>
          <cell r="AH16"/>
          <cell r="AI16" t="str">
            <v>P</v>
          </cell>
          <cell r="AJ16" t="str">
            <v xml:space="preserve"> </v>
          </cell>
          <cell r="AK16" t="str">
            <v>P</v>
          </cell>
          <cell r="AL16" t="str">
            <v xml:space="preserve"> </v>
          </cell>
          <cell r="AM16">
            <v>42</v>
          </cell>
          <cell r="AN16" t="str">
            <v>Returned</v>
          </cell>
        </row>
        <row r="17">
          <cell r="A17">
            <v>112</v>
          </cell>
          <cell r="B17" t="str">
            <v>Wilby CEVCP School</v>
          </cell>
          <cell r="C17"/>
          <cell r="D17" t="str">
            <v>P</v>
          </cell>
          <cell r="E17" t="str">
            <v>X</v>
          </cell>
          <cell r="F17"/>
          <cell r="G17"/>
          <cell r="H17">
            <v>1</v>
          </cell>
          <cell r="I17" t="str">
            <v>Y</v>
          </cell>
          <cell r="J17" t="str">
            <v>Y</v>
          </cell>
          <cell r="K17">
            <v>44978</v>
          </cell>
          <cell r="L17">
            <v>44981</v>
          </cell>
          <cell r="M17"/>
          <cell r="N17"/>
          <cell r="O17"/>
          <cell r="P17"/>
          <cell r="Q17"/>
          <cell r="R17"/>
          <cell r="S17"/>
          <cell r="T17"/>
          <cell r="U17"/>
          <cell r="V17"/>
          <cell r="W17"/>
          <cell r="X17"/>
          <cell r="Y17"/>
          <cell r="Z17"/>
          <cell r="AA17"/>
          <cell r="AB17"/>
          <cell r="AC17"/>
          <cell r="AD17"/>
          <cell r="AE17"/>
          <cell r="AF17"/>
          <cell r="AH17"/>
          <cell r="AI17" t="str">
            <v>P</v>
          </cell>
          <cell r="AJ17" t="str">
            <v>P</v>
          </cell>
          <cell r="AK17" t="str">
            <v xml:space="preserve"> </v>
          </cell>
          <cell r="AL17" t="str">
            <v xml:space="preserve"> </v>
          </cell>
          <cell r="AM17">
            <v>74</v>
          </cell>
          <cell r="AN17" t="str">
            <v>Returned</v>
          </cell>
        </row>
        <row r="18">
          <cell r="A18">
            <v>113</v>
          </cell>
          <cell r="B18" t="str">
            <v>Worlingham CEVCP School</v>
          </cell>
          <cell r="C18"/>
          <cell r="D18" t="str">
            <v>P</v>
          </cell>
          <cell r="E18"/>
          <cell r="F18" t="str">
            <v>X</v>
          </cell>
          <cell r="G18"/>
          <cell r="H18">
            <v>1</v>
          </cell>
          <cell r="I18" t="str">
            <v>y</v>
          </cell>
          <cell r="J18" t="str">
            <v>y</v>
          </cell>
          <cell r="K18">
            <v>45006</v>
          </cell>
          <cell r="L18">
            <v>45082</v>
          </cell>
          <cell r="M18"/>
          <cell r="N18"/>
          <cell r="O18"/>
          <cell r="P18"/>
          <cell r="Q18" t="str">
            <v>X</v>
          </cell>
          <cell r="R18"/>
          <cell r="S18"/>
          <cell r="T18"/>
          <cell r="U18"/>
          <cell r="V18"/>
          <cell r="W18"/>
          <cell r="X18"/>
          <cell r="Y18"/>
          <cell r="Z18"/>
          <cell r="AA18"/>
          <cell r="AB18"/>
          <cell r="AC18"/>
          <cell r="AD18"/>
          <cell r="AE18"/>
          <cell r="AF18"/>
          <cell r="AH18"/>
          <cell r="AI18" t="str">
            <v>P</v>
          </cell>
          <cell r="AJ18" t="str">
            <v xml:space="preserve"> </v>
          </cell>
          <cell r="AK18" t="str">
            <v>P</v>
          </cell>
          <cell r="AL18" t="str">
            <v xml:space="preserve"> </v>
          </cell>
          <cell r="AM18">
            <v>75</v>
          </cell>
          <cell r="AN18" t="str">
            <v>Returned</v>
          </cell>
        </row>
        <row r="19">
          <cell r="A19">
            <v>114</v>
          </cell>
          <cell r="B19" t="str">
            <v>Worlingworth CEVCP School</v>
          </cell>
          <cell r="C19"/>
          <cell r="D19" t="str">
            <v>P</v>
          </cell>
          <cell r="E19"/>
          <cell r="F19" t="str">
            <v>X</v>
          </cell>
          <cell r="G19"/>
          <cell r="H19">
            <v>1</v>
          </cell>
          <cell r="I19" t="str">
            <v>y</v>
          </cell>
          <cell r="J19" t="str">
            <v>y</v>
          </cell>
          <cell r="K19">
            <v>44992</v>
          </cell>
          <cell r="L19">
            <v>44992</v>
          </cell>
          <cell r="M19"/>
          <cell r="N19"/>
          <cell r="O19"/>
          <cell r="P19"/>
          <cell r="Q19"/>
          <cell r="R19"/>
          <cell r="S19"/>
          <cell r="T19"/>
          <cell r="U19"/>
          <cell r="V19"/>
          <cell r="W19"/>
          <cell r="X19" t="str">
            <v>X</v>
          </cell>
          <cell r="Y19"/>
          <cell r="Z19"/>
          <cell r="AA19"/>
          <cell r="AB19"/>
          <cell r="AC19"/>
          <cell r="AD19"/>
          <cell r="AE19"/>
          <cell r="AF19"/>
          <cell r="AH19"/>
          <cell r="AI19" t="str">
            <v>P</v>
          </cell>
          <cell r="AJ19" t="str">
            <v xml:space="preserve"> </v>
          </cell>
          <cell r="AK19" t="str">
            <v>P</v>
          </cell>
          <cell r="AL19" t="str">
            <v xml:space="preserve"> </v>
          </cell>
          <cell r="AM19">
            <v>84</v>
          </cell>
          <cell r="AN19" t="str">
            <v>Returned</v>
          </cell>
        </row>
        <row r="20">
          <cell r="A20">
            <v>187</v>
          </cell>
          <cell r="B20" t="str">
            <v>HORIZON SCHOOL</v>
          </cell>
          <cell r="C20"/>
          <cell r="D20" t="str">
            <v>PRU</v>
          </cell>
          <cell r="E20" t="str">
            <v>X</v>
          </cell>
          <cell r="F20"/>
          <cell r="G20"/>
          <cell r="H20">
            <v>1</v>
          </cell>
          <cell r="I20" t="str">
            <v>Y</v>
          </cell>
          <cell r="J20" t="str">
            <v>Y</v>
          </cell>
          <cell r="K20">
            <v>45055</v>
          </cell>
          <cell r="L20">
            <v>45056</v>
          </cell>
          <cell r="M20"/>
          <cell r="N20"/>
          <cell r="O20"/>
          <cell r="P20"/>
          <cell r="Q20"/>
          <cell r="R20"/>
          <cell r="S20"/>
          <cell r="T20"/>
          <cell r="U20"/>
          <cell r="V20"/>
          <cell r="W20"/>
          <cell r="X20"/>
          <cell r="Y20"/>
          <cell r="Z20"/>
          <cell r="AA20"/>
          <cell r="AB20"/>
          <cell r="AC20"/>
          <cell r="AD20"/>
          <cell r="AE20"/>
          <cell r="AF20"/>
          <cell r="AH20"/>
          <cell r="AI20" t="str">
            <v>PRU</v>
          </cell>
          <cell r="AJ20" t="str">
            <v>PRU</v>
          </cell>
          <cell r="AK20" t="str">
            <v xml:space="preserve"> </v>
          </cell>
          <cell r="AL20" t="str">
            <v xml:space="preserve"> </v>
          </cell>
          <cell r="AM20">
            <v>98</v>
          </cell>
          <cell r="AN20" t="str">
            <v>Returned</v>
          </cell>
        </row>
        <row r="21">
          <cell r="A21">
            <v>202</v>
          </cell>
          <cell r="B21" t="str">
            <v xml:space="preserve">Bawdsey CEVCP School </v>
          </cell>
          <cell r="C21"/>
          <cell r="D21" t="str">
            <v>P</v>
          </cell>
          <cell r="E21"/>
          <cell r="F21" t="str">
            <v>X</v>
          </cell>
          <cell r="G21"/>
          <cell r="H21">
            <v>1</v>
          </cell>
          <cell r="I21" t="str">
            <v>Y</v>
          </cell>
          <cell r="J21" t="str">
            <v>Y</v>
          </cell>
          <cell r="K21">
            <v>45013</v>
          </cell>
          <cell r="L21">
            <v>45015</v>
          </cell>
          <cell r="M21"/>
          <cell r="N21"/>
          <cell r="O21"/>
          <cell r="P21"/>
          <cell r="Q21" t="str">
            <v>X</v>
          </cell>
          <cell r="R21"/>
          <cell r="S21"/>
          <cell r="T21"/>
          <cell r="U21"/>
          <cell r="V21"/>
          <cell r="W21"/>
          <cell r="X21"/>
          <cell r="Y21"/>
          <cell r="Z21"/>
          <cell r="AA21"/>
          <cell r="AB21"/>
          <cell r="AC21"/>
          <cell r="AD21"/>
          <cell r="AE21"/>
          <cell r="AF21"/>
          <cell r="AH21"/>
          <cell r="AI21" t="str">
            <v>P</v>
          </cell>
          <cell r="AJ21" t="str">
            <v xml:space="preserve"> </v>
          </cell>
          <cell r="AK21" t="str">
            <v>P</v>
          </cell>
          <cell r="AL21" t="str">
            <v xml:space="preserve"> </v>
          </cell>
          <cell r="AM21">
            <v>106</v>
          </cell>
          <cell r="AN21" t="str">
            <v>Returned</v>
          </cell>
        </row>
        <row r="22">
          <cell r="A22">
            <v>203</v>
          </cell>
          <cell r="B22" t="str">
            <v>Bentley CEVCP School</v>
          </cell>
          <cell r="C22"/>
          <cell r="D22" t="str">
            <v>P</v>
          </cell>
          <cell r="E22"/>
          <cell r="F22" t="str">
            <v>X</v>
          </cell>
          <cell r="G22"/>
          <cell r="H22">
            <v>1</v>
          </cell>
          <cell r="I22" t="str">
            <v>Y</v>
          </cell>
          <cell r="J22" t="str">
            <v>Y</v>
          </cell>
          <cell r="K22">
            <v>44977</v>
          </cell>
          <cell r="L22">
            <v>44981</v>
          </cell>
          <cell r="M22"/>
          <cell r="N22"/>
          <cell r="O22"/>
          <cell r="P22"/>
          <cell r="Q22"/>
          <cell r="R22"/>
          <cell r="S22"/>
          <cell r="T22"/>
          <cell r="U22"/>
          <cell r="V22"/>
          <cell r="W22"/>
          <cell r="X22"/>
          <cell r="Y22"/>
          <cell r="Z22"/>
          <cell r="AA22"/>
          <cell r="AB22"/>
          <cell r="AC22"/>
          <cell r="AD22"/>
          <cell r="AE22" t="str">
            <v>X</v>
          </cell>
          <cell r="AF22" t="str">
            <v>School Spider</v>
          </cell>
          <cell r="AH22"/>
          <cell r="AI22" t="str">
            <v>P</v>
          </cell>
          <cell r="AJ22" t="str">
            <v xml:space="preserve"> </v>
          </cell>
          <cell r="AK22" t="str">
            <v>P</v>
          </cell>
          <cell r="AL22" t="str">
            <v xml:space="preserve"> </v>
          </cell>
          <cell r="AM22">
            <v>110</v>
          </cell>
          <cell r="AN22" t="str">
            <v>Returned</v>
          </cell>
        </row>
        <row r="23">
          <cell r="A23">
            <v>205</v>
          </cell>
          <cell r="B23" t="str">
            <v>Bildeston Primary School</v>
          </cell>
          <cell r="C23"/>
          <cell r="D23" t="str">
            <v>P</v>
          </cell>
          <cell r="E23" t="str">
            <v>X</v>
          </cell>
          <cell r="F23"/>
          <cell r="G23"/>
          <cell r="H23">
            <v>1</v>
          </cell>
          <cell r="I23" t="str">
            <v>Y</v>
          </cell>
          <cell r="J23" t="str">
            <v>Y</v>
          </cell>
          <cell r="K23">
            <v>45001</v>
          </cell>
          <cell r="L23">
            <v>45019</v>
          </cell>
          <cell r="M23"/>
          <cell r="N23"/>
          <cell r="O23"/>
          <cell r="P23"/>
          <cell r="Q23"/>
          <cell r="R23"/>
          <cell r="S23"/>
          <cell r="T23"/>
          <cell r="U23"/>
          <cell r="V23"/>
          <cell r="W23"/>
          <cell r="X23"/>
          <cell r="Y23"/>
          <cell r="Z23"/>
          <cell r="AA23"/>
          <cell r="AB23"/>
          <cell r="AC23"/>
          <cell r="AD23"/>
          <cell r="AE23"/>
          <cell r="AF23"/>
          <cell r="AH23"/>
          <cell r="AI23" t="str">
            <v>P</v>
          </cell>
          <cell r="AJ23" t="str">
            <v>P</v>
          </cell>
          <cell r="AK23" t="str">
            <v xml:space="preserve"> </v>
          </cell>
          <cell r="AL23" t="str">
            <v xml:space="preserve"> </v>
          </cell>
          <cell r="AM23">
            <v>112</v>
          </cell>
          <cell r="AN23" t="str">
            <v>Returned</v>
          </cell>
        </row>
        <row r="24">
          <cell r="A24">
            <v>206</v>
          </cell>
          <cell r="B24" t="str">
            <v>Bramford CEVCP School</v>
          </cell>
          <cell r="C24"/>
          <cell r="D24" t="str">
            <v>P</v>
          </cell>
          <cell r="E24"/>
          <cell r="F24" t="str">
            <v>X</v>
          </cell>
          <cell r="G24"/>
          <cell r="H24">
            <v>1</v>
          </cell>
          <cell r="I24" t="str">
            <v>Y</v>
          </cell>
          <cell r="J24" t="str">
            <v>Y</v>
          </cell>
          <cell r="K24">
            <v>45012</v>
          </cell>
          <cell r="L24">
            <v>45015</v>
          </cell>
          <cell r="M24"/>
          <cell r="N24" t="str">
            <v>X</v>
          </cell>
          <cell r="O24"/>
          <cell r="P24"/>
          <cell r="Q24"/>
          <cell r="R24"/>
          <cell r="S24"/>
          <cell r="T24" t="str">
            <v>X</v>
          </cell>
          <cell r="U24" t="str">
            <v>X</v>
          </cell>
          <cell r="V24"/>
          <cell r="W24"/>
          <cell r="X24"/>
          <cell r="Y24"/>
          <cell r="Z24"/>
          <cell r="AA24"/>
          <cell r="AB24"/>
          <cell r="AC24"/>
          <cell r="AD24"/>
          <cell r="AE24" t="str">
            <v>X</v>
          </cell>
          <cell r="AF24" t="str">
            <v>Premier Sports and Kittle Photographic</v>
          </cell>
          <cell r="AH24"/>
          <cell r="AI24" t="str">
            <v>P</v>
          </cell>
          <cell r="AJ24" t="str">
            <v xml:space="preserve"> </v>
          </cell>
          <cell r="AK24" t="str">
            <v>P</v>
          </cell>
          <cell r="AL24" t="str">
            <v xml:space="preserve"> </v>
          </cell>
          <cell r="AM24">
            <v>113</v>
          </cell>
          <cell r="AN24" t="str">
            <v>Returned</v>
          </cell>
        </row>
        <row r="25">
          <cell r="A25">
            <v>211</v>
          </cell>
          <cell r="B25" t="str">
            <v>Bucklesham Primary School</v>
          </cell>
          <cell r="C25"/>
          <cell r="D25" t="str">
            <v>P</v>
          </cell>
          <cell r="E25"/>
          <cell r="F25" t="str">
            <v>X</v>
          </cell>
          <cell r="G25"/>
          <cell r="H25">
            <v>1</v>
          </cell>
          <cell r="I25" t="str">
            <v>y</v>
          </cell>
          <cell r="J25" t="str">
            <v>y</v>
          </cell>
          <cell r="K25">
            <v>44984</v>
          </cell>
          <cell r="L25">
            <v>44985</v>
          </cell>
          <cell r="M25"/>
          <cell r="N25"/>
          <cell r="O25"/>
          <cell r="P25"/>
          <cell r="Q25"/>
          <cell r="R25" t="str">
            <v>X</v>
          </cell>
          <cell r="S25"/>
          <cell r="T25"/>
          <cell r="U25"/>
          <cell r="V25"/>
          <cell r="W25"/>
          <cell r="X25"/>
          <cell r="Y25"/>
          <cell r="Z25"/>
          <cell r="AA25"/>
          <cell r="AB25"/>
          <cell r="AC25"/>
          <cell r="AD25"/>
          <cell r="AE25"/>
          <cell r="AF25"/>
          <cell r="AH25"/>
          <cell r="AI25" t="str">
            <v>P</v>
          </cell>
          <cell r="AJ25" t="str">
            <v xml:space="preserve"> </v>
          </cell>
          <cell r="AK25" t="str">
            <v>P</v>
          </cell>
          <cell r="AL25" t="str">
            <v xml:space="preserve"> </v>
          </cell>
          <cell r="AM25">
            <v>114</v>
          </cell>
          <cell r="AN25" t="str">
            <v>Returned</v>
          </cell>
        </row>
        <row r="26">
          <cell r="A26">
            <v>216</v>
          </cell>
          <cell r="B26" t="str">
            <v>Capel St Mary CEVCP School</v>
          </cell>
          <cell r="C26"/>
          <cell r="D26" t="str">
            <v>P</v>
          </cell>
          <cell r="E26"/>
          <cell r="F26" t="str">
            <v>X</v>
          </cell>
          <cell r="G26"/>
          <cell r="H26">
            <v>1</v>
          </cell>
          <cell r="I26" t="str">
            <v>Y</v>
          </cell>
          <cell r="J26" t="str">
            <v>Y</v>
          </cell>
          <cell r="K26">
            <v>45013</v>
          </cell>
          <cell r="L26">
            <v>45015</v>
          </cell>
          <cell r="M26"/>
          <cell r="N26"/>
          <cell r="O26"/>
          <cell r="P26"/>
          <cell r="Q26" t="str">
            <v>X</v>
          </cell>
          <cell r="R26"/>
          <cell r="S26"/>
          <cell r="T26"/>
          <cell r="U26"/>
          <cell r="V26"/>
          <cell r="W26"/>
          <cell r="X26"/>
          <cell r="Y26"/>
          <cell r="Z26"/>
          <cell r="AA26"/>
          <cell r="AB26"/>
          <cell r="AC26"/>
          <cell r="AD26"/>
          <cell r="AE26"/>
          <cell r="AF26"/>
          <cell r="AH26"/>
          <cell r="AI26" t="str">
            <v>P</v>
          </cell>
          <cell r="AJ26" t="str">
            <v xml:space="preserve"> </v>
          </cell>
          <cell r="AK26" t="str">
            <v>P</v>
          </cell>
          <cell r="AL26" t="str">
            <v xml:space="preserve"> </v>
          </cell>
          <cell r="AM26">
            <v>115</v>
          </cell>
          <cell r="AN26" t="str">
            <v>Returned</v>
          </cell>
        </row>
        <row r="27">
          <cell r="A27">
            <v>220</v>
          </cell>
          <cell r="B27" t="str">
            <v>Copdock Primary School</v>
          </cell>
          <cell r="C27"/>
          <cell r="D27" t="str">
            <v>P</v>
          </cell>
          <cell r="E27"/>
          <cell r="F27" t="str">
            <v>X</v>
          </cell>
          <cell r="G27"/>
          <cell r="H27">
            <v>1</v>
          </cell>
          <cell r="I27" t="str">
            <v>Y</v>
          </cell>
          <cell r="J27" t="str">
            <v>Y</v>
          </cell>
          <cell r="K27">
            <v>44977</v>
          </cell>
          <cell r="L27">
            <v>44981</v>
          </cell>
          <cell r="M27"/>
          <cell r="N27"/>
          <cell r="O27"/>
          <cell r="P27"/>
          <cell r="Q27"/>
          <cell r="R27"/>
          <cell r="S27"/>
          <cell r="T27"/>
          <cell r="U27"/>
          <cell r="V27"/>
          <cell r="W27"/>
          <cell r="X27"/>
          <cell r="Y27"/>
          <cell r="Z27"/>
          <cell r="AA27"/>
          <cell r="AB27"/>
          <cell r="AC27"/>
          <cell r="AD27"/>
          <cell r="AE27" t="str">
            <v>X</v>
          </cell>
          <cell r="AF27" t="str">
            <v>School Spider</v>
          </cell>
          <cell r="AH27"/>
          <cell r="AI27" t="str">
            <v>P</v>
          </cell>
          <cell r="AJ27" t="str">
            <v xml:space="preserve"> </v>
          </cell>
          <cell r="AK27" t="str">
            <v>P</v>
          </cell>
          <cell r="AL27" t="str">
            <v xml:space="preserve"> </v>
          </cell>
          <cell r="AM27">
            <v>157</v>
          </cell>
          <cell r="AN27" t="str">
            <v>Returned</v>
          </cell>
        </row>
        <row r="28">
          <cell r="A28">
            <v>223</v>
          </cell>
          <cell r="B28" t="str">
            <v>East Bergholt CEVCP School</v>
          </cell>
          <cell r="C28"/>
          <cell r="D28" t="str">
            <v>P</v>
          </cell>
          <cell r="E28"/>
          <cell r="F28" t="str">
            <v>X</v>
          </cell>
          <cell r="G28"/>
          <cell r="H28">
            <v>1</v>
          </cell>
          <cell r="I28" t="str">
            <v>y</v>
          </cell>
          <cell r="J28" t="str">
            <v>y</v>
          </cell>
          <cell r="K28">
            <v>45006</v>
          </cell>
          <cell r="L28">
            <v>45008</v>
          </cell>
          <cell r="M28"/>
          <cell r="N28"/>
          <cell r="O28"/>
          <cell r="P28"/>
          <cell r="Q28" t="str">
            <v>X</v>
          </cell>
          <cell r="R28"/>
          <cell r="S28"/>
          <cell r="T28"/>
          <cell r="U28"/>
          <cell r="V28"/>
          <cell r="W28"/>
          <cell r="X28"/>
          <cell r="Y28"/>
          <cell r="Z28"/>
          <cell r="AA28"/>
          <cell r="AB28"/>
          <cell r="AC28"/>
          <cell r="AD28"/>
          <cell r="AE28"/>
          <cell r="AF28"/>
          <cell r="AH28"/>
          <cell r="AI28" t="str">
            <v>P</v>
          </cell>
          <cell r="AJ28" t="str">
            <v xml:space="preserve"> </v>
          </cell>
          <cell r="AK28" t="str">
            <v>P</v>
          </cell>
          <cell r="AL28" t="str">
            <v xml:space="preserve"> </v>
          </cell>
          <cell r="AM28">
            <v>176</v>
          </cell>
          <cell r="AN28" t="str">
            <v>Returned</v>
          </cell>
        </row>
        <row r="29">
          <cell r="A29">
            <v>229</v>
          </cell>
          <cell r="B29" t="str">
            <v>Colneis Junior School</v>
          </cell>
          <cell r="C29"/>
          <cell r="D29" t="str">
            <v>P</v>
          </cell>
          <cell r="E29"/>
          <cell r="F29" t="str">
            <v>X</v>
          </cell>
          <cell r="G29"/>
          <cell r="H29">
            <v>1</v>
          </cell>
          <cell r="I29" t="str">
            <v>Y</v>
          </cell>
          <cell r="J29" t="str">
            <v>Y</v>
          </cell>
          <cell r="K29">
            <v>45007</v>
          </cell>
          <cell r="L29">
            <v>45015</v>
          </cell>
          <cell r="M29"/>
          <cell r="N29"/>
          <cell r="O29"/>
          <cell r="P29"/>
          <cell r="Q29" t="str">
            <v>X</v>
          </cell>
          <cell r="R29" t="str">
            <v>X</v>
          </cell>
          <cell r="S29"/>
          <cell r="T29"/>
          <cell r="U29"/>
          <cell r="V29"/>
          <cell r="W29"/>
          <cell r="X29"/>
          <cell r="Y29"/>
          <cell r="Z29"/>
          <cell r="AA29"/>
          <cell r="AB29"/>
          <cell r="AC29"/>
          <cell r="AD29"/>
          <cell r="AE29"/>
          <cell r="AF29"/>
          <cell r="AH29"/>
          <cell r="AI29" t="str">
            <v>P</v>
          </cell>
          <cell r="AJ29" t="str">
            <v xml:space="preserve"> </v>
          </cell>
          <cell r="AK29" t="str">
            <v>P</v>
          </cell>
          <cell r="AL29" t="str">
            <v xml:space="preserve"> </v>
          </cell>
          <cell r="AM29">
            <v>190</v>
          </cell>
          <cell r="AN29" t="str">
            <v>Returned</v>
          </cell>
        </row>
        <row r="30">
          <cell r="A30">
            <v>230</v>
          </cell>
          <cell r="B30" t="str">
            <v>Fairfield Infant School</v>
          </cell>
          <cell r="C30"/>
          <cell r="D30" t="str">
            <v>P</v>
          </cell>
          <cell r="E30"/>
          <cell r="F30" t="str">
            <v>X</v>
          </cell>
          <cell r="G30"/>
          <cell r="H30">
            <v>1</v>
          </cell>
          <cell r="I30" t="str">
            <v>Y</v>
          </cell>
          <cell r="J30" t="str">
            <v>Y</v>
          </cell>
          <cell r="K30">
            <v>45007</v>
          </cell>
          <cell r="L30">
            <v>45015</v>
          </cell>
          <cell r="M30"/>
          <cell r="N30"/>
          <cell r="O30"/>
          <cell r="P30"/>
          <cell r="Q30" t="str">
            <v>X</v>
          </cell>
          <cell r="R30" t="str">
            <v>X</v>
          </cell>
          <cell r="S30"/>
          <cell r="T30"/>
          <cell r="U30"/>
          <cell r="V30"/>
          <cell r="W30"/>
          <cell r="X30"/>
          <cell r="Y30"/>
          <cell r="Z30"/>
          <cell r="AA30"/>
          <cell r="AB30"/>
          <cell r="AC30"/>
          <cell r="AD30"/>
          <cell r="AE30"/>
          <cell r="AF30"/>
          <cell r="AH30"/>
          <cell r="AI30" t="str">
            <v>P</v>
          </cell>
          <cell r="AJ30" t="str">
            <v xml:space="preserve"> </v>
          </cell>
          <cell r="AK30" t="str">
            <v>P</v>
          </cell>
          <cell r="AL30" t="str">
            <v xml:space="preserve"> </v>
          </cell>
          <cell r="AM30">
            <v>196</v>
          </cell>
          <cell r="AN30" t="str">
            <v>Returned</v>
          </cell>
        </row>
        <row r="31">
          <cell r="A31">
            <v>232</v>
          </cell>
          <cell r="B31" t="str">
            <v>Kingsfleet Primary School</v>
          </cell>
          <cell r="C31"/>
          <cell r="D31" t="str">
            <v>P</v>
          </cell>
          <cell r="E31" t="str">
            <v>X</v>
          </cell>
          <cell r="F31"/>
          <cell r="G31"/>
          <cell r="H31">
            <v>1</v>
          </cell>
          <cell r="I31" t="str">
            <v>Y</v>
          </cell>
          <cell r="J31" t="str">
            <v>Y</v>
          </cell>
          <cell r="K31">
            <v>45014</v>
          </cell>
          <cell r="L31">
            <v>45016</v>
          </cell>
          <cell r="M31"/>
          <cell r="N31"/>
          <cell r="O31"/>
          <cell r="P31"/>
          <cell r="Q31"/>
          <cell r="R31"/>
          <cell r="S31"/>
          <cell r="T31"/>
          <cell r="U31"/>
          <cell r="V31"/>
          <cell r="W31"/>
          <cell r="X31"/>
          <cell r="Y31"/>
          <cell r="Z31"/>
          <cell r="AA31"/>
          <cell r="AB31"/>
          <cell r="AC31"/>
          <cell r="AD31"/>
          <cell r="AE31"/>
          <cell r="AF31"/>
          <cell r="AH31"/>
          <cell r="AI31" t="str">
            <v>P</v>
          </cell>
          <cell r="AJ31" t="str">
            <v>P</v>
          </cell>
          <cell r="AK31" t="str">
            <v xml:space="preserve"> </v>
          </cell>
          <cell r="AL31" t="str">
            <v xml:space="preserve"> </v>
          </cell>
          <cell r="AM31">
            <v>202</v>
          </cell>
          <cell r="AN31" t="str">
            <v>Returned</v>
          </cell>
        </row>
        <row r="32">
          <cell r="A32">
            <v>237</v>
          </cell>
          <cell r="B32" t="str">
            <v>Grundisburgh Primary School</v>
          </cell>
          <cell r="C32"/>
          <cell r="D32" t="str">
            <v>P</v>
          </cell>
          <cell r="E32"/>
          <cell r="F32" t="str">
            <v>X</v>
          </cell>
          <cell r="G32"/>
          <cell r="H32">
            <v>1</v>
          </cell>
          <cell r="I32" t="str">
            <v>Y</v>
          </cell>
          <cell r="J32" t="str">
            <v>Y</v>
          </cell>
          <cell r="K32">
            <v>45013</v>
          </cell>
          <cell r="L32">
            <v>45015</v>
          </cell>
          <cell r="M32"/>
          <cell r="N32"/>
          <cell r="O32"/>
          <cell r="P32"/>
          <cell r="Q32"/>
          <cell r="R32"/>
          <cell r="S32"/>
          <cell r="T32"/>
          <cell r="U32"/>
          <cell r="V32"/>
          <cell r="W32"/>
          <cell r="X32"/>
          <cell r="Y32"/>
          <cell r="Z32"/>
          <cell r="AA32"/>
          <cell r="AB32"/>
          <cell r="AC32"/>
          <cell r="AD32"/>
          <cell r="AE32" t="str">
            <v>X</v>
          </cell>
          <cell r="AF32" t="str">
            <v>IRIS Pluspay?</v>
          </cell>
          <cell r="AH32"/>
          <cell r="AI32" t="str">
            <v>P</v>
          </cell>
          <cell r="AJ32" t="str">
            <v xml:space="preserve"> </v>
          </cell>
          <cell r="AK32" t="str">
            <v>P</v>
          </cell>
          <cell r="AL32" t="str">
            <v xml:space="preserve"> </v>
          </cell>
          <cell r="AM32">
            <v>205</v>
          </cell>
          <cell r="AN32" t="str">
            <v>Returned</v>
          </cell>
        </row>
        <row r="33">
          <cell r="A33">
            <v>238</v>
          </cell>
          <cell r="B33" t="str">
            <v>Beaumont Community Primary School</v>
          </cell>
          <cell r="C33"/>
          <cell r="D33" t="str">
            <v>P</v>
          </cell>
          <cell r="E33"/>
          <cell r="F33" t="str">
            <v>X</v>
          </cell>
          <cell r="G33"/>
          <cell r="H33">
            <v>1</v>
          </cell>
          <cell r="I33" t="str">
            <v>y</v>
          </cell>
          <cell r="J33" t="str">
            <v>y</v>
          </cell>
          <cell r="K33">
            <v>45001</v>
          </cell>
          <cell r="L33">
            <v>45002</v>
          </cell>
          <cell r="M33"/>
          <cell r="N33"/>
          <cell r="O33"/>
          <cell r="P33"/>
          <cell r="Q33"/>
          <cell r="R33" t="str">
            <v>X</v>
          </cell>
          <cell r="S33"/>
          <cell r="T33"/>
          <cell r="U33"/>
          <cell r="V33"/>
          <cell r="W33"/>
          <cell r="X33"/>
          <cell r="Y33"/>
          <cell r="Z33"/>
          <cell r="AA33"/>
          <cell r="AB33"/>
          <cell r="AC33"/>
          <cell r="AD33"/>
          <cell r="AE33"/>
          <cell r="AF33"/>
          <cell r="AH33"/>
          <cell r="AI33" t="str">
            <v>P</v>
          </cell>
          <cell r="AJ33" t="str">
            <v xml:space="preserve"> </v>
          </cell>
          <cell r="AK33" t="str">
            <v>P</v>
          </cell>
          <cell r="AL33" t="str">
            <v xml:space="preserve"> </v>
          </cell>
          <cell r="AM33">
            <v>206</v>
          </cell>
          <cell r="AN33" t="str">
            <v>Returned</v>
          </cell>
        </row>
        <row r="34">
          <cell r="A34">
            <v>239</v>
          </cell>
          <cell r="B34" t="str">
            <v>Hadleigh Community Primary School</v>
          </cell>
          <cell r="C34"/>
          <cell r="D34" t="str">
            <v>P</v>
          </cell>
          <cell r="E34"/>
          <cell r="F34" t="str">
            <v>X</v>
          </cell>
          <cell r="G34"/>
          <cell r="H34">
            <v>1</v>
          </cell>
          <cell r="I34" t="str">
            <v>Y</v>
          </cell>
          <cell r="J34" t="str">
            <v>y</v>
          </cell>
          <cell r="K34">
            <v>45012</v>
          </cell>
          <cell r="L34">
            <v>45040</v>
          </cell>
          <cell r="M34"/>
          <cell r="N34"/>
          <cell r="O34"/>
          <cell r="P34"/>
          <cell r="Q34"/>
          <cell r="R34"/>
          <cell r="S34"/>
          <cell r="T34"/>
          <cell r="U34"/>
          <cell r="V34" t="str">
            <v>X</v>
          </cell>
          <cell r="W34" t="str">
            <v>X</v>
          </cell>
          <cell r="X34"/>
          <cell r="Y34"/>
          <cell r="Z34"/>
          <cell r="AA34"/>
          <cell r="AB34"/>
          <cell r="AC34"/>
          <cell r="AD34"/>
          <cell r="AE34"/>
          <cell r="AF34" t="str">
            <v>Emailed to advise needs to be signed by CoG</v>
          </cell>
          <cell r="AH34"/>
          <cell r="AI34" t="str">
            <v>P</v>
          </cell>
          <cell r="AJ34" t="str">
            <v xml:space="preserve"> </v>
          </cell>
          <cell r="AK34" t="str">
            <v>P</v>
          </cell>
          <cell r="AL34" t="str">
            <v xml:space="preserve"> </v>
          </cell>
          <cell r="AM34">
            <v>208</v>
          </cell>
          <cell r="AN34" t="str">
            <v>Returned</v>
          </cell>
        </row>
        <row r="35">
          <cell r="A35">
            <v>245</v>
          </cell>
          <cell r="B35" t="str">
            <v>Holbrook Primary School</v>
          </cell>
          <cell r="C35"/>
          <cell r="D35" t="str">
            <v>P</v>
          </cell>
          <cell r="E35"/>
          <cell r="F35" t="str">
            <v>X</v>
          </cell>
          <cell r="G35"/>
          <cell r="H35">
            <v>1</v>
          </cell>
          <cell r="I35" t="str">
            <v>y</v>
          </cell>
          <cell r="J35" t="str">
            <v>y</v>
          </cell>
          <cell r="K35">
            <v>44998</v>
          </cell>
          <cell r="L35">
            <v>45006</v>
          </cell>
          <cell r="M35"/>
          <cell r="N35"/>
          <cell r="O35"/>
          <cell r="P35"/>
          <cell r="Q35"/>
          <cell r="R35"/>
          <cell r="S35"/>
          <cell r="T35"/>
          <cell r="U35"/>
          <cell r="V35"/>
          <cell r="W35"/>
          <cell r="X35"/>
          <cell r="Y35"/>
          <cell r="Z35"/>
          <cell r="AA35"/>
          <cell r="AB35"/>
          <cell r="AC35"/>
          <cell r="AD35"/>
          <cell r="AE35" t="str">
            <v>X</v>
          </cell>
          <cell r="AF35" t="str">
            <v>Smart payments via eduspot School Money</v>
          </cell>
          <cell r="AH35"/>
          <cell r="AI35" t="str">
            <v>P</v>
          </cell>
          <cell r="AJ35" t="str">
            <v xml:space="preserve"> </v>
          </cell>
          <cell r="AK35" t="str">
            <v>P</v>
          </cell>
          <cell r="AL35" t="str">
            <v xml:space="preserve"> </v>
          </cell>
          <cell r="AM35">
            <v>211</v>
          </cell>
          <cell r="AN35" t="str">
            <v>Returned</v>
          </cell>
        </row>
        <row r="36">
          <cell r="A36">
            <v>246</v>
          </cell>
          <cell r="B36" t="str">
            <v>Hollesley Primary School</v>
          </cell>
          <cell r="C36"/>
          <cell r="D36" t="str">
            <v>P</v>
          </cell>
          <cell r="E36"/>
          <cell r="F36" t="str">
            <v>X</v>
          </cell>
          <cell r="G36"/>
          <cell r="H36">
            <v>1</v>
          </cell>
          <cell r="I36" t="str">
            <v>y</v>
          </cell>
          <cell r="J36" t="str">
            <v>y</v>
          </cell>
          <cell r="K36">
            <v>44967</v>
          </cell>
          <cell r="L36">
            <v>44984</v>
          </cell>
          <cell r="M36"/>
          <cell r="N36"/>
          <cell r="O36"/>
          <cell r="P36"/>
          <cell r="Q36"/>
          <cell r="R36" t="str">
            <v>X</v>
          </cell>
          <cell r="S36"/>
          <cell r="T36"/>
          <cell r="U36"/>
          <cell r="V36"/>
          <cell r="W36"/>
          <cell r="X36"/>
          <cell r="Y36"/>
          <cell r="Z36"/>
          <cell r="AA36"/>
          <cell r="AB36"/>
          <cell r="AC36"/>
          <cell r="AD36"/>
          <cell r="AE36"/>
          <cell r="AF36"/>
          <cell r="AH36"/>
          <cell r="AI36" t="str">
            <v>P</v>
          </cell>
          <cell r="AJ36" t="str">
            <v xml:space="preserve"> </v>
          </cell>
          <cell r="AK36" t="str">
            <v>P</v>
          </cell>
          <cell r="AL36" t="str">
            <v xml:space="preserve"> </v>
          </cell>
          <cell r="AM36">
            <v>216</v>
          </cell>
          <cell r="AN36" t="str">
            <v>Returned</v>
          </cell>
        </row>
        <row r="37">
          <cell r="A37">
            <v>258</v>
          </cell>
          <cell r="B37" t="str">
            <v>Clifford Road Primary School</v>
          </cell>
          <cell r="C37"/>
          <cell r="D37" t="str">
            <v>P</v>
          </cell>
          <cell r="E37"/>
          <cell r="F37" t="str">
            <v>X</v>
          </cell>
          <cell r="G37"/>
          <cell r="H37">
            <v>1</v>
          </cell>
          <cell r="I37" t="str">
            <v>Y</v>
          </cell>
          <cell r="J37" t="str">
            <v>Y</v>
          </cell>
          <cell r="K37">
            <v>45012</v>
          </cell>
          <cell r="L37">
            <v>45016</v>
          </cell>
          <cell r="M37"/>
          <cell r="N37"/>
          <cell r="O37"/>
          <cell r="P37"/>
          <cell r="Q37"/>
          <cell r="R37" t="str">
            <v>X</v>
          </cell>
          <cell r="S37"/>
          <cell r="T37"/>
          <cell r="U37"/>
          <cell r="V37"/>
          <cell r="W37"/>
          <cell r="X37"/>
          <cell r="Y37"/>
          <cell r="Z37"/>
          <cell r="AA37"/>
          <cell r="AB37"/>
          <cell r="AC37"/>
          <cell r="AD37"/>
          <cell r="AE37"/>
          <cell r="AF37"/>
          <cell r="AH37"/>
          <cell r="AI37" t="str">
            <v>P</v>
          </cell>
          <cell r="AJ37" t="str">
            <v xml:space="preserve"> </v>
          </cell>
          <cell r="AK37" t="str">
            <v>P</v>
          </cell>
          <cell r="AL37" t="str">
            <v xml:space="preserve"> </v>
          </cell>
          <cell r="AM37">
            <v>219</v>
          </cell>
          <cell r="AN37" t="str">
            <v>Returned</v>
          </cell>
        </row>
        <row r="38">
          <cell r="A38">
            <v>259</v>
          </cell>
          <cell r="B38" t="str">
            <v>Dale Hall Community Primary School</v>
          </cell>
          <cell r="C38"/>
          <cell r="D38" t="str">
            <v>P</v>
          </cell>
          <cell r="E38" t="str">
            <v>X</v>
          </cell>
          <cell r="F38"/>
          <cell r="G38"/>
          <cell r="H38">
            <v>1</v>
          </cell>
          <cell r="I38" t="str">
            <v>y</v>
          </cell>
          <cell r="J38" t="str">
            <v>y</v>
          </cell>
          <cell r="K38">
            <v>45006</v>
          </cell>
          <cell r="L38">
            <v>45008</v>
          </cell>
          <cell r="M38"/>
          <cell r="N38"/>
          <cell r="O38"/>
          <cell r="P38"/>
          <cell r="Q38"/>
          <cell r="R38"/>
          <cell r="S38"/>
          <cell r="T38"/>
          <cell r="U38"/>
          <cell r="V38"/>
          <cell r="W38"/>
          <cell r="X38"/>
          <cell r="Y38"/>
          <cell r="Z38"/>
          <cell r="AA38"/>
          <cell r="AB38"/>
          <cell r="AC38"/>
          <cell r="AD38"/>
          <cell r="AE38"/>
          <cell r="AF38"/>
          <cell r="AH38"/>
          <cell r="AI38" t="str">
            <v>P</v>
          </cell>
          <cell r="AJ38" t="str">
            <v>P</v>
          </cell>
          <cell r="AK38" t="str">
            <v xml:space="preserve"> </v>
          </cell>
          <cell r="AL38" t="str">
            <v xml:space="preserve"> </v>
          </cell>
          <cell r="AM38">
            <v>220</v>
          </cell>
          <cell r="AN38" t="str">
            <v>Returned</v>
          </cell>
        </row>
        <row r="39">
          <cell r="A39">
            <v>266</v>
          </cell>
          <cell r="B39" t="str">
            <v>Highfield Nursery School</v>
          </cell>
          <cell r="C39"/>
          <cell r="D39" t="str">
            <v>P</v>
          </cell>
          <cell r="E39"/>
          <cell r="F39" t="str">
            <v>X</v>
          </cell>
          <cell r="G39"/>
          <cell r="H39">
            <v>1</v>
          </cell>
          <cell r="I39" t="str">
            <v>Y</v>
          </cell>
          <cell r="J39" t="str">
            <v>Y</v>
          </cell>
          <cell r="K39">
            <v>45015</v>
          </cell>
          <cell r="L39">
            <v>45016</v>
          </cell>
          <cell r="M39"/>
          <cell r="N39"/>
          <cell r="O39"/>
          <cell r="P39"/>
          <cell r="Q39"/>
          <cell r="R39" t="str">
            <v>X</v>
          </cell>
          <cell r="S39"/>
          <cell r="T39"/>
          <cell r="U39"/>
          <cell r="V39"/>
          <cell r="W39"/>
          <cell r="X39"/>
          <cell r="Y39"/>
          <cell r="Z39"/>
          <cell r="AA39"/>
          <cell r="AB39"/>
          <cell r="AC39"/>
          <cell r="AD39"/>
          <cell r="AE39"/>
          <cell r="AF39"/>
          <cell r="AH39"/>
          <cell r="AI39" t="str">
            <v>P</v>
          </cell>
          <cell r="AJ39" t="str">
            <v xml:space="preserve"> </v>
          </cell>
          <cell r="AK39" t="str">
            <v>P</v>
          </cell>
          <cell r="AL39" t="str">
            <v xml:space="preserve"> </v>
          </cell>
          <cell r="AM39">
            <v>223</v>
          </cell>
          <cell r="AN39" t="str">
            <v>Returned</v>
          </cell>
        </row>
        <row r="40">
          <cell r="A40">
            <v>273</v>
          </cell>
          <cell r="B40" t="str">
            <v>Ravenswood Primary School</v>
          </cell>
          <cell r="C40"/>
          <cell r="D40" t="str">
            <v>P</v>
          </cell>
          <cell r="E40"/>
          <cell r="F40" t="str">
            <v>X</v>
          </cell>
          <cell r="G40"/>
          <cell r="H40">
            <v>1</v>
          </cell>
          <cell r="I40" t="str">
            <v>Y</v>
          </cell>
          <cell r="J40" t="str">
            <v>Y</v>
          </cell>
          <cell r="K40">
            <v>45016</v>
          </cell>
          <cell r="L40">
            <v>45016</v>
          </cell>
          <cell r="M40"/>
          <cell r="N40"/>
          <cell r="O40"/>
          <cell r="P40"/>
          <cell r="Q40"/>
          <cell r="R40"/>
          <cell r="S40"/>
          <cell r="T40"/>
          <cell r="U40"/>
          <cell r="V40"/>
          <cell r="W40"/>
          <cell r="X40"/>
          <cell r="Y40"/>
          <cell r="Z40"/>
          <cell r="AA40"/>
          <cell r="AB40"/>
          <cell r="AC40"/>
          <cell r="AD40"/>
          <cell r="AE40" t="str">
            <v>X</v>
          </cell>
          <cell r="AF40" t="str">
            <v>Iris Software Group Limited</v>
          </cell>
          <cell r="AH40"/>
          <cell r="AI40" t="str">
            <v>P</v>
          </cell>
          <cell r="AJ40" t="str">
            <v xml:space="preserve"> </v>
          </cell>
          <cell r="AK40" t="str">
            <v>P</v>
          </cell>
          <cell r="AL40" t="str">
            <v xml:space="preserve"> </v>
          </cell>
          <cell r="AM40">
            <v>224</v>
          </cell>
          <cell r="AN40" t="str">
            <v>Returned</v>
          </cell>
        </row>
        <row r="41">
          <cell r="A41">
            <v>275</v>
          </cell>
          <cell r="B41" t="str">
            <v>Ranelagh Primary School</v>
          </cell>
          <cell r="C41"/>
          <cell r="D41" t="str">
            <v>P</v>
          </cell>
          <cell r="E41" t="str">
            <v>X</v>
          </cell>
          <cell r="F41"/>
          <cell r="G41"/>
          <cell r="H41">
            <v>1</v>
          </cell>
          <cell r="I41" t="str">
            <v>Y</v>
          </cell>
          <cell r="J41" t="str">
            <v>Y</v>
          </cell>
          <cell r="K41">
            <v>45014</v>
          </cell>
          <cell r="L41">
            <v>45015</v>
          </cell>
          <cell r="M41"/>
          <cell r="N41"/>
          <cell r="O41"/>
          <cell r="P41"/>
          <cell r="Q41"/>
          <cell r="R41"/>
          <cell r="S41"/>
          <cell r="T41"/>
          <cell r="U41"/>
          <cell r="V41"/>
          <cell r="W41"/>
          <cell r="X41"/>
          <cell r="Y41"/>
          <cell r="Z41"/>
          <cell r="AA41"/>
          <cell r="AB41"/>
          <cell r="AC41"/>
          <cell r="AD41"/>
          <cell r="AE41"/>
          <cell r="AF41"/>
          <cell r="AH41"/>
          <cell r="AI41" t="str">
            <v>P</v>
          </cell>
          <cell r="AJ41" t="str">
            <v>P</v>
          </cell>
          <cell r="AK41" t="str">
            <v xml:space="preserve"> </v>
          </cell>
          <cell r="AL41" t="str">
            <v xml:space="preserve"> </v>
          </cell>
          <cell r="AM41">
            <v>228</v>
          </cell>
          <cell r="AN41" t="str">
            <v>Returned</v>
          </cell>
        </row>
        <row r="42">
          <cell r="A42">
            <v>284</v>
          </cell>
          <cell r="B42" t="str">
            <v>St John's CEVAP School</v>
          </cell>
          <cell r="C42"/>
          <cell r="D42" t="str">
            <v>P</v>
          </cell>
          <cell r="E42"/>
          <cell r="F42" t="str">
            <v>x</v>
          </cell>
          <cell r="G42"/>
          <cell r="H42">
            <v>1</v>
          </cell>
          <cell r="I42" t="str">
            <v>Y</v>
          </cell>
          <cell r="J42" t="str">
            <v>Y</v>
          </cell>
          <cell r="K42">
            <v>44966</v>
          </cell>
          <cell r="L42">
            <v>44981</v>
          </cell>
          <cell r="M42"/>
          <cell r="N42"/>
          <cell r="O42"/>
          <cell r="P42"/>
          <cell r="Q42"/>
          <cell r="R42" t="str">
            <v>x</v>
          </cell>
          <cell r="S42"/>
          <cell r="T42"/>
          <cell r="U42"/>
          <cell r="V42"/>
          <cell r="W42"/>
          <cell r="X42"/>
          <cell r="Y42"/>
          <cell r="Z42"/>
          <cell r="AA42"/>
          <cell r="AB42"/>
          <cell r="AC42"/>
          <cell r="AD42"/>
          <cell r="AE42"/>
          <cell r="AF42"/>
          <cell r="AH42"/>
          <cell r="AI42" t="str">
            <v>P</v>
          </cell>
          <cell r="AJ42" t="str">
            <v xml:space="preserve"> </v>
          </cell>
          <cell r="AK42" t="str">
            <v>P</v>
          </cell>
          <cell r="AL42" t="str">
            <v xml:space="preserve"> </v>
          </cell>
          <cell r="AM42">
            <v>230</v>
          </cell>
          <cell r="AN42" t="str">
            <v>Returned</v>
          </cell>
        </row>
        <row r="43">
          <cell r="A43">
            <v>285</v>
          </cell>
          <cell r="B43" t="str">
            <v>St Margaret's CEVAP School, Ipswich</v>
          </cell>
          <cell r="C43"/>
          <cell r="D43" t="str">
            <v>P</v>
          </cell>
          <cell r="E43"/>
          <cell r="F43" t="str">
            <v>x</v>
          </cell>
          <cell r="G43"/>
          <cell r="H43">
            <v>1</v>
          </cell>
          <cell r="I43" t="str">
            <v>Y</v>
          </cell>
          <cell r="J43" t="str">
            <v>Y</v>
          </cell>
          <cell r="K43">
            <v>44967</v>
          </cell>
          <cell r="L43">
            <v>44980</v>
          </cell>
          <cell r="M43"/>
          <cell r="N43"/>
          <cell r="O43"/>
          <cell r="P43"/>
          <cell r="Q43"/>
          <cell r="R43" t="str">
            <v>x</v>
          </cell>
          <cell r="S43"/>
          <cell r="T43"/>
          <cell r="U43"/>
          <cell r="V43"/>
          <cell r="W43"/>
          <cell r="X43"/>
          <cell r="Y43"/>
          <cell r="Z43"/>
          <cell r="AA43"/>
          <cell r="AB43"/>
          <cell r="AC43"/>
          <cell r="AD43"/>
          <cell r="AE43"/>
          <cell r="AF43"/>
          <cell r="AH43"/>
          <cell r="AI43" t="str">
            <v>P</v>
          </cell>
          <cell r="AJ43" t="str">
            <v xml:space="preserve"> </v>
          </cell>
          <cell r="AK43" t="str">
            <v>P</v>
          </cell>
          <cell r="AL43" t="str">
            <v xml:space="preserve"> </v>
          </cell>
          <cell r="AM43">
            <v>231</v>
          </cell>
          <cell r="AN43" t="str">
            <v>Returned</v>
          </cell>
        </row>
        <row r="44">
          <cell r="A44">
            <v>287</v>
          </cell>
          <cell r="B44" t="str">
            <v>St Mark's Catholic Primary School</v>
          </cell>
          <cell r="C44"/>
          <cell r="D44" t="str">
            <v>P</v>
          </cell>
          <cell r="E44" t="str">
            <v>X</v>
          </cell>
          <cell r="F44"/>
          <cell r="G44"/>
          <cell r="H44">
            <v>1</v>
          </cell>
          <cell r="I44" t="str">
            <v>Y</v>
          </cell>
          <cell r="J44" t="str">
            <v>Y</v>
          </cell>
          <cell r="K44">
            <v>45012</v>
          </cell>
          <cell r="L44">
            <v>45015</v>
          </cell>
          <cell r="M44"/>
          <cell r="N44"/>
          <cell r="O44"/>
          <cell r="P44"/>
          <cell r="Q44"/>
          <cell r="R44"/>
          <cell r="S44"/>
          <cell r="T44"/>
          <cell r="U44"/>
          <cell r="V44"/>
          <cell r="W44"/>
          <cell r="X44"/>
          <cell r="Y44"/>
          <cell r="Z44"/>
          <cell r="AA44"/>
          <cell r="AB44"/>
          <cell r="AC44"/>
          <cell r="AD44"/>
          <cell r="AE44"/>
          <cell r="AF44" t="str">
            <v>Certificate marks section B but markd as section A as only SCC</v>
          </cell>
          <cell r="AH44"/>
          <cell r="AI44" t="str">
            <v>P</v>
          </cell>
          <cell r="AJ44" t="str">
            <v>P</v>
          </cell>
          <cell r="AK44" t="str">
            <v xml:space="preserve"> </v>
          </cell>
          <cell r="AL44" t="str">
            <v xml:space="preserve"> </v>
          </cell>
          <cell r="AM44">
            <v>232</v>
          </cell>
          <cell r="AN44" t="str">
            <v>Returned</v>
          </cell>
        </row>
        <row r="45">
          <cell r="A45">
            <v>307</v>
          </cell>
          <cell r="B45" t="str">
            <v>Cedarwood Community Primary School</v>
          </cell>
          <cell r="C45"/>
          <cell r="D45" t="str">
            <v>P</v>
          </cell>
          <cell r="E45"/>
          <cell r="F45" t="str">
            <v>X</v>
          </cell>
          <cell r="G45"/>
          <cell r="H45">
            <v>1</v>
          </cell>
          <cell r="I45" t="str">
            <v>y</v>
          </cell>
          <cell r="J45" t="str">
            <v>y</v>
          </cell>
          <cell r="K45">
            <v>45013</v>
          </cell>
          <cell r="L45">
            <v>45043</v>
          </cell>
          <cell r="M45"/>
          <cell r="N45"/>
          <cell r="O45"/>
          <cell r="P45"/>
          <cell r="Q45" t="str">
            <v>X</v>
          </cell>
          <cell r="R45" t="str">
            <v>X</v>
          </cell>
          <cell r="S45"/>
          <cell r="T45"/>
          <cell r="U45"/>
          <cell r="V45"/>
          <cell r="W45"/>
          <cell r="X45"/>
          <cell r="Y45"/>
          <cell r="Z45"/>
          <cell r="AA45"/>
          <cell r="AB45"/>
          <cell r="AC45"/>
          <cell r="AD45"/>
          <cell r="AE45" t="str">
            <v>X</v>
          </cell>
          <cell r="AF45" t="str">
            <v>Magic booking</v>
          </cell>
          <cell r="AH45"/>
          <cell r="AI45" t="str">
            <v>P</v>
          </cell>
          <cell r="AJ45" t="str">
            <v xml:space="preserve"> </v>
          </cell>
          <cell r="AK45" t="str">
            <v>P</v>
          </cell>
          <cell r="AL45" t="str">
            <v xml:space="preserve"> </v>
          </cell>
          <cell r="AM45">
            <v>239</v>
          </cell>
          <cell r="AN45" t="str">
            <v>Returned</v>
          </cell>
        </row>
        <row r="46">
          <cell r="A46">
            <v>309</v>
          </cell>
          <cell r="B46" t="str">
            <v>Heath Primary School</v>
          </cell>
          <cell r="C46"/>
          <cell r="D46" t="str">
            <v>P</v>
          </cell>
          <cell r="E46"/>
          <cell r="F46" t="str">
            <v>X</v>
          </cell>
          <cell r="G46"/>
          <cell r="H46">
            <v>1</v>
          </cell>
          <cell r="I46" t="str">
            <v>y</v>
          </cell>
          <cell r="J46" t="str">
            <v>y</v>
          </cell>
          <cell r="K46">
            <v>45036</v>
          </cell>
          <cell r="L46">
            <v>45040</v>
          </cell>
          <cell r="M46"/>
          <cell r="N46"/>
          <cell r="O46"/>
          <cell r="P46"/>
          <cell r="Q46"/>
          <cell r="R46" t="str">
            <v>X</v>
          </cell>
          <cell r="S46"/>
          <cell r="T46"/>
          <cell r="U46"/>
          <cell r="V46"/>
          <cell r="W46"/>
          <cell r="X46"/>
          <cell r="Y46"/>
          <cell r="Z46"/>
          <cell r="AA46"/>
          <cell r="AB46"/>
          <cell r="AC46"/>
          <cell r="AD46"/>
          <cell r="AE46"/>
          <cell r="AF46"/>
          <cell r="AH46"/>
          <cell r="AI46" t="str">
            <v>P</v>
          </cell>
          <cell r="AJ46" t="str">
            <v xml:space="preserve"> </v>
          </cell>
          <cell r="AK46" t="str">
            <v>P</v>
          </cell>
          <cell r="AL46" t="str">
            <v xml:space="preserve"> </v>
          </cell>
          <cell r="AM46">
            <v>246</v>
          </cell>
          <cell r="AN46" t="str">
            <v>Returned</v>
          </cell>
        </row>
        <row r="47">
          <cell r="A47">
            <v>310</v>
          </cell>
          <cell r="B47" t="str">
            <v>Bealings School</v>
          </cell>
          <cell r="C47"/>
          <cell r="D47" t="str">
            <v>P</v>
          </cell>
          <cell r="E47" t="str">
            <v>X</v>
          </cell>
          <cell r="F47"/>
          <cell r="G47"/>
          <cell r="H47">
            <v>1</v>
          </cell>
          <cell r="I47" t="str">
            <v>Y</v>
          </cell>
          <cell r="J47" t="str">
            <v>Y</v>
          </cell>
          <cell r="K47">
            <v>45008</v>
          </cell>
          <cell r="L47">
            <v>45013</v>
          </cell>
          <cell r="M47"/>
          <cell r="N47"/>
          <cell r="O47"/>
          <cell r="P47"/>
          <cell r="Q47"/>
          <cell r="R47"/>
          <cell r="S47"/>
          <cell r="T47"/>
          <cell r="U47"/>
          <cell r="V47"/>
          <cell r="W47"/>
          <cell r="X47"/>
          <cell r="Y47"/>
          <cell r="Z47"/>
          <cell r="AA47"/>
          <cell r="AB47"/>
          <cell r="AC47"/>
          <cell r="AD47"/>
          <cell r="AE47"/>
          <cell r="AF47"/>
          <cell r="AH47"/>
          <cell r="AI47" t="str">
            <v>P</v>
          </cell>
          <cell r="AJ47" t="str">
            <v>P</v>
          </cell>
          <cell r="AK47" t="str">
            <v xml:space="preserve"> </v>
          </cell>
          <cell r="AL47" t="str">
            <v xml:space="preserve"> </v>
          </cell>
          <cell r="AM47">
            <v>249</v>
          </cell>
          <cell r="AN47" t="str">
            <v>Returned</v>
          </cell>
        </row>
        <row r="48">
          <cell r="A48">
            <v>311</v>
          </cell>
          <cell r="B48" t="str">
            <v>Birchwood Primary School</v>
          </cell>
          <cell r="C48"/>
          <cell r="D48" t="str">
            <v>P</v>
          </cell>
          <cell r="E48"/>
          <cell r="F48" t="str">
            <v>X</v>
          </cell>
          <cell r="G48"/>
          <cell r="H48">
            <v>1</v>
          </cell>
          <cell r="I48" t="str">
            <v>y</v>
          </cell>
          <cell r="J48" t="str">
            <v>y</v>
          </cell>
          <cell r="K48">
            <v>44998</v>
          </cell>
          <cell r="L48">
            <v>45006</v>
          </cell>
          <cell r="M48"/>
          <cell r="N48"/>
          <cell r="O48"/>
          <cell r="P48"/>
          <cell r="Q48"/>
          <cell r="R48"/>
          <cell r="S48"/>
          <cell r="T48"/>
          <cell r="U48"/>
          <cell r="V48"/>
          <cell r="W48"/>
          <cell r="X48"/>
          <cell r="Y48"/>
          <cell r="Z48"/>
          <cell r="AA48"/>
          <cell r="AB48"/>
          <cell r="AC48"/>
          <cell r="AD48"/>
          <cell r="AE48" t="str">
            <v>X</v>
          </cell>
          <cell r="AF48" t="str">
            <v>Smart payments via eduspot School Money</v>
          </cell>
          <cell r="AH48"/>
          <cell r="AI48" t="str">
            <v>P</v>
          </cell>
          <cell r="AJ48" t="str">
            <v xml:space="preserve"> </v>
          </cell>
          <cell r="AK48" t="str">
            <v>P</v>
          </cell>
          <cell r="AL48" t="str">
            <v xml:space="preserve"> </v>
          </cell>
          <cell r="AM48">
            <v>250</v>
          </cell>
          <cell r="AN48" t="str">
            <v>Returned</v>
          </cell>
        </row>
        <row r="49">
          <cell r="A49">
            <v>313</v>
          </cell>
          <cell r="B49" t="str">
            <v>Gorseland Primary School</v>
          </cell>
          <cell r="C49"/>
          <cell r="D49" t="str">
            <v>P</v>
          </cell>
          <cell r="E49"/>
          <cell r="F49" t="str">
            <v>X</v>
          </cell>
          <cell r="G49"/>
          <cell r="H49">
            <v>1</v>
          </cell>
          <cell r="I49" t="str">
            <v>y</v>
          </cell>
          <cell r="J49" t="str">
            <v>y</v>
          </cell>
          <cell r="K49">
            <v>44986</v>
          </cell>
          <cell r="L49">
            <v>44987</v>
          </cell>
          <cell r="M49"/>
          <cell r="N49"/>
          <cell r="O49"/>
          <cell r="P49"/>
          <cell r="Q49"/>
          <cell r="R49" t="str">
            <v>X</v>
          </cell>
          <cell r="S49"/>
          <cell r="T49"/>
          <cell r="U49"/>
          <cell r="V49"/>
          <cell r="W49"/>
          <cell r="X49"/>
          <cell r="Y49"/>
          <cell r="Z49"/>
          <cell r="AA49"/>
          <cell r="AB49"/>
          <cell r="AC49"/>
          <cell r="AD49"/>
          <cell r="AE49"/>
          <cell r="AF49"/>
          <cell r="AH49"/>
          <cell r="AI49" t="str">
            <v>P</v>
          </cell>
          <cell r="AJ49" t="str">
            <v xml:space="preserve"> </v>
          </cell>
          <cell r="AK49" t="str">
            <v>P</v>
          </cell>
          <cell r="AL49" t="str">
            <v xml:space="preserve"> </v>
          </cell>
          <cell r="AM49">
            <v>258</v>
          </cell>
          <cell r="AN49" t="str">
            <v>Returned</v>
          </cell>
        </row>
        <row r="50">
          <cell r="A50">
            <v>314</v>
          </cell>
          <cell r="B50" t="str">
            <v>Melton Primary School</v>
          </cell>
          <cell r="C50"/>
          <cell r="D50" t="str">
            <v>P</v>
          </cell>
          <cell r="E50"/>
          <cell r="F50" t="str">
            <v>X</v>
          </cell>
          <cell r="G50"/>
          <cell r="H50">
            <v>1</v>
          </cell>
          <cell r="I50" t="str">
            <v>y</v>
          </cell>
          <cell r="J50" t="str">
            <v>y</v>
          </cell>
          <cell r="K50">
            <v>44992</v>
          </cell>
          <cell r="L50">
            <v>44992</v>
          </cell>
          <cell r="M50"/>
          <cell r="N50"/>
          <cell r="O50"/>
          <cell r="P50"/>
          <cell r="Q50" t="str">
            <v>X</v>
          </cell>
          <cell r="R50"/>
          <cell r="S50"/>
          <cell r="T50"/>
          <cell r="U50"/>
          <cell r="V50"/>
          <cell r="W50"/>
          <cell r="X50"/>
          <cell r="Y50"/>
          <cell r="Z50"/>
          <cell r="AA50"/>
          <cell r="AB50"/>
          <cell r="AC50"/>
          <cell r="AD50"/>
          <cell r="AE50"/>
          <cell r="AF50"/>
          <cell r="AH50"/>
          <cell r="AI50" t="str">
            <v>P</v>
          </cell>
          <cell r="AJ50" t="str">
            <v xml:space="preserve"> </v>
          </cell>
          <cell r="AK50" t="str">
            <v>P</v>
          </cell>
          <cell r="AL50" t="str">
            <v xml:space="preserve"> </v>
          </cell>
          <cell r="AM50">
            <v>259</v>
          </cell>
          <cell r="AN50" t="str">
            <v>Returned</v>
          </cell>
        </row>
        <row r="51">
          <cell r="A51">
            <v>317</v>
          </cell>
          <cell r="B51" t="str">
            <v>Orford CEVAP School</v>
          </cell>
          <cell r="C51"/>
          <cell r="D51" t="str">
            <v>P</v>
          </cell>
          <cell r="E51"/>
          <cell r="F51" t="str">
            <v>X</v>
          </cell>
          <cell r="G51"/>
          <cell r="H51">
            <v>1</v>
          </cell>
          <cell r="I51" t="str">
            <v>Y</v>
          </cell>
          <cell r="J51" t="str">
            <v>Y</v>
          </cell>
          <cell r="K51">
            <v>44967</v>
          </cell>
          <cell r="L51">
            <v>45015</v>
          </cell>
          <cell r="M51"/>
          <cell r="N51"/>
          <cell r="O51"/>
          <cell r="P51"/>
          <cell r="Q51" t="str">
            <v>X</v>
          </cell>
          <cell r="R51"/>
          <cell r="S51"/>
          <cell r="T51"/>
          <cell r="U51"/>
          <cell r="V51"/>
          <cell r="W51"/>
          <cell r="X51"/>
          <cell r="Y51"/>
          <cell r="Z51"/>
          <cell r="AA51"/>
          <cell r="AB51"/>
          <cell r="AC51"/>
          <cell r="AD51"/>
          <cell r="AE51"/>
          <cell r="AF51"/>
          <cell r="AH51"/>
          <cell r="AI51" t="str">
            <v>P</v>
          </cell>
          <cell r="AJ51" t="str">
            <v xml:space="preserve"> </v>
          </cell>
          <cell r="AK51" t="str">
            <v>P</v>
          </cell>
          <cell r="AL51" t="str">
            <v xml:space="preserve"> </v>
          </cell>
          <cell r="AM51">
            <v>266</v>
          </cell>
          <cell r="AN51" t="str">
            <v>Returned</v>
          </cell>
        </row>
        <row r="52">
          <cell r="A52">
            <v>318</v>
          </cell>
          <cell r="B52" t="str">
            <v>Otley Primary School</v>
          </cell>
          <cell r="C52"/>
          <cell r="D52" t="str">
            <v>P</v>
          </cell>
          <cell r="E52"/>
          <cell r="F52" t="str">
            <v>X</v>
          </cell>
          <cell r="G52"/>
          <cell r="H52">
            <v>1</v>
          </cell>
          <cell r="I52" t="str">
            <v>Y</v>
          </cell>
          <cell r="J52" t="str">
            <v>Y</v>
          </cell>
          <cell r="K52">
            <v>44882</v>
          </cell>
          <cell r="L52">
            <v>45008</v>
          </cell>
          <cell r="M52"/>
          <cell r="N52"/>
          <cell r="O52"/>
          <cell r="P52"/>
          <cell r="Q52"/>
          <cell r="R52"/>
          <cell r="S52"/>
          <cell r="T52"/>
          <cell r="U52"/>
          <cell r="V52"/>
          <cell r="W52"/>
          <cell r="X52"/>
          <cell r="Y52"/>
          <cell r="Z52"/>
          <cell r="AA52"/>
          <cell r="AB52"/>
          <cell r="AC52"/>
          <cell r="AD52"/>
          <cell r="AE52" t="str">
            <v>X</v>
          </cell>
          <cell r="AF52" t="str">
            <v>Pay 360 Evolve and School Ping</v>
          </cell>
          <cell r="AH52"/>
          <cell r="AI52" t="str">
            <v>P</v>
          </cell>
          <cell r="AJ52" t="str">
            <v xml:space="preserve"> </v>
          </cell>
          <cell r="AK52" t="str">
            <v>P</v>
          </cell>
          <cell r="AL52" t="str">
            <v xml:space="preserve"> </v>
          </cell>
          <cell r="AM52">
            <v>269</v>
          </cell>
          <cell r="AN52" t="str">
            <v>Returned</v>
          </cell>
        </row>
        <row r="53">
          <cell r="A53">
            <v>324</v>
          </cell>
          <cell r="B53" t="str">
            <v>Somersham Primary School</v>
          </cell>
          <cell r="C53"/>
          <cell r="D53" t="str">
            <v>P</v>
          </cell>
          <cell r="E53"/>
          <cell r="F53" t="str">
            <v>X</v>
          </cell>
          <cell r="G53"/>
          <cell r="H53">
            <v>1</v>
          </cell>
          <cell r="I53" t="str">
            <v>Y</v>
          </cell>
          <cell r="J53" t="str">
            <v>Y</v>
          </cell>
          <cell r="K53">
            <v>45012</v>
          </cell>
          <cell r="L53">
            <v>45015</v>
          </cell>
          <cell r="M53"/>
          <cell r="N53" t="str">
            <v>X</v>
          </cell>
          <cell r="O53"/>
          <cell r="P53"/>
          <cell r="Q53"/>
          <cell r="R53"/>
          <cell r="S53"/>
          <cell r="T53" t="str">
            <v>X</v>
          </cell>
          <cell r="U53" t="str">
            <v>X</v>
          </cell>
          <cell r="V53"/>
          <cell r="W53"/>
          <cell r="X53"/>
          <cell r="Y53"/>
          <cell r="Z53"/>
          <cell r="AA53"/>
          <cell r="AB53"/>
          <cell r="AC53"/>
          <cell r="AD53"/>
          <cell r="AE53" t="str">
            <v>X</v>
          </cell>
          <cell r="AF53" t="str">
            <v>Premier Sports and Kittle Photographic</v>
          </cell>
          <cell r="AH53"/>
          <cell r="AI53" t="str">
            <v>P</v>
          </cell>
          <cell r="AJ53" t="str">
            <v xml:space="preserve"> </v>
          </cell>
          <cell r="AK53" t="str">
            <v>P</v>
          </cell>
          <cell r="AL53" t="str">
            <v xml:space="preserve"> </v>
          </cell>
          <cell r="AM53">
            <v>273</v>
          </cell>
          <cell r="AN53" t="str">
            <v>Returned</v>
          </cell>
        </row>
        <row r="54">
          <cell r="A54">
            <v>327</v>
          </cell>
          <cell r="B54" t="str">
            <v>Stratford St Mary Primary School</v>
          </cell>
          <cell r="C54"/>
          <cell r="D54" t="str">
            <v>P</v>
          </cell>
          <cell r="E54"/>
          <cell r="F54" t="str">
            <v>X</v>
          </cell>
          <cell r="G54"/>
          <cell r="H54">
            <v>1</v>
          </cell>
          <cell r="I54" t="str">
            <v>Y</v>
          </cell>
          <cell r="J54" t="str">
            <v>Y</v>
          </cell>
          <cell r="K54"/>
          <cell r="L54">
            <v>45015</v>
          </cell>
          <cell r="M54"/>
          <cell r="N54"/>
          <cell r="O54"/>
          <cell r="P54"/>
          <cell r="Q54"/>
          <cell r="R54" t="str">
            <v>X</v>
          </cell>
          <cell r="S54"/>
          <cell r="T54"/>
          <cell r="U54"/>
          <cell r="V54"/>
          <cell r="W54"/>
          <cell r="X54"/>
          <cell r="Y54"/>
          <cell r="Z54"/>
          <cell r="AA54"/>
          <cell r="AB54"/>
          <cell r="AC54"/>
          <cell r="AD54"/>
          <cell r="AE54"/>
          <cell r="AF54" t="str">
            <v>Emailed to advise needs to be dated</v>
          </cell>
          <cell r="AH54"/>
          <cell r="AI54" t="str">
            <v>P</v>
          </cell>
          <cell r="AJ54" t="str">
            <v xml:space="preserve"> </v>
          </cell>
          <cell r="AK54" t="str">
            <v>P</v>
          </cell>
          <cell r="AL54" t="str">
            <v xml:space="preserve"> </v>
          </cell>
          <cell r="AM54">
            <v>275</v>
          </cell>
          <cell r="AN54" t="str">
            <v>Returned</v>
          </cell>
        </row>
        <row r="55">
          <cell r="A55">
            <v>331</v>
          </cell>
          <cell r="B55" t="str">
            <v>Tattingstone CEVCP School</v>
          </cell>
          <cell r="C55"/>
          <cell r="D55" t="str">
            <v>P</v>
          </cell>
          <cell r="E55"/>
          <cell r="F55" t="str">
            <v>X</v>
          </cell>
          <cell r="G55"/>
          <cell r="H55">
            <v>1</v>
          </cell>
          <cell r="I55" t="str">
            <v>Y</v>
          </cell>
          <cell r="J55" t="str">
            <v>Y</v>
          </cell>
          <cell r="K55">
            <v>45016</v>
          </cell>
          <cell r="L55">
            <v>45016</v>
          </cell>
          <cell r="M55"/>
          <cell r="N55"/>
          <cell r="O55"/>
          <cell r="P55"/>
          <cell r="Q55"/>
          <cell r="R55" t="str">
            <v>X</v>
          </cell>
          <cell r="S55"/>
          <cell r="T55"/>
          <cell r="U55"/>
          <cell r="V55"/>
          <cell r="W55"/>
          <cell r="X55"/>
          <cell r="Y55"/>
          <cell r="Z55"/>
          <cell r="AA55"/>
          <cell r="AB55"/>
          <cell r="AC55"/>
          <cell r="AD55"/>
          <cell r="AE55"/>
          <cell r="AF55"/>
          <cell r="AH55"/>
          <cell r="AI55" t="str">
            <v>P</v>
          </cell>
          <cell r="AJ55" t="str">
            <v xml:space="preserve"> </v>
          </cell>
          <cell r="AK55" t="str">
            <v>P</v>
          </cell>
          <cell r="AL55" t="str">
            <v xml:space="preserve"> </v>
          </cell>
          <cell r="AM55">
            <v>281</v>
          </cell>
          <cell r="AN55" t="str">
            <v>Returned</v>
          </cell>
        </row>
        <row r="56">
          <cell r="A56">
            <v>332</v>
          </cell>
          <cell r="B56" t="str">
            <v>Trimley St Martin Primary School</v>
          </cell>
          <cell r="C56"/>
          <cell r="D56" t="str">
            <v>P</v>
          </cell>
          <cell r="E56"/>
          <cell r="F56" t="str">
            <v>X</v>
          </cell>
          <cell r="G56"/>
          <cell r="H56">
            <v>1</v>
          </cell>
          <cell r="I56" t="str">
            <v>y</v>
          </cell>
          <cell r="J56" t="str">
            <v>y</v>
          </cell>
          <cell r="K56">
            <v>44986</v>
          </cell>
          <cell r="L56">
            <v>44987</v>
          </cell>
          <cell r="M56"/>
          <cell r="N56"/>
          <cell r="O56"/>
          <cell r="P56"/>
          <cell r="Q56"/>
          <cell r="R56" t="str">
            <v>X</v>
          </cell>
          <cell r="S56"/>
          <cell r="T56"/>
          <cell r="U56"/>
          <cell r="V56"/>
          <cell r="W56"/>
          <cell r="X56"/>
          <cell r="Y56"/>
          <cell r="Z56"/>
          <cell r="AA56"/>
          <cell r="AB56"/>
          <cell r="AC56"/>
          <cell r="AD56"/>
          <cell r="AE56" t="str">
            <v>X</v>
          </cell>
          <cell r="AF56" t="str">
            <v>Care4, Childcare Grant payment Service, Childcare Provide Tax Free, Edenred and Computer share</v>
          </cell>
          <cell r="AH56"/>
          <cell r="AI56" t="str">
            <v>P</v>
          </cell>
          <cell r="AJ56" t="str">
            <v xml:space="preserve"> </v>
          </cell>
          <cell r="AK56" t="str">
            <v>P</v>
          </cell>
          <cell r="AL56" t="str">
            <v xml:space="preserve"> </v>
          </cell>
          <cell r="AM56">
            <v>284</v>
          </cell>
          <cell r="AN56" t="str">
            <v>Returned</v>
          </cell>
        </row>
        <row r="57">
          <cell r="A57">
            <v>333</v>
          </cell>
          <cell r="B57" t="str">
            <v>Trimley St Mary Primary School</v>
          </cell>
          <cell r="C57"/>
          <cell r="D57" t="str">
            <v>P</v>
          </cell>
          <cell r="E57"/>
          <cell r="F57" t="str">
            <v>X</v>
          </cell>
          <cell r="G57"/>
          <cell r="H57">
            <v>1</v>
          </cell>
          <cell r="I57" t="str">
            <v>Y</v>
          </cell>
          <cell r="J57" t="str">
            <v>Y</v>
          </cell>
          <cell r="K57">
            <v>45013</v>
          </cell>
          <cell r="L57">
            <v>45013</v>
          </cell>
          <cell r="M57"/>
          <cell r="N57"/>
          <cell r="O57"/>
          <cell r="P57"/>
          <cell r="Q57"/>
          <cell r="R57" t="str">
            <v>X</v>
          </cell>
          <cell r="S57"/>
          <cell r="T57"/>
          <cell r="U57"/>
          <cell r="V57"/>
          <cell r="W57"/>
          <cell r="X57"/>
          <cell r="Y57"/>
          <cell r="Z57"/>
          <cell r="AA57"/>
          <cell r="AB57"/>
          <cell r="AC57"/>
          <cell r="AD57"/>
          <cell r="AE57"/>
          <cell r="AF57"/>
          <cell r="AH57"/>
          <cell r="AI57" t="str">
            <v>P</v>
          </cell>
          <cell r="AJ57" t="str">
            <v xml:space="preserve"> </v>
          </cell>
          <cell r="AK57" t="str">
            <v>P</v>
          </cell>
          <cell r="AL57" t="str">
            <v xml:space="preserve"> </v>
          </cell>
          <cell r="AM57">
            <v>285</v>
          </cell>
          <cell r="AN57" t="str">
            <v>Returned</v>
          </cell>
        </row>
        <row r="58">
          <cell r="A58">
            <v>337</v>
          </cell>
          <cell r="B58" t="str">
            <v>Waldringfield Primary School</v>
          </cell>
          <cell r="C58"/>
          <cell r="D58" t="str">
            <v>P</v>
          </cell>
          <cell r="E58"/>
          <cell r="F58" t="str">
            <v>X</v>
          </cell>
          <cell r="G58"/>
          <cell r="H58">
            <v>1</v>
          </cell>
          <cell r="I58" t="str">
            <v>y</v>
          </cell>
          <cell r="J58" t="str">
            <v>y</v>
          </cell>
          <cell r="K58">
            <v>44967</v>
          </cell>
          <cell r="L58">
            <v>44984</v>
          </cell>
          <cell r="M58"/>
          <cell r="N58"/>
          <cell r="O58"/>
          <cell r="P58"/>
          <cell r="Q58"/>
          <cell r="R58" t="str">
            <v>X</v>
          </cell>
          <cell r="S58"/>
          <cell r="T58"/>
          <cell r="U58"/>
          <cell r="V58"/>
          <cell r="W58"/>
          <cell r="X58"/>
          <cell r="Y58"/>
          <cell r="Z58"/>
          <cell r="AA58"/>
          <cell r="AB58"/>
          <cell r="AC58"/>
          <cell r="AD58"/>
          <cell r="AE58"/>
          <cell r="AF58"/>
          <cell r="AH58"/>
          <cell r="AI58" t="str">
            <v>P</v>
          </cell>
          <cell r="AJ58" t="str">
            <v xml:space="preserve"> </v>
          </cell>
          <cell r="AK58" t="str">
            <v>P</v>
          </cell>
          <cell r="AL58" t="str">
            <v xml:space="preserve"> </v>
          </cell>
          <cell r="AM58">
            <v>287</v>
          </cell>
          <cell r="AN58" t="str">
            <v>Returned</v>
          </cell>
        </row>
        <row r="59">
          <cell r="A59">
            <v>338</v>
          </cell>
          <cell r="B59" t="str">
            <v>Whatfield CEVCP School</v>
          </cell>
          <cell r="C59"/>
          <cell r="D59" t="str">
            <v>P</v>
          </cell>
          <cell r="E59" t="str">
            <v>X</v>
          </cell>
          <cell r="F59"/>
          <cell r="G59"/>
          <cell r="H59">
            <v>1</v>
          </cell>
          <cell r="I59" t="str">
            <v>Y</v>
          </cell>
          <cell r="J59" t="str">
            <v>Y</v>
          </cell>
          <cell r="K59">
            <v>45001</v>
          </cell>
          <cell r="L59">
            <v>45016</v>
          </cell>
          <cell r="M59"/>
          <cell r="N59"/>
          <cell r="O59"/>
          <cell r="P59"/>
          <cell r="Q59"/>
          <cell r="R59"/>
          <cell r="S59"/>
          <cell r="T59"/>
          <cell r="U59"/>
          <cell r="V59"/>
          <cell r="W59"/>
          <cell r="X59"/>
          <cell r="Y59"/>
          <cell r="Z59"/>
          <cell r="AA59"/>
          <cell r="AB59"/>
          <cell r="AC59"/>
          <cell r="AD59"/>
          <cell r="AE59"/>
          <cell r="AF59"/>
          <cell r="AH59"/>
          <cell r="AI59" t="str">
            <v>P</v>
          </cell>
          <cell r="AJ59" t="str">
            <v>P</v>
          </cell>
          <cell r="AK59" t="str">
            <v xml:space="preserve"> </v>
          </cell>
          <cell r="AL59" t="str">
            <v xml:space="preserve"> </v>
          </cell>
          <cell r="AM59">
            <v>288</v>
          </cell>
          <cell r="AN59" t="str">
            <v>Returned</v>
          </cell>
        </row>
        <row r="60">
          <cell r="A60">
            <v>339</v>
          </cell>
          <cell r="B60" t="str">
            <v>Witnesham Primary School</v>
          </cell>
          <cell r="C60"/>
          <cell r="D60" t="str">
            <v>P</v>
          </cell>
          <cell r="E60"/>
          <cell r="F60" t="str">
            <v>X</v>
          </cell>
          <cell r="G60"/>
          <cell r="H60">
            <v>1</v>
          </cell>
          <cell r="I60" t="str">
            <v>Y</v>
          </cell>
          <cell r="J60" t="str">
            <v>Y</v>
          </cell>
          <cell r="K60">
            <v>44882</v>
          </cell>
          <cell r="L60">
            <v>45009</v>
          </cell>
          <cell r="M60"/>
          <cell r="N60"/>
          <cell r="O60"/>
          <cell r="P60"/>
          <cell r="Q60"/>
          <cell r="R60"/>
          <cell r="S60"/>
          <cell r="T60"/>
          <cell r="U60"/>
          <cell r="V60"/>
          <cell r="W60"/>
          <cell r="X60"/>
          <cell r="Y60"/>
          <cell r="Z60"/>
          <cell r="AA60"/>
          <cell r="AB60"/>
          <cell r="AC60"/>
          <cell r="AD60"/>
          <cell r="AE60" t="str">
            <v>X</v>
          </cell>
          <cell r="AF60" t="str">
            <v>Pay 360 Evolve and School Ping</v>
          </cell>
          <cell r="AH60"/>
          <cell r="AI60" t="str">
            <v>P</v>
          </cell>
          <cell r="AJ60" t="str">
            <v xml:space="preserve"> </v>
          </cell>
          <cell r="AK60" t="str">
            <v>P</v>
          </cell>
          <cell r="AL60" t="str">
            <v xml:space="preserve"> </v>
          </cell>
          <cell r="AM60">
            <v>291</v>
          </cell>
          <cell r="AN60" t="str">
            <v>Returned</v>
          </cell>
        </row>
        <row r="61">
          <cell r="A61">
            <v>341</v>
          </cell>
          <cell r="B61" t="str">
            <v>Sandlings Primary School</v>
          </cell>
          <cell r="C61"/>
          <cell r="D61" t="str">
            <v>P</v>
          </cell>
          <cell r="E61" t="str">
            <v>X</v>
          </cell>
          <cell r="F61"/>
          <cell r="G61"/>
          <cell r="H61">
            <v>1</v>
          </cell>
          <cell r="I61" t="str">
            <v>Y</v>
          </cell>
          <cell r="J61" t="str">
            <v>Y</v>
          </cell>
          <cell r="K61">
            <v>45014</v>
          </cell>
          <cell r="L61">
            <v>45015</v>
          </cell>
          <cell r="M61"/>
          <cell r="N61"/>
          <cell r="O61"/>
          <cell r="P61"/>
          <cell r="Q61"/>
          <cell r="R61"/>
          <cell r="S61"/>
          <cell r="T61"/>
          <cell r="U61"/>
          <cell r="V61"/>
          <cell r="W61"/>
          <cell r="X61"/>
          <cell r="Y61"/>
          <cell r="Z61"/>
          <cell r="AA61"/>
          <cell r="AB61"/>
          <cell r="AC61"/>
          <cell r="AD61"/>
          <cell r="AE61"/>
          <cell r="AF61" t="str">
            <v>Section A marked as Certificate states SCC</v>
          </cell>
          <cell r="AH61"/>
          <cell r="AI61" t="str">
            <v>P</v>
          </cell>
          <cell r="AJ61" t="str">
            <v>P</v>
          </cell>
          <cell r="AK61" t="str">
            <v xml:space="preserve"> </v>
          </cell>
          <cell r="AL61" t="str">
            <v xml:space="preserve"> </v>
          </cell>
          <cell r="AM61">
            <v>294</v>
          </cell>
          <cell r="AN61" t="str">
            <v>Returned</v>
          </cell>
        </row>
        <row r="62">
          <cell r="A62">
            <v>342</v>
          </cell>
          <cell r="B62" t="str">
            <v>Woodbridge Primary School</v>
          </cell>
          <cell r="C62"/>
          <cell r="D62" t="str">
            <v>P</v>
          </cell>
          <cell r="E62"/>
          <cell r="F62" t="str">
            <v>X</v>
          </cell>
          <cell r="G62"/>
          <cell r="H62">
            <v>1</v>
          </cell>
          <cell r="I62" t="str">
            <v>Y</v>
          </cell>
          <cell r="J62" t="str">
            <v>Y</v>
          </cell>
          <cell r="K62">
            <v>45014</v>
          </cell>
          <cell r="L62">
            <v>45015</v>
          </cell>
          <cell r="M62"/>
          <cell r="N62"/>
          <cell r="O62"/>
          <cell r="P62"/>
          <cell r="Q62"/>
          <cell r="R62" t="str">
            <v>X</v>
          </cell>
          <cell r="S62"/>
          <cell r="T62"/>
          <cell r="U62"/>
          <cell r="V62"/>
          <cell r="W62"/>
          <cell r="X62"/>
          <cell r="Y62"/>
          <cell r="Z62"/>
          <cell r="AA62"/>
          <cell r="AB62"/>
          <cell r="AC62"/>
          <cell r="AD62"/>
          <cell r="AE62"/>
          <cell r="AF62"/>
          <cell r="AH62"/>
          <cell r="AI62" t="str">
            <v>P</v>
          </cell>
          <cell r="AJ62" t="str">
            <v xml:space="preserve"> </v>
          </cell>
          <cell r="AK62" t="str">
            <v>P</v>
          </cell>
          <cell r="AL62" t="str">
            <v xml:space="preserve"> </v>
          </cell>
          <cell r="AM62">
            <v>300</v>
          </cell>
          <cell r="AN62" t="str">
            <v>Returned</v>
          </cell>
        </row>
        <row r="63">
          <cell r="A63">
            <v>343</v>
          </cell>
          <cell r="B63" t="str">
            <v>Kyson Primary School</v>
          </cell>
          <cell r="C63"/>
          <cell r="D63" t="str">
            <v>P</v>
          </cell>
          <cell r="E63"/>
          <cell r="F63" t="str">
            <v>X</v>
          </cell>
          <cell r="G63"/>
          <cell r="H63">
            <v>1</v>
          </cell>
          <cell r="I63" t="str">
            <v>Y</v>
          </cell>
          <cell r="J63" t="str">
            <v>Y</v>
          </cell>
          <cell r="K63">
            <v>45016</v>
          </cell>
          <cell r="L63">
            <v>45019</v>
          </cell>
          <cell r="M63"/>
          <cell r="N63"/>
          <cell r="O63"/>
          <cell r="P63"/>
          <cell r="Q63"/>
          <cell r="R63" t="str">
            <v>X</v>
          </cell>
          <cell r="S63"/>
          <cell r="T63"/>
          <cell r="U63"/>
          <cell r="V63"/>
          <cell r="W63"/>
          <cell r="X63"/>
          <cell r="Y63"/>
          <cell r="Z63"/>
          <cell r="AA63"/>
          <cell r="AB63"/>
          <cell r="AC63"/>
          <cell r="AD63"/>
          <cell r="AE63"/>
          <cell r="AF63"/>
          <cell r="AH63"/>
          <cell r="AI63" t="str">
            <v>P</v>
          </cell>
          <cell r="AJ63" t="str">
            <v xml:space="preserve"> </v>
          </cell>
          <cell r="AK63" t="str">
            <v>P</v>
          </cell>
          <cell r="AL63" t="str">
            <v xml:space="preserve"> </v>
          </cell>
          <cell r="AM63">
            <v>307</v>
          </cell>
          <cell r="AN63" t="str">
            <v>Returned</v>
          </cell>
        </row>
        <row r="64">
          <cell r="A64">
            <v>370</v>
          </cell>
          <cell r="B64" t="str">
            <v>Northgate High School</v>
          </cell>
          <cell r="C64"/>
          <cell r="D64" t="str">
            <v>U</v>
          </cell>
          <cell r="E64"/>
          <cell r="F64"/>
          <cell r="G64" t="str">
            <v>X</v>
          </cell>
          <cell r="H64">
            <v>1</v>
          </cell>
          <cell r="I64" t="str">
            <v>y</v>
          </cell>
          <cell r="J64" t="str">
            <v>y</v>
          </cell>
          <cell r="K64">
            <v>45015</v>
          </cell>
          <cell r="L64">
            <v>45037</v>
          </cell>
          <cell r="M64"/>
          <cell r="N64"/>
          <cell r="O64"/>
          <cell r="P64"/>
          <cell r="Q64"/>
          <cell r="R64" t="str">
            <v>X</v>
          </cell>
          <cell r="S64"/>
          <cell r="T64"/>
          <cell r="U64"/>
          <cell r="V64" t="str">
            <v>X</v>
          </cell>
          <cell r="W64"/>
          <cell r="X64"/>
          <cell r="Y64"/>
          <cell r="Z64"/>
          <cell r="AA64"/>
          <cell r="AB64"/>
          <cell r="AC64"/>
          <cell r="AD64"/>
          <cell r="AE64"/>
          <cell r="AF64"/>
          <cell r="AH64"/>
          <cell r="AI64" t="str">
            <v>U</v>
          </cell>
          <cell r="AJ64" t="str">
            <v xml:space="preserve"> </v>
          </cell>
          <cell r="AK64" t="str">
            <v xml:space="preserve"> </v>
          </cell>
          <cell r="AL64" t="str">
            <v>U</v>
          </cell>
          <cell r="AM64">
            <v>308</v>
          </cell>
          <cell r="AN64" t="str">
            <v>Returned</v>
          </cell>
        </row>
        <row r="65">
          <cell r="A65">
            <v>400</v>
          </cell>
          <cell r="B65" t="str">
            <v xml:space="preserve">Acton CEVCP School </v>
          </cell>
          <cell r="C65"/>
          <cell r="D65" t="str">
            <v>P</v>
          </cell>
          <cell r="E65"/>
          <cell r="F65" t="str">
            <v>X</v>
          </cell>
          <cell r="G65"/>
          <cell r="H65">
            <v>1</v>
          </cell>
          <cell r="I65" t="str">
            <v>Y</v>
          </cell>
          <cell r="J65" t="str">
            <v>Y</v>
          </cell>
          <cell r="K65">
            <v>45013</v>
          </cell>
          <cell r="L65">
            <v>45015</v>
          </cell>
          <cell r="M65"/>
          <cell r="N65"/>
          <cell r="O65"/>
          <cell r="P65"/>
          <cell r="Q65" t="str">
            <v>X</v>
          </cell>
          <cell r="R65"/>
          <cell r="S65"/>
          <cell r="T65"/>
          <cell r="U65"/>
          <cell r="V65"/>
          <cell r="W65"/>
          <cell r="X65"/>
          <cell r="Y65"/>
          <cell r="Z65"/>
          <cell r="AA65"/>
          <cell r="AB65"/>
          <cell r="AC65"/>
          <cell r="AD65"/>
          <cell r="AE65"/>
          <cell r="AF65"/>
          <cell r="AH65"/>
          <cell r="AI65" t="str">
            <v>P</v>
          </cell>
          <cell r="AJ65" t="str">
            <v xml:space="preserve"> </v>
          </cell>
          <cell r="AK65" t="str">
            <v>P</v>
          </cell>
          <cell r="AL65" t="str">
            <v xml:space="preserve"> </v>
          </cell>
          <cell r="AM65">
            <v>310</v>
          </cell>
          <cell r="AN65" t="str">
            <v>Returned</v>
          </cell>
        </row>
        <row r="66">
          <cell r="A66">
            <v>405</v>
          </cell>
          <cell r="B66" t="str">
            <v>Barnham CEVCP School</v>
          </cell>
          <cell r="C66"/>
          <cell r="D66" t="str">
            <v>P</v>
          </cell>
          <cell r="E66" t="str">
            <v>X</v>
          </cell>
          <cell r="F66"/>
          <cell r="G66"/>
          <cell r="H66">
            <v>1</v>
          </cell>
          <cell r="I66" t="str">
            <v>y</v>
          </cell>
          <cell r="J66" t="str">
            <v>y</v>
          </cell>
          <cell r="K66">
            <v>45005</v>
          </cell>
          <cell r="L66">
            <v>45082</v>
          </cell>
          <cell r="M66"/>
          <cell r="N66"/>
          <cell r="O66"/>
          <cell r="P66"/>
          <cell r="Q66"/>
          <cell r="R66"/>
          <cell r="S66"/>
          <cell r="T66"/>
          <cell r="U66"/>
          <cell r="V66"/>
          <cell r="W66"/>
          <cell r="X66"/>
          <cell r="Y66"/>
          <cell r="Z66"/>
          <cell r="AA66"/>
          <cell r="AB66"/>
          <cell r="AC66"/>
          <cell r="AD66"/>
          <cell r="AE66"/>
          <cell r="AF66"/>
          <cell r="AH66"/>
          <cell r="AI66" t="str">
            <v>P</v>
          </cell>
          <cell r="AJ66" t="str">
            <v>P</v>
          </cell>
          <cell r="AK66" t="str">
            <v xml:space="preserve"> </v>
          </cell>
          <cell r="AL66" t="str">
            <v xml:space="preserve"> </v>
          </cell>
          <cell r="AM66">
            <v>311</v>
          </cell>
          <cell r="AN66" t="str">
            <v>Returned</v>
          </cell>
        </row>
        <row r="67">
          <cell r="A67">
            <v>406</v>
          </cell>
          <cell r="B67" t="str">
            <v>Barningham CEVCP School</v>
          </cell>
          <cell r="C67"/>
          <cell r="D67" t="str">
            <v>P</v>
          </cell>
          <cell r="E67"/>
          <cell r="F67" t="str">
            <v>X</v>
          </cell>
          <cell r="G67"/>
          <cell r="H67">
            <v>1</v>
          </cell>
          <cell r="I67" t="str">
            <v>Y</v>
          </cell>
          <cell r="J67" t="str">
            <v>Y</v>
          </cell>
          <cell r="K67">
            <v>45013</v>
          </cell>
          <cell r="L67">
            <v>45015</v>
          </cell>
          <cell r="M67"/>
          <cell r="N67"/>
          <cell r="O67"/>
          <cell r="P67"/>
          <cell r="Q67"/>
          <cell r="R67"/>
          <cell r="S67"/>
          <cell r="T67"/>
          <cell r="U67"/>
          <cell r="V67"/>
          <cell r="W67"/>
          <cell r="X67" t="str">
            <v>X</v>
          </cell>
          <cell r="Y67"/>
          <cell r="Z67"/>
          <cell r="AA67"/>
          <cell r="AB67"/>
          <cell r="AC67"/>
          <cell r="AD67"/>
          <cell r="AE67"/>
          <cell r="AF67"/>
          <cell r="AH67"/>
          <cell r="AI67" t="str">
            <v>P</v>
          </cell>
          <cell r="AJ67" t="str">
            <v xml:space="preserve"> </v>
          </cell>
          <cell r="AK67" t="str">
            <v>P</v>
          </cell>
          <cell r="AL67" t="str">
            <v xml:space="preserve"> </v>
          </cell>
          <cell r="AM67">
            <v>313</v>
          </cell>
          <cell r="AN67" t="str">
            <v>Returned</v>
          </cell>
        </row>
        <row r="68">
          <cell r="A68">
            <v>407</v>
          </cell>
          <cell r="B68" t="str">
            <v xml:space="preserve">Barrow CEVCP School </v>
          </cell>
          <cell r="C68"/>
          <cell r="D68" t="str">
            <v>P</v>
          </cell>
          <cell r="E68"/>
          <cell r="F68" t="str">
            <v>X</v>
          </cell>
          <cell r="G68"/>
          <cell r="H68">
            <v>1</v>
          </cell>
          <cell r="I68" t="str">
            <v>Y</v>
          </cell>
          <cell r="J68" t="str">
            <v>Y</v>
          </cell>
          <cell r="K68">
            <v>45013</v>
          </cell>
          <cell r="L68">
            <v>45015</v>
          </cell>
          <cell r="M68"/>
          <cell r="N68"/>
          <cell r="O68"/>
          <cell r="P68"/>
          <cell r="Q68"/>
          <cell r="R68" t="str">
            <v>X</v>
          </cell>
          <cell r="S68"/>
          <cell r="T68"/>
          <cell r="U68"/>
          <cell r="V68"/>
          <cell r="W68"/>
          <cell r="X68"/>
          <cell r="Y68"/>
          <cell r="Z68"/>
          <cell r="AA68"/>
          <cell r="AB68"/>
          <cell r="AC68"/>
          <cell r="AD68"/>
          <cell r="AE68"/>
          <cell r="AF68"/>
          <cell r="AH68"/>
          <cell r="AI68" t="str">
            <v>P</v>
          </cell>
          <cell r="AJ68" t="str">
            <v xml:space="preserve"> </v>
          </cell>
          <cell r="AK68" t="str">
            <v>P</v>
          </cell>
          <cell r="AL68" t="str">
            <v xml:space="preserve"> </v>
          </cell>
          <cell r="AM68">
            <v>314</v>
          </cell>
          <cell r="AN68" t="str">
            <v>Returned</v>
          </cell>
        </row>
        <row r="69">
          <cell r="A69">
            <v>409</v>
          </cell>
          <cell r="B69" t="str">
            <v>Boxford CEVCP School</v>
          </cell>
          <cell r="C69"/>
          <cell r="D69" t="str">
            <v>P</v>
          </cell>
          <cell r="E69"/>
          <cell r="F69" t="str">
            <v>X</v>
          </cell>
          <cell r="G69"/>
          <cell r="H69">
            <v>1</v>
          </cell>
          <cell r="I69" t="str">
            <v>y</v>
          </cell>
          <cell r="J69" t="str">
            <v>y</v>
          </cell>
          <cell r="K69">
            <v>45034</v>
          </cell>
          <cell r="L69">
            <v>45037</v>
          </cell>
          <cell r="M69"/>
          <cell r="N69"/>
          <cell r="O69"/>
          <cell r="P69"/>
          <cell r="Q69"/>
          <cell r="R69"/>
          <cell r="S69"/>
          <cell r="T69"/>
          <cell r="U69"/>
          <cell r="V69"/>
          <cell r="W69"/>
          <cell r="X69"/>
          <cell r="Y69"/>
          <cell r="Z69"/>
          <cell r="AA69"/>
          <cell r="AB69"/>
          <cell r="AC69"/>
          <cell r="AD69"/>
          <cell r="AE69" t="str">
            <v>x</v>
          </cell>
          <cell r="AF69" t="str">
            <v>Pay360 by Capita</v>
          </cell>
          <cell r="AH69"/>
          <cell r="AI69" t="str">
            <v>P</v>
          </cell>
          <cell r="AJ69" t="str">
            <v xml:space="preserve"> </v>
          </cell>
          <cell r="AK69" t="str">
            <v>P</v>
          </cell>
          <cell r="AL69" t="str">
            <v xml:space="preserve"> </v>
          </cell>
          <cell r="AM69">
            <v>317</v>
          </cell>
          <cell r="AN69" t="str">
            <v>Returned</v>
          </cell>
        </row>
        <row r="70">
          <cell r="A70">
            <v>412</v>
          </cell>
          <cell r="B70" t="str">
            <v>Bures CEVCP School</v>
          </cell>
          <cell r="C70"/>
          <cell r="D70" t="str">
            <v>P</v>
          </cell>
          <cell r="E70"/>
          <cell r="F70" t="str">
            <v>X</v>
          </cell>
          <cell r="G70"/>
          <cell r="H70">
            <v>1</v>
          </cell>
          <cell r="I70" t="str">
            <v>Y</v>
          </cell>
          <cell r="J70" t="str">
            <v>Y</v>
          </cell>
          <cell r="K70">
            <v>45007</v>
          </cell>
          <cell r="L70">
            <v>45015</v>
          </cell>
          <cell r="M70"/>
          <cell r="N70"/>
          <cell r="O70"/>
          <cell r="P70"/>
          <cell r="Q70" t="str">
            <v>X</v>
          </cell>
          <cell r="R70"/>
          <cell r="S70"/>
          <cell r="T70"/>
          <cell r="U70"/>
          <cell r="V70"/>
          <cell r="W70"/>
          <cell r="X70"/>
          <cell r="Y70"/>
          <cell r="Z70"/>
          <cell r="AA70"/>
          <cell r="AB70"/>
          <cell r="AC70"/>
          <cell r="AD70"/>
          <cell r="AE70"/>
          <cell r="AF70"/>
          <cell r="AH70"/>
          <cell r="AI70" t="str">
            <v>P</v>
          </cell>
          <cell r="AJ70" t="str">
            <v xml:space="preserve"> </v>
          </cell>
          <cell r="AK70" t="str">
            <v>P</v>
          </cell>
          <cell r="AL70" t="str">
            <v xml:space="preserve"> </v>
          </cell>
          <cell r="AM70">
            <v>318</v>
          </cell>
          <cell r="AN70" t="str">
            <v>Returned</v>
          </cell>
        </row>
        <row r="71">
          <cell r="A71">
            <v>415</v>
          </cell>
          <cell r="B71" t="str">
            <v>Guildhall Feoffment Community Primary School</v>
          </cell>
          <cell r="C71"/>
          <cell r="D71" t="str">
            <v>P</v>
          </cell>
          <cell r="E71"/>
          <cell r="F71" t="str">
            <v>X</v>
          </cell>
          <cell r="G71"/>
          <cell r="H71">
            <v>1</v>
          </cell>
          <cell r="I71" t="str">
            <v>Y</v>
          </cell>
          <cell r="J71" t="str">
            <v>Y</v>
          </cell>
          <cell r="K71">
            <v>45015</v>
          </cell>
          <cell r="L71">
            <v>45015</v>
          </cell>
          <cell r="M71"/>
          <cell r="N71"/>
          <cell r="O71"/>
          <cell r="P71"/>
          <cell r="Q71"/>
          <cell r="R71"/>
          <cell r="S71"/>
          <cell r="T71"/>
          <cell r="U71"/>
          <cell r="V71"/>
          <cell r="W71"/>
          <cell r="X71" t="str">
            <v>X</v>
          </cell>
          <cell r="Y71"/>
          <cell r="Z71"/>
          <cell r="AA71"/>
          <cell r="AB71"/>
          <cell r="AC71"/>
          <cell r="AD71"/>
          <cell r="AE71"/>
          <cell r="AF71"/>
          <cell r="AH71"/>
          <cell r="AI71" t="str">
            <v>P</v>
          </cell>
          <cell r="AJ71" t="str">
            <v xml:space="preserve"> </v>
          </cell>
          <cell r="AK71" t="str">
            <v>P</v>
          </cell>
          <cell r="AL71" t="str">
            <v xml:space="preserve"> </v>
          </cell>
          <cell r="AM71">
            <v>320</v>
          </cell>
          <cell r="AN71" t="str">
            <v>Returned</v>
          </cell>
        </row>
        <row r="72">
          <cell r="A72">
            <v>418</v>
          </cell>
          <cell r="B72" t="str">
            <v>Sebert Wood Community Primary School</v>
          </cell>
          <cell r="C72"/>
          <cell r="D72" t="str">
            <v>P</v>
          </cell>
          <cell r="E72"/>
          <cell r="F72" t="str">
            <v>X</v>
          </cell>
          <cell r="G72"/>
          <cell r="H72">
            <v>1</v>
          </cell>
          <cell r="I72" t="str">
            <v>Y</v>
          </cell>
          <cell r="J72" t="str">
            <v>Y</v>
          </cell>
          <cell r="K72">
            <v>45015</v>
          </cell>
          <cell r="L72">
            <v>45015</v>
          </cell>
          <cell r="M72"/>
          <cell r="N72"/>
          <cell r="O72"/>
          <cell r="P72"/>
          <cell r="Q72"/>
          <cell r="R72"/>
          <cell r="S72"/>
          <cell r="T72"/>
          <cell r="U72"/>
          <cell r="V72" t="str">
            <v>X</v>
          </cell>
          <cell r="W72"/>
          <cell r="X72"/>
          <cell r="Y72"/>
          <cell r="Z72"/>
          <cell r="AA72"/>
          <cell r="AB72"/>
          <cell r="AC72"/>
          <cell r="AD72"/>
          <cell r="AE72"/>
          <cell r="AF72"/>
          <cell r="AH72"/>
          <cell r="AI72" t="str">
            <v>P</v>
          </cell>
          <cell r="AJ72" t="str">
            <v xml:space="preserve"> </v>
          </cell>
          <cell r="AK72" t="str">
            <v>P</v>
          </cell>
          <cell r="AL72" t="str">
            <v xml:space="preserve"> </v>
          </cell>
          <cell r="AM72">
            <v>324</v>
          </cell>
          <cell r="AN72" t="str">
            <v>Returned</v>
          </cell>
        </row>
        <row r="73">
          <cell r="A73">
            <v>420</v>
          </cell>
          <cell r="B73" t="str">
            <v>St Edmund's Catholic Primary School, Bury St Edmunds</v>
          </cell>
          <cell r="C73"/>
          <cell r="D73" t="str">
            <v>P</v>
          </cell>
          <cell r="E73"/>
          <cell r="F73" t="str">
            <v>X</v>
          </cell>
          <cell r="G73"/>
          <cell r="H73">
            <v>1</v>
          </cell>
          <cell r="I73" t="str">
            <v>Y</v>
          </cell>
          <cell r="J73" t="str">
            <v>Y</v>
          </cell>
          <cell r="K73">
            <v>45016</v>
          </cell>
          <cell r="L73">
            <v>45019</v>
          </cell>
          <cell r="M73"/>
          <cell r="N73"/>
          <cell r="O73"/>
          <cell r="P73"/>
          <cell r="Q73"/>
          <cell r="R73"/>
          <cell r="S73"/>
          <cell r="T73"/>
          <cell r="U73"/>
          <cell r="V73"/>
          <cell r="W73"/>
          <cell r="X73"/>
          <cell r="Y73"/>
          <cell r="Z73"/>
          <cell r="AA73" t="str">
            <v>X</v>
          </cell>
          <cell r="AB73"/>
          <cell r="AC73"/>
          <cell r="AD73"/>
          <cell r="AE73"/>
          <cell r="AF73"/>
          <cell r="AH73"/>
          <cell r="AI73" t="str">
            <v>P</v>
          </cell>
          <cell r="AJ73" t="str">
            <v xml:space="preserve"> </v>
          </cell>
          <cell r="AK73" t="str">
            <v>P</v>
          </cell>
          <cell r="AL73" t="str">
            <v xml:space="preserve"> </v>
          </cell>
          <cell r="AM73">
            <v>327</v>
          </cell>
          <cell r="AN73" t="str">
            <v>Returned</v>
          </cell>
        </row>
        <row r="74">
          <cell r="A74">
            <v>421</v>
          </cell>
          <cell r="B74" t="str">
            <v>St Edmundsbury CEVAP School</v>
          </cell>
          <cell r="C74"/>
          <cell r="D74" t="str">
            <v>P</v>
          </cell>
          <cell r="E74"/>
          <cell r="F74" t="str">
            <v>X</v>
          </cell>
          <cell r="G74"/>
          <cell r="H74">
            <v>1</v>
          </cell>
          <cell r="I74" t="str">
            <v>Y</v>
          </cell>
          <cell r="J74" t="str">
            <v>Y</v>
          </cell>
          <cell r="K74">
            <v>44966</v>
          </cell>
          <cell r="L74">
            <v>44981</v>
          </cell>
          <cell r="M74"/>
          <cell r="N74"/>
          <cell r="O74"/>
          <cell r="P74"/>
          <cell r="Q74" t="str">
            <v>X</v>
          </cell>
          <cell r="R74"/>
          <cell r="S74"/>
          <cell r="T74"/>
          <cell r="U74"/>
          <cell r="V74"/>
          <cell r="W74"/>
          <cell r="X74"/>
          <cell r="Y74"/>
          <cell r="Z74"/>
          <cell r="AA74"/>
          <cell r="AB74"/>
          <cell r="AC74"/>
          <cell r="AD74"/>
          <cell r="AE74"/>
          <cell r="AF74"/>
          <cell r="AH74"/>
          <cell r="AI74" t="str">
            <v>P</v>
          </cell>
          <cell r="AJ74" t="str">
            <v xml:space="preserve"> </v>
          </cell>
          <cell r="AK74" t="str">
            <v>P</v>
          </cell>
          <cell r="AL74" t="str">
            <v xml:space="preserve"> </v>
          </cell>
          <cell r="AM74">
            <v>328</v>
          </cell>
          <cell r="AN74" t="str">
            <v>Returned</v>
          </cell>
        </row>
        <row r="75">
          <cell r="A75">
            <v>422</v>
          </cell>
          <cell r="B75" t="str">
            <v>Sextons Manor Community Primary School</v>
          </cell>
          <cell r="C75"/>
          <cell r="D75" t="str">
            <v>P</v>
          </cell>
          <cell r="E75" t="str">
            <v>X</v>
          </cell>
          <cell r="F75"/>
          <cell r="G75"/>
          <cell r="H75">
            <v>1</v>
          </cell>
          <cell r="I75" t="str">
            <v>y</v>
          </cell>
          <cell r="J75" t="str">
            <v>y</v>
          </cell>
          <cell r="K75">
            <v>45005</v>
          </cell>
          <cell r="L75">
            <v>45037</v>
          </cell>
          <cell r="M75"/>
          <cell r="N75"/>
          <cell r="O75"/>
          <cell r="P75"/>
          <cell r="Q75"/>
          <cell r="R75"/>
          <cell r="S75"/>
          <cell r="T75"/>
          <cell r="U75"/>
          <cell r="V75"/>
          <cell r="W75"/>
          <cell r="X75"/>
          <cell r="Y75"/>
          <cell r="Z75"/>
          <cell r="AA75"/>
          <cell r="AB75"/>
          <cell r="AC75"/>
          <cell r="AD75"/>
          <cell r="AE75"/>
          <cell r="AF75"/>
          <cell r="AH75"/>
          <cell r="AI75" t="str">
            <v>P</v>
          </cell>
          <cell r="AJ75" t="str">
            <v>P</v>
          </cell>
          <cell r="AK75" t="str">
            <v xml:space="preserve"> </v>
          </cell>
          <cell r="AL75" t="str">
            <v xml:space="preserve"> </v>
          </cell>
          <cell r="AM75">
            <v>331</v>
          </cell>
          <cell r="AN75" t="str">
            <v>Returned</v>
          </cell>
        </row>
        <row r="76">
          <cell r="A76">
            <v>424</v>
          </cell>
          <cell r="B76" t="str">
            <v>Westgate Community Primary School</v>
          </cell>
          <cell r="C76"/>
          <cell r="D76" t="str">
            <v>P</v>
          </cell>
          <cell r="E76"/>
          <cell r="F76" t="str">
            <v>X</v>
          </cell>
          <cell r="G76"/>
          <cell r="H76">
            <v>1</v>
          </cell>
          <cell r="I76" t="str">
            <v>y</v>
          </cell>
          <cell r="J76" t="str">
            <v>y</v>
          </cell>
          <cell r="K76">
            <v>44986</v>
          </cell>
          <cell r="L76">
            <v>44987</v>
          </cell>
          <cell r="M76"/>
          <cell r="N76"/>
          <cell r="O76"/>
          <cell r="P76"/>
          <cell r="Q76" t="str">
            <v>X</v>
          </cell>
          <cell r="R76"/>
          <cell r="S76"/>
          <cell r="T76"/>
          <cell r="U76"/>
          <cell r="V76"/>
          <cell r="W76"/>
          <cell r="X76"/>
          <cell r="Y76"/>
          <cell r="Z76"/>
          <cell r="AA76"/>
          <cell r="AB76"/>
          <cell r="AC76"/>
          <cell r="AD76"/>
          <cell r="AE76"/>
          <cell r="AF76"/>
          <cell r="AH76"/>
          <cell r="AI76" t="str">
            <v>P</v>
          </cell>
          <cell r="AJ76" t="str">
            <v xml:space="preserve"> </v>
          </cell>
          <cell r="AK76" t="str">
            <v>P</v>
          </cell>
          <cell r="AL76" t="str">
            <v xml:space="preserve"> </v>
          </cell>
          <cell r="AM76">
            <v>332</v>
          </cell>
          <cell r="AN76" t="str">
            <v>Returned</v>
          </cell>
        </row>
        <row r="77">
          <cell r="A77">
            <v>426</v>
          </cell>
          <cell r="B77" t="str">
            <v>Cavendish CEVCP School</v>
          </cell>
          <cell r="C77"/>
          <cell r="D77" t="str">
            <v>P</v>
          </cell>
          <cell r="E77"/>
          <cell r="F77" t="str">
            <v>X</v>
          </cell>
          <cell r="G77"/>
          <cell r="H77">
            <v>1</v>
          </cell>
          <cell r="I77" t="str">
            <v>Y</v>
          </cell>
          <cell r="J77" t="str">
            <v>Y</v>
          </cell>
          <cell r="K77">
            <v>44888</v>
          </cell>
          <cell r="L77">
            <v>45019</v>
          </cell>
          <cell r="M77"/>
          <cell r="N77"/>
          <cell r="O77"/>
          <cell r="P77"/>
          <cell r="Q77"/>
          <cell r="R77" t="str">
            <v>X</v>
          </cell>
          <cell r="S77"/>
          <cell r="T77"/>
          <cell r="U77"/>
          <cell r="V77"/>
          <cell r="W77"/>
          <cell r="X77"/>
          <cell r="Y77"/>
          <cell r="Z77"/>
          <cell r="AA77"/>
          <cell r="AB77"/>
          <cell r="AC77"/>
          <cell r="AD77"/>
          <cell r="AE77"/>
          <cell r="AF77"/>
          <cell r="AH77"/>
          <cell r="AI77" t="str">
            <v>P</v>
          </cell>
          <cell r="AJ77" t="str">
            <v xml:space="preserve"> </v>
          </cell>
          <cell r="AK77" t="str">
            <v>P</v>
          </cell>
          <cell r="AL77" t="str">
            <v xml:space="preserve"> </v>
          </cell>
          <cell r="AM77">
            <v>333</v>
          </cell>
          <cell r="AN77" t="str">
            <v>Returned</v>
          </cell>
        </row>
        <row r="78">
          <cell r="A78">
            <v>430</v>
          </cell>
          <cell r="B78" t="str">
            <v>Cockfield CEVCP School</v>
          </cell>
          <cell r="C78"/>
          <cell r="D78" t="str">
            <v>P</v>
          </cell>
          <cell r="E78" t="str">
            <v>X</v>
          </cell>
          <cell r="F78"/>
          <cell r="G78"/>
          <cell r="H78">
            <v>1</v>
          </cell>
          <cell r="I78" t="str">
            <v>y</v>
          </cell>
          <cell r="J78" t="str">
            <v>y</v>
          </cell>
          <cell r="K78">
            <v>44988</v>
          </cell>
          <cell r="L78">
            <v>44988</v>
          </cell>
          <cell r="M78"/>
          <cell r="N78"/>
          <cell r="O78"/>
          <cell r="P78"/>
          <cell r="Q78"/>
          <cell r="R78"/>
          <cell r="S78"/>
          <cell r="T78"/>
          <cell r="U78"/>
          <cell r="V78"/>
          <cell r="W78"/>
          <cell r="X78"/>
          <cell r="Y78"/>
          <cell r="Z78"/>
          <cell r="AA78"/>
          <cell r="AB78"/>
          <cell r="AC78"/>
          <cell r="AD78"/>
          <cell r="AE78"/>
          <cell r="AF78"/>
          <cell r="AH78"/>
          <cell r="AI78" t="str">
            <v>P</v>
          </cell>
          <cell r="AJ78" t="str">
            <v>P</v>
          </cell>
          <cell r="AK78" t="str">
            <v xml:space="preserve"> </v>
          </cell>
          <cell r="AL78" t="str">
            <v xml:space="preserve"> </v>
          </cell>
          <cell r="AM78">
            <v>337</v>
          </cell>
          <cell r="AN78" t="str">
            <v>Returned</v>
          </cell>
        </row>
        <row r="79">
          <cell r="A79">
            <v>432</v>
          </cell>
          <cell r="B79" t="str">
            <v>Creeting St Mary CEVAP School</v>
          </cell>
          <cell r="C79"/>
          <cell r="D79" t="str">
            <v>P</v>
          </cell>
          <cell r="E79"/>
          <cell r="F79" t="str">
            <v>X</v>
          </cell>
          <cell r="G79"/>
          <cell r="H79">
            <v>1</v>
          </cell>
          <cell r="I79" t="str">
            <v>Y</v>
          </cell>
          <cell r="J79" t="str">
            <v>Y</v>
          </cell>
          <cell r="K79">
            <v>45016</v>
          </cell>
          <cell r="L79">
            <v>45019</v>
          </cell>
          <cell r="M79"/>
          <cell r="N79"/>
          <cell r="O79"/>
          <cell r="P79"/>
          <cell r="Q79"/>
          <cell r="R79" t="str">
            <v>X</v>
          </cell>
          <cell r="S79"/>
          <cell r="T79"/>
          <cell r="U79"/>
          <cell r="V79"/>
          <cell r="W79"/>
          <cell r="X79"/>
          <cell r="Y79"/>
          <cell r="Z79"/>
          <cell r="AA79"/>
          <cell r="AB79"/>
          <cell r="AC79"/>
          <cell r="AD79"/>
          <cell r="AE79"/>
          <cell r="AF79"/>
          <cell r="AH79"/>
          <cell r="AI79" t="str">
            <v>P</v>
          </cell>
          <cell r="AJ79" t="str">
            <v xml:space="preserve"> </v>
          </cell>
          <cell r="AK79" t="str">
            <v>P</v>
          </cell>
          <cell r="AL79" t="str">
            <v xml:space="preserve"> </v>
          </cell>
          <cell r="AM79">
            <v>339</v>
          </cell>
          <cell r="AN79" t="str">
            <v>Returned</v>
          </cell>
        </row>
        <row r="80">
          <cell r="A80">
            <v>436</v>
          </cell>
          <cell r="B80" t="str">
            <v>Elmswell Community Primary School</v>
          </cell>
          <cell r="C80"/>
          <cell r="D80" t="str">
            <v>P</v>
          </cell>
          <cell r="E80"/>
          <cell r="F80" t="str">
            <v>X</v>
          </cell>
          <cell r="G80"/>
          <cell r="H80">
            <v>1</v>
          </cell>
          <cell r="I80" t="str">
            <v>Y</v>
          </cell>
          <cell r="J80" t="str">
            <v>Y</v>
          </cell>
          <cell r="K80">
            <v>45013</v>
          </cell>
          <cell r="L80">
            <v>45015</v>
          </cell>
          <cell r="M80"/>
          <cell r="N80"/>
          <cell r="O80"/>
          <cell r="P80"/>
          <cell r="Q80"/>
          <cell r="R80"/>
          <cell r="S80"/>
          <cell r="T80"/>
          <cell r="U80"/>
          <cell r="V80"/>
          <cell r="W80"/>
          <cell r="X80"/>
          <cell r="Y80"/>
          <cell r="Z80"/>
          <cell r="AA80"/>
          <cell r="AB80"/>
          <cell r="AC80"/>
          <cell r="AD80"/>
          <cell r="AE80" t="str">
            <v>X</v>
          </cell>
          <cell r="AF80" t="str">
            <v>Smart Payment Ltd</v>
          </cell>
          <cell r="AH80"/>
          <cell r="AI80" t="str">
            <v>P</v>
          </cell>
          <cell r="AJ80" t="str">
            <v xml:space="preserve"> </v>
          </cell>
          <cell r="AK80" t="str">
            <v>P</v>
          </cell>
          <cell r="AL80" t="str">
            <v xml:space="preserve"> </v>
          </cell>
          <cell r="AM80">
            <v>341</v>
          </cell>
          <cell r="AN80" t="str">
            <v>Returned</v>
          </cell>
        </row>
        <row r="81">
          <cell r="A81">
            <v>443</v>
          </cell>
          <cell r="B81" t="str">
            <v>Pot Kiln Primary School</v>
          </cell>
          <cell r="C81"/>
          <cell r="D81" t="str">
            <v>P</v>
          </cell>
          <cell r="E81"/>
          <cell r="F81" t="str">
            <v>X</v>
          </cell>
          <cell r="G81"/>
          <cell r="H81">
            <v>1</v>
          </cell>
          <cell r="I81" t="str">
            <v>Y</v>
          </cell>
          <cell r="J81" t="str">
            <v>Y</v>
          </cell>
          <cell r="K81">
            <v>45099</v>
          </cell>
          <cell r="L81">
            <v>45104</v>
          </cell>
          <cell r="M81"/>
          <cell r="N81"/>
          <cell r="O81"/>
          <cell r="P81"/>
          <cell r="Q81" t="str">
            <v>X</v>
          </cell>
          <cell r="R81"/>
          <cell r="S81"/>
          <cell r="T81"/>
          <cell r="U81"/>
          <cell r="V81"/>
          <cell r="W81"/>
          <cell r="X81"/>
          <cell r="Y81"/>
          <cell r="Z81"/>
          <cell r="AA81"/>
          <cell r="AB81"/>
          <cell r="AC81"/>
          <cell r="AD81"/>
          <cell r="AE81"/>
          <cell r="AF81" t="str">
            <v>Chased 15/05/23 and 02/06/23</v>
          </cell>
          <cell r="AH81"/>
          <cell r="AI81" t="str">
            <v>P</v>
          </cell>
          <cell r="AJ81" t="str">
            <v xml:space="preserve"> </v>
          </cell>
          <cell r="AK81" t="str">
            <v>P</v>
          </cell>
          <cell r="AL81" t="str">
            <v xml:space="preserve"> </v>
          </cell>
          <cell r="AM81">
            <v>342</v>
          </cell>
          <cell r="AN81" t="str">
            <v>Returned</v>
          </cell>
        </row>
        <row r="82">
          <cell r="A82">
            <v>444</v>
          </cell>
          <cell r="B82" t="str">
            <v>Great Finborough CEVCP School</v>
          </cell>
          <cell r="C82"/>
          <cell r="D82" t="str">
            <v>P</v>
          </cell>
          <cell r="E82"/>
          <cell r="F82" t="str">
            <v>X</v>
          </cell>
          <cell r="G82"/>
          <cell r="H82">
            <v>1</v>
          </cell>
          <cell r="I82" t="str">
            <v>y</v>
          </cell>
          <cell r="J82" t="str">
            <v>y</v>
          </cell>
          <cell r="K82">
            <v>44985</v>
          </cell>
          <cell r="L82">
            <v>44987</v>
          </cell>
          <cell r="M82"/>
          <cell r="N82"/>
          <cell r="O82"/>
          <cell r="P82"/>
          <cell r="Q82"/>
          <cell r="R82"/>
          <cell r="S82"/>
          <cell r="T82"/>
          <cell r="U82"/>
          <cell r="V82"/>
          <cell r="W82"/>
          <cell r="X82" t="str">
            <v>X</v>
          </cell>
          <cell r="Y82"/>
          <cell r="Z82"/>
          <cell r="AA82"/>
          <cell r="AB82"/>
          <cell r="AC82"/>
          <cell r="AD82"/>
          <cell r="AE82"/>
          <cell r="AF82"/>
          <cell r="AH82"/>
          <cell r="AI82" t="str">
            <v>P</v>
          </cell>
          <cell r="AJ82" t="str">
            <v xml:space="preserve"> </v>
          </cell>
          <cell r="AK82" t="str">
            <v>P</v>
          </cell>
          <cell r="AL82" t="str">
            <v xml:space="preserve"> </v>
          </cell>
          <cell r="AM82">
            <v>343</v>
          </cell>
          <cell r="AN82" t="str">
            <v>Returned</v>
          </cell>
        </row>
        <row r="83">
          <cell r="A83">
            <v>445</v>
          </cell>
          <cell r="B83" t="str">
            <v>Great Waldingfield CEVCP School</v>
          </cell>
          <cell r="C83"/>
          <cell r="D83" t="str">
            <v>P</v>
          </cell>
          <cell r="E83"/>
          <cell r="F83" t="str">
            <v>X</v>
          </cell>
          <cell r="G83"/>
          <cell r="H83">
            <v>1</v>
          </cell>
          <cell r="I83" t="str">
            <v>y</v>
          </cell>
          <cell r="J83" t="str">
            <v>y</v>
          </cell>
          <cell r="K83">
            <v>44959</v>
          </cell>
          <cell r="L83">
            <v>45002</v>
          </cell>
          <cell r="M83"/>
          <cell r="N83"/>
          <cell r="O83"/>
          <cell r="P83"/>
          <cell r="Q83"/>
          <cell r="R83"/>
          <cell r="S83"/>
          <cell r="T83"/>
          <cell r="U83"/>
          <cell r="V83"/>
          <cell r="W83"/>
          <cell r="X83"/>
          <cell r="Y83"/>
          <cell r="Z83"/>
          <cell r="AA83"/>
          <cell r="AB83"/>
          <cell r="AC83"/>
          <cell r="AD83"/>
          <cell r="AE83" t="str">
            <v>X</v>
          </cell>
          <cell r="AF83" t="str">
            <v>Arbor</v>
          </cell>
          <cell r="AH83"/>
          <cell r="AI83" t="str">
            <v>P</v>
          </cell>
          <cell r="AJ83" t="str">
            <v xml:space="preserve"> </v>
          </cell>
          <cell r="AK83" t="str">
            <v>P</v>
          </cell>
          <cell r="AL83" t="str">
            <v xml:space="preserve"> </v>
          </cell>
          <cell r="AM83">
            <v>370</v>
          </cell>
          <cell r="AN83" t="str">
            <v>Returned</v>
          </cell>
        </row>
        <row r="84">
          <cell r="A84">
            <v>451</v>
          </cell>
          <cell r="B84" t="str">
            <v>New Cangle Community Primary School</v>
          </cell>
          <cell r="C84"/>
          <cell r="D84" t="str">
            <v>P</v>
          </cell>
          <cell r="E84"/>
          <cell r="F84" t="str">
            <v>X</v>
          </cell>
          <cell r="G84"/>
          <cell r="H84">
            <v>1</v>
          </cell>
          <cell r="I84" t="str">
            <v>y</v>
          </cell>
          <cell r="J84" t="str">
            <v>y</v>
          </cell>
          <cell r="K84">
            <v>45005</v>
          </cell>
          <cell r="L84">
            <v>45008</v>
          </cell>
          <cell r="M84"/>
          <cell r="N84"/>
          <cell r="O84"/>
          <cell r="P84"/>
          <cell r="Q84"/>
          <cell r="R84" t="str">
            <v>X</v>
          </cell>
          <cell r="S84"/>
          <cell r="T84"/>
          <cell r="U84"/>
          <cell r="V84" t="str">
            <v>X</v>
          </cell>
          <cell r="W84"/>
          <cell r="X84"/>
          <cell r="Y84"/>
          <cell r="Z84"/>
          <cell r="AA84"/>
          <cell r="AB84"/>
          <cell r="AC84"/>
          <cell r="AD84"/>
          <cell r="AE84"/>
          <cell r="AF84"/>
          <cell r="AH84"/>
          <cell r="AI84" t="str">
            <v>P</v>
          </cell>
          <cell r="AJ84" t="str">
            <v xml:space="preserve"> </v>
          </cell>
          <cell r="AK84" t="str">
            <v>P</v>
          </cell>
          <cell r="AL84" t="str">
            <v xml:space="preserve"> </v>
          </cell>
          <cell r="AM84">
            <v>400</v>
          </cell>
          <cell r="AN84" t="str">
            <v>Returned</v>
          </cell>
        </row>
        <row r="85">
          <cell r="A85">
            <v>457</v>
          </cell>
          <cell r="B85" t="str">
            <v>Honington CEVCP School</v>
          </cell>
          <cell r="C85"/>
          <cell r="D85" t="str">
            <v>P</v>
          </cell>
          <cell r="E85" t="str">
            <v>X</v>
          </cell>
          <cell r="F85"/>
          <cell r="G85"/>
          <cell r="H85">
            <v>1</v>
          </cell>
          <cell r="I85" t="str">
            <v>y</v>
          </cell>
          <cell r="J85" t="str">
            <v>y</v>
          </cell>
          <cell r="K85">
            <v>44991</v>
          </cell>
          <cell r="L85">
            <v>44992</v>
          </cell>
          <cell r="M85"/>
          <cell r="N85"/>
          <cell r="O85"/>
          <cell r="P85"/>
          <cell r="Q85"/>
          <cell r="R85"/>
          <cell r="S85"/>
          <cell r="T85"/>
          <cell r="U85"/>
          <cell r="V85"/>
          <cell r="W85"/>
          <cell r="X85"/>
          <cell r="Y85"/>
          <cell r="Z85"/>
          <cell r="AA85"/>
          <cell r="AB85"/>
          <cell r="AC85"/>
          <cell r="AD85"/>
          <cell r="AE85"/>
          <cell r="AF85"/>
          <cell r="AH85"/>
          <cell r="AI85" t="str">
            <v>P</v>
          </cell>
          <cell r="AJ85" t="str">
            <v>P</v>
          </cell>
          <cell r="AK85" t="str">
            <v xml:space="preserve"> </v>
          </cell>
          <cell r="AL85" t="str">
            <v xml:space="preserve"> </v>
          </cell>
          <cell r="AM85">
            <v>405</v>
          </cell>
          <cell r="AN85" t="str">
            <v>Returned</v>
          </cell>
        </row>
        <row r="86">
          <cell r="A86">
            <v>458</v>
          </cell>
          <cell r="B86" t="str">
            <v>Hopton CEVCP School</v>
          </cell>
          <cell r="C86"/>
          <cell r="D86" t="str">
            <v>P</v>
          </cell>
          <cell r="E86"/>
          <cell r="F86" t="str">
            <v>X</v>
          </cell>
          <cell r="G86"/>
          <cell r="H86">
            <v>1</v>
          </cell>
          <cell r="I86" t="str">
            <v>y</v>
          </cell>
          <cell r="J86" t="str">
            <v>y</v>
          </cell>
          <cell r="K86">
            <v>45009</v>
          </cell>
          <cell r="L86">
            <v>45012</v>
          </cell>
          <cell r="M86"/>
          <cell r="N86"/>
          <cell r="O86"/>
          <cell r="P86"/>
          <cell r="Q86"/>
          <cell r="R86" t="str">
            <v>X</v>
          </cell>
          <cell r="S86"/>
          <cell r="T86"/>
          <cell r="U86"/>
          <cell r="V86"/>
          <cell r="W86"/>
          <cell r="X86"/>
          <cell r="Y86"/>
          <cell r="Z86"/>
          <cell r="AA86"/>
          <cell r="AB86"/>
          <cell r="AC86"/>
          <cell r="AD86"/>
          <cell r="AE86"/>
          <cell r="AF86"/>
          <cell r="AH86"/>
          <cell r="AI86" t="str">
            <v>P</v>
          </cell>
          <cell r="AJ86" t="str">
            <v xml:space="preserve"> </v>
          </cell>
          <cell r="AK86" t="str">
            <v>P</v>
          </cell>
          <cell r="AL86" t="str">
            <v xml:space="preserve"> </v>
          </cell>
          <cell r="AM86">
            <v>406</v>
          </cell>
          <cell r="AN86" t="str">
            <v>Returned</v>
          </cell>
        </row>
        <row r="87">
          <cell r="A87">
            <v>460</v>
          </cell>
          <cell r="B87" t="str">
            <v>Hundon Community Primary School</v>
          </cell>
          <cell r="C87"/>
          <cell r="D87" t="str">
            <v>P</v>
          </cell>
          <cell r="E87"/>
          <cell r="F87" t="str">
            <v>X</v>
          </cell>
          <cell r="G87"/>
          <cell r="H87">
            <v>1</v>
          </cell>
          <cell r="I87" t="str">
            <v>Y</v>
          </cell>
          <cell r="J87" t="str">
            <v>Y</v>
          </cell>
          <cell r="K87">
            <v>44965</v>
          </cell>
          <cell r="L87">
            <v>44981</v>
          </cell>
          <cell r="M87"/>
          <cell r="N87"/>
          <cell r="O87"/>
          <cell r="P87"/>
          <cell r="Q87"/>
          <cell r="R87"/>
          <cell r="S87"/>
          <cell r="T87" t="str">
            <v>X</v>
          </cell>
          <cell r="U87"/>
          <cell r="V87"/>
          <cell r="W87"/>
          <cell r="X87"/>
          <cell r="Y87"/>
          <cell r="Z87"/>
          <cell r="AA87"/>
          <cell r="AB87"/>
          <cell r="AC87"/>
          <cell r="AD87"/>
          <cell r="AE87"/>
          <cell r="AF87" t="str">
            <v>SCC should be A?</v>
          </cell>
          <cell r="AH87"/>
          <cell r="AI87" t="str">
            <v>P</v>
          </cell>
          <cell r="AJ87" t="str">
            <v xml:space="preserve"> </v>
          </cell>
          <cell r="AK87" t="str">
            <v>P</v>
          </cell>
          <cell r="AL87" t="str">
            <v xml:space="preserve"> </v>
          </cell>
          <cell r="AM87">
            <v>407</v>
          </cell>
          <cell r="AN87" t="str">
            <v>Returned</v>
          </cell>
        </row>
        <row r="88">
          <cell r="A88">
            <v>461</v>
          </cell>
          <cell r="B88" t="str">
            <v>Ickworth Park Primary School</v>
          </cell>
          <cell r="C88"/>
          <cell r="D88" t="str">
            <v>P</v>
          </cell>
          <cell r="E88"/>
          <cell r="F88" t="str">
            <v>X</v>
          </cell>
          <cell r="G88"/>
          <cell r="H88">
            <v>1</v>
          </cell>
          <cell r="I88" t="str">
            <v>y</v>
          </cell>
          <cell r="J88" t="str">
            <v>y</v>
          </cell>
          <cell r="K88">
            <v>44986</v>
          </cell>
          <cell r="L88">
            <v>44991</v>
          </cell>
          <cell r="M88"/>
          <cell r="N88"/>
          <cell r="O88"/>
          <cell r="P88"/>
          <cell r="Q88"/>
          <cell r="R88"/>
          <cell r="S88"/>
          <cell r="T88"/>
          <cell r="U88"/>
          <cell r="V88" t="str">
            <v>X</v>
          </cell>
          <cell r="W88"/>
          <cell r="X88"/>
          <cell r="Y88"/>
          <cell r="Z88"/>
          <cell r="AA88"/>
          <cell r="AB88"/>
          <cell r="AC88"/>
          <cell r="AD88"/>
          <cell r="AE88"/>
          <cell r="AF88"/>
          <cell r="AH88"/>
          <cell r="AI88" t="str">
            <v>P</v>
          </cell>
          <cell r="AJ88" t="str">
            <v xml:space="preserve"> </v>
          </cell>
          <cell r="AK88" t="str">
            <v>P</v>
          </cell>
          <cell r="AL88" t="str">
            <v xml:space="preserve"> </v>
          </cell>
          <cell r="AM88">
            <v>409</v>
          </cell>
          <cell r="AN88" t="str">
            <v>Returned</v>
          </cell>
        </row>
        <row r="89">
          <cell r="A89">
            <v>466</v>
          </cell>
          <cell r="B89" t="str">
            <v>Lakenheath Community Primary School</v>
          </cell>
          <cell r="C89"/>
          <cell r="D89" t="str">
            <v>P</v>
          </cell>
          <cell r="E89"/>
          <cell r="F89" t="str">
            <v>X</v>
          </cell>
          <cell r="G89"/>
          <cell r="H89">
            <v>1</v>
          </cell>
          <cell r="I89" t="str">
            <v>Y</v>
          </cell>
          <cell r="J89" t="str">
            <v>Y</v>
          </cell>
          <cell r="K89">
            <v>45014</v>
          </cell>
          <cell r="L89">
            <v>45019</v>
          </cell>
          <cell r="M89"/>
          <cell r="N89"/>
          <cell r="O89"/>
          <cell r="P89"/>
          <cell r="Q89" t="str">
            <v>X</v>
          </cell>
          <cell r="R89"/>
          <cell r="S89"/>
          <cell r="T89"/>
          <cell r="U89"/>
          <cell r="V89" t="str">
            <v>X</v>
          </cell>
          <cell r="W89"/>
          <cell r="X89"/>
          <cell r="Y89"/>
          <cell r="Z89"/>
          <cell r="AA89"/>
          <cell r="AB89"/>
          <cell r="AC89"/>
          <cell r="AD89"/>
          <cell r="AE89"/>
          <cell r="AF89"/>
          <cell r="AH89"/>
          <cell r="AI89" t="str">
            <v>P</v>
          </cell>
          <cell r="AJ89" t="str">
            <v xml:space="preserve"> </v>
          </cell>
          <cell r="AK89" t="str">
            <v>P</v>
          </cell>
          <cell r="AL89" t="str">
            <v xml:space="preserve"> </v>
          </cell>
          <cell r="AM89">
            <v>412</v>
          </cell>
          <cell r="AN89" t="str">
            <v>Returned</v>
          </cell>
        </row>
        <row r="90">
          <cell r="A90">
            <v>467</v>
          </cell>
          <cell r="B90" t="str">
            <v>Lavenham Community Primary School</v>
          </cell>
          <cell r="C90"/>
          <cell r="D90" t="str">
            <v>P</v>
          </cell>
          <cell r="E90"/>
          <cell r="F90" t="str">
            <v>X</v>
          </cell>
          <cell r="G90"/>
          <cell r="H90">
            <v>1</v>
          </cell>
          <cell r="I90" t="str">
            <v>Y</v>
          </cell>
          <cell r="J90" t="str">
            <v>Y</v>
          </cell>
          <cell r="K90">
            <v>44957</v>
          </cell>
          <cell r="L90">
            <v>44964</v>
          </cell>
          <cell r="M90"/>
          <cell r="N90"/>
          <cell r="O90"/>
          <cell r="P90"/>
          <cell r="Q90" t="str">
            <v>X</v>
          </cell>
          <cell r="R90"/>
          <cell r="S90"/>
          <cell r="T90"/>
          <cell r="U90"/>
          <cell r="V90" t="str">
            <v>X</v>
          </cell>
          <cell r="W90"/>
          <cell r="X90"/>
          <cell r="Y90"/>
          <cell r="Z90"/>
          <cell r="AA90"/>
          <cell r="AB90"/>
          <cell r="AC90"/>
          <cell r="AD90"/>
          <cell r="AE90"/>
          <cell r="AF90"/>
          <cell r="AH90"/>
          <cell r="AI90" t="str">
            <v>P</v>
          </cell>
          <cell r="AJ90" t="str">
            <v xml:space="preserve"> </v>
          </cell>
          <cell r="AK90" t="str">
            <v>P</v>
          </cell>
          <cell r="AL90" t="str">
            <v xml:space="preserve"> </v>
          </cell>
          <cell r="AM90">
            <v>415</v>
          </cell>
          <cell r="AN90" t="str">
            <v>Returned</v>
          </cell>
        </row>
        <row r="91">
          <cell r="A91">
            <v>468</v>
          </cell>
          <cell r="B91" t="str">
            <v>All Saints CEVCP School, Lawshall</v>
          </cell>
          <cell r="C91"/>
          <cell r="D91" t="str">
            <v>P</v>
          </cell>
          <cell r="E91"/>
          <cell r="F91" t="str">
            <v>X</v>
          </cell>
          <cell r="G91"/>
          <cell r="H91">
            <v>1</v>
          </cell>
          <cell r="I91" t="str">
            <v>Y</v>
          </cell>
          <cell r="J91" t="str">
            <v>Y</v>
          </cell>
          <cell r="K91">
            <v>45044</v>
          </cell>
          <cell r="L91">
            <v>45072</v>
          </cell>
          <cell r="M91"/>
          <cell r="N91"/>
          <cell r="O91"/>
          <cell r="P91"/>
          <cell r="Q91"/>
          <cell r="R91"/>
          <cell r="S91" t="str">
            <v>X</v>
          </cell>
          <cell r="T91"/>
          <cell r="U91"/>
          <cell r="V91"/>
          <cell r="W91"/>
          <cell r="X91"/>
          <cell r="Y91"/>
          <cell r="Z91"/>
          <cell r="AA91"/>
          <cell r="AB91"/>
          <cell r="AC91"/>
          <cell r="AD91"/>
          <cell r="AE91"/>
          <cell r="AF91" t="str">
            <v>Received not signed by CoG but have minutes to say will sign when next in</v>
          </cell>
          <cell r="AH91"/>
          <cell r="AI91" t="str">
            <v>P</v>
          </cell>
          <cell r="AJ91" t="str">
            <v xml:space="preserve"> </v>
          </cell>
          <cell r="AK91" t="str">
            <v>P</v>
          </cell>
          <cell r="AL91" t="str">
            <v xml:space="preserve"> </v>
          </cell>
          <cell r="AM91">
            <v>416</v>
          </cell>
          <cell r="AN91" t="str">
            <v>Returned</v>
          </cell>
        </row>
        <row r="92">
          <cell r="A92">
            <v>478</v>
          </cell>
          <cell r="B92" t="str">
            <v>Moulton CEVCP School</v>
          </cell>
          <cell r="C92"/>
          <cell r="D92" t="str">
            <v>P</v>
          </cell>
          <cell r="E92"/>
          <cell r="F92" t="str">
            <v>x</v>
          </cell>
          <cell r="G92"/>
          <cell r="H92">
            <v>1</v>
          </cell>
          <cell r="I92" t="str">
            <v>Y</v>
          </cell>
          <cell r="J92" t="str">
            <v>Y</v>
          </cell>
          <cell r="K92">
            <v>44964</v>
          </cell>
          <cell r="L92">
            <v>44981</v>
          </cell>
          <cell r="M92"/>
          <cell r="N92"/>
          <cell r="O92"/>
          <cell r="P92"/>
          <cell r="Q92"/>
          <cell r="R92"/>
          <cell r="S92"/>
          <cell r="T92" t="str">
            <v>X</v>
          </cell>
          <cell r="U92"/>
          <cell r="V92"/>
          <cell r="W92"/>
          <cell r="X92"/>
          <cell r="Y92"/>
          <cell r="Z92"/>
          <cell r="AA92"/>
          <cell r="AB92"/>
          <cell r="AC92"/>
          <cell r="AD92"/>
          <cell r="AE92"/>
          <cell r="AF92" t="str">
            <v>SCC should be A?</v>
          </cell>
          <cell r="AH92"/>
          <cell r="AI92" t="str">
            <v>P</v>
          </cell>
          <cell r="AJ92" t="str">
            <v xml:space="preserve"> </v>
          </cell>
          <cell r="AK92" t="str">
            <v>P</v>
          </cell>
          <cell r="AL92" t="str">
            <v xml:space="preserve"> </v>
          </cell>
          <cell r="AM92">
            <v>417</v>
          </cell>
          <cell r="AN92" t="str">
            <v>Returned</v>
          </cell>
        </row>
        <row r="93">
          <cell r="A93">
            <v>479</v>
          </cell>
          <cell r="B93" t="str">
            <v>Nayland Primary School</v>
          </cell>
          <cell r="C93"/>
          <cell r="D93" t="str">
            <v>P</v>
          </cell>
          <cell r="E93"/>
          <cell r="F93" t="str">
            <v>X</v>
          </cell>
          <cell r="G93"/>
          <cell r="H93">
            <v>1</v>
          </cell>
          <cell r="I93" t="str">
            <v>y</v>
          </cell>
          <cell r="J93" t="str">
            <v>y</v>
          </cell>
          <cell r="K93">
            <v>44988</v>
          </cell>
          <cell r="L93">
            <v>44988</v>
          </cell>
          <cell r="M93"/>
          <cell r="N93"/>
          <cell r="O93"/>
          <cell r="P93"/>
          <cell r="Q93"/>
          <cell r="R93" t="str">
            <v>X</v>
          </cell>
          <cell r="S93"/>
          <cell r="T93"/>
          <cell r="U93"/>
          <cell r="V93"/>
          <cell r="W93"/>
          <cell r="X93"/>
          <cell r="Y93"/>
          <cell r="Z93"/>
          <cell r="AA93"/>
          <cell r="AB93"/>
          <cell r="AC93"/>
          <cell r="AD93"/>
          <cell r="AE93"/>
          <cell r="AF93"/>
          <cell r="AH93"/>
          <cell r="AI93" t="str">
            <v>P</v>
          </cell>
          <cell r="AJ93" t="str">
            <v xml:space="preserve"> </v>
          </cell>
          <cell r="AK93" t="str">
            <v>P</v>
          </cell>
          <cell r="AL93" t="str">
            <v xml:space="preserve"> </v>
          </cell>
          <cell r="AM93">
            <v>418</v>
          </cell>
          <cell r="AN93" t="str">
            <v>Returned</v>
          </cell>
        </row>
        <row r="94">
          <cell r="A94">
            <v>482</v>
          </cell>
          <cell r="B94" t="str">
            <v>Exning Primary School</v>
          </cell>
          <cell r="C94"/>
          <cell r="D94" t="str">
            <v>P</v>
          </cell>
          <cell r="E94"/>
          <cell r="F94" t="str">
            <v>X</v>
          </cell>
          <cell r="G94"/>
          <cell r="H94">
            <v>1</v>
          </cell>
          <cell r="I94" t="str">
            <v>Y</v>
          </cell>
          <cell r="J94" t="str">
            <v>Y</v>
          </cell>
          <cell r="K94">
            <v>45013</v>
          </cell>
          <cell r="L94">
            <v>45015</v>
          </cell>
          <cell r="M94"/>
          <cell r="N94"/>
          <cell r="O94"/>
          <cell r="P94"/>
          <cell r="Q94"/>
          <cell r="R94" t="str">
            <v>X</v>
          </cell>
          <cell r="S94"/>
          <cell r="T94" t="str">
            <v>X</v>
          </cell>
          <cell r="U94"/>
          <cell r="V94"/>
          <cell r="W94"/>
          <cell r="X94"/>
          <cell r="Y94"/>
          <cell r="Z94"/>
          <cell r="AA94"/>
          <cell r="AB94"/>
          <cell r="AC94"/>
          <cell r="AD94"/>
          <cell r="AE94"/>
          <cell r="AF94"/>
          <cell r="AH94"/>
          <cell r="AI94" t="str">
            <v>P</v>
          </cell>
          <cell r="AJ94" t="str">
            <v xml:space="preserve"> </v>
          </cell>
          <cell r="AK94" t="str">
            <v>P</v>
          </cell>
          <cell r="AL94" t="str">
            <v xml:space="preserve"> </v>
          </cell>
          <cell r="AM94">
            <v>421</v>
          </cell>
          <cell r="AN94" t="str">
            <v>Returned</v>
          </cell>
        </row>
        <row r="95">
          <cell r="A95">
            <v>486</v>
          </cell>
          <cell r="B95" t="str">
            <v>Paddocks Primary School</v>
          </cell>
          <cell r="C95"/>
          <cell r="D95" t="str">
            <v>P</v>
          </cell>
          <cell r="E95" t="str">
            <v>X</v>
          </cell>
          <cell r="F95"/>
          <cell r="G95"/>
          <cell r="H95">
            <v>1</v>
          </cell>
          <cell r="I95" t="str">
            <v>Y</v>
          </cell>
          <cell r="J95" t="str">
            <v>Y</v>
          </cell>
          <cell r="K95">
            <v>44986</v>
          </cell>
          <cell r="L95">
            <v>45013</v>
          </cell>
          <cell r="M95"/>
          <cell r="N95"/>
          <cell r="O95"/>
          <cell r="P95"/>
          <cell r="Q95"/>
          <cell r="R95"/>
          <cell r="S95"/>
          <cell r="T95"/>
          <cell r="U95"/>
          <cell r="V95"/>
          <cell r="W95"/>
          <cell r="X95"/>
          <cell r="Y95"/>
          <cell r="Z95"/>
          <cell r="AA95"/>
          <cell r="AB95"/>
          <cell r="AC95"/>
          <cell r="AD95"/>
          <cell r="AE95"/>
          <cell r="AF95" t="str">
            <v>Marked as C on form but insert says SCC</v>
          </cell>
          <cell r="AH95"/>
          <cell r="AI95" t="str">
            <v>P</v>
          </cell>
          <cell r="AJ95" t="str">
            <v>P</v>
          </cell>
          <cell r="AK95" t="str">
            <v xml:space="preserve"> </v>
          </cell>
          <cell r="AL95" t="str">
            <v xml:space="preserve"> </v>
          </cell>
          <cell r="AM95">
            <v>422</v>
          </cell>
          <cell r="AN95" t="str">
            <v>Returned</v>
          </cell>
        </row>
        <row r="96">
          <cell r="A96">
            <v>488</v>
          </cell>
          <cell r="B96" t="str">
            <v>Norton CEVCP School</v>
          </cell>
          <cell r="C96"/>
          <cell r="D96" t="str">
            <v>P</v>
          </cell>
          <cell r="E96"/>
          <cell r="F96" t="str">
            <v>X</v>
          </cell>
          <cell r="G96"/>
          <cell r="H96">
            <v>1</v>
          </cell>
          <cell r="I96" t="str">
            <v>y</v>
          </cell>
          <cell r="J96" t="str">
            <v>y</v>
          </cell>
          <cell r="K96">
            <v>44992</v>
          </cell>
          <cell r="L96">
            <v>44999</v>
          </cell>
          <cell r="M96"/>
          <cell r="N96"/>
          <cell r="O96"/>
          <cell r="P96"/>
          <cell r="Q96" t="str">
            <v>X</v>
          </cell>
          <cell r="R96"/>
          <cell r="S96"/>
          <cell r="T96"/>
          <cell r="U96"/>
          <cell r="V96"/>
          <cell r="W96"/>
          <cell r="X96"/>
          <cell r="Y96"/>
          <cell r="Z96"/>
          <cell r="AA96"/>
          <cell r="AB96"/>
          <cell r="AC96"/>
          <cell r="AD96"/>
          <cell r="AE96"/>
          <cell r="AF96"/>
          <cell r="AH96"/>
          <cell r="AI96" t="str">
            <v>P</v>
          </cell>
          <cell r="AJ96" t="str">
            <v xml:space="preserve"> </v>
          </cell>
          <cell r="AK96" t="str">
            <v>P</v>
          </cell>
          <cell r="AL96" t="str">
            <v xml:space="preserve"> </v>
          </cell>
          <cell r="AM96">
            <v>424</v>
          </cell>
          <cell r="AN96" t="str">
            <v>Returned</v>
          </cell>
        </row>
        <row r="97">
          <cell r="A97">
            <v>495</v>
          </cell>
          <cell r="B97" t="str">
            <v>Risby CEVCP School</v>
          </cell>
          <cell r="C97"/>
          <cell r="D97" t="str">
            <v>P</v>
          </cell>
          <cell r="E97"/>
          <cell r="F97" t="str">
            <v>X</v>
          </cell>
          <cell r="G97"/>
          <cell r="H97">
            <v>1</v>
          </cell>
          <cell r="I97" t="str">
            <v>Y</v>
          </cell>
          <cell r="J97" t="str">
            <v>Y</v>
          </cell>
          <cell r="K97">
            <v>45010</v>
          </cell>
          <cell r="L97">
            <v>45015</v>
          </cell>
          <cell r="M97"/>
          <cell r="N97"/>
          <cell r="O97"/>
          <cell r="P97"/>
          <cell r="Q97"/>
          <cell r="R97" t="str">
            <v>X</v>
          </cell>
          <cell r="S97"/>
          <cell r="T97"/>
          <cell r="U97"/>
          <cell r="V97"/>
          <cell r="W97"/>
          <cell r="X97"/>
          <cell r="Y97"/>
          <cell r="Z97"/>
          <cell r="AA97"/>
          <cell r="AB97"/>
          <cell r="AC97"/>
          <cell r="AD97"/>
          <cell r="AE97"/>
          <cell r="AF97"/>
          <cell r="AH97"/>
          <cell r="AI97" t="str">
            <v>P</v>
          </cell>
          <cell r="AJ97" t="str">
            <v xml:space="preserve"> </v>
          </cell>
          <cell r="AK97" t="str">
            <v>P</v>
          </cell>
          <cell r="AL97" t="str">
            <v xml:space="preserve"> </v>
          </cell>
          <cell r="AM97">
            <v>426</v>
          </cell>
          <cell r="AN97" t="str">
            <v>Returned</v>
          </cell>
        </row>
        <row r="98">
          <cell r="A98">
            <v>499</v>
          </cell>
          <cell r="B98" t="str">
            <v>Stanton Community Primary School</v>
          </cell>
          <cell r="C98"/>
          <cell r="D98" t="str">
            <v>P</v>
          </cell>
          <cell r="E98"/>
          <cell r="F98" t="str">
            <v>X</v>
          </cell>
          <cell r="G98"/>
          <cell r="H98">
            <v>1</v>
          </cell>
          <cell r="I98" t="str">
            <v>y</v>
          </cell>
          <cell r="J98" t="str">
            <v>y</v>
          </cell>
          <cell r="K98">
            <v>45016</v>
          </cell>
          <cell r="L98">
            <v>45016</v>
          </cell>
          <cell r="M98"/>
          <cell r="N98"/>
          <cell r="O98"/>
          <cell r="P98"/>
          <cell r="Q98"/>
          <cell r="R98"/>
          <cell r="S98"/>
          <cell r="T98"/>
          <cell r="U98"/>
          <cell r="V98" t="str">
            <v>X</v>
          </cell>
          <cell r="W98"/>
          <cell r="X98"/>
          <cell r="Y98"/>
          <cell r="Z98"/>
          <cell r="AA98"/>
          <cell r="AB98"/>
          <cell r="AC98"/>
          <cell r="AD98"/>
          <cell r="AE98"/>
          <cell r="AF98"/>
          <cell r="AH98"/>
          <cell r="AI98" t="str">
            <v>P</v>
          </cell>
          <cell r="AJ98" t="str">
            <v xml:space="preserve"> </v>
          </cell>
          <cell r="AK98" t="str">
            <v>P</v>
          </cell>
          <cell r="AL98" t="str">
            <v xml:space="preserve"> </v>
          </cell>
          <cell r="AM98">
            <v>430</v>
          </cell>
          <cell r="AN98" t="str">
            <v>Returned</v>
          </cell>
        </row>
        <row r="99">
          <cell r="A99">
            <v>504</v>
          </cell>
          <cell r="B99" t="str">
            <v>Wood Ley Community Primary School</v>
          </cell>
          <cell r="C99"/>
          <cell r="D99" t="str">
            <v>P</v>
          </cell>
          <cell r="E99"/>
          <cell r="F99" t="str">
            <v>X</v>
          </cell>
          <cell r="G99"/>
          <cell r="H99">
            <v>1</v>
          </cell>
          <cell r="I99" t="str">
            <v>Y</v>
          </cell>
          <cell r="J99" t="str">
            <v>Y</v>
          </cell>
          <cell r="K99">
            <v>45013</v>
          </cell>
          <cell r="L99">
            <v>45015</v>
          </cell>
          <cell r="M99"/>
          <cell r="N99"/>
          <cell r="O99"/>
          <cell r="P99"/>
          <cell r="Q99"/>
          <cell r="R99"/>
          <cell r="S99"/>
          <cell r="T99"/>
          <cell r="U99"/>
          <cell r="V99"/>
          <cell r="W99"/>
          <cell r="X99"/>
          <cell r="Y99"/>
          <cell r="Z99"/>
          <cell r="AA99"/>
          <cell r="AB99"/>
          <cell r="AC99"/>
          <cell r="AD99"/>
          <cell r="AE99" t="str">
            <v>X</v>
          </cell>
          <cell r="AF99" t="str">
            <v>IRIS Software Group Limited</v>
          </cell>
          <cell r="AH99"/>
          <cell r="AI99" t="str">
            <v>P</v>
          </cell>
          <cell r="AJ99" t="str">
            <v xml:space="preserve"> </v>
          </cell>
          <cell r="AK99" t="str">
            <v>P</v>
          </cell>
          <cell r="AL99" t="str">
            <v xml:space="preserve"> </v>
          </cell>
          <cell r="AM99">
            <v>436</v>
          </cell>
          <cell r="AN99" t="str">
            <v>Returned</v>
          </cell>
        </row>
        <row r="100">
          <cell r="A100">
            <v>507</v>
          </cell>
          <cell r="B100" t="str">
            <v>St Gregory CEVCP School</v>
          </cell>
          <cell r="C100"/>
          <cell r="D100" t="str">
            <v>P</v>
          </cell>
          <cell r="E100" t="str">
            <v>X</v>
          </cell>
          <cell r="F100"/>
          <cell r="G100"/>
          <cell r="H100">
            <v>1</v>
          </cell>
          <cell r="I100" t="str">
            <v>Y</v>
          </cell>
          <cell r="J100" t="str">
            <v>Y</v>
          </cell>
          <cell r="K100">
            <v>45014</v>
          </cell>
          <cell r="L100">
            <v>45015</v>
          </cell>
          <cell r="M100"/>
          <cell r="N100"/>
          <cell r="O100"/>
          <cell r="P100"/>
          <cell r="Q100"/>
          <cell r="R100"/>
          <cell r="S100"/>
          <cell r="T100"/>
          <cell r="U100"/>
          <cell r="V100"/>
          <cell r="W100"/>
          <cell r="X100"/>
          <cell r="Y100"/>
          <cell r="Z100"/>
          <cell r="AA100"/>
          <cell r="AB100"/>
          <cell r="AC100"/>
          <cell r="AD100"/>
          <cell r="AE100"/>
          <cell r="AF100"/>
          <cell r="AH100"/>
          <cell r="AI100" t="str">
            <v>P</v>
          </cell>
          <cell r="AJ100" t="str">
            <v>P</v>
          </cell>
          <cell r="AK100" t="str">
            <v xml:space="preserve"> </v>
          </cell>
          <cell r="AL100" t="str">
            <v xml:space="preserve"> </v>
          </cell>
          <cell r="AM100">
            <v>444</v>
          </cell>
          <cell r="AN100" t="str">
            <v>Returned</v>
          </cell>
        </row>
        <row r="101">
          <cell r="A101">
            <v>508</v>
          </cell>
          <cell r="B101" t="str">
            <v>Trinity CEVA Primary School (Stowmarket)</v>
          </cell>
          <cell r="C101"/>
          <cell r="D101" t="str">
            <v>P</v>
          </cell>
          <cell r="E101"/>
          <cell r="F101" t="str">
            <v>X</v>
          </cell>
          <cell r="G101"/>
          <cell r="H101">
            <v>1</v>
          </cell>
          <cell r="I101" t="str">
            <v>Y</v>
          </cell>
          <cell r="J101" t="str">
            <v>Y</v>
          </cell>
          <cell r="K101">
            <v>44964</v>
          </cell>
          <cell r="L101">
            <v>44981</v>
          </cell>
          <cell r="M101"/>
          <cell r="N101"/>
          <cell r="O101"/>
          <cell r="P101"/>
          <cell r="Q101"/>
          <cell r="R101" t="str">
            <v>X</v>
          </cell>
          <cell r="S101"/>
          <cell r="T101"/>
          <cell r="U101"/>
          <cell r="V101"/>
          <cell r="W101"/>
          <cell r="X101"/>
          <cell r="Y101"/>
          <cell r="Z101"/>
          <cell r="AA101"/>
          <cell r="AB101"/>
          <cell r="AC101"/>
          <cell r="AD101"/>
          <cell r="AE101"/>
          <cell r="AF101"/>
          <cell r="AH101"/>
          <cell r="AI101" t="str">
            <v>P</v>
          </cell>
          <cell r="AJ101" t="str">
            <v xml:space="preserve"> </v>
          </cell>
          <cell r="AK101" t="str">
            <v>P</v>
          </cell>
          <cell r="AL101" t="str">
            <v xml:space="preserve"> </v>
          </cell>
          <cell r="AM101">
            <v>445</v>
          </cell>
          <cell r="AN101" t="str">
            <v>Returned</v>
          </cell>
        </row>
        <row r="102">
          <cell r="A102">
            <v>509</v>
          </cell>
          <cell r="B102" t="str">
            <v>St Joseph's Roman Catholic Primary School</v>
          </cell>
          <cell r="C102"/>
          <cell r="D102" t="str">
            <v>P</v>
          </cell>
          <cell r="E102"/>
          <cell r="F102" t="str">
            <v>X</v>
          </cell>
          <cell r="G102"/>
          <cell r="H102">
            <v>1</v>
          </cell>
          <cell r="I102" t="str">
            <v>Y</v>
          </cell>
          <cell r="J102" t="str">
            <v>Y</v>
          </cell>
          <cell r="K102">
            <v>45016</v>
          </cell>
          <cell r="L102">
            <v>45019</v>
          </cell>
          <cell r="M102"/>
          <cell r="N102"/>
          <cell r="O102"/>
          <cell r="P102"/>
          <cell r="Q102"/>
          <cell r="R102"/>
          <cell r="S102"/>
          <cell r="T102"/>
          <cell r="U102"/>
          <cell r="V102"/>
          <cell r="W102"/>
          <cell r="X102"/>
          <cell r="Y102"/>
          <cell r="Z102"/>
          <cell r="AA102" t="str">
            <v>X</v>
          </cell>
          <cell r="AB102"/>
          <cell r="AC102"/>
          <cell r="AD102"/>
          <cell r="AE102"/>
          <cell r="AF102"/>
          <cell r="AH102"/>
          <cell r="AI102" t="str">
            <v>P</v>
          </cell>
          <cell r="AJ102" t="str">
            <v xml:space="preserve"> </v>
          </cell>
          <cell r="AK102" t="str">
            <v>P</v>
          </cell>
          <cell r="AL102" t="str">
            <v xml:space="preserve"> </v>
          </cell>
          <cell r="AM102">
            <v>446</v>
          </cell>
          <cell r="AN102" t="str">
            <v>Returned</v>
          </cell>
        </row>
        <row r="103">
          <cell r="A103">
            <v>513</v>
          </cell>
          <cell r="B103" t="str">
            <v>Thurlow CEVCP School</v>
          </cell>
          <cell r="C103"/>
          <cell r="D103" t="str">
            <v>P</v>
          </cell>
          <cell r="E103"/>
          <cell r="F103" t="str">
            <v>x</v>
          </cell>
          <cell r="G103"/>
          <cell r="H103">
            <v>1</v>
          </cell>
          <cell r="I103" t="str">
            <v>Y</v>
          </cell>
          <cell r="J103" t="str">
            <v>Y</v>
          </cell>
          <cell r="K103">
            <v>44965</v>
          </cell>
          <cell r="L103">
            <v>44981</v>
          </cell>
          <cell r="M103"/>
          <cell r="N103"/>
          <cell r="O103"/>
          <cell r="P103"/>
          <cell r="Q103"/>
          <cell r="R103"/>
          <cell r="S103"/>
          <cell r="T103" t="str">
            <v>X</v>
          </cell>
          <cell r="U103"/>
          <cell r="V103"/>
          <cell r="W103"/>
          <cell r="X103"/>
          <cell r="Y103"/>
          <cell r="Z103"/>
          <cell r="AA103"/>
          <cell r="AB103"/>
          <cell r="AC103"/>
          <cell r="AD103"/>
          <cell r="AE103"/>
          <cell r="AF103" t="str">
            <v>SCC should be A?</v>
          </cell>
          <cell r="AH103"/>
          <cell r="AI103" t="str">
            <v>P</v>
          </cell>
          <cell r="AJ103" t="str">
            <v xml:space="preserve"> </v>
          </cell>
          <cell r="AK103" t="str">
            <v>P</v>
          </cell>
          <cell r="AL103" t="str">
            <v xml:space="preserve"> </v>
          </cell>
          <cell r="AM103">
            <v>449</v>
          </cell>
          <cell r="AN103" t="str">
            <v>Returned</v>
          </cell>
        </row>
        <row r="104">
          <cell r="A104">
            <v>517</v>
          </cell>
          <cell r="B104" t="str">
            <v>Walsham-le-Willows CEVCP School</v>
          </cell>
          <cell r="C104"/>
          <cell r="D104" t="str">
            <v>P</v>
          </cell>
          <cell r="E104"/>
          <cell r="F104" t="str">
            <v>X</v>
          </cell>
          <cell r="G104"/>
          <cell r="H104">
            <v>1</v>
          </cell>
          <cell r="I104" t="str">
            <v>Y</v>
          </cell>
          <cell r="J104" t="str">
            <v>Y</v>
          </cell>
          <cell r="K104">
            <v>45013</v>
          </cell>
          <cell r="L104">
            <v>45015</v>
          </cell>
          <cell r="M104"/>
          <cell r="N104"/>
          <cell r="O104"/>
          <cell r="P104"/>
          <cell r="Q104" t="str">
            <v>X</v>
          </cell>
          <cell r="R104"/>
          <cell r="S104"/>
          <cell r="T104"/>
          <cell r="U104"/>
          <cell r="V104"/>
          <cell r="W104"/>
          <cell r="X104"/>
          <cell r="Y104"/>
          <cell r="Z104"/>
          <cell r="AA104"/>
          <cell r="AB104"/>
          <cell r="AC104"/>
          <cell r="AD104"/>
          <cell r="AE104"/>
          <cell r="AF104"/>
          <cell r="AH104"/>
          <cell r="AI104" t="str">
            <v>P</v>
          </cell>
          <cell r="AJ104" t="str">
            <v xml:space="preserve"> </v>
          </cell>
          <cell r="AK104" t="str">
            <v>P</v>
          </cell>
          <cell r="AL104" t="str">
            <v xml:space="preserve"> </v>
          </cell>
          <cell r="AM104">
            <v>451</v>
          </cell>
          <cell r="AN104" t="str">
            <v>Returned</v>
          </cell>
        </row>
        <row r="105">
          <cell r="A105">
            <v>552</v>
          </cell>
          <cell r="B105" t="str">
            <v>King Edward VI CEVC Upper School</v>
          </cell>
          <cell r="C105"/>
          <cell r="D105" t="str">
            <v>U</v>
          </cell>
          <cell r="E105"/>
          <cell r="F105" t="str">
            <v>X</v>
          </cell>
          <cell r="G105"/>
          <cell r="H105">
            <v>1</v>
          </cell>
          <cell r="I105" t="str">
            <v>Y</v>
          </cell>
          <cell r="J105" t="str">
            <v>Y</v>
          </cell>
          <cell r="K105">
            <v>45014</v>
          </cell>
          <cell r="L105">
            <v>45019</v>
          </cell>
          <cell r="M105"/>
          <cell r="N105"/>
          <cell r="O105"/>
          <cell r="P105"/>
          <cell r="Q105" t="str">
            <v>X</v>
          </cell>
          <cell r="R105"/>
          <cell r="S105"/>
          <cell r="T105"/>
          <cell r="U105"/>
          <cell r="V105"/>
          <cell r="W105"/>
          <cell r="X105"/>
          <cell r="Y105"/>
          <cell r="Z105"/>
          <cell r="AA105"/>
          <cell r="AB105"/>
          <cell r="AC105"/>
          <cell r="AD105"/>
          <cell r="AE105" t="str">
            <v>X</v>
          </cell>
          <cell r="AF105" t="str">
            <v>Ticketsourse</v>
          </cell>
          <cell r="AG105"/>
          <cell r="AH105"/>
          <cell r="AI105" t="str">
            <v>U</v>
          </cell>
          <cell r="AJ105" t="str">
            <v xml:space="preserve"> </v>
          </cell>
          <cell r="AK105" t="str">
            <v>U</v>
          </cell>
          <cell r="AL105" t="str">
            <v xml:space="preserve"> </v>
          </cell>
          <cell r="AM105">
            <v>457</v>
          </cell>
          <cell r="AN105" t="str">
            <v>Returned</v>
          </cell>
        </row>
        <row r="106">
          <cell r="A106">
            <v>560</v>
          </cell>
          <cell r="B106" t="str">
            <v>Thurston Community College</v>
          </cell>
          <cell r="C106"/>
          <cell r="D106" t="str">
            <v>U</v>
          </cell>
          <cell r="E106"/>
          <cell r="F106" t="str">
            <v>X</v>
          </cell>
          <cell r="G106"/>
          <cell r="H106">
            <v>1</v>
          </cell>
          <cell r="I106" t="str">
            <v>Y</v>
          </cell>
          <cell r="J106" t="str">
            <v>Y</v>
          </cell>
          <cell r="K106">
            <v>45012</v>
          </cell>
          <cell r="L106">
            <v>45013</v>
          </cell>
          <cell r="M106"/>
          <cell r="N106"/>
          <cell r="O106"/>
          <cell r="P106"/>
          <cell r="Q106" t="str">
            <v>X</v>
          </cell>
          <cell r="R106"/>
          <cell r="S106"/>
          <cell r="T106"/>
          <cell r="U106"/>
          <cell r="V106"/>
          <cell r="W106"/>
          <cell r="X106"/>
          <cell r="Y106"/>
          <cell r="Z106"/>
          <cell r="AA106"/>
          <cell r="AB106"/>
          <cell r="AC106"/>
          <cell r="AD106"/>
          <cell r="AE106" t="str">
            <v>X</v>
          </cell>
          <cell r="AF106" t="str">
            <v>TicketSource and Bookteq</v>
          </cell>
          <cell r="AH106"/>
          <cell r="AI106" t="str">
            <v>U</v>
          </cell>
          <cell r="AJ106" t="str">
            <v xml:space="preserve"> </v>
          </cell>
          <cell r="AK106" t="str">
            <v>U</v>
          </cell>
          <cell r="AL106" t="str">
            <v xml:space="preserve"> </v>
          </cell>
          <cell r="AM106">
            <v>460</v>
          </cell>
          <cell r="AN106" t="str">
            <v>Returned</v>
          </cell>
        </row>
        <row r="107">
          <cell r="A107">
            <v>579</v>
          </cell>
          <cell r="B107" t="str">
            <v>Hillside Special School</v>
          </cell>
          <cell r="C107"/>
          <cell r="D107" t="str">
            <v>SPE</v>
          </cell>
          <cell r="E107" t="str">
            <v>X</v>
          </cell>
          <cell r="F107"/>
          <cell r="G107"/>
          <cell r="H107">
            <v>1</v>
          </cell>
          <cell r="I107" t="str">
            <v>y</v>
          </cell>
          <cell r="J107" t="str">
            <v>y</v>
          </cell>
          <cell r="K107">
            <v>44984</v>
          </cell>
          <cell r="L107">
            <v>44985</v>
          </cell>
          <cell r="M107"/>
          <cell r="N107"/>
          <cell r="O107"/>
          <cell r="P107"/>
          <cell r="Q107"/>
          <cell r="R107"/>
          <cell r="S107"/>
          <cell r="T107"/>
          <cell r="U107"/>
          <cell r="V107"/>
          <cell r="W107"/>
          <cell r="X107"/>
          <cell r="Y107"/>
          <cell r="Z107"/>
          <cell r="AA107"/>
          <cell r="AB107"/>
          <cell r="AC107"/>
          <cell r="AD107"/>
          <cell r="AE107"/>
          <cell r="AF107"/>
          <cell r="AH107"/>
          <cell r="AI107" t="str">
            <v>SPE</v>
          </cell>
          <cell r="AJ107" t="str">
            <v>SPE</v>
          </cell>
          <cell r="AK107" t="str">
            <v xml:space="preserve"> </v>
          </cell>
          <cell r="AL107" t="str">
            <v xml:space="preserve"> </v>
          </cell>
          <cell r="AM107">
            <v>461</v>
          </cell>
          <cell r="AN107" t="str">
            <v>Returned</v>
          </cell>
        </row>
        <row r="108">
          <cell r="A108"/>
          <cell r="B108"/>
          <cell r="C108"/>
          <cell r="D108"/>
          <cell r="E108"/>
          <cell r="F108"/>
          <cell r="G108"/>
          <cell r="H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M108"/>
        </row>
        <row r="109">
          <cell r="A109"/>
          <cell r="B109" t="str">
            <v>Total</v>
          </cell>
          <cell r="C109"/>
          <cell r="D109" t="str">
            <v>Total Schools</v>
          </cell>
          <cell r="E109">
            <v>20</v>
          </cell>
          <cell r="F109">
            <v>80</v>
          </cell>
          <cell r="G109">
            <v>2</v>
          </cell>
          <cell r="H109">
            <v>102</v>
          </cell>
          <cell r="I109"/>
          <cell r="J109"/>
          <cell r="K109"/>
          <cell r="L109">
            <v>102</v>
          </cell>
          <cell r="M109">
            <v>0</v>
          </cell>
          <cell r="N109">
            <v>2</v>
          </cell>
          <cell r="O109">
            <v>0</v>
          </cell>
          <cell r="P109">
            <v>0</v>
          </cell>
          <cell r="Q109">
            <v>23</v>
          </cell>
          <cell r="R109">
            <v>29</v>
          </cell>
          <cell r="S109">
            <v>1</v>
          </cell>
          <cell r="T109">
            <v>6</v>
          </cell>
          <cell r="U109">
            <v>2</v>
          </cell>
          <cell r="V109">
            <v>10</v>
          </cell>
          <cell r="W109">
            <v>2</v>
          </cell>
          <cell r="X109">
            <v>5</v>
          </cell>
          <cell r="Y109">
            <v>0</v>
          </cell>
          <cell r="Z109">
            <v>0</v>
          </cell>
          <cell r="AA109">
            <v>3</v>
          </cell>
          <cell r="AB109">
            <v>0</v>
          </cell>
          <cell r="AC109">
            <v>0</v>
          </cell>
          <cell r="AD109">
            <v>0</v>
          </cell>
          <cell r="AE109">
            <v>19</v>
          </cell>
          <cell r="AF109"/>
          <cell r="AG109"/>
          <cell r="AI109" t="str">
            <v>COMPLETE RETURNS</v>
          </cell>
          <cell r="AJ109" t="str">
            <v>Outstanding</v>
          </cell>
          <cell r="AK109" t="str">
            <v>A</v>
          </cell>
          <cell r="AL109" t="str">
            <v>B</v>
          </cell>
          <cell r="AM109"/>
        </row>
        <row r="110">
          <cell r="A110"/>
          <cell r="B110"/>
          <cell r="C110"/>
          <cell r="D110"/>
          <cell r="E110"/>
          <cell r="F110"/>
          <cell r="G110"/>
          <cell r="H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row>
        <row r="111">
          <cell r="A111"/>
          <cell r="B111" t="str">
            <v>Total Primary</v>
          </cell>
          <cell r="C111"/>
          <cell r="D111">
            <v>97</v>
          </cell>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t="str">
            <v>Total Primary</v>
          </cell>
          <cell r="AJ111">
            <v>0</v>
          </cell>
          <cell r="AK111">
            <v>18</v>
          </cell>
          <cell r="AL111">
            <v>78</v>
          </cell>
          <cell r="AM111">
            <v>96</v>
          </cell>
        </row>
        <row r="112">
          <cell r="A112"/>
          <cell r="B112" t="str">
            <v>Total Secondary</v>
          </cell>
          <cell r="C112"/>
          <cell r="D112">
            <v>3</v>
          </cell>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t="str">
            <v>Total Secondary</v>
          </cell>
          <cell r="AJ112">
            <v>0</v>
          </cell>
          <cell r="AK112">
            <v>0</v>
          </cell>
          <cell r="AL112">
            <v>2</v>
          </cell>
          <cell r="AM112">
            <v>2</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ow r="4">
          <cell r="A4">
            <v>1</v>
          </cell>
          <cell r="B4" t="str">
            <v>ALDEBURGH PRIMARY SCHOOL</v>
          </cell>
          <cell r="C4" t="str">
            <v>YES</v>
          </cell>
        </row>
        <row r="5">
          <cell r="A5">
            <v>5</v>
          </cell>
          <cell r="B5" t="str">
            <v>BARNBY &amp; NORTH COVE COMMUNITY PRIMARY</v>
          </cell>
          <cell r="C5" t="str">
            <v>YES</v>
          </cell>
        </row>
        <row r="6">
          <cell r="A6">
            <v>6</v>
          </cell>
          <cell r="B6" t="str">
            <v>THE ALBERT PYE COMMUNITY PRIMARY</v>
          </cell>
          <cell r="C6" t="str">
            <v>YES</v>
          </cell>
        </row>
        <row r="7">
          <cell r="A7">
            <v>7</v>
          </cell>
          <cell r="B7" t="str">
            <v>RAVENSMERE INFANT SCHOOL</v>
          </cell>
          <cell r="C7" t="str">
            <v>YES</v>
          </cell>
        </row>
        <row r="8">
          <cell r="A8">
            <v>9</v>
          </cell>
          <cell r="B8" t="str">
            <v>ST BENET’S CATHOLIC PRIMARY SCHOOL</v>
          </cell>
          <cell r="C8" t="str">
            <v>YES</v>
          </cell>
        </row>
        <row r="9">
          <cell r="A9">
            <v>10</v>
          </cell>
          <cell r="B9" t="str">
            <v>BEDFIELD C OF E VCP SCHOOL</v>
          </cell>
          <cell r="C9" t="str">
            <v>YES</v>
          </cell>
        </row>
        <row r="10">
          <cell r="A10">
            <v>11</v>
          </cell>
          <cell r="B10" t="str">
            <v>ST MARY’S C OF E VCP SCHOOL, BENHALL</v>
          </cell>
          <cell r="C10" t="str">
            <v>YES</v>
          </cell>
        </row>
        <row r="11">
          <cell r="A11">
            <v>12</v>
          </cell>
          <cell r="B11" t="str">
            <v>BLUNDESTON C OF E VCP SCHOOL</v>
          </cell>
          <cell r="C11" t="str">
            <v>YES</v>
          </cell>
        </row>
        <row r="12">
          <cell r="A12">
            <v>13</v>
          </cell>
          <cell r="B12" t="str">
            <v>BRAMFIELD C OF E VCP SCHOOL</v>
          </cell>
          <cell r="C12" t="str">
            <v>YES</v>
          </cell>
        </row>
        <row r="13">
          <cell r="A13">
            <v>14</v>
          </cell>
          <cell r="B13" t="str">
            <v>BRAMPTON C OF E VCP SCHOOL</v>
          </cell>
          <cell r="C13" t="str">
            <v>YES</v>
          </cell>
        </row>
        <row r="14">
          <cell r="A14">
            <v>15</v>
          </cell>
          <cell r="B14" t="str">
            <v>BUNGAY PRIMARY SCHOOL</v>
          </cell>
          <cell r="C14" t="str">
            <v>YES</v>
          </cell>
        </row>
        <row r="15">
          <cell r="A15">
            <v>16</v>
          </cell>
          <cell r="B15" t="str">
            <v>ST EDMUND’S CATHOLIC PRIMARY SCHOOL, BUNGAY</v>
          </cell>
          <cell r="C15" t="str">
            <v>YES</v>
          </cell>
        </row>
        <row r="16">
          <cell r="A16">
            <v>17</v>
          </cell>
          <cell r="B16" t="str">
            <v>ST BOTOLPH’S CEVCP SCHOOL</v>
          </cell>
          <cell r="C16" t="str">
            <v>YES</v>
          </cell>
        </row>
        <row r="17">
          <cell r="A17">
            <v>19</v>
          </cell>
          <cell r="B17" t="str">
            <v>CARLTON COLVILLE PRIMARY SCHOOL</v>
          </cell>
          <cell r="C17" t="str">
            <v>YES</v>
          </cell>
        </row>
        <row r="18">
          <cell r="A18">
            <v>20</v>
          </cell>
          <cell r="B18" t="str">
            <v>CHARSFIELD C OF E VCP SCHOOL</v>
          </cell>
          <cell r="C18" t="str">
            <v>YES</v>
          </cell>
        </row>
        <row r="19">
          <cell r="A19">
            <v>22</v>
          </cell>
          <cell r="B19" t="str">
            <v>CORTON C OF E VCP SCHOOL</v>
          </cell>
          <cell r="C19" t="str">
            <v>YES</v>
          </cell>
        </row>
        <row r="20">
          <cell r="A20">
            <v>23</v>
          </cell>
          <cell r="B20" t="str">
            <v>COLDFAIR GREEN COMMUNITY PRIMARY</v>
          </cell>
          <cell r="C20" t="str">
            <v>YES</v>
          </cell>
        </row>
        <row r="21">
          <cell r="A21">
            <v>25</v>
          </cell>
          <cell r="B21" t="str">
            <v>SIR ROBERT HITCHAM’S C OF E VAP SCHOOL, DEBENHAM</v>
          </cell>
          <cell r="C21" t="str">
            <v>YES</v>
          </cell>
        </row>
        <row r="22">
          <cell r="A22">
            <v>26</v>
          </cell>
          <cell r="B22" t="str">
            <v>DENNINGTON C OF E VCP SCHOOL</v>
          </cell>
          <cell r="C22" t="str">
            <v>YES</v>
          </cell>
        </row>
        <row r="23">
          <cell r="A23">
            <v>29</v>
          </cell>
          <cell r="B23" t="str">
            <v>EARL SOHAM COMMUNITY PRIMARY</v>
          </cell>
          <cell r="C23" t="str">
            <v>YES</v>
          </cell>
        </row>
        <row r="24">
          <cell r="A24">
            <v>31</v>
          </cell>
          <cell r="B24" t="str">
            <v>ST PETER &amp; ST PAUL C OF E VAP SCHOOL, EYE</v>
          </cell>
          <cell r="C24" t="str">
            <v>YES</v>
          </cell>
        </row>
        <row r="25">
          <cell r="A25">
            <v>35</v>
          </cell>
          <cell r="B25" t="str">
            <v>SIR ROBERT HITCHAM’S C OF E VAP SCHOOL, FRAMLINGHAM</v>
          </cell>
          <cell r="C25" t="str">
            <v>YES</v>
          </cell>
        </row>
        <row r="26">
          <cell r="A26">
            <v>36</v>
          </cell>
          <cell r="B26" t="str">
            <v>FRESSINGFIELD C OF E VCP SCHOOL</v>
          </cell>
          <cell r="C26" t="str">
            <v>YES</v>
          </cell>
        </row>
        <row r="27">
          <cell r="A27">
            <v>38</v>
          </cell>
          <cell r="B27" t="str">
            <v>GISLINGHAM C OF E VCP SCHOOL</v>
          </cell>
          <cell r="C27" t="str">
            <v>YES</v>
          </cell>
        </row>
        <row r="28">
          <cell r="A28">
            <v>41</v>
          </cell>
          <cell r="B28" t="str">
            <v>EDGAR SEWTER COMMUNITY PRIMARY</v>
          </cell>
          <cell r="C28" t="str">
            <v>YES</v>
          </cell>
        </row>
        <row r="29">
          <cell r="A29">
            <v>42</v>
          </cell>
          <cell r="B29" t="str">
            <v>HELMINGHAM COMMUNITY PRIMARY SCHOOL</v>
          </cell>
          <cell r="C29" t="str">
            <v>YES</v>
          </cell>
        </row>
        <row r="30">
          <cell r="A30">
            <v>44</v>
          </cell>
          <cell r="B30" t="str">
            <v>HOLTON ST PETER COMMUNITY PRIMARY</v>
          </cell>
          <cell r="C30" t="str">
            <v>YES</v>
          </cell>
        </row>
        <row r="31">
          <cell r="A31">
            <v>48</v>
          </cell>
          <cell r="B31" t="str">
            <v>ILKETSHALL ST LAWRENCE SCHOOL</v>
          </cell>
          <cell r="C31" t="str">
            <v>YES</v>
          </cell>
        </row>
        <row r="32">
          <cell r="A32">
            <v>50</v>
          </cell>
          <cell r="B32" t="str">
            <v>KELSALE C OF E VCP SCHOOL</v>
          </cell>
          <cell r="C32" t="str">
            <v>YES</v>
          </cell>
        </row>
        <row r="33">
          <cell r="A33">
            <v>56</v>
          </cell>
          <cell r="B33" t="str">
            <v>ALL SAINTS C OF E VAP SCHOOL, LAXFIELD</v>
          </cell>
          <cell r="C33" t="str">
            <v>YES</v>
          </cell>
        </row>
        <row r="34">
          <cell r="A34">
            <v>65</v>
          </cell>
          <cell r="B34" t="str">
            <v>POPLARS COMMUNITY PRIMARY SCHOOL</v>
          </cell>
          <cell r="C34" t="str">
            <v>YES</v>
          </cell>
        </row>
        <row r="35">
          <cell r="A35">
            <v>68</v>
          </cell>
          <cell r="B35" t="str">
            <v>ROMAN HILL PRIMARY SCHOOL</v>
          </cell>
          <cell r="C35" t="str">
            <v>YES</v>
          </cell>
        </row>
        <row r="36">
          <cell r="A36">
            <v>72</v>
          </cell>
          <cell r="B36" t="str">
            <v>ST MARY’S ROMAN CATHOLIC PRIMARY</v>
          </cell>
          <cell r="C36" t="str">
            <v>YES</v>
          </cell>
        </row>
        <row r="37">
          <cell r="A37">
            <v>74</v>
          </cell>
          <cell r="B37" t="str">
            <v>WOODS LOKE COMMUNITY PRIMARY SCHOOL</v>
          </cell>
          <cell r="C37" t="str">
            <v>YES</v>
          </cell>
        </row>
        <row r="38">
          <cell r="A38">
            <v>75</v>
          </cell>
          <cell r="B38" t="str">
            <v>OULTON BROAD PRIMARY SCHOOL</v>
          </cell>
          <cell r="C38" t="str">
            <v>YES</v>
          </cell>
        </row>
        <row r="39">
          <cell r="A39">
            <v>80</v>
          </cell>
          <cell r="B39" t="str">
            <v>MELLIS C OF E VCP SCHOOL</v>
          </cell>
          <cell r="C39" t="str">
            <v>YES</v>
          </cell>
        </row>
        <row r="40">
          <cell r="A40">
            <v>81</v>
          </cell>
          <cell r="B40" t="str">
            <v>MENDHAM PRIMARY SCHOOL</v>
          </cell>
          <cell r="C40" t="str">
            <v>YES</v>
          </cell>
        </row>
        <row r="41">
          <cell r="A41">
            <v>82</v>
          </cell>
          <cell r="B41" t="str">
            <v>MIDDLETON COMMUNITY PRIMARY SCHOOL</v>
          </cell>
          <cell r="C41" t="str">
            <v>YES</v>
          </cell>
        </row>
        <row r="42">
          <cell r="A42">
            <v>84</v>
          </cell>
          <cell r="B42" t="str">
            <v>OCCOLD PRIMARY SCHOOL</v>
          </cell>
          <cell r="C42" t="str">
            <v>YES</v>
          </cell>
        </row>
        <row r="43">
          <cell r="A43">
            <v>88</v>
          </cell>
          <cell r="B43" t="str">
            <v>PEASENHALL PRIMARY SCHOOL</v>
          </cell>
          <cell r="C43" t="str">
            <v>YES</v>
          </cell>
        </row>
        <row r="44">
          <cell r="A44">
            <v>93</v>
          </cell>
          <cell r="B44" t="str">
            <v>RINGSFIELD C OF E VCP SCHOOL</v>
          </cell>
          <cell r="C44" t="str">
            <v>YES</v>
          </cell>
        </row>
        <row r="45">
          <cell r="A45">
            <v>96</v>
          </cell>
          <cell r="B45" t="str">
            <v>SAXMUNDHAM PRIMARY SCHOOL</v>
          </cell>
          <cell r="C45" t="str">
            <v>YES</v>
          </cell>
        </row>
        <row r="46">
          <cell r="A46">
            <v>97</v>
          </cell>
          <cell r="B46" t="str">
            <v>SNAPE COMMUNITY PRIMARY SCHOOL</v>
          </cell>
          <cell r="C46" t="str">
            <v>YES</v>
          </cell>
        </row>
        <row r="47">
          <cell r="A47">
            <v>98</v>
          </cell>
          <cell r="B47" t="str">
            <v>SOMERLEYTON PRIMARY SCHOOL</v>
          </cell>
          <cell r="C47" t="str">
            <v>YES</v>
          </cell>
        </row>
        <row r="48">
          <cell r="A48">
            <v>99</v>
          </cell>
          <cell r="B48" t="str">
            <v>SOUTHWOLD PRIMARY SCHOOL</v>
          </cell>
          <cell r="C48" t="str">
            <v>YES</v>
          </cell>
        </row>
        <row r="49">
          <cell r="A49">
            <v>101</v>
          </cell>
          <cell r="B49" t="str">
            <v>STONHAM ASPAL C OF E VAP SCHOOL</v>
          </cell>
          <cell r="C49" t="str">
            <v>YES</v>
          </cell>
        </row>
        <row r="50">
          <cell r="A50">
            <v>102</v>
          </cell>
          <cell r="B50" t="str">
            <v>STRADBROKE C OF E VCP SCHOOL</v>
          </cell>
          <cell r="C50" t="str">
            <v>YES</v>
          </cell>
        </row>
        <row r="51">
          <cell r="A51">
            <v>106</v>
          </cell>
          <cell r="B51" t="str">
            <v>THORNDON C OF E VCP SCHOOL</v>
          </cell>
          <cell r="C51" t="str">
            <v>YES</v>
          </cell>
        </row>
        <row r="52">
          <cell r="A52">
            <v>109</v>
          </cell>
          <cell r="B52" t="str">
            <v>WENHASTON PRIMARY SCHOOL</v>
          </cell>
          <cell r="C52" t="str">
            <v>YES</v>
          </cell>
        </row>
        <row r="53">
          <cell r="A53">
            <v>110</v>
          </cell>
          <cell r="B53" t="str">
            <v>WETHERINGSETT C OF E VCP SCHOOL</v>
          </cell>
          <cell r="C53" t="str">
            <v>YES</v>
          </cell>
        </row>
        <row r="54">
          <cell r="A54">
            <v>112</v>
          </cell>
          <cell r="B54" t="str">
            <v>WILBY C OF E VCP SCHOOL</v>
          </cell>
          <cell r="C54" t="str">
            <v>YES</v>
          </cell>
        </row>
        <row r="55">
          <cell r="A55">
            <v>113</v>
          </cell>
          <cell r="B55" t="str">
            <v>WORLINGHAM C OF E VCP SCHOOL</v>
          </cell>
          <cell r="C55" t="str">
            <v>YES</v>
          </cell>
        </row>
        <row r="56">
          <cell r="A56">
            <v>114</v>
          </cell>
          <cell r="B56" t="str">
            <v>WORLINGWORTH C OF E VCP SCHOOL</v>
          </cell>
          <cell r="C56" t="str">
            <v>YES</v>
          </cell>
        </row>
        <row r="57">
          <cell r="A57">
            <v>115</v>
          </cell>
          <cell r="B57" t="str">
            <v>WORTHAM PRIMARY SCHOOL</v>
          </cell>
          <cell r="C57" t="str">
            <v>YES</v>
          </cell>
        </row>
        <row r="58">
          <cell r="A58">
            <v>119</v>
          </cell>
          <cell r="B58" t="str">
            <v>YOXFORD PRIMARY SCHOOL</v>
          </cell>
          <cell r="C58" t="str">
            <v>YES</v>
          </cell>
        </row>
        <row r="59">
          <cell r="A59">
            <v>157</v>
          </cell>
          <cell r="B59" t="str">
            <v>PAKEFIELD HIGH SCHOOL</v>
          </cell>
          <cell r="C59" t="str">
            <v>YES</v>
          </cell>
        </row>
        <row r="60">
          <cell r="A60">
            <v>171</v>
          </cell>
          <cell r="B60" t="str">
            <v>THE BENJAMIN BRITTEN HIGH SCHOOL</v>
          </cell>
          <cell r="C60" t="e">
            <v>#REF!</v>
          </cell>
        </row>
        <row r="61">
          <cell r="A61">
            <v>176</v>
          </cell>
          <cell r="B61" t="str">
            <v>OLD WARREN HOUSE</v>
          </cell>
          <cell r="C61" t="str">
            <v>YES</v>
          </cell>
        </row>
        <row r="62">
          <cell r="A62">
            <v>187</v>
          </cell>
          <cell r="B62" t="str">
            <v>THE ATTIC</v>
          </cell>
          <cell r="C62" t="str">
            <v>YES</v>
          </cell>
        </row>
        <row r="63">
          <cell r="A63">
            <v>189</v>
          </cell>
          <cell r="B63" t="str">
            <v>FIRST BASE, LOWESTOFT</v>
          </cell>
          <cell r="C63" t="str">
            <v>YES</v>
          </cell>
        </row>
        <row r="64">
          <cell r="A64">
            <v>190</v>
          </cell>
          <cell r="B64" t="str">
            <v>HARBOUR</v>
          </cell>
          <cell r="C64" t="str">
            <v>YES</v>
          </cell>
        </row>
        <row r="65">
          <cell r="A65">
            <v>196</v>
          </cell>
          <cell r="B65" t="str">
            <v>WARREN</v>
          </cell>
          <cell r="C65" t="str">
            <v>YES</v>
          </cell>
        </row>
        <row r="66">
          <cell r="A66">
            <v>202</v>
          </cell>
          <cell r="B66" t="str">
            <v>BAWDSEY CEVCP SCHOOL</v>
          </cell>
          <cell r="C66" t="str">
            <v>YES</v>
          </cell>
        </row>
        <row r="67">
          <cell r="A67">
            <v>203</v>
          </cell>
          <cell r="B67" t="str">
            <v>BENTLEY CEVCP SCHOOL</v>
          </cell>
          <cell r="C67" t="str">
            <v>YES</v>
          </cell>
        </row>
        <row r="68">
          <cell r="A68">
            <v>205</v>
          </cell>
          <cell r="B68" t="str">
            <v>BILDESTON PRIMARY SCHOOL</v>
          </cell>
          <cell r="C68" t="str">
            <v>YES</v>
          </cell>
        </row>
        <row r="69">
          <cell r="A69">
            <v>206</v>
          </cell>
          <cell r="B69" t="str">
            <v>BRAMFORD CEVCP SCHOOL</v>
          </cell>
          <cell r="C69" t="str">
            <v>YES</v>
          </cell>
        </row>
        <row r="70">
          <cell r="A70">
            <v>208</v>
          </cell>
          <cell r="B70" t="str">
            <v>BROOKLANDS PRIMARY SCHOOL</v>
          </cell>
          <cell r="C70" t="str">
            <v>YES</v>
          </cell>
        </row>
        <row r="71">
          <cell r="A71">
            <v>211</v>
          </cell>
          <cell r="B71" t="str">
            <v>BUCKLESHAM PRIMARY SCHOOL</v>
          </cell>
          <cell r="C71" t="str">
            <v>YES</v>
          </cell>
        </row>
        <row r="72">
          <cell r="A72">
            <v>216</v>
          </cell>
          <cell r="B72" t="str">
            <v>CAPEL ST MARY CEVCP SCHOOL</v>
          </cell>
          <cell r="C72" t="str">
            <v>YES</v>
          </cell>
        </row>
        <row r="73">
          <cell r="A73">
            <v>217</v>
          </cell>
          <cell r="B73" t="str">
            <v>CHELMONDISTON CEVCP SCHOOL</v>
          </cell>
          <cell r="C73" t="str">
            <v>YES</v>
          </cell>
        </row>
        <row r="74">
          <cell r="A74">
            <v>219</v>
          </cell>
          <cell r="B74" t="str">
            <v>CLAYDON PRIMARY SCHOOL</v>
          </cell>
          <cell r="C74" t="str">
            <v>YES</v>
          </cell>
        </row>
        <row r="75">
          <cell r="A75">
            <v>220</v>
          </cell>
          <cell r="B75" t="str">
            <v>COPDOCK PRIMARY SCHOOL</v>
          </cell>
          <cell r="C75" t="str">
            <v>YES</v>
          </cell>
        </row>
        <row r="76">
          <cell r="A76">
            <v>223</v>
          </cell>
          <cell r="B76" t="str">
            <v>EAST BERGHOLT CEVCP SCHOOL</v>
          </cell>
          <cell r="C76" t="str">
            <v>YES</v>
          </cell>
        </row>
        <row r="77">
          <cell r="A77">
            <v>224</v>
          </cell>
          <cell r="B77" t="str">
            <v>ELMSETT CEVCP SCHOOL</v>
          </cell>
          <cell r="C77" t="str">
            <v>YES</v>
          </cell>
        </row>
        <row r="78">
          <cell r="A78">
            <v>225</v>
          </cell>
          <cell r="B78" t="str">
            <v>EYKE CEVCP SCHOOL</v>
          </cell>
          <cell r="C78" t="str">
            <v>YES</v>
          </cell>
        </row>
        <row r="79">
          <cell r="A79">
            <v>228</v>
          </cell>
          <cell r="B79" t="str">
            <v>CAUSTON JUNIOR SCHOOL</v>
          </cell>
          <cell r="C79" t="str">
            <v>YES</v>
          </cell>
        </row>
        <row r="80">
          <cell r="A80">
            <v>229</v>
          </cell>
          <cell r="B80" t="str">
            <v>COLNEIS JUNIOR SCHOOL</v>
          </cell>
          <cell r="C80" t="str">
            <v>YES</v>
          </cell>
        </row>
        <row r="81">
          <cell r="A81">
            <v>230</v>
          </cell>
          <cell r="B81" t="str">
            <v>FAIRFIELD INFANT SCHOOL</v>
          </cell>
          <cell r="C81" t="str">
            <v>YES</v>
          </cell>
        </row>
        <row r="82">
          <cell r="A82">
            <v>231</v>
          </cell>
          <cell r="B82" t="str">
            <v>GRANGE COMMUNITY PRIMARY SCHOOL</v>
          </cell>
          <cell r="C82" t="str">
            <v>YES</v>
          </cell>
        </row>
        <row r="83">
          <cell r="A83">
            <v>232</v>
          </cell>
          <cell r="B83" t="str">
            <v>KINGSFLEET PRIMARY SCHOOL</v>
          </cell>
          <cell r="C83" t="str">
            <v>YES</v>
          </cell>
        </row>
        <row r="84">
          <cell r="A84">
            <v>234</v>
          </cell>
          <cell r="B84" t="str">
            <v>MAIDSTONE INFANT SCHOOL</v>
          </cell>
          <cell r="C84" t="str">
            <v>YES</v>
          </cell>
        </row>
        <row r="85">
          <cell r="A85">
            <v>237</v>
          </cell>
          <cell r="B85" t="str">
            <v>GRUNDISBURGH PRIMARY SCHOOL</v>
          </cell>
          <cell r="C85" t="str">
            <v>YES</v>
          </cell>
        </row>
        <row r="86">
          <cell r="A86">
            <v>238</v>
          </cell>
          <cell r="B86" t="str">
            <v>BEAUMONT COMMUNITY PRIMARY SCHOOL</v>
          </cell>
          <cell r="C86" t="str">
            <v>YES</v>
          </cell>
        </row>
        <row r="87">
          <cell r="A87">
            <v>239</v>
          </cell>
          <cell r="B87" t="str">
            <v>HADLEIGH COMMUNITY PRIMARY SCHOOL</v>
          </cell>
          <cell r="C87" t="str">
            <v>YES</v>
          </cell>
        </row>
        <row r="88">
          <cell r="A88">
            <v>242</v>
          </cell>
          <cell r="B88" t="str">
            <v>HENLEY PRIMARY SCHOOL</v>
          </cell>
          <cell r="C88" t="str">
            <v>YES</v>
          </cell>
        </row>
        <row r="89">
          <cell r="A89">
            <v>243</v>
          </cell>
          <cell r="B89" t="str">
            <v>HINTLESHAM &amp; CHATTISHAM CEVCP SCHOOL</v>
          </cell>
          <cell r="C89" t="str">
            <v>YES</v>
          </cell>
        </row>
        <row r="90">
          <cell r="A90">
            <v>245</v>
          </cell>
          <cell r="B90" t="str">
            <v>HOLBROOK PRIMARY SCHOOL</v>
          </cell>
          <cell r="C90" t="str">
            <v>YES</v>
          </cell>
        </row>
        <row r="91">
          <cell r="A91">
            <v>246</v>
          </cell>
          <cell r="B91" t="str">
            <v>HOLLESLEY PRIMARY SCHOOL</v>
          </cell>
          <cell r="C91" t="str">
            <v>YES</v>
          </cell>
        </row>
        <row r="92">
          <cell r="A92">
            <v>249</v>
          </cell>
          <cell r="B92" t="str">
            <v>BROKE HALL COMMUNITY PRIMARY SCHOOL</v>
          </cell>
          <cell r="C92" t="str">
            <v>YES</v>
          </cell>
        </row>
        <row r="93">
          <cell r="A93">
            <v>250</v>
          </cell>
          <cell r="B93" t="str">
            <v>BRITANNIA PRIMARY SCHOOL &amp; NURSERY</v>
          </cell>
          <cell r="C93" t="str">
            <v>YES</v>
          </cell>
        </row>
        <row r="94">
          <cell r="A94">
            <v>258</v>
          </cell>
          <cell r="B94" t="str">
            <v>CLIFFORD ROAD PRIMARY SCHOOL</v>
          </cell>
          <cell r="C94" t="str">
            <v>YES</v>
          </cell>
        </row>
        <row r="95">
          <cell r="A95">
            <v>259</v>
          </cell>
          <cell r="B95" t="str">
            <v>DALE HALL COMMUNITY PRIMARY SCHOOL</v>
          </cell>
          <cell r="C95" t="str">
            <v>YES</v>
          </cell>
        </row>
        <row r="96">
          <cell r="A96">
            <v>260</v>
          </cell>
          <cell r="B96" t="str">
            <v>THE WILLOWS PRIMARY SCHOOL</v>
          </cell>
          <cell r="C96" t="str">
            <v>YES</v>
          </cell>
        </row>
        <row r="97">
          <cell r="A97">
            <v>263</v>
          </cell>
          <cell r="B97" t="str">
            <v>HALIFAX PRIMARY SCHOOL</v>
          </cell>
          <cell r="C97" t="str">
            <v>YES</v>
          </cell>
        </row>
        <row r="98">
          <cell r="A98">
            <v>264</v>
          </cell>
          <cell r="B98" t="str">
            <v>HANDFORD HALL PRIMARY SCHOOL</v>
          </cell>
          <cell r="C98" t="str">
            <v>YES</v>
          </cell>
        </row>
        <row r="99">
          <cell r="A99">
            <v>266</v>
          </cell>
          <cell r="B99" t="str">
            <v>HIGHFIELD NURSERY</v>
          </cell>
          <cell r="C99" t="str">
            <v>YES</v>
          </cell>
        </row>
        <row r="100">
          <cell r="A100">
            <v>269</v>
          </cell>
          <cell r="B100" t="str">
            <v>MORLAND PRIMARY SCHOOL</v>
          </cell>
          <cell r="C100" t="str">
            <v>YES</v>
          </cell>
        </row>
        <row r="101">
          <cell r="A101">
            <v>270</v>
          </cell>
          <cell r="B101" t="str">
            <v>MURRAYFIELD COMMUNITY PRIMARY SCHOOL</v>
          </cell>
          <cell r="C101" t="str">
            <v>YES</v>
          </cell>
        </row>
        <row r="102">
          <cell r="A102">
            <v>273</v>
          </cell>
          <cell r="B102" t="str">
            <v>RAVENSWOOD COMMUNITY PRIMARY SCHOOL</v>
          </cell>
          <cell r="C102" t="str">
            <v>YES</v>
          </cell>
        </row>
        <row r="103">
          <cell r="A103">
            <v>274</v>
          </cell>
          <cell r="B103" t="str">
            <v>PIPER'S VALE COMMUNITY PRIMARY SCHOOL</v>
          </cell>
          <cell r="C103" t="str">
            <v>YES</v>
          </cell>
        </row>
        <row r="104">
          <cell r="A104">
            <v>275</v>
          </cell>
          <cell r="B104" t="str">
            <v>RANELAGH PRIMARY SCHOOL</v>
          </cell>
          <cell r="C104" t="str">
            <v>YES</v>
          </cell>
        </row>
        <row r="105">
          <cell r="A105">
            <v>279</v>
          </cell>
          <cell r="B105" t="str">
            <v>ROSE HILL PRIMARY SCHOOL</v>
          </cell>
          <cell r="C105" t="str">
            <v>YES</v>
          </cell>
        </row>
        <row r="106">
          <cell r="A106">
            <v>281</v>
          </cell>
          <cell r="B106" t="str">
            <v>RUSHMERE HALL PRIMARY SCHOOL</v>
          </cell>
          <cell r="C106" t="str">
            <v>YES</v>
          </cell>
        </row>
        <row r="107">
          <cell r="A107">
            <v>284</v>
          </cell>
          <cell r="B107" t="str">
            <v>ST JOHN’S CEVAP SCHOOL, IPSWICH</v>
          </cell>
          <cell r="C107" t="str">
            <v>YES</v>
          </cell>
        </row>
        <row r="108">
          <cell r="A108">
            <v>285</v>
          </cell>
          <cell r="B108" t="str">
            <v>ST MARGARET’S CEVAP SCHOOL, IPSWICH</v>
          </cell>
          <cell r="C108" t="str">
            <v>YES</v>
          </cell>
        </row>
        <row r="109">
          <cell r="A109">
            <v>287</v>
          </cell>
          <cell r="B109" t="str">
            <v>ST MARK’S CATHOLIC PRIMARY SCHOOL</v>
          </cell>
          <cell r="C109" t="str">
            <v>YES</v>
          </cell>
        </row>
        <row r="110">
          <cell r="A110">
            <v>288</v>
          </cell>
          <cell r="B110" t="str">
            <v>ST MATTHEW’S CEVAP SCHOOL</v>
          </cell>
          <cell r="C110" t="str">
            <v>YES</v>
          </cell>
        </row>
        <row r="111">
          <cell r="A111">
            <v>289</v>
          </cell>
          <cell r="B111" t="str">
            <v>ST MARY’S CATHOLIC PRIMARY SCHOOL</v>
          </cell>
          <cell r="C111" t="str">
            <v>YES</v>
          </cell>
        </row>
        <row r="112">
          <cell r="A112">
            <v>291</v>
          </cell>
          <cell r="B112" t="str">
            <v>ST PANCRAS CATHOLIC PRIMARY SCHOOL</v>
          </cell>
          <cell r="C112" t="str">
            <v>YES</v>
          </cell>
        </row>
        <row r="113">
          <cell r="A113">
            <v>293</v>
          </cell>
          <cell r="B113" t="str">
            <v>SPRINGFIELD INFANT SCHOOL</v>
          </cell>
          <cell r="C113" t="str">
            <v>YES</v>
          </cell>
        </row>
        <row r="114">
          <cell r="A114">
            <v>294</v>
          </cell>
          <cell r="B114" t="str">
            <v>SPRINGFIELD JUNIOR SCHOOL</v>
          </cell>
          <cell r="C114" t="str">
            <v>YES</v>
          </cell>
        </row>
        <row r="115">
          <cell r="A115">
            <v>300</v>
          </cell>
          <cell r="B115" t="str">
            <v>WHITEHOUSE COMMUNITY PRIMARY</v>
          </cell>
          <cell r="C115" t="str">
            <v>YES</v>
          </cell>
        </row>
        <row r="116">
          <cell r="A116">
            <v>307</v>
          </cell>
          <cell r="B116" t="str">
            <v>CEDARWOOD PRIMARY SCHOOL</v>
          </cell>
          <cell r="C116" t="str">
            <v>YES</v>
          </cell>
        </row>
        <row r="117">
          <cell r="A117">
            <v>308</v>
          </cell>
          <cell r="B117" t="str">
            <v>KERSEY CEVCP SCHOOL</v>
          </cell>
          <cell r="C117" t="str">
            <v>YES</v>
          </cell>
        </row>
        <row r="118">
          <cell r="A118">
            <v>309</v>
          </cell>
          <cell r="B118" t="str">
            <v>HEATH PRIMARY SCHOOL</v>
          </cell>
          <cell r="C118" t="str">
            <v>YES</v>
          </cell>
        </row>
        <row r="119">
          <cell r="A119">
            <v>310</v>
          </cell>
          <cell r="B119" t="str">
            <v>BEALINGS SCHOOL</v>
          </cell>
          <cell r="C119" t="str">
            <v>YES</v>
          </cell>
        </row>
        <row r="120">
          <cell r="A120">
            <v>311</v>
          </cell>
          <cell r="B120" t="str">
            <v>BIRCHWOOD PRIMARY SCHOOL</v>
          </cell>
          <cell r="C120" t="str">
            <v>YES</v>
          </cell>
        </row>
        <row r="121">
          <cell r="A121">
            <v>313</v>
          </cell>
          <cell r="B121" t="str">
            <v>GORSELAND PRIMARY SCHOOL</v>
          </cell>
          <cell r="C121" t="str">
            <v>YES</v>
          </cell>
        </row>
        <row r="122">
          <cell r="A122">
            <v>314</v>
          </cell>
          <cell r="B122" t="str">
            <v>MELTON PRIMARY SCHOOL</v>
          </cell>
          <cell r="C122" t="str">
            <v>YES</v>
          </cell>
        </row>
        <row r="123">
          <cell r="A123">
            <v>316</v>
          </cell>
          <cell r="B123" t="str">
            <v>NACTON CEVCP SCHOOL</v>
          </cell>
          <cell r="C123" t="str">
            <v>YES</v>
          </cell>
        </row>
        <row r="124">
          <cell r="A124">
            <v>317</v>
          </cell>
          <cell r="B124" t="str">
            <v>ORFORD CEVAP SCHOOL</v>
          </cell>
          <cell r="C124" t="str">
            <v>YES</v>
          </cell>
        </row>
        <row r="125">
          <cell r="A125">
            <v>318</v>
          </cell>
          <cell r="B125" t="str">
            <v>OTLEY PRIMARY SCHOOL</v>
          </cell>
          <cell r="C125" t="str">
            <v>YES</v>
          </cell>
        </row>
        <row r="126">
          <cell r="A126">
            <v>320</v>
          </cell>
          <cell r="B126" t="str">
            <v>RENDLESHAM COMMUNITY PRIMARY SCHOOL</v>
          </cell>
          <cell r="C126" t="str">
            <v>YES</v>
          </cell>
        </row>
        <row r="127">
          <cell r="A127">
            <v>322</v>
          </cell>
          <cell r="B127" t="str">
            <v>SHOTLEY COMMUNITY PRIMARY SCHOOL</v>
          </cell>
          <cell r="C127" t="str">
            <v>YES</v>
          </cell>
        </row>
        <row r="128">
          <cell r="A128">
            <v>324</v>
          </cell>
          <cell r="B128" t="str">
            <v>SOMERSHAM PRIMARY SCHOOL</v>
          </cell>
          <cell r="C128" t="str">
            <v>YES</v>
          </cell>
        </row>
        <row r="129">
          <cell r="A129">
            <v>327</v>
          </cell>
          <cell r="B129" t="str">
            <v>STRATFORD ST MARY PRIMARY SCHOOL</v>
          </cell>
          <cell r="C129" t="str">
            <v>YES</v>
          </cell>
        </row>
        <row r="130">
          <cell r="A130">
            <v>328</v>
          </cell>
          <cell r="B130" t="str">
            <v>STUTTON CEVCP SCHOOL</v>
          </cell>
          <cell r="C130" t="str">
            <v>YES</v>
          </cell>
        </row>
        <row r="131">
          <cell r="A131">
            <v>331</v>
          </cell>
          <cell r="B131" t="str">
            <v>TATTINGSTONE CEVCP SCHOOL</v>
          </cell>
          <cell r="C131" t="str">
            <v>YES</v>
          </cell>
        </row>
        <row r="132">
          <cell r="A132">
            <v>332</v>
          </cell>
          <cell r="B132" t="str">
            <v>TRIMLEY ST MARTIN PRIMARY SCHOOL</v>
          </cell>
          <cell r="C132" t="str">
            <v>YES</v>
          </cell>
        </row>
        <row r="133">
          <cell r="A133">
            <v>333</v>
          </cell>
          <cell r="B133" t="str">
            <v>TRIMLEY ST MARY PRIMARY SCHOOL</v>
          </cell>
          <cell r="C133" t="str">
            <v>YES</v>
          </cell>
        </row>
        <row r="134">
          <cell r="A134">
            <v>337</v>
          </cell>
          <cell r="B134" t="str">
            <v>WALDRINGFIELD PRIMARY SCHOOL</v>
          </cell>
          <cell r="C134" t="str">
            <v>YES</v>
          </cell>
        </row>
        <row r="135">
          <cell r="A135">
            <v>338</v>
          </cell>
          <cell r="B135" t="str">
            <v>WHATFIELD CEVCP SCHOOL</v>
          </cell>
          <cell r="C135" t="str">
            <v>YES</v>
          </cell>
        </row>
        <row r="136">
          <cell r="A136">
            <v>339</v>
          </cell>
          <cell r="B136" t="str">
            <v>WITNESHAM PRIMARY SCHOOL</v>
          </cell>
          <cell r="C136" t="str">
            <v>YES</v>
          </cell>
        </row>
        <row r="137">
          <cell r="A137">
            <v>341</v>
          </cell>
          <cell r="B137" t="str">
            <v>SANDLINGS PRIMARY SCHOOL</v>
          </cell>
          <cell r="C137" t="str">
            <v>YES</v>
          </cell>
        </row>
        <row r="138">
          <cell r="A138">
            <v>342</v>
          </cell>
          <cell r="B138" t="str">
            <v>WOODBRIDGE PRIMARY SCHOOL</v>
          </cell>
          <cell r="C138" t="str">
            <v>YES</v>
          </cell>
        </row>
        <row r="139">
          <cell r="A139">
            <v>343</v>
          </cell>
          <cell r="B139" t="str">
            <v>KYSON PRIMARY SCHOOL</v>
          </cell>
          <cell r="C139" t="str">
            <v>YES</v>
          </cell>
        </row>
        <row r="140">
          <cell r="A140">
            <v>351</v>
          </cell>
          <cell r="B140" t="str">
            <v>ALDERWOOD</v>
          </cell>
          <cell r="C140" t="str">
            <v>YES</v>
          </cell>
        </row>
        <row r="141">
          <cell r="A141">
            <v>352</v>
          </cell>
          <cell r="B141" t="str">
            <v>FIRST BASE, IPSWICH</v>
          </cell>
          <cell r="C141" t="str">
            <v>YES</v>
          </cell>
        </row>
        <row r="142">
          <cell r="A142">
            <v>353</v>
          </cell>
          <cell r="B142" t="str">
            <v>ST CHRISTOPHERS</v>
          </cell>
          <cell r="C142" t="str">
            <v>YES</v>
          </cell>
        </row>
        <row r="143">
          <cell r="A143">
            <v>356</v>
          </cell>
          <cell r="B143" t="str">
            <v>CLAYDON HIGH SCHOOL</v>
          </cell>
          <cell r="C143" t="str">
            <v>YES</v>
          </cell>
        </row>
        <row r="144">
          <cell r="A144">
            <v>367</v>
          </cell>
          <cell r="B144" t="str">
            <v>PARKSIDE</v>
          </cell>
          <cell r="C144" t="str">
            <v>YES</v>
          </cell>
        </row>
        <row r="145">
          <cell r="A145">
            <v>370</v>
          </cell>
          <cell r="B145" t="str">
            <v>NORTHGATE HIGH SCHOOL</v>
          </cell>
          <cell r="C145" t="str">
            <v>YES</v>
          </cell>
        </row>
        <row r="146">
          <cell r="A146">
            <v>374</v>
          </cell>
          <cell r="B146" t="str">
            <v>SUFFOLK ONE</v>
          </cell>
          <cell r="C146" t="str">
            <v>YES</v>
          </cell>
        </row>
        <row r="147">
          <cell r="A147">
            <v>389</v>
          </cell>
          <cell r="B147" t="str">
            <v>WESTBRIDGE</v>
          </cell>
          <cell r="C147" t="str">
            <v>YES</v>
          </cell>
        </row>
        <row r="148">
          <cell r="A148">
            <v>400</v>
          </cell>
          <cell r="B148" t="str">
            <v>ACTON C OF E VC PRIMARY SCHOOL</v>
          </cell>
          <cell r="C148" t="str">
            <v>YES</v>
          </cell>
        </row>
        <row r="149">
          <cell r="A149">
            <v>402</v>
          </cell>
          <cell r="B149" t="str">
            <v>BACTON COMMUNITY PRIMARY SCHOOL</v>
          </cell>
          <cell r="C149" t="str">
            <v>YES</v>
          </cell>
        </row>
        <row r="150">
          <cell r="A150">
            <v>404</v>
          </cell>
          <cell r="B150" t="str">
            <v>BARDWELL C OF E VCP SCHOOL</v>
          </cell>
          <cell r="C150" t="str">
            <v>YES</v>
          </cell>
        </row>
        <row r="151">
          <cell r="A151">
            <v>405</v>
          </cell>
          <cell r="B151" t="str">
            <v>BARNHAM C OF E VCP SCHOOL</v>
          </cell>
          <cell r="C151" t="str">
            <v>YES</v>
          </cell>
        </row>
        <row r="152">
          <cell r="A152">
            <v>406</v>
          </cell>
          <cell r="B152" t="str">
            <v>BARNINGHAM C OF E VCP SCHOOL</v>
          </cell>
          <cell r="C152" t="str">
            <v>YES</v>
          </cell>
        </row>
        <row r="153">
          <cell r="A153">
            <v>407</v>
          </cell>
          <cell r="B153" t="str">
            <v>BARROW C OF E VCP SCHOOL</v>
          </cell>
          <cell r="C153" t="str">
            <v>YES</v>
          </cell>
        </row>
        <row r="154">
          <cell r="A154">
            <v>409</v>
          </cell>
          <cell r="B154" t="str">
            <v>BOXFORD C OF E VCP SCHOOL</v>
          </cell>
          <cell r="C154" t="str">
            <v>YES</v>
          </cell>
        </row>
        <row r="155">
          <cell r="A155">
            <v>412</v>
          </cell>
          <cell r="B155" t="str">
            <v>BURES C OF E VCP SCHOOL</v>
          </cell>
          <cell r="C155" t="str">
            <v>YES</v>
          </cell>
        </row>
        <row r="156">
          <cell r="A156">
            <v>413</v>
          </cell>
          <cell r="B156" t="str">
            <v>THE GLADE COMMUNITY PRIMARY SCHOOL</v>
          </cell>
          <cell r="C156" t="str">
            <v>YES</v>
          </cell>
        </row>
        <row r="157">
          <cell r="A157">
            <v>415</v>
          </cell>
          <cell r="B157" t="str">
            <v>GUILDHALL FEOFFMENT COMMUNITY PRIMARY</v>
          </cell>
          <cell r="C157" t="str">
            <v>YES</v>
          </cell>
        </row>
        <row r="158">
          <cell r="A158">
            <v>416</v>
          </cell>
          <cell r="B158" t="str">
            <v>HARDWICK PRIMARY SCHOOL</v>
          </cell>
          <cell r="C158" t="str">
            <v>YES</v>
          </cell>
        </row>
        <row r="159">
          <cell r="A159">
            <v>417</v>
          </cell>
          <cell r="B159" t="str">
            <v>HOWARD COMMUNITY PRIMARY SCHOOL</v>
          </cell>
          <cell r="C159" t="str">
            <v>YES</v>
          </cell>
        </row>
        <row r="160">
          <cell r="A160">
            <v>418</v>
          </cell>
          <cell r="B160" t="str">
            <v>SEBERT WOOD COMMUNITY PRIMARY</v>
          </cell>
          <cell r="C160" t="str">
            <v>YES</v>
          </cell>
        </row>
        <row r="161">
          <cell r="A161">
            <v>420</v>
          </cell>
          <cell r="B161" t="str">
            <v>ST EDMUND’S CATHOLIC PRIMARY SCHOOL, BURY ST EDMUNDS</v>
          </cell>
          <cell r="C161" t="str">
            <v>YES</v>
          </cell>
        </row>
        <row r="162">
          <cell r="A162">
            <v>421</v>
          </cell>
          <cell r="B162" t="str">
            <v>ST EDMUNDSBURY C OF E VOLUNTARY AIDED SCHOOL</v>
          </cell>
          <cell r="C162" t="str">
            <v>YES</v>
          </cell>
        </row>
        <row r="163">
          <cell r="A163">
            <v>422</v>
          </cell>
          <cell r="B163" t="str">
            <v>SEXTON’S MANOR COMMUNITY PRIMARY</v>
          </cell>
          <cell r="C163" t="str">
            <v>YES</v>
          </cell>
        </row>
        <row r="164">
          <cell r="A164">
            <v>424</v>
          </cell>
          <cell r="B164" t="str">
            <v>WESTGATE COMMUNITY PRIMARY SCHOOL</v>
          </cell>
          <cell r="C164" t="str">
            <v>YES</v>
          </cell>
        </row>
        <row r="165">
          <cell r="A165">
            <v>425</v>
          </cell>
          <cell r="B165" t="str">
            <v>ABBOTS GREEN COMMUNITY PRIMARY SCHOOL</v>
          </cell>
          <cell r="C165" t="str">
            <v>YES</v>
          </cell>
        </row>
        <row r="166">
          <cell r="A166">
            <v>426</v>
          </cell>
          <cell r="B166" t="str">
            <v>CAVENDISH C OF E VCP SCHOOL</v>
          </cell>
          <cell r="C166" t="str">
            <v>YES</v>
          </cell>
        </row>
        <row r="167">
          <cell r="A167">
            <v>429</v>
          </cell>
          <cell r="B167" t="str">
            <v>CLARE COMMUNITY PRIMARY SCHOOL</v>
          </cell>
          <cell r="C167" t="str">
            <v>YES</v>
          </cell>
        </row>
        <row r="168">
          <cell r="A168">
            <v>430</v>
          </cell>
          <cell r="B168" t="str">
            <v>COCKFIELD C OF E VCP SCHOOL</v>
          </cell>
          <cell r="C168" t="str">
            <v>YES</v>
          </cell>
        </row>
        <row r="169">
          <cell r="A169">
            <v>431</v>
          </cell>
          <cell r="B169" t="str">
            <v>COMBS FORD PRIMARY SCHOOL</v>
          </cell>
          <cell r="C169" t="str">
            <v>YES</v>
          </cell>
        </row>
        <row r="170">
          <cell r="A170">
            <v>432</v>
          </cell>
          <cell r="B170" t="str">
            <v>CREETING ST MARY C OF E VAP SCHOOL</v>
          </cell>
          <cell r="C170" t="str">
            <v>YES</v>
          </cell>
        </row>
        <row r="171">
          <cell r="A171">
            <v>436</v>
          </cell>
          <cell r="B171" t="str">
            <v>ELMSWELL COMMUNITY PRIMARY SCHOOL</v>
          </cell>
          <cell r="C171" t="str">
            <v>YES</v>
          </cell>
        </row>
        <row r="172">
          <cell r="A172">
            <v>442</v>
          </cell>
          <cell r="B172" t="str">
            <v>WELLS HALL COMMUNITY PRIMARY SCHOOL</v>
          </cell>
          <cell r="C172" t="str">
            <v>YES</v>
          </cell>
        </row>
        <row r="173">
          <cell r="A173">
            <v>443</v>
          </cell>
          <cell r="B173" t="str">
            <v>POT KILN PRIMARY SCHOOL</v>
          </cell>
          <cell r="C173" t="str">
            <v>YES</v>
          </cell>
        </row>
        <row r="174">
          <cell r="A174">
            <v>444</v>
          </cell>
          <cell r="B174" t="str">
            <v>GREAT FINBOROUGH C OF E VCP SCHOOL</v>
          </cell>
          <cell r="C174" t="str">
            <v>YES</v>
          </cell>
        </row>
        <row r="175">
          <cell r="A175">
            <v>445</v>
          </cell>
          <cell r="B175" t="str">
            <v>GREAT WALDINGFIELD C OF E VCP SCHOOL</v>
          </cell>
          <cell r="C175" t="str">
            <v>YES</v>
          </cell>
        </row>
        <row r="176">
          <cell r="A176">
            <v>446</v>
          </cell>
          <cell r="B176" t="str">
            <v>GREAT WHELNETHAM C OF E VCP SCHOOL</v>
          </cell>
          <cell r="C176" t="str">
            <v>YES</v>
          </cell>
        </row>
        <row r="177">
          <cell r="A177">
            <v>448</v>
          </cell>
          <cell r="B177" t="str">
            <v>HARTEST C OF E VCP SCHOOL</v>
          </cell>
          <cell r="C177" t="str">
            <v>YES</v>
          </cell>
        </row>
        <row r="178">
          <cell r="A178">
            <v>449</v>
          </cell>
          <cell r="B178" t="str">
            <v>CRAWFORD’S C OF E VC PRIMARY SCHOOL</v>
          </cell>
          <cell r="C178" t="str">
            <v>YES</v>
          </cell>
        </row>
        <row r="179">
          <cell r="A179">
            <v>451</v>
          </cell>
          <cell r="B179" t="str">
            <v>NEW CANGLE COMMUNITY PRIMARY</v>
          </cell>
          <cell r="C179" t="str">
            <v>YES</v>
          </cell>
        </row>
        <row r="180">
          <cell r="A180">
            <v>452</v>
          </cell>
          <cell r="B180" t="str">
            <v>CLEMENTS COMMUNITY PRIMARY SCHOOL</v>
          </cell>
          <cell r="C180" t="str">
            <v>YES</v>
          </cell>
        </row>
        <row r="181">
          <cell r="A181">
            <v>455</v>
          </cell>
          <cell r="B181" t="str">
            <v>ST FELIX ROMAN CATHOLIC PRIMARY SCHOOL</v>
          </cell>
          <cell r="C181" t="str">
            <v>YES</v>
          </cell>
        </row>
        <row r="182">
          <cell r="A182">
            <v>457</v>
          </cell>
          <cell r="B182" t="str">
            <v>HONINGTON C OF E VCP SCHOOL</v>
          </cell>
          <cell r="C182" t="str">
            <v>YES</v>
          </cell>
        </row>
        <row r="183">
          <cell r="A183">
            <v>458</v>
          </cell>
          <cell r="B183" t="str">
            <v>HOPTON C OF E VCP SCHOOL</v>
          </cell>
          <cell r="C183" t="str">
            <v>YES</v>
          </cell>
        </row>
        <row r="184">
          <cell r="A184">
            <v>460</v>
          </cell>
          <cell r="B184" t="str">
            <v>HUNDON COMMUNITY PRIMARY SCHOOL</v>
          </cell>
          <cell r="C184" t="str">
            <v>YES</v>
          </cell>
        </row>
        <row r="185">
          <cell r="A185">
            <v>461</v>
          </cell>
          <cell r="B185" t="str">
            <v>ICKWORTH PARK PRIMARY SCHOOL</v>
          </cell>
          <cell r="C185" t="str">
            <v>YES</v>
          </cell>
        </row>
        <row r="186">
          <cell r="A186">
            <v>464</v>
          </cell>
          <cell r="B186" t="str">
            <v>IXWORTH CEVC PRIMARY SCHOOL</v>
          </cell>
          <cell r="C186" t="str">
            <v>YES</v>
          </cell>
        </row>
        <row r="187">
          <cell r="A187">
            <v>466</v>
          </cell>
          <cell r="B187" t="str">
            <v>LAKENHEATH COMMUNITY PRIMARY SCHOOL</v>
          </cell>
          <cell r="C187" t="str">
            <v>YES</v>
          </cell>
        </row>
        <row r="188">
          <cell r="A188">
            <v>467</v>
          </cell>
          <cell r="B188" t="str">
            <v>LAVENHAM COMMUNITY PRIMARY SCHOOL</v>
          </cell>
          <cell r="C188" t="str">
            <v>YES</v>
          </cell>
        </row>
        <row r="189">
          <cell r="A189">
            <v>468</v>
          </cell>
          <cell r="B189" t="str">
            <v>ALL SAINTS C OF E VCP SCHOOL, LAWSHALL</v>
          </cell>
          <cell r="C189" t="str">
            <v>YES</v>
          </cell>
        </row>
        <row r="190">
          <cell r="A190">
            <v>469</v>
          </cell>
          <cell r="B190" t="str">
            <v>LONG MELFORD C OF E VC PRIMARY SCHOOL</v>
          </cell>
          <cell r="C190" t="str">
            <v>YES</v>
          </cell>
        </row>
        <row r="191">
          <cell r="A191">
            <v>471</v>
          </cell>
          <cell r="B191" t="str">
            <v>MENDLESHAM COMMUNITY PRIMARY SCHOOL</v>
          </cell>
          <cell r="C191" t="str">
            <v>YES</v>
          </cell>
        </row>
        <row r="192">
          <cell r="A192">
            <v>473</v>
          </cell>
          <cell r="B192" t="str">
            <v>BECK ROW PRIMARY SCHOOL</v>
          </cell>
          <cell r="C192" t="str">
            <v>YES</v>
          </cell>
        </row>
        <row r="193">
          <cell r="A193">
            <v>474</v>
          </cell>
          <cell r="B193" t="str">
            <v>GREAT HEATH PRIMARY SCHOOL</v>
          </cell>
          <cell r="C193" t="str">
            <v>YES</v>
          </cell>
        </row>
        <row r="194">
          <cell r="A194">
            <v>478</v>
          </cell>
          <cell r="B194" t="str">
            <v>MOULTON C OF E VCP SCHOOL</v>
          </cell>
          <cell r="C194" t="str">
            <v>YES</v>
          </cell>
        </row>
        <row r="195">
          <cell r="A195">
            <v>479</v>
          </cell>
          <cell r="B195" t="str">
            <v>NAYLAND PRIMARY SCHOOL</v>
          </cell>
          <cell r="C195" t="str">
            <v>YES</v>
          </cell>
        </row>
        <row r="196">
          <cell r="A196">
            <v>480</v>
          </cell>
          <cell r="B196" t="str">
            <v>BOSMERE COMMUNITY PRIMARY SCHOOL</v>
          </cell>
          <cell r="C196" t="str">
            <v>YES</v>
          </cell>
        </row>
        <row r="197">
          <cell r="A197">
            <v>481</v>
          </cell>
          <cell r="B197" t="str">
            <v>ALL SAINTS C OF E VAP SCHOOL, NEWMARKET</v>
          </cell>
          <cell r="C197" t="str">
            <v>YES</v>
          </cell>
        </row>
        <row r="198">
          <cell r="A198">
            <v>482</v>
          </cell>
          <cell r="B198" t="str">
            <v>EXNING PRIMARY SCHOOL</v>
          </cell>
          <cell r="C198" t="str">
            <v>YES</v>
          </cell>
        </row>
        <row r="199">
          <cell r="A199">
            <v>483</v>
          </cell>
          <cell r="B199" t="str">
            <v>HOULDSWORTH VALLEY PRIMARY SCHOOL</v>
          </cell>
          <cell r="C199" t="str">
            <v>YES</v>
          </cell>
        </row>
        <row r="200">
          <cell r="A200">
            <v>484</v>
          </cell>
          <cell r="B200" t="str">
            <v>LAUREATE COMMUNITY PRIMARY SCHOOL</v>
          </cell>
          <cell r="C200" t="str">
            <v>YES</v>
          </cell>
        </row>
        <row r="201">
          <cell r="A201">
            <v>486</v>
          </cell>
          <cell r="B201" t="str">
            <v>PADDOCKS PRIMARY SCHOOL</v>
          </cell>
          <cell r="C201" t="str">
            <v>YES</v>
          </cell>
        </row>
        <row r="202">
          <cell r="A202">
            <v>488</v>
          </cell>
          <cell r="B202" t="str">
            <v>NORTON C OF E VCP SCHOOL</v>
          </cell>
          <cell r="C202" t="str">
            <v>YES</v>
          </cell>
        </row>
        <row r="203">
          <cell r="A203">
            <v>489</v>
          </cell>
          <cell r="B203" t="str">
            <v>OLD NEWTON C OF E VCP SCHOOL</v>
          </cell>
          <cell r="C203" t="str">
            <v>YES</v>
          </cell>
        </row>
        <row r="204">
          <cell r="A204">
            <v>494</v>
          </cell>
          <cell r="B204" t="str">
            <v>RINGSHALL SCHOOL</v>
          </cell>
          <cell r="C204" t="str">
            <v>YES</v>
          </cell>
        </row>
        <row r="205">
          <cell r="A205">
            <v>495</v>
          </cell>
          <cell r="B205" t="str">
            <v>RISBY C OF E VCP SCHOOL</v>
          </cell>
          <cell r="C205" t="str">
            <v>YES</v>
          </cell>
        </row>
        <row r="206">
          <cell r="A206">
            <v>496</v>
          </cell>
          <cell r="B206" t="str">
            <v>ROUGHAM CEVC PRIMARY SCHOOL</v>
          </cell>
          <cell r="C206" t="str">
            <v>YES</v>
          </cell>
        </row>
        <row r="207">
          <cell r="A207">
            <v>499</v>
          </cell>
          <cell r="B207" t="str">
            <v>STANTON COMMUNITY PRIMARY SCHOOL</v>
          </cell>
          <cell r="C207" t="str">
            <v>YES</v>
          </cell>
        </row>
        <row r="208">
          <cell r="A208">
            <v>501</v>
          </cell>
          <cell r="B208" t="str">
            <v>STOKE-BY-NAYLAND C OF E VCP SCHOOL</v>
          </cell>
          <cell r="C208" t="str">
            <v>YES</v>
          </cell>
        </row>
        <row r="209">
          <cell r="A209">
            <v>502</v>
          </cell>
          <cell r="B209" t="str">
            <v>CHILTON COMMUNITY PRIMARY</v>
          </cell>
          <cell r="C209" t="str">
            <v>YES</v>
          </cell>
        </row>
        <row r="210">
          <cell r="A210">
            <v>503</v>
          </cell>
          <cell r="B210" t="str">
            <v>ABBOT’S HALL COMMUNITY PRIMARY SCHOOL</v>
          </cell>
          <cell r="C210" t="str">
            <v>YES</v>
          </cell>
        </row>
        <row r="211">
          <cell r="A211">
            <v>504</v>
          </cell>
          <cell r="B211" t="str">
            <v>WOOD LEY COMMUNITY PRIMARY SCHOOL</v>
          </cell>
          <cell r="C211" t="str">
            <v>YES</v>
          </cell>
        </row>
        <row r="212">
          <cell r="A212">
            <v>505</v>
          </cell>
          <cell r="B212" t="str">
            <v>CEDARS PARK COMMUNITY PRIMARY SCHOOL</v>
          </cell>
          <cell r="C212" t="str">
            <v>YES</v>
          </cell>
        </row>
        <row r="213">
          <cell r="A213">
            <v>506</v>
          </cell>
          <cell r="B213" t="str">
            <v>FREEMAN COMMUNITY PRIMARY SCHOOL</v>
          </cell>
          <cell r="C213" t="str">
            <v>YES</v>
          </cell>
        </row>
        <row r="214">
          <cell r="A214">
            <v>507</v>
          </cell>
          <cell r="B214" t="str">
            <v>ST GREGORY C OF E VC PRIMARY SCHOOL</v>
          </cell>
          <cell r="C214" t="str">
            <v>YES</v>
          </cell>
        </row>
        <row r="215">
          <cell r="A215">
            <v>508</v>
          </cell>
          <cell r="B215" t="str">
            <v>TRINITY</v>
          </cell>
          <cell r="C215" t="str">
            <v>YES</v>
          </cell>
        </row>
        <row r="216">
          <cell r="A216">
            <v>509</v>
          </cell>
          <cell r="B216" t="str">
            <v>ST JOSEPH’S RC PRIMARY SCHOOL</v>
          </cell>
          <cell r="C216" t="str">
            <v>NO</v>
          </cell>
        </row>
        <row r="217">
          <cell r="A217">
            <v>512</v>
          </cell>
          <cell r="B217" t="str">
            <v>WOODHALL COMMUNITY PRIMARY SCHOOL</v>
          </cell>
          <cell r="C217" t="str">
            <v>YES</v>
          </cell>
        </row>
        <row r="218">
          <cell r="A218">
            <v>513</v>
          </cell>
          <cell r="B218" t="str">
            <v>THURLOW C OF E VCP SCHOOL</v>
          </cell>
          <cell r="C218" t="e">
            <v>#REF!</v>
          </cell>
        </row>
        <row r="219">
          <cell r="A219">
            <v>515</v>
          </cell>
          <cell r="B219" t="str">
            <v>ST CHRISTOPHERS CEVCP SCHOOL</v>
          </cell>
          <cell r="C219" t="str">
            <v>YES</v>
          </cell>
        </row>
        <row r="220">
          <cell r="A220">
            <v>517</v>
          </cell>
          <cell r="B220" t="str">
            <v>WALSHAM-LE-WILLOWS C OF E VCP SCHOOL</v>
          </cell>
          <cell r="C220" t="str">
            <v>YES</v>
          </cell>
        </row>
        <row r="221">
          <cell r="A221">
            <v>521</v>
          </cell>
          <cell r="B221" t="str">
            <v>WICKHAMBROOK COMMUNITY PRIMARY</v>
          </cell>
          <cell r="C221" t="str">
            <v>YES</v>
          </cell>
        </row>
        <row r="222">
          <cell r="A222">
            <v>528</v>
          </cell>
          <cell r="B222" t="str">
            <v>HOWARD MIDDLE SCHOOL</v>
          </cell>
          <cell r="C222" t="str">
            <v>YES</v>
          </cell>
        </row>
        <row r="223">
          <cell r="A223">
            <v>529</v>
          </cell>
          <cell r="B223" t="str">
            <v>ST JAMES CEVA MIDDLE SCHOOL</v>
          </cell>
          <cell r="C223" t="str">
            <v>YES</v>
          </cell>
        </row>
        <row r="224">
          <cell r="A224">
            <v>530</v>
          </cell>
          <cell r="B224" t="str">
            <v>ST LOUIS CATHOLIC MIDDLE SCHOOL</v>
          </cell>
          <cell r="C224" t="str">
            <v>YES</v>
          </cell>
        </row>
        <row r="225">
          <cell r="A225">
            <v>532</v>
          </cell>
          <cell r="B225" t="str">
            <v>HARDWICK MIDDLE SCHOOL</v>
          </cell>
          <cell r="C225" t="str">
            <v>YES</v>
          </cell>
        </row>
        <row r="226">
          <cell r="A226">
            <v>552</v>
          </cell>
          <cell r="B226" t="str">
            <v>KING EDWARD VI C OF EVC UPPER SCHOOL</v>
          </cell>
          <cell r="C226" t="str">
            <v>YES</v>
          </cell>
        </row>
        <row r="227">
          <cell r="A227">
            <v>553</v>
          </cell>
          <cell r="B227" t="str">
            <v>ST BENEDICT’S CATHOLIC SCHOOL</v>
          </cell>
          <cell r="C227" t="str">
            <v>YES</v>
          </cell>
        </row>
        <row r="228">
          <cell r="A228">
            <v>558</v>
          </cell>
          <cell r="B228" t="str">
            <v>STOWMARKET HIGH SCHOOL</v>
          </cell>
          <cell r="C228" t="str">
            <v>YES</v>
          </cell>
        </row>
        <row r="229">
          <cell r="A229">
            <v>560</v>
          </cell>
          <cell r="B229" t="str">
            <v>THURSTON COMMUNITY COLLEGE</v>
          </cell>
          <cell r="C229" t="str">
            <v>YES</v>
          </cell>
        </row>
        <row r="230">
          <cell r="A230">
            <v>562</v>
          </cell>
          <cell r="B230" t="str">
            <v>STOWUPLAND HIGH SCHOOL</v>
          </cell>
          <cell r="C230" t="str">
            <v>YES</v>
          </cell>
        </row>
        <row r="231">
          <cell r="A231">
            <v>576</v>
          </cell>
          <cell r="B231" t="str">
            <v>RIVERWALK</v>
          </cell>
          <cell r="C231" t="str">
            <v>YES</v>
          </cell>
        </row>
        <row r="232">
          <cell r="A232">
            <v>577</v>
          </cell>
          <cell r="B232" t="str">
            <v>HAMPDEN HOUSE</v>
          </cell>
          <cell r="C232" t="str">
            <v>YES</v>
          </cell>
        </row>
        <row r="233">
          <cell r="A233">
            <v>579</v>
          </cell>
          <cell r="B233" t="str">
            <v>HILLSIDE</v>
          </cell>
          <cell r="C233" t="str">
            <v>YES</v>
          </cell>
        </row>
        <row r="234">
          <cell r="A234">
            <v>580</v>
          </cell>
          <cell r="B234" t="str">
            <v>ALBANY</v>
          </cell>
          <cell r="C234" t="str">
            <v>YES</v>
          </cell>
        </row>
        <row r="235">
          <cell r="A235">
            <v>584</v>
          </cell>
          <cell r="B235" t="str">
            <v>KINGSFIELD</v>
          </cell>
          <cell r="C235" t="str">
            <v>YES</v>
          </cell>
        </row>
        <row r="236">
          <cell r="A236">
            <v>597</v>
          </cell>
          <cell r="B236" t="str">
            <v>FIRST BASE, BRANDON</v>
          </cell>
          <cell r="C236" t="str">
            <v>YES</v>
          </cell>
        </row>
        <row r="237">
          <cell r="A237">
            <v>598</v>
          </cell>
          <cell r="B237" t="str">
            <v>MILL MEADOW</v>
          </cell>
          <cell r="C237" t="str">
            <v>YES</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row r="4">
          <cell r="A4">
            <v>1</v>
          </cell>
          <cell r="B4" t="str">
            <v>ALDEBURGH PRIMARY SCHOOL</v>
          </cell>
          <cell r="C4" t="str">
            <v>YES</v>
          </cell>
        </row>
        <row r="5">
          <cell r="A5">
            <v>5</v>
          </cell>
          <cell r="B5" t="str">
            <v>BARNBY &amp; NORTH COVE COMMUNITY PRIMARY</v>
          </cell>
          <cell r="C5">
            <v>0</v>
          </cell>
        </row>
        <row r="6">
          <cell r="A6">
            <v>6</v>
          </cell>
          <cell r="B6" t="str">
            <v>THE ALBERT PYE COMMUNITY PRIMARY</v>
          </cell>
          <cell r="C6" t="str">
            <v>YES</v>
          </cell>
        </row>
        <row r="7">
          <cell r="A7">
            <v>7</v>
          </cell>
          <cell r="B7" t="str">
            <v>RAVENSMERE INFANT SCHOOL</v>
          </cell>
          <cell r="C7" t="str">
            <v>YES</v>
          </cell>
        </row>
        <row r="8">
          <cell r="A8">
            <v>9</v>
          </cell>
          <cell r="B8" t="str">
            <v>ST BENET’S CATHOLIC PRIMARY SCHOOL</v>
          </cell>
          <cell r="C8" t="str">
            <v>ACD</v>
          </cell>
        </row>
        <row r="9">
          <cell r="A9">
            <v>10</v>
          </cell>
          <cell r="B9" t="str">
            <v>BEDFIELD C OF E VCP SCHOOL</v>
          </cell>
          <cell r="C9" t="str">
            <v>YES</v>
          </cell>
        </row>
        <row r="10">
          <cell r="A10">
            <v>11</v>
          </cell>
          <cell r="B10" t="str">
            <v>ST MARY’S C OF E VCP SCHOOL, BENHALL</v>
          </cell>
          <cell r="C10" t="str">
            <v>YES</v>
          </cell>
        </row>
        <row r="11">
          <cell r="A11">
            <v>12</v>
          </cell>
          <cell r="B11" t="str">
            <v>BLUNDESTON C OF E VCP SCHOOL</v>
          </cell>
          <cell r="C11" t="str">
            <v>YES</v>
          </cell>
        </row>
        <row r="12">
          <cell r="A12">
            <v>13</v>
          </cell>
          <cell r="B12" t="str">
            <v>BRAMFIELD C OF E VCP SCHOOL</v>
          </cell>
          <cell r="C12">
            <v>0</v>
          </cell>
        </row>
        <row r="13">
          <cell r="A13">
            <v>14</v>
          </cell>
          <cell r="B13" t="str">
            <v>BRAMPTON C OF E VCP SCHOOL</v>
          </cell>
          <cell r="C13" t="str">
            <v>YES</v>
          </cell>
        </row>
        <row r="14">
          <cell r="A14">
            <v>15</v>
          </cell>
          <cell r="B14" t="str">
            <v>BUNGAY PRIMARY SCHOOL</v>
          </cell>
          <cell r="C14">
            <v>0</v>
          </cell>
        </row>
        <row r="15">
          <cell r="A15">
            <v>16</v>
          </cell>
          <cell r="B15" t="str">
            <v>ST EDMUND’S CATHOLIC PRIMARY SCHOOL, BUNGAY</v>
          </cell>
          <cell r="C15">
            <v>0</v>
          </cell>
        </row>
        <row r="16">
          <cell r="A16">
            <v>17</v>
          </cell>
          <cell r="B16" t="str">
            <v>ST BOTOLPH’S CEVCP SCHOOL</v>
          </cell>
          <cell r="C16">
            <v>0</v>
          </cell>
        </row>
        <row r="17">
          <cell r="A17">
            <v>19</v>
          </cell>
          <cell r="B17" t="str">
            <v>CARLTON COLVILLE PRIMARY SCHOOL</v>
          </cell>
          <cell r="C17" t="str">
            <v>YES</v>
          </cell>
        </row>
        <row r="18">
          <cell r="A18">
            <v>20</v>
          </cell>
          <cell r="B18" t="str">
            <v>CHARSFIELD C OF E VCP SCHOOL</v>
          </cell>
          <cell r="C18">
            <v>0</v>
          </cell>
        </row>
        <row r="19">
          <cell r="A19">
            <v>22</v>
          </cell>
          <cell r="B19" t="str">
            <v>CORTON C OF E VCP SCHOOL</v>
          </cell>
          <cell r="C19" t="str">
            <v>YES</v>
          </cell>
        </row>
        <row r="20">
          <cell r="A20">
            <v>23</v>
          </cell>
          <cell r="B20" t="str">
            <v>COLDFAIR GREEN COMMUNITY PRIMARY</v>
          </cell>
          <cell r="C20">
            <v>0</v>
          </cell>
        </row>
        <row r="21">
          <cell r="A21">
            <v>25</v>
          </cell>
          <cell r="B21" t="str">
            <v>SIR ROBERT HITCHAM’S C OF E VAP SCHOOL, DEBENHAM</v>
          </cell>
          <cell r="C21" t="str">
            <v>YES</v>
          </cell>
        </row>
        <row r="22">
          <cell r="A22">
            <v>26</v>
          </cell>
          <cell r="B22" t="str">
            <v>DENNINGTON C OF E VCP SCHOOL</v>
          </cell>
          <cell r="C22">
            <v>0</v>
          </cell>
        </row>
        <row r="23">
          <cell r="A23">
            <v>29</v>
          </cell>
          <cell r="B23" t="str">
            <v>EARL SOHAM COMMUNITY PRIMARY</v>
          </cell>
          <cell r="C23" t="str">
            <v>YES</v>
          </cell>
        </row>
        <row r="24">
          <cell r="A24">
            <v>31</v>
          </cell>
          <cell r="B24" t="str">
            <v>ST PETER &amp; ST PAUL C OF E VAP SCHOOL, EYE</v>
          </cell>
          <cell r="C24" t="str">
            <v>YES</v>
          </cell>
        </row>
        <row r="25">
          <cell r="A25">
            <v>35</v>
          </cell>
          <cell r="B25" t="str">
            <v>SIR ROBERT HITCHAM’S C OF E VAP SCHOOL, FRAMLINGHAM</v>
          </cell>
          <cell r="C25" t="str">
            <v>YES</v>
          </cell>
        </row>
        <row r="26">
          <cell r="A26">
            <v>36</v>
          </cell>
          <cell r="B26" t="str">
            <v>FRESSINGFIELD C OF E VCP SCHOOL</v>
          </cell>
          <cell r="C26" t="str">
            <v>YES</v>
          </cell>
        </row>
        <row r="27">
          <cell r="A27">
            <v>38</v>
          </cell>
          <cell r="B27" t="str">
            <v>GISLINGHAM C OF E VCP SCHOOL</v>
          </cell>
          <cell r="C27">
            <v>0</v>
          </cell>
        </row>
        <row r="28">
          <cell r="A28">
            <v>41</v>
          </cell>
          <cell r="B28" t="str">
            <v>EDGAR SEWTER COMMUNITY PRIMARY</v>
          </cell>
          <cell r="C28" t="str">
            <v>YES</v>
          </cell>
        </row>
        <row r="29">
          <cell r="A29">
            <v>42</v>
          </cell>
          <cell r="B29" t="str">
            <v>HELMINGHAM COMMUNITY PRIMARY SCHOOL</v>
          </cell>
          <cell r="C29" t="str">
            <v>YES</v>
          </cell>
        </row>
        <row r="30">
          <cell r="A30">
            <v>44</v>
          </cell>
          <cell r="B30" t="str">
            <v>HOLTON ST PETER COMMUNITY PRIMARY</v>
          </cell>
          <cell r="C30">
            <v>0</v>
          </cell>
        </row>
        <row r="31">
          <cell r="A31">
            <v>48</v>
          </cell>
          <cell r="B31" t="str">
            <v>ILKETSHALL ST LAWRENCE SCHOOL</v>
          </cell>
          <cell r="C31">
            <v>0</v>
          </cell>
        </row>
        <row r="32">
          <cell r="A32">
            <v>50</v>
          </cell>
          <cell r="B32" t="str">
            <v>KELSALE C OF E VCP SCHOOL</v>
          </cell>
          <cell r="C32" t="str">
            <v>YES</v>
          </cell>
        </row>
        <row r="33">
          <cell r="A33">
            <v>56</v>
          </cell>
          <cell r="B33" t="str">
            <v>ALL SAINTS C OF E VAP SCHOOL, LAXFIELD</v>
          </cell>
          <cell r="C33" t="str">
            <v>YES</v>
          </cell>
        </row>
        <row r="34">
          <cell r="A34">
            <v>65</v>
          </cell>
          <cell r="B34" t="str">
            <v>POPLARS COMMUNITY PRIMARY SCHOOL</v>
          </cell>
          <cell r="C34">
            <v>0</v>
          </cell>
        </row>
        <row r="35">
          <cell r="A35">
            <v>68</v>
          </cell>
          <cell r="B35" t="str">
            <v>ROMAN HILL PRIMARY SCHOOL</v>
          </cell>
          <cell r="C35" t="str">
            <v>YES</v>
          </cell>
        </row>
        <row r="36">
          <cell r="A36">
            <v>72</v>
          </cell>
          <cell r="B36" t="str">
            <v>ST MARY’S ROMAN CATHOLIC PRIMARY</v>
          </cell>
          <cell r="C36">
            <v>0</v>
          </cell>
        </row>
        <row r="37">
          <cell r="A37">
            <v>74</v>
          </cell>
          <cell r="B37" t="str">
            <v>WOODS LOKE COMMUNITY PRIMARY SCHOOL</v>
          </cell>
          <cell r="C37" t="str">
            <v>YES</v>
          </cell>
        </row>
        <row r="38">
          <cell r="A38">
            <v>75</v>
          </cell>
          <cell r="B38" t="str">
            <v>OULTON BROAD PRIMARY SCHOOL</v>
          </cell>
          <cell r="C38" t="str">
            <v>YES</v>
          </cell>
        </row>
        <row r="39">
          <cell r="A39">
            <v>80</v>
          </cell>
          <cell r="B39" t="str">
            <v>MELLIS C OF E VCP SCHOOL</v>
          </cell>
          <cell r="C39" t="str">
            <v>YES</v>
          </cell>
        </row>
        <row r="40">
          <cell r="A40">
            <v>81</v>
          </cell>
          <cell r="B40" t="str">
            <v>MENDHAM PRIMARY SCHOOL</v>
          </cell>
          <cell r="C40">
            <v>0</v>
          </cell>
        </row>
        <row r="41">
          <cell r="A41">
            <v>82</v>
          </cell>
          <cell r="B41" t="str">
            <v>MIDDLETON COMMUNITY PRIMARY SCHOOL</v>
          </cell>
          <cell r="C41">
            <v>0</v>
          </cell>
        </row>
        <row r="42">
          <cell r="A42">
            <v>84</v>
          </cell>
          <cell r="B42" t="str">
            <v>OCCOLD PRIMARY SCHOOL</v>
          </cell>
          <cell r="C42" t="str">
            <v>YES</v>
          </cell>
        </row>
        <row r="43">
          <cell r="A43">
            <v>88</v>
          </cell>
          <cell r="B43" t="str">
            <v>PEASENHALL PRIMARY SCHOOL</v>
          </cell>
          <cell r="C43" t="str">
            <v>YES</v>
          </cell>
        </row>
        <row r="44">
          <cell r="A44">
            <v>93</v>
          </cell>
          <cell r="B44" t="str">
            <v>RINGSFIELD C OF E VCP SCHOOL</v>
          </cell>
          <cell r="C44" t="str">
            <v>YES</v>
          </cell>
        </row>
        <row r="45">
          <cell r="A45">
            <v>96</v>
          </cell>
          <cell r="B45" t="str">
            <v>SAXMUNDHAM PRIMARY SCHOOL</v>
          </cell>
          <cell r="C45">
            <v>0</v>
          </cell>
        </row>
        <row r="46">
          <cell r="A46">
            <v>97</v>
          </cell>
          <cell r="B46" t="str">
            <v>SNAPE COMMUNITY PRIMARY SCHOOL</v>
          </cell>
          <cell r="C46" t="str">
            <v>YES</v>
          </cell>
        </row>
        <row r="47">
          <cell r="A47">
            <v>98</v>
          </cell>
          <cell r="B47" t="str">
            <v>SOMERLEYTON PRIMARY SCHOOL</v>
          </cell>
          <cell r="C47">
            <v>0</v>
          </cell>
        </row>
        <row r="48">
          <cell r="A48">
            <v>99</v>
          </cell>
          <cell r="B48" t="str">
            <v>SOUTHWOLD PRIMARY SCHOOL</v>
          </cell>
          <cell r="C48" t="str">
            <v>YES</v>
          </cell>
        </row>
        <row r="49">
          <cell r="A49">
            <v>101</v>
          </cell>
          <cell r="B49" t="str">
            <v>STONHAM ASPAL C OF E VAP SCHOOL</v>
          </cell>
          <cell r="C49" t="str">
            <v>YES</v>
          </cell>
        </row>
        <row r="50">
          <cell r="A50">
            <v>102</v>
          </cell>
          <cell r="B50" t="str">
            <v>STRADBROKE C OF E VCP SCHOOL</v>
          </cell>
          <cell r="C50" t="str">
            <v>YES</v>
          </cell>
        </row>
        <row r="51">
          <cell r="A51">
            <v>106</v>
          </cell>
          <cell r="B51" t="str">
            <v>THORNDON C OF E VCP SCHOOL</v>
          </cell>
          <cell r="C51">
            <v>0</v>
          </cell>
        </row>
        <row r="52">
          <cell r="A52">
            <v>109</v>
          </cell>
          <cell r="B52" t="str">
            <v>WENHASTON PRIMARY SCHOOL</v>
          </cell>
          <cell r="C52">
            <v>0</v>
          </cell>
        </row>
        <row r="53">
          <cell r="A53">
            <v>110</v>
          </cell>
          <cell r="B53" t="str">
            <v>WETHERINGSETT C OF E VCP SCHOOL</v>
          </cell>
          <cell r="C53">
            <v>0</v>
          </cell>
        </row>
        <row r="54">
          <cell r="A54">
            <v>112</v>
          </cell>
          <cell r="B54" t="str">
            <v>WILBY C OF E VCP SCHOOL</v>
          </cell>
          <cell r="C54" t="str">
            <v>YES</v>
          </cell>
        </row>
        <row r="55">
          <cell r="A55">
            <v>113</v>
          </cell>
          <cell r="B55" t="str">
            <v>WORLINGHAM C OF E VCP SCHOOL</v>
          </cell>
          <cell r="C55" t="str">
            <v>YES</v>
          </cell>
        </row>
        <row r="56">
          <cell r="A56">
            <v>114</v>
          </cell>
          <cell r="B56" t="str">
            <v>WORLINGWORTH C OF E VCP SCHOOL</v>
          </cell>
          <cell r="C56">
            <v>0</v>
          </cell>
        </row>
        <row r="57">
          <cell r="A57">
            <v>115</v>
          </cell>
          <cell r="B57" t="str">
            <v>WORTHAM PRIMARY SCHOOL</v>
          </cell>
          <cell r="C57" t="str">
            <v>YES</v>
          </cell>
        </row>
        <row r="58">
          <cell r="A58">
            <v>119</v>
          </cell>
          <cell r="B58" t="str">
            <v>YOXFORD PRIMARY SCHOOL</v>
          </cell>
          <cell r="C58" t="str">
            <v>YES</v>
          </cell>
        </row>
        <row r="59">
          <cell r="A59">
            <v>157</v>
          </cell>
          <cell r="B59" t="str">
            <v>PAKEFIELD HIGH SCHOOL</v>
          </cell>
          <cell r="C59">
            <v>0</v>
          </cell>
        </row>
        <row r="60">
          <cell r="A60">
            <v>171</v>
          </cell>
          <cell r="B60" t="str">
            <v>THE BENJAMIN BRITTEN HIGH SCHOOL</v>
          </cell>
          <cell r="C60" t="str">
            <v>ACD</v>
          </cell>
        </row>
        <row r="61">
          <cell r="A61">
            <v>176</v>
          </cell>
          <cell r="B61" t="str">
            <v>OLD WARREN HOUSE</v>
          </cell>
          <cell r="C61" t="str">
            <v>YES</v>
          </cell>
        </row>
        <row r="62">
          <cell r="A62">
            <v>187</v>
          </cell>
          <cell r="B62" t="str">
            <v>THE ATTIC</v>
          </cell>
          <cell r="C62" t="str">
            <v>YES</v>
          </cell>
        </row>
        <row r="63">
          <cell r="A63">
            <v>189</v>
          </cell>
          <cell r="B63" t="str">
            <v>FIRST BASE, LOWESTOFT</v>
          </cell>
          <cell r="C63" t="str">
            <v>YES</v>
          </cell>
        </row>
        <row r="64">
          <cell r="A64">
            <v>190</v>
          </cell>
          <cell r="B64" t="str">
            <v>HARBOUR</v>
          </cell>
          <cell r="C64" t="str">
            <v>YES</v>
          </cell>
        </row>
        <row r="65">
          <cell r="A65">
            <v>196</v>
          </cell>
          <cell r="B65" t="str">
            <v>WARREN</v>
          </cell>
          <cell r="C65" t="str">
            <v>YES</v>
          </cell>
        </row>
        <row r="66">
          <cell r="A66">
            <v>202</v>
          </cell>
          <cell r="B66" t="str">
            <v>BAWDSEY CEVCP SCHOOL</v>
          </cell>
          <cell r="C66" t="str">
            <v>YES</v>
          </cell>
        </row>
        <row r="67">
          <cell r="A67">
            <v>203</v>
          </cell>
          <cell r="B67" t="str">
            <v>BENTLEY CEVCP SCHOOL</v>
          </cell>
          <cell r="C67" t="str">
            <v>YES</v>
          </cell>
        </row>
        <row r="68">
          <cell r="A68">
            <v>205</v>
          </cell>
          <cell r="B68" t="str">
            <v>BILDESTON PRIMARY SCHOOL</v>
          </cell>
          <cell r="C68">
            <v>0</v>
          </cell>
        </row>
        <row r="69">
          <cell r="A69">
            <v>206</v>
          </cell>
          <cell r="B69" t="str">
            <v>BRAMFORD CEVCP SCHOOL</v>
          </cell>
          <cell r="C69" t="str">
            <v>YES</v>
          </cell>
        </row>
        <row r="70">
          <cell r="A70">
            <v>208</v>
          </cell>
          <cell r="B70" t="str">
            <v>BROOKLANDS PRIMARY SCHOOL</v>
          </cell>
          <cell r="C70" t="str">
            <v>YES</v>
          </cell>
        </row>
        <row r="71">
          <cell r="A71">
            <v>211</v>
          </cell>
          <cell r="B71" t="str">
            <v>BUCKLESHAM PRIMARY SCHOOL</v>
          </cell>
          <cell r="C71" t="str">
            <v>YES</v>
          </cell>
        </row>
        <row r="72">
          <cell r="A72">
            <v>216</v>
          </cell>
          <cell r="B72" t="str">
            <v>CAPEL ST MARY CEVCP SCHOOL</v>
          </cell>
          <cell r="C72" t="str">
            <v>YES</v>
          </cell>
        </row>
        <row r="73">
          <cell r="A73">
            <v>217</v>
          </cell>
          <cell r="B73" t="str">
            <v>CHELMONDISTON CEVCP SCHOOL</v>
          </cell>
          <cell r="C73">
            <v>0</v>
          </cell>
        </row>
        <row r="74">
          <cell r="A74">
            <v>219</v>
          </cell>
          <cell r="B74" t="str">
            <v>CLAYDON PRIMARY SCHOOL</v>
          </cell>
          <cell r="C74" t="str">
            <v>YES</v>
          </cell>
        </row>
        <row r="75">
          <cell r="A75">
            <v>220</v>
          </cell>
          <cell r="B75" t="str">
            <v>COPDOCK PRIMARY SCHOOL</v>
          </cell>
          <cell r="C75" t="str">
            <v>YES</v>
          </cell>
        </row>
        <row r="76">
          <cell r="A76">
            <v>223</v>
          </cell>
          <cell r="B76" t="str">
            <v>EAST BERGHOLT CEVCP SCHOOL</v>
          </cell>
          <cell r="C76" t="str">
            <v>YES</v>
          </cell>
        </row>
        <row r="77">
          <cell r="A77">
            <v>224</v>
          </cell>
          <cell r="B77" t="str">
            <v>ELMSETT CEVCP SCHOOL</v>
          </cell>
          <cell r="C77" t="str">
            <v>YES</v>
          </cell>
        </row>
        <row r="78">
          <cell r="A78">
            <v>225</v>
          </cell>
          <cell r="B78" t="str">
            <v>EYKE CEVCP SCHOOL</v>
          </cell>
          <cell r="C78">
            <v>0</v>
          </cell>
        </row>
        <row r="79">
          <cell r="A79">
            <v>228</v>
          </cell>
          <cell r="B79" t="str">
            <v>CAUSTON JUNIOR SCHOOL</v>
          </cell>
          <cell r="C79" t="str">
            <v>YES</v>
          </cell>
        </row>
        <row r="80">
          <cell r="A80">
            <v>229</v>
          </cell>
          <cell r="B80" t="str">
            <v>COLNEIS JUNIOR SCHOOL</v>
          </cell>
          <cell r="C80" t="str">
            <v>YES</v>
          </cell>
        </row>
        <row r="81">
          <cell r="A81">
            <v>230</v>
          </cell>
          <cell r="B81" t="str">
            <v>FAIRFIELD INFANT SCHOOL</v>
          </cell>
          <cell r="C81" t="str">
            <v>YES</v>
          </cell>
        </row>
        <row r="82">
          <cell r="A82">
            <v>231</v>
          </cell>
          <cell r="B82" t="str">
            <v>GRANGE COMMUNITY PRIMARY SCHOOL</v>
          </cell>
          <cell r="C82" t="str">
            <v>YES</v>
          </cell>
        </row>
        <row r="83">
          <cell r="A83">
            <v>232</v>
          </cell>
          <cell r="B83" t="str">
            <v>KINGSFLEET PRIMARY SCHOOL</v>
          </cell>
          <cell r="C83" t="str">
            <v>YES</v>
          </cell>
        </row>
        <row r="84">
          <cell r="A84">
            <v>234</v>
          </cell>
          <cell r="B84" t="str">
            <v>MAIDSTONE INFANT SCHOOL</v>
          </cell>
          <cell r="C84" t="str">
            <v>YES</v>
          </cell>
        </row>
        <row r="85">
          <cell r="A85">
            <v>237</v>
          </cell>
          <cell r="B85" t="str">
            <v>GRUNDISBURGH PRIMARY SCHOOL</v>
          </cell>
          <cell r="C85" t="str">
            <v>YES</v>
          </cell>
        </row>
        <row r="86">
          <cell r="A86">
            <v>238</v>
          </cell>
          <cell r="B86" t="str">
            <v>BEAUMONT COMMUNITY PRIMARY SCHOOL</v>
          </cell>
          <cell r="C86" t="str">
            <v>YES</v>
          </cell>
        </row>
        <row r="87">
          <cell r="A87">
            <v>239</v>
          </cell>
          <cell r="B87" t="str">
            <v>HADLEIGH COMMUNITY PRIMARY SCHOOL</v>
          </cell>
          <cell r="C87" t="str">
            <v>YES</v>
          </cell>
        </row>
        <row r="88">
          <cell r="A88">
            <v>242</v>
          </cell>
          <cell r="B88" t="str">
            <v>HENLEY PRIMARY SCHOOL</v>
          </cell>
          <cell r="C88" t="str">
            <v>YES</v>
          </cell>
        </row>
        <row r="89">
          <cell r="A89">
            <v>243</v>
          </cell>
          <cell r="B89" t="str">
            <v>HINTLESHAM &amp; CHATTISHAM CEVCP SCHOOL</v>
          </cell>
          <cell r="C89" t="str">
            <v>YES</v>
          </cell>
        </row>
        <row r="90">
          <cell r="A90">
            <v>245</v>
          </cell>
          <cell r="B90" t="str">
            <v>HOLBROOK PRIMARY SCHOOL</v>
          </cell>
          <cell r="C90" t="str">
            <v>YES</v>
          </cell>
        </row>
        <row r="91">
          <cell r="A91">
            <v>246</v>
          </cell>
          <cell r="B91" t="str">
            <v>HOLLESLEY PRIMARY SCHOOL</v>
          </cell>
          <cell r="C91" t="str">
            <v>YES</v>
          </cell>
        </row>
        <row r="92">
          <cell r="A92">
            <v>249</v>
          </cell>
          <cell r="B92" t="str">
            <v>BROKE HALL COMMUNITY PRIMARY SCHOOL</v>
          </cell>
          <cell r="C92" t="str">
            <v>YES</v>
          </cell>
        </row>
        <row r="93">
          <cell r="A93">
            <v>250</v>
          </cell>
          <cell r="B93" t="str">
            <v>BRITANNIA PRIMARY SCHOOL &amp; NURSERY</v>
          </cell>
          <cell r="C93">
            <v>0</v>
          </cell>
        </row>
        <row r="94">
          <cell r="A94">
            <v>258</v>
          </cell>
          <cell r="B94" t="str">
            <v>CLIFFORD ROAD PRIMARY SCHOOL</v>
          </cell>
          <cell r="C94">
            <v>0</v>
          </cell>
        </row>
        <row r="95">
          <cell r="A95">
            <v>259</v>
          </cell>
          <cell r="B95" t="str">
            <v>DALE HALL COMMUNITY PRIMARY SCHOOL</v>
          </cell>
          <cell r="C95" t="str">
            <v>YES</v>
          </cell>
        </row>
        <row r="96">
          <cell r="A96">
            <v>260</v>
          </cell>
          <cell r="B96" t="str">
            <v>THE WILLOWS PRIMARY SCHOOL</v>
          </cell>
          <cell r="C96" t="str">
            <v>YES</v>
          </cell>
        </row>
        <row r="97">
          <cell r="A97">
            <v>263</v>
          </cell>
          <cell r="B97" t="str">
            <v>HALIFAX PRIMARY SCHOOL</v>
          </cell>
          <cell r="C97" t="str">
            <v>YES</v>
          </cell>
        </row>
        <row r="98">
          <cell r="A98">
            <v>264</v>
          </cell>
          <cell r="B98" t="str">
            <v>HANDFORD HALL PRIMARY SCHOOL</v>
          </cell>
          <cell r="C98">
            <v>0</v>
          </cell>
        </row>
        <row r="99">
          <cell r="A99">
            <v>266</v>
          </cell>
          <cell r="B99" t="str">
            <v>HIGHFIELD NURSERY</v>
          </cell>
          <cell r="C99" t="str">
            <v>YES</v>
          </cell>
        </row>
        <row r="100">
          <cell r="A100">
            <v>269</v>
          </cell>
          <cell r="B100" t="str">
            <v>MORLAND PRIMARY SCHOOL</v>
          </cell>
          <cell r="C100" t="str">
            <v>YES</v>
          </cell>
        </row>
        <row r="101">
          <cell r="A101">
            <v>270</v>
          </cell>
          <cell r="B101" t="str">
            <v>MURRAYFIELD COMMUNITY PRIMARY SCHOOL</v>
          </cell>
          <cell r="C101" t="str">
            <v>YES</v>
          </cell>
        </row>
        <row r="102">
          <cell r="A102">
            <v>273</v>
          </cell>
          <cell r="B102" t="str">
            <v>RAVENSWOOD COMMUNITY PRIMARY SCHOOL</v>
          </cell>
          <cell r="C102" t="str">
            <v>YES</v>
          </cell>
        </row>
        <row r="103">
          <cell r="A103">
            <v>274</v>
          </cell>
          <cell r="B103" t="str">
            <v>PIPER'S VALE COMMUNITY PRIMARY SCHOOL</v>
          </cell>
          <cell r="C103" t="str">
            <v>YES</v>
          </cell>
        </row>
        <row r="104">
          <cell r="A104">
            <v>275</v>
          </cell>
          <cell r="B104" t="str">
            <v>RANELAGH PRIMARY SCHOOL</v>
          </cell>
          <cell r="C104">
            <v>0</v>
          </cell>
        </row>
        <row r="105">
          <cell r="A105">
            <v>279</v>
          </cell>
          <cell r="B105" t="str">
            <v>ROSE HILL PRIMARY SCHOOL</v>
          </cell>
          <cell r="C105" t="str">
            <v>YES</v>
          </cell>
        </row>
        <row r="106">
          <cell r="A106">
            <v>281</v>
          </cell>
          <cell r="B106" t="str">
            <v>RUSHMERE HALL PRIMARY SCHOOL</v>
          </cell>
          <cell r="C106">
            <v>0</v>
          </cell>
        </row>
        <row r="107">
          <cell r="A107">
            <v>284</v>
          </cell>
          <cell r="B107" t="str">
            <v>ST JOHN’S CEVAP SCHOOL, IPSWICH</v>
          </cell>
          <cell r="C107" t="str">
            <v>YES</v>
          </cell>
        </row>
        <row r="108">
          <cell r="A108">
            <v>285</v>
          </cell>
          <cell r="B108" t="str">
            <v>ST MARGARET’S CEVAP SCHOOL, IPSWICH</v>
          </cell>
          <cell r="C108" t="str">
            <v>YES</v>
          </cell>
        </row>
        <row r="109">
          <cell r="A109">
            <v>287</v>
          </cell>
          <cell r="B109" t="str">
            <v>ST MARK’S CATHOLIC PRIMARY SCHOOL</v>
          </cell>
          <cell r="C109" t="str">
            <v>YES</v>
          </cell>
        </row>
        <row r="110">
          <cell r="A110">
            <v>288</v>
          </cell>
          <cell r="B110" t="str">
            <v>ST MATTHEW’S CEVAP SCHOOL</v>
          </cell>
          <cell r="C110" t="str">
            <v>YES</v>
          </cell>
        </row>
        <row r="111">
          <cell r="A111">
            <v>289</v>
          </cell>
          <cell r="B111" t="str">
            <v>ST MARY’S CATHOLIC PRIMARY SCHOOL</v>
          </cell>
          <cell r="C111" t="str">
            <v>YES</v>
          </cell>
        </row>
        <row r="112">
          <cell r="A112">
            <v>291</v>
          </cell>
          <cell r="B112" t="str">
            <v>ST PANCRAS CATHOLIC PRIMARY SCHOOL</v>
          </cell>
          <cell r="C112">
            <v>0</v>
          </cell>
        </row>
        <row r="113">
          <cell r="A113">
            <v>293</v>
          </cell>
          <cell r="B113" t="str">
            <v>SPRINGFIELD INFANT SCHOOL</v>
          </cell>
          <cell r="C113">
            <v>0</v>
          </cell>
        </row>
        <row r="114">
          <cell r="A114">
            <v>294</v>
          </cell>
          <cell r="B114" t="str">
            <v>SPRINGFIELD JUNIOR SCHOOL</v>
          </cell>
          <cell r="C114">
            <v>0</v>
          </cell>
        </row>
        <row r="115">
          <cell r="A115">
            <v>300</v>
          </cell>
          <cell r="B115" t="str">
            <v>WHITEHOUSE COMMUNITY PRIMARY</v>
          </cell>
          <cell r="C115">
            <v>0</v>
          </cell>
        </row>
        <row r="116">
          <cell r="A116">
            <v>307</v>
          </cell>
          <cell r="B116" t="str">
            <v>CEDARWOOD PRIMARY SCHOOL</v>
          </cell>
          <cell r="C116" t="str">
            <v>YES</v>
          </cell>
        </row>
        <row r="117">
          <cell r="A117">
            <v>308</v>
          </cell>
          <cell r="B117" t="str">
            <v>KERSEY CEVCP SCHOOL</v>
          </cell>
          <cell r="C117">
            <v>0</v>
          </cell>
        </row>
        <row r="118">
          <cell r="A118">
            <v>309</v>
          </cell>
          <cell r="B118" t="str">
            <v>HEATH PRIMARY SCHOOL</v>
          </cell>
          <cell r="C118" t="str">
            <v>YES</v>
          </cell>
        </row>
        <row r="119">
          <cell r="A119">
            <v>310</v>
          </cell>
          <cell r="B119" t="str">
            <v>BEALINGS SCHOOL</v>
          </cell>
          <cell r="C119" t="str">
            <v>YES</v>
          </cell>
        </row>
        <row r="120">
          <cell r="A120">
            <v>311</v>
          </cell>
          <cell r="B120" t="str">
            <v>BIRCHWOOD PRIMARY SCHOOL</v>
          </cell>
          <cell r="C120">
            <v>0</v>
          </cell>
        </row>
        <row r="121">
          <cell r="A121">
            <v>313</v>
          </cell>
          <cell r="B121" t="str">
            <v>GORSELAND PRIMARY SCHOOL</v>
          </cell>
          <cell r="C121">
            <v>0</v>
          </cell>
        </row>
        <row r="122">
          <cell r="A122">
            <v>314</v>
          </cell>
          <cell r="B122" t="str">
            <v>MELTON PRIMARY SCHOOL</v>
          </cell>
          <cell r="C122">
            <v>0</v>
          </cell>
        </row>
        <row r="123">
          <cell r="A123">
            <v>316</v>
          </cell>
          <cell r="B123" t="str">
            <v>NACTON CEVCP SCHOOL</v>
          </cell>
          <cell r="C123">
            <v>0</v>
          </cell>
        </row>
        <row r="124">
          <cell r="A124">
            <v>317</v>
          </cell>
          <cell r="B124" t="str">
            <v>ORFORD CEVAP SCHOOL</v>
          </cell>
          <cell r="C124" t="str">
            <v>YES</v>
          </cell>
        </row>
        <row r="125">
          <cell r="A125">
            <v>318</v>
          </cell>
          <cell r="B125" t="str">
            <v>OTLEY PRIMARY SCHOOL</v>
          </cell>
          <cell r="C125" t="str">
            <v>YES</v>
          </cell>
        </row>
        <row r="126">
          <cell r="A126">
            <v>320</v>
          </cell>
          <cell r="B126" t="str">
            <v>RENDLESHAM COMMUNITY PRIMARY SCHOOL</v>
          </cell>
          <cell r="C126" t="str">
            <v>YES</v>
          </cell>
        </row>
        <row r="127">
          <cell r="A127">
            <v>322</v>
          </cell>
          <cell r="B127" t="str">
            <v>SHOTLEY COMMUNITY PRIMARY SCHOOL</v>
          </cell>
          <cell r="C127">
            <v>0</v>
          </cell>
        </row>
        <row r="128">
          <cell r="A128">
            <v>324</v>
          </cell>
          <cell r="B128" t="str">
            <v>SOMERSHAM PRIMARY SCHOOL</v>
          </cell>
          <cell r="C128" t="str">
            <v>YES</v>
          </cell>
        </row>
        <row r="129">
          <cell r="A129">
            <v>327</v>
          </cell>
          <cell r="B129" t="str">
            <v>STRATFORD ST MARY PRIMARY SCHOOL</v>
          </cell>
          <cell r="C129" t="str">
            <v>YES</v>
          </cell>
        </row>
        <row r="130">
          <cell r="A130">
            <v>328</v>
          </cell>
          <cell r="B130" t="str">
            <v>STUTTON CEVCP SCHOOL</v>
          </cell>
          <cell r="C130" t="str">
            <v>YES</v>
          </cell>
        </row>
        <row r="131">
          <cell r="A131">
            <v>331</v>
          </cell>
          <cell r="B131" t="str">
            <v>TATTINGSTONE CEVCP SCHOOL</v>
          </cell>
          <cell r="C131" t="str">
            <v>YES</v>
          </cell>
        </row>
        <row r="132">
          <cell r="A132">
            <v>332</v>
          </cell>
          <cell r="B132" t="str">
            <v>TRIMLEY ST MARTIN PRIMARY SCHOOL</v>
          </cell>
          <cell r="C132" t="str">
            <v>YES</v>
          </cell>
        </row>
        <row r="133">
          <cell r="A133">
            <v>333</v>
          </cell>
          <cell r="B133" t="str">
            <v>TRIMLEY ST MARY PRIMARY SCHOOL</v>
          </cell>
          <cell r="C133" t="str">
            <v>YES</v>
          </cell>
        </row>
        <row r="134">
          <cell r="A134">
            <v>337</v>
          </cell>
          <cell r="B134" t="str">
            <v>WALDRINGFIELD PRIMARY SCHOOL</v>
          </cell>
          <cell r="C134">
            <v>0</v>
          </cell>
        </row>
        <row r="135">
          <cell r="A135">
            <v>338</v>
          </cell>
          <cell r="B135" t="str">
            <v>WHATFIELD CEVCP SCHOOL</v>
          </cell>
          <cell r="C135" t="str">
            <v>YES</v>
          </cell>
        </row>
        <row r="136">
          <cell r="A136">
            <v>339</v>
          </cell>
          <cell r="B136" t="str">
            <v>WITNESHAM PRIMARY SCHOOL</v>
          </cell>
          <cell r="C136" t="str">
            <v>YES</v>
          </cell>
        </row>
        <row r="137">
          <cell r="A137">
            <v>341</v>
          </cell>
          <cell r="B137" t="str">
            <v>SANDLINGS PRIMARY SCHOOL</v>
          </cell>
          <cell r="C137">
            <v>0</v>
          </cell>
        </row>
        <row r="138">
          <cell r="A138">
            <v>342</v>
          </cell>
          <cell r="B138" t="str">
            <v>WOODBRIDGE PRIMARY SCHOOL</v>
          </cell>
          <cell r="C138">
            <v>0</v>
          </cell>
        </row>
        <row r="139">
          <cell r="A139">
            <v>343</v>
          </cell>
          <cell r="B139" t="str">
            <v>KYSON PRIMARY SCHOOL</v>
          </cell>
          <cell r="C139" t="str">
            <v>YES</v>
          </cell>
        </row>
        <row r="140">
          <cell r="A140">
            <v>351</v>
          </cell>
          <cell r="B140" t="str">
            <v>ALDERWOOD</v>
          </cell>
          <cell r="C140" t="str">
            <v>YES</v>
          </cell>
        </row>
        <row r="141">
          <cell r="A141">
            <v>352</v>
          </cell>
          <cell r="B141" t="str">
            <v>FIRST BASE, IPSWICH</v>
          </cell>
          <cell r="C141" t="str">
            <v>YES</v>
          </cell>
        </row>
        <row r="142">
          <cell r="A142">
            <v>353</v>
          </cell>
          <cell r="B142" t="str">
            <v>ST CHRISTOPHERS</v>
          </cell>
          <cell r="C142">
            <v>0</v>
          </cell>
        </row>
        <row r="143">
          <cell r="A143">
            <v>356</v>
          </cell>
          <cell r="B143" t="str">
            <v>CLAYDON HIGH SCHOOL</v>
          </cell>
          <cell r="C143" t="str">
            <v>YES</v>
          </cell>
        </row>
        <row r="144">
          <cell r="A144">
            <v>367</v>
          </cell>
          <cell r="B144" t="str">
            <v>PARKSIDE</v>
          </cell>
          <cell r="C144">
            <v>0</v>
          </cell>
        </row>
        <row r="145">
          <cell r="A145">
            <v>370</v>
          </cell>
          <cell r="B145" t="str">
            <v>NORTHGATE HIGH SCHOOL</v>
          </cell>
          <cell r="C145" t="str">
            <v>YES</v>
          </cell>
        </row>
        <row r="146">
          <cell r="A146">
            <v>374</v>
          </cell>
          <cell r="B146" t="str">
            <v>SUFFOLK ONE</v>
          </cell>
          <cell r="C146">
            <v>0</v>
          </cell>
        </row>
        <row r="147">
          <cell r="A147">
            <v>389</v>
          </cell>
          <cell r="B147" t="str">
            <v>WESTBRIDGE</v>
          </cell>
          <cell r="C147">
            <v>0</v>
          </cell>
        </row>
        <row r="148">
          <cell r="A148">
            <v>400</v>
          </cell>
          <cell r="B148" t="str">
            <v>ACTON C OF E VC PRIMARY SCHOOL</v>
          </cell>
          <cell r="C148">
            <v>0</v>
          </cell>
        </row>
        <row r="149">
          <cell r="A149">
            <v>402</v>
          </cell>
          <cell r="B149" t="str">
            <v>BACTON COMMUNITY PRIMARY SCHOOL</v>
          </cell>
          <cell r="C149" t="str">
            <v>YES</v>
          </cell>
        </row>
        <row r="150">
          <cell r="A150">
            <v>404</v>
          </cell>
          <cell r="B150" t="str">
            <v>BARDWELL C OF E VCP SCHOOL</v>
          </cell>
          <cell r="C150">
            <v>0</v>
          </cell>
        </row>
        <row r="151">
          <cell r="A151">
            <v>405</v>
          </cell>
          <cell r="B151" t="str">
            <v>BARNHAM C OF E VCP SCHOOL</v>
          </cell>
          <cell r="C151" t="str">
            <v>YES</v>
          </cell>
        </row>
        <row r="152">
          <cell r="A152">
            <v>406</v>
          </cell>
          <cell r="B152" t="str">
            <v>BARNINGHAM C OF E VCP SCHOOL</v>
          </cell>
          <cell r="C152" t="str">
            <v>YES</v>
          </cell>
        </row>
        <row r="153">
          <cell r="A153">
            <v>407</v>
          </cell>
          <cell r="B153" t="str">
            <v>BARROW C OF E VCP SCHOOL</v>
          </cell>
          <cell r="C153" t="str">
            <v>YES</v>
          </cell>
        </row>
        <row r="154">
          <cell r="A154">
            <v>409</v>
          </cell>
          <cell r="B154" t="str">
            <v>BOXFORD C OF E VCP SCHOOL</v>
          </cell>
          <cell r="C154">
            <v>0</v>
          </cell>
        </row>
        <row r="155">
          <cell r="A155">
            <v>412</v>
          </cell>
          <cell r="B155" t="str">
            <v>BURES C OF E VCP SCHOOL</v>
          </cell>
          <cell r="C155" t="str">
            <v>YES</v>
          </cell>
        </row>
        <row r="156">
          <cell r="A156">
            <v>413</v>
          </cell>
          <cell r="B156" t="str">
            <v>THE GLADE COMMUNITY PRIMARY SCHOOL</v>
          </cell>
          <cell r="C156" t="str">
            <v>YES</v>
          </cell>
        </row>
        <row r="157">
          <cell r="A157">
            <v>415</v>
          </cell>
          <cell r="B157" t="str">
            <v>GUILDHALL FEOFFMENT COMMUNITY PRIMARY</v>
          </cell>
          <cell r="C157">
            <v>0</v>
          </cell>
        </row>
        <row r="158">
          <cell r="A158">
            <v>416</v>
          </cell>
          <cell r="B158" t="str">
            <v>HARDWICK PRIMARY SCHOOL</v>
          </cell>
          <cell r="C158" t="str">
            <v>YES</v>
          </cell>
        </row>
        <row r="159">
          <cell r="A159">
            <v>417</v>
          </cell>
          <cell r="B159" t="str">
            <v>HOWARD COMMUNITY PRIMARY SCHOOL</v>
          </cell>
          <cell r="C159">
            <v>0</v>
          </cell>
        </row>
        <row r="160">
          <cell r="A160">
            <v>418</v>
          </cell>
          <cell r="B160" t="str">
            <v>SEBERT WOOD COMMUNITY PRIMARY</v>
          </cell>
          <cell r="C160" t="str">
            <v>YES</v>
          </cell>
        </row>
        <row r="161">
          <cell r="A161">
            <v>420</v>
          </cell>
          <cell r="B161" t="str">
            <v>ST EDMUND’S CATHOLIC PRIMARY SCHOOL, BURY ST EDMUNDS</v>
          </cell>
          <cell r="C161">
            <v>0</v>
          </cell>
        </row>
        <row r="162">
          <cell r="A162">
            <v>421</v>
          </cell>
          <cell r="B162" t="str">
            <v>ST EDMUNDSBURY C OF E VOLUNTARY AIDED SCHOOL</v>
          </cell>
          <cell r="C162" t="str">
            <v>YES</v>
          </cell>
        </row>
        <row r="163">
          <cell r="A163">
            <v>422</v>
          </cell>
          <cell r="B163" t="str">
            <v>SEXTON’S MANOR COMMUNITY PRIMARY</v>
          </cell>
          <cell r="C163" t="str">
            <v>YES</v>
          </cell>
        </row>
        <row r="164">
          <cell r="A164">
            <v>424</v>
          </cell>
          <cell r="B164" t="str">
            <v>WESTGATE COMMUNITY PRIMARY SCHOOL</v>
          </cell>
          <cell r="C164" t="str">
            <v>YES</v>
          </cell>
        </row>
        <row r="165">
          <cell r="A165">
            <v>425</v>
          </cell>
          <cell r="B165" t="str">
            <v>ABBOTS GREEN COMMUNITY PRIMARY SCHOOL</v>
          </cell>
          <cell r="C165">
            <v>0</v>
          </cell>
        </row>
        <row r="166">
          <cell r="A166">
            <v>426</v>
          </cell>
          <cell r="B166" t="str">
            <v>CAVENDISH C OF E VCP SCHOOL</v>
          </cell>
          <cell r="C166" t="str">
            <v>YES</v>
          </cell>
        </row>
        <row r="167">
          <cell r="A167">
            <v>429</v>
          </cell>
          <cell r="B167" t="str">
            <v>CLARE COMMUNITY PRIMARY SCHOOL</v>
          </cell>
          <cell r="C167" t="str">
            <v>YES</v>
          </cell>
        </row>
        <row r="168">
          <cell r="A168">
            <v>430</v>
          </cell>
          <cell r="B168" t="str">
            <v>COCKFIELD C OF E VCP SCHOOL</v>
          </cell>
          <cell r="C168" t="str">
            <v>YES</v>
          </cell>
        </row>
        <row r="169">
          <cell r="A169">
            <v>431</v>
          </cell>
          <cell r="B169" t="str">
            <v>COMBS FORD PRIMARY SCHOOL</v>
          </cell>
          <cell r="C169" t="str">
            <v>YES</v>
          </cell>
        </row>
        <row r="170">
          <cell r="A170">
            <v>432</v>
          </cell>
          <cell r="B170" t="str">
            <v>CREETING ST MARY C OF E VAP SCHOOL</v>
          </cell>
          <cell r="C170" t="str">
            <v>YES</v>
          </cell>
        </row>
        <row r="171">
          <cell r="A171">
            <v>436</v>
          </cell>
          <cell r="B171" t="str">
            <v>ELMSWELL COMMUNITY PRIMARY SCHOOL</v>
          </cell>
          <cell r="C171">
            <v>0</v>
          </cell>
        </row>
        <row r="172">
          <cell r="A172">
            <v>442</v>
          </cell>
          <cell r="B172" t="str">
            <v>WELLS HALL COMMUNITY PRIMARY SCHOOL</v>
          </cell>
          <cell r="C172" t="str">
            <v>YES</v>
          </cell>
        </row>
        <row r="173">
          <cell r="A173">
            <v>443</v>
          </cell>
          <cell r="B173" t="str">
            <v>POT KILN PRIMARY SCHOOL</v>
          </cell>
          <cell r="C173">
            <v>0</v>
          </cell>
        </row>
        <row r="174">
          <cell r="A174">
            <v>444</v>
          </cell>
          <cell r="B174" t="str">
            <v>GREAT FINBOROUGH C OF E VCP SCHOOL</v>
          </cell>
          <cell r="C174" t="str">
            <v>YES</v>
          </cell>
        </row>
        <row r="175">
          <cell r="A175">
            <v>445</v>
          </cell>
          <cell r="B175" t="str">
            <v>GREAT WALDINGFIELD C OF E VCP SCHOOL</v>
          </cell>
          <cell r="C175">
            <v>0</v>
          </cell>
        </row>
        <row r="176">
          <cell r="A176">
            <v>446</v>
          </cell>
          <cell r="B176" t="str">
            <v>GREAT WHELNETHAM C OF E VCP SCHOOL</v>
          </cell>
          <cell r="C176" t="str">
            <v>YES</v>
          </cell>
        </row>
        <row r="177">
          <cell r="A177">
            <v>448</v>
          </cell>
          <cell r="B177" t="str">
            <v>HARTEST C OF E VCP SCHOOL</v>
          </cell>
          <cell r="C177" t="str">
            <v>YES</v>
          </cell>
        </row>
        <row r="178">
          <cell r="A178">
            <v>449</v>
          </cell>
          <cell r="B178" t="str">
            <v>CRAWFORD’S C OF E VC PRIMARY SCHOOL</v>
          </cell>
          <cell r="C178" t="str">
            <v>YES</v>
          </cell>
        </row>
        <row r="179">
          <cell r="A179">
            <v>451</v>
          </cell>
          <cell r="B179" t="str">
            <v>NEW CANGLE COMMUNITY PRIMARY</v>
          </cell>
          <cell r="C179" t="str">
            <v>YES</v>
          </cell>
        </row>
        <row r="180">
          <cell r="A180">
            <v>452</v>
          </cell>
          <cell r="B180" t="str">
            <v>CLEMENTS COMMUNITY PRIMARY SCHOOL</v>
          </cell>
          <cell r="C180" t="str">
            <v>YES</v>
          </cell>
        </row>
        <row r="181">
          <cell r="A181">
            <v>455</v>
          </cell>
          <cell r="B181" t="str">
            <v>ST FELIX ROMAN CATHOLIC PRIMARY SCHOOL</v>
          </cell>
          <cell r="C181">
            <v>0</v>
          </cell>
        </row>
        <row r="182">
          <cell r="A182">
            <v>457</v>
          </cell>
          <cell r="B182" t="str">
            <v>HONINGTON C OF E VCP SCHOOL</v>
          </cell>
          <cell r="C182">
            <v>0</v>
          </cell>
        </row>
        <row r="183">
          <cell r="A183">
            <v>458</v>
          </cell>
          <cell r="B183" t="str">
            <v>HOPTON C OF E VCP SCHOOL</v>
          </cell>
          <cell r="C183" t="str">
            <v>YES</v>
          </cell>
        </row>
        <row r="184">
          <cell r="A184">
            <v>460</v>
          </cell>
          <cell r="B184" t="str">
            <v>HUNDON COMMUNITY PRIMARY SCHOOL</v>
          </cell>
          <cell r="C184" t="str">
            <v>YES</v>
          </cell>
        </row>
        <row r="185">
          <cell r="A185">
            <v>461</v>
          </cell>
          <cell r="B185" t="str">
            <v>ICKWORTH PARK PRIMARY SCHOOL</v>
          </cell>
          <cell r="C185">
            <v>0</v>
          </cell>
        </row>
        <row r="186">
          <cell r="A186">
            <v>464</v>
          </cell>
          <cell r="B186" t="str">
            <v>IXWORTH CEVC PRIMARY SCHOOL</v>
          </cell>
          <cell r="C186" t="str">
            <v>YES</v>
          </cell>
        </row>
        <row r="187">
          <cell r="A187">
            <v>466</v>
          </cell>
          <cell r="B187" t="str">
            <v>LAKENHEATH COMMUNITY PRIMARY SCHOOL</v>
          </cell>
          <cell r="C187">
            <v>0</v>
          </cell>
        </row>
        <row r="188">
          <cell r="A188">
            <v>467</v>
          </cell>
          <cell r="B188" t="str">
            <v>LAVENHAM COMMUNITY PRIMARY SCHOOL</v>
          </cell>
          <cell r="C188" t="str">
            <v>YES</v>
          </cell>
        </row>
        <row r="189">
          <cell r="A189">
            <v>468</v>
          </cell>
          <cell r="B189" t="str">
            <v>ALL SAINTS C OF E VCP SCHOOL, LAWSHALL</v>
          </cell>
          <cell r="C189" t="str">
            <v>YES</v>
          </cell>
        </row>
        <row r="190">
          <cell r="A190">
            <v>469</v>
          </cell>
          <cell r="B190" t="str">
            <v>LONG MELFORD C OF E VC PRIMARY SCHOOL</v>
          </cell>
          <cell r="C190">
            <v>0</v>
          </cell>
        </row>
        <row r="191">
          <cell r="A191">
            <v>471</v>
          </cell>
          <cell r="B191" t="str">
            <v>MENDLESHAM COMMUNITY PRIMARY SCHOOL</v>
          </cell>
          <cell r="C191" t="str">
            <v>YES</v>
          </cell>
        </row>
        <row r="192">
          <cell r="A192">
            <v>473</v>
          </cell>
          <cell r="B192" t="str">
            <v>BECK ROW PRIMARY SCHOOL</v>
          </cell>
          <cell r="C192" t="str">
            <v>YES</v>
          </cell>
        </row>
        <row r="193">
          <cell r="A193">
            <v>474</v>
          </cell>
          <cell r="B193" t="str">
            <v>GREAT HEATH PRIMARY SCHOOL</v>
          </cell>
          <cell r="C193" t="str">
            <v>YES</v>
          </cell>
        </row>
        <row r="194">
          <cell r="A194">
            <v>478</v>
          </cell>
          <cell r="B194" t="str">
            <v>MOULTON C OF E VCP SCHOOL</v>
          </cell>
          <cell r="C194" t="str">
            <v>YES</v>
          </cell>
        </row>
        <row r="195">
          <cell r="A195">
            <v>479</v>
          </cell>
          <cell r="B195" t="str">
            <v>NAYLAND PRIMARY SCHOOL</v>
          </cell>
          <cell r="C195">
            <v>0</v>
          </cell>
        </row>
        <row r="196">
          <cell r="A196">
            <v>480</v>
          </cell>
          <cell r="B196" t="str">
            <v>BOSMERE COMMUNITY PRIMARY SCHOOL</v>
          </cell>
          <cell r="C196" t="str">
            <v>YES</v>
          </cell>
        </row>
        <row r="197">
          <cell r="A197">
            <v>481</v>
          </cell>
          <cell r="B197" t="str">
            <v>ALL SAINTS C OF E VAP SCHOOL, NEWMARKET</v>
          </cell>
          <cell r="C197">
            <v>0</v>
          </cell>
        </row>
        <row r="198">
          <cell r="A198">
            <v>482</v>
          </cell>
          <cell r="B198" t="str">
            <v>EXNING PRIMARY SCHOOL</v>
          </cell>
          <cell r="C198" t="str">
            <v>YES</v>
          </cell>
        </row>
        <row r="199">
          <cell r="A199">
            <v>483</v>
          </cell>
          <cell r="B199" t="str">
            <v>HOULDSWORTH VALLEY PRIMARY SCHOOL</v>
          </cell>
          <cell r="C199" t="str">
            <v>YES</v>
          </cell>
        </row>
        <row r="200">
          <cell r="A200">
            <v>484</v>
          </cell>
          <cell r="B200" t="str">
            <v>LAUREATE COMMUNITY PRIMARY SCHOOL</v>
          </cell>
          <cell r="C200">
            <v>0</v>
          </cell>
        </row>
        <row r="201">
          <cell r="A201">
            <v>486</v>
          </cell>
          <cell r="B201" t="str">
            <v>PADDOCKS PRIMARY SCHOOL</v>
          </cell>
          <cell r="C201" t="str">
            <v>YES</v>
          </cell>
        </row>
        <row r="202">
          <cell r="A202">
            <v>488</v>
          </cell>
          <cell r="B202" t="str">
            <v>NORTON C OF E VCP SCHOOL</v>
          </cell>
          <cell r="C202">
            <v>0</v>
          </cell>
        </row>
        <row r="203">
          <cell r="A203">
            <v>489</v>
          </cell>
          <cell r="B203" t="str">
            <v>OLD NEWTON C OF E VCP SCHOOL</v>
          </cell>
          <cell r="C203">
            <v>0</v>
          </cell>
        </row>
        <row r="204">
          <cell r="A204">
            <v>494</v>
          </cell>
          <cell r="B204" t="str">
            <v>RINGSHALL SCHOOL</v>
          </cell>
          <cell r="C204" t="str">
            <v>YES</v>
          </cell>
        </row>
        <row r="205">
          <cell r="A205">
            <v>495</v>
          </cell>
          <cell r="B205" t="str">
            <v>RISBY C OF E VCP SCHOOL</v>
          </cell>
          <cell r="C205">
            <v>0</v>
          </cell>
        </row>
        <row r="206">
          <cell r="A206">
            <v>496</v>
          </cell>
          <cell r="B206" t="str">
            <v>ROUGHAM CEVC PRIMARY SCHOOL</v>
          </cell>
          <cell r="C206" t="str">
            <v>YES</v>
          </cell>
        </row>
        <row r="207">
          <cell r="A207">
            <v>499</v>
          </cell>
          <cell r="B207" t="str">
            <v>STANTON COMMUNITY PRIMARY SCHOOL</v>
          </cell>
          <cell r="C207" t="str">
            <v>YES</v>
          </cell>
        </row>
        <row r="208">
          <cell r="A208">
            <v>501</v>
          </cell>
          <cell r="B208" t="str">
            <v>STOKE-BY-NAYLAND C OF E VCP SCHOOL</v>
          </cell>
          <cell r="C208" t="str">
            <v>YES</v>
          </cell>
        </row>
        <row r="209">
          <cell r="A209">
            <v>502</v>
          </cell>
          <cell r="B209" t="str">
            <v>CHILTON COMMUNITY PRIMARY</v>
          </cell>
          <cell r="C209" t="str">
            <v>YES</v>
          </cell>
        </row>
        <row r="210">
          <cell r="A210">
            <v>503</v>
          </cell>
          <cell r="B210" t="str">
            <v>ABBOT’S HALL COMMUNITY PRIMARY SCHOOL</v>
          </cell>
          <cell r="C210" t="str">
            <v>YES</v>
          </cell>
        </row>
        <row r="211">
          <cell r="A211">
            <v>504</v>
          </cell>
          <cell r="B211" t="str">
            <v>WOOD LEY COMMUNITY PRIMARY SCHOOL</v>
          </cell>
          <cell r="C211" t="str">
            <v>YES</v>
          </cell>
        </row>
        <row r="212">
          <cell r="A212">
            <v>505</v>
          </cell>
          <cell r="B212" t="str">
            <v>CEDARS PARK COMMUNITY PRIMARY SCHOOL</v>
          </cell>
          <cell r="C212" t="str">
            <v>YES</v>
          </cell>
        </row>
        <row r="213">
          <cell r="A213">
            <v>506</v>
          </cell>
          <cell r="B213" t="str">
            <v>FREEMAN COMMUNITY PRIMARY SCHOOL</v>
          </cell>
          <cell r="C213" t="str">
            <v>YES</v>
          </cell>
        </row>
        <row r="214">
          <cell r="A214">
            <v>507</v>
          </cell>
          <cell r="B214" t="str">
            <v>ST GREGORY C OF E VC PRIMARY SCHOOL</v>
          </cell>
          <cell r="C214" t="str">
            <v>YES</v>
          </cell>
        </row>
        <row r="215">
          <cell r="A215">
            <v>508</v>
          </cell>
          <cell r="B215" t="str">
            <v>TRINITY</v>
          </cell>
          <cell r="C215">
            <v>0</v>
          </cell>
        </row>
        <row r="216">
          <cell r="A216">
            <v>509</v>
          </cell>
          <cell r="B216" t="str">
            <v>ST JOSEPH’S RC PRIMARY SCHOOL</v>
          </cell>
          <cell r="C216">
            <v>0</v>
          </cell>
        </row>
        <row r="217">
          <cell r="A217">
            <v>512</v>
          </cell>
          <cell r="B217" t="str">
            <v>WOODHALL COMMUNITY PRIMARY SCHOOL</v>
          </cell>
          <cell r="C217">
            <v>0</v>
          </cell>
        </row>
        <row r="218">
          <cell r="A218">
            <v>513</v>
          </cell>
          <cell r="B218" t="str">
            <v>THURLOW C OF E VCP SCHOOL</v>
          </cell>
          <cell r="C218">
            <v>0</v>
          </cell>
        </row>
        <row r="219">
          <cell r="A219">
            <v>515</v>
          </cell>
          <cell r="B219" t="str">
            <v>ST CHRISTOPHERS CEVCP SCHOOL</v>
          </cell>
          <cell r="C219">
            <v>0</v>
          </cell>
        </row>
        <row r="220">
          <cell r="A220">
            <v>517</v>
          </cell>
          <cell r="B220" t="str">
            <v>WALSHAM-LE-WILLOWS C OF E VCP SCHOOL</v>
          </cell>
          <cell r="C220" t="str">
            <v>YES</v>
          </cell>
        </row>
        <row r="221">
          <cell r="A221">
            <v>521</v>
          </cell>
          <cell r="B221" t="str">
            <v>WICKHAMBROOK COMMUNITY PRIMARY</v>
          </cell>
          <cell r="C221" t="str">
            <v>YES</v>
          </cell>
        </row>
        <row r="222">
          <cell r="A222">
            <v>528</v>
          </cell>
          <cell r="B222" t="str">
            <v>HOWARD MIDDLE SCHOOL</v>
          </cell>
          <cell r="C222">
            <v>0</v>
          </cell>
        </row>
        <row r="223">
          <cell r="A223">
            <v>529</v>
          </cell>
          <cell r="B223" t="str">
            <v>ST JAMES CEVA MIDDLE SCHOOL</v>
          </cell>
          <cell r="C223">
            <v>0</v>
          </cell>
        </row>
        <row r="224">
          <cell r="A224">
            <v>530</v>
          </cell>
          <cell r="B224" t="str">
            <v>ST LOUIS CATHOLIC MIDDLE SCHOOL</v>
          </cell>
          <cell r="C224">
            <v>0</v>
          </cell>
        </row>
        <row r="225">
          <cell r="A225">
            <v>532</v>
          </cell>
          <cell r="B225" t="str">
            <v>HARDWICK MIDDLE SCHOOL</v>
          </cell>
          <cell r="C225">
            <v>0</v>
          </cell>
        </row>
        <row r="226">
          <cell r="A226">
            <v>552</v>
          </cell>
          <cell r="B226" t="str">
            <v>KING EDWARD VI C OF EVC UPPER SCHOOL</v>
          </cell>
          <cell r="C226" t="str">
            <v>YES</v>
          </cell>
        </row>
        <row r="227">
          <cell r="A227">
            <v>553</v>
          </cell>
          <cell r="B227" t="str">
            <v>ST BENEDICT’S CATHOLIC SCHOOL</v>
          </cell>
          <cell r="C227">
            <v>0</v>
          </cell>
        </row>
        <row r="228">
          <cell r="A228">
            <v>558</v>
          </cell>
          <cell r="B228" t="str">
            <v>STOWMARKET HIGH SCHOOL</v>
          </cell>
          <cell r="C228" t="str">
            <v>YES</v>
          </cell>
        </row>
        <row r="229">
          <cell r="A229">
            <v>560</v>
          </cell>
          <cell r="B229" t="str">
            <v>THURSTON COMMUNITY COLLEGE</v>
          </cell>
          <cell r="C229" t="str">
            <v>YES</v>
          </cell>
        </row>
        <row r="230">
          <cell r="A230">
            <v>562</v>
          </cell>
          <cell r="B230" t="str">
            <v>STOWUPLAND HIGH SCHOOL</v>
          </cell>
          <cell r="C230" t="str">
            <v>YES</v>
          </cell>
        </row>
        <row r="231">
          <cell r="A231">
            <v>576</v>
          </cell>
          <cell r="B231" t="str">
            <v>RIVERWALK</v>
          </cell>
          <cell r="C231" t="str">
            <v>YES</v>
          </cell>
        </row>
        <row r="232">
          <cell r="A232">
            <v>577</v>
          </cell>
          <cell r="B232" t="str">
            <v>HAMPDEN HOUSE</v>
          </cell>
          <cell r="C232" t="str">
            <v>YES</v>
          </cell>
        </row>
        <row r="233">
          <cell r="A233">
            <v>579</v>
          </cell>
          <cell r="B233" t="str">
            <v>HILLSIDE</v>
          </cell>
          <cell r="C233">
            <v>0</v>
          </cell>
        </row>
        <row r="234">
          <cell r="A234">
            <v>580</v>
          </cell>
          <cell r="B234" t="str">
            <v>ALBANY</v>
          </cell>
          <cell r="C234">
            <v>0</v>
          </cell>
        </row>
        <row r="235">
          <cell r="A235">
            <v>584</v>
          </cell>
          <cell r="B235" t="str">
            <v>KINGSFIELD</v>
          </cell>
          <cell r="C235">
            <v>0</v>
          </cell>
        </row>
        <row r="236">
          <cell r="A236">
            <v>597</v>
          </cell>
          <cell r="B236" t="str">
            <v>FIRST BASE, BRANDON</v>
          </cell>
          <cell r="C236">
            <v>0</v>
          </cell>
        </row>
        <row r="237">
          <cell r="A237">
            <v>598</v>
          </cell>
          <cell r="B237" t="str">
            <v>MILL MEADOW</v>
          </cell>
          <cell r="C237">
            <v>0</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FR HEADERS"/>
      <sheetName val="lines removed"/>
      <sheetName val="202324 CFR Header detail"/>
      <sheetName val="Schools Listed on Collect"/>
      <sheetName val="2022.23 CFR Header Detail"/>
      <sheetName val="carry forward data"/>
      <sheetName val="CFR RETURN"/>
    </sheetNames>
    <sheetDataSet>
      <sheetData sheetId="0">
        <row r="8">
          <cell r="B8" t="str">
            <v>EE011</v>
          </cell>
          <cell r="C8">
            <v>-14263.25</v>
          </cell>
          <cell r="D8">
            <v>0</v>
          </cell>
          <cell r="E8">
            <v>-18266.669999999998</v>
          </cell>
          <cell r="F8">
            <v>0</v>
          </cell>
          <cell r="G8">
            <v>-39125</v>
          </cell>
          <cell r="H8">
            <v>-26597</v>
          </cell>
          <cell r="I8">
            <v>0</v>
          </cell>
          <cell r="J8">
            <v>-2068.29</v>
          </cell>
          <cell r="K8">
            <v>-8670.85</v>
          </cell>
          <cell r="L8">
            <v>-496</v>
          </cell>
          <cell r="M8">
            <v>0</v>
          </cell>
          <cell r="N8">
            <v>-1541.05</v>
          </cell>
          <cell r="O8">
            <v>-311.72000000000003</v>
          </cell>
          <cell r="P8">
            <v>0</v>
          </cell>
          <cell r="Q8">
            <v>0</v>
          </cell>
          <cell r="R8">
            <v>0</v>
          </cell>
          <cell r="S8">
            <v>0</v>
          </cell>
          <cell r="T8">
            <v>239632.2</v>
          </cell>
          <cell r="U8">
            <v>0</v>
          </cell>
          <cell r="V8">
            <v>0</v>
          </cell>
          <cell r="W8">
            <v>60.54</v>
          </cell>
          <cell r="X8">
            <v>43946.09</v>
          </cell>
          <cell r="Y8">
            <v>0</v>
          </cell>
          <cell r="Z8">
            <v>8763.52</v>
          </cell>
          <cell r="AA8">
            <v>2878.9</v>
          </cell>
          <cell r="AB8">
            <v>103119.89</v>
          </cell>
          <cell r="AC8">
            <v>3857.26</v>
          </cell>
          <cell r="AD8">
            <v>1151.72</v>
          </cell>
          <cell r="AE8">
            <v>11954.1</v>
          </cell>
          <cell r="AF8">
            <v>493.88</v>
          </cell>
          <cell r="AG8">
            <v>13817.88</v>
          </cell>
          <cell r="AH8">
            <v>3595.09</v>
          </cell>
          <cell r="AI8">
            <v>16686.89</v>
          </cell>
          <cell r="AJ8">
            <v>0</v>
          </cell>
          <cell r="AK8">
            <v>2718.35</v>
          </cell>
          <cell r="AL8">
            <v>9543.9</v>
          </cell>
          <cell r="AM8">
            <v>4885.75</v>
          </cell>
          <cell r="AN8">
            <v>0</v>
          </cell>
          <cell r="AO8">
            <v>12354.06</v>
          </cell>
          <cell r="AP8">
            <v>1688.5</v>
          </cell>
          <cell r="AQ8">
            <v>3172</v>
          </cell>
          <cell r="AR8">
            <v>27766.26</v>
          </cell>
          <cell r="AS8">
            <v>44617.19</v>
          </cell>
          <cell r="AT8">
            <v>9395.5</v>
          </cell>
          <cell r="AU8">
            <v>13900.78</v>
          </cell>
          <cell r="AV8">
            <v>0</v>
          </cell>
          <cell r="AW8">
            <v>29672.48</v>
          </cell>
          <cell r="AX8">
            <v>0</v>
          </cell>
          <cell r="AY8">
            <v>0</v>
          </cell>
          <cell r="AZ8">
            <v>-275</v>
          </cell>
          <cell r="BA8">
            <v>275</v>
          </cell>
          <cell r="BC8">
            <v>481546.31000000011</v>
          </cell>
          <cell r="BE8">
            <v>-16786.59</v>
          </cell>
          <cell r="BF8">
            <v>0</v>
          </cell>
          <cell r="BG8">
            <v>0</v>
          </cell>
          <cell r="BH8">
            <v>0</v>
          </cell>
          <cell r="BI8">
            <v>0</v>
          </cell>
          <cell r="BJ8">
            <v>0</v>
          </cell>
          <cell r="BK8">
            <v>0</v>
          </cell>
          <cell r="BL8">
            <v>0</v>
          </cell>
          <cell r="BM8">
            <v>0</v>
          </cell>
          <cell r="BN8">
            <v>0</v>
          </cell>
          <cell r="BO8">
            <v>0</v>
          </cell>
          <cell r="BP8">
            <v>-16786.59</v>
          </cell>
          <cell r="BR8">
            <v>0</v>
          </cell>
          <cell r="BS8">
            <v>0</v>
          </cell>
          <cell r="BT8">
            <v>0</v>
          </cell>
          <cell r="BU8">
            <v>-1541.05</v>
          </cell>
          <cell r="BV8">
            <v>9543.9</v>
          </cell>
          <cell r="BX8">
            <v>498332.9</v>
          </cell>
          <cell r="BY8">
            <v>481546.31</v>
          </cell>
          <cell r="BZ8">
            <v>481546.31000000011</v>
          </cell>
          <cell r="CB8">
            <v>0</v>
          </cell>
          <cell r="CC8">
            <v>0</v>
          </cell>
          <cell r="CD8">
            <v>0</v>
          </cell>
          <cell r="CE8">
            <v>11</v>
          </cell>
          <cell r="CF8">
            <v>81574.279999999853</v>
          </cell>
          <cell r="CG8">
            <v>95983.09999999986</v>
          </cell>
          <cell r="CH8">
            <v>21248.799999999999</v>
          </cell>
          <cell r="CI8">
            <v>38035.39</v>
          </cell>
          <cell r="CK8">
            <v>512742</v>
          </cell>
          <cell r="CL8">
            <v>0</v>
          </cell>
          <cell r="CM8">
            <v>0</v>
          </cell>
          <cell r="CN8">
            <v>0</v>
          </cell>
          <cell r="CO8">
            <v>0</v>
          </cell>
          <cell r="CP8">
            <v>0</v>
          </cell>
          <cell r="CQ8">
            <v>-16742</v>
          </cell>
          <cell r="CR8">
            <v>-9855</v>
          </cell>
          <cell r="CS8"/>
          <cell r="CT8">
            <v>527005.25</v>
          </cell>
          <cell r="CU8">
            <v>0</v>
          </cell>
          <cell r="CW8">
            <v>0</v>
          </cell>
          <cell r="CY8">
            <v>-26597</v>
          </cell>
          <cell r="DE8">
            <v>527005.25</v>
          </cell>
          <cell r="DF8">
            <v>0</v>
          </cell>
          <cell r="DG8">
            <v>18266.669999999998</v>
          </cell>
          <cell r="DH8">
            <v>0</v>
          </cell>
          <cell r="DI8">
            <v>39125</v>
          </cell>
          <cell r="DJ8">
            <v>0</v>
          </cell>
          <cell r="DK8">
            <v>0</v>
          </cell>
          <cell r="DL8">
            <v>2068.29</v>
          </cell>
          <cell r="DM8">
            <v>0</v>
          </cell>
          <cell r="DN8">
            <v>2068.29</v>
          </cell>
          <cell r="DO8">
            <v>8670.85</v>
          </cell>
          <cell r="DP8">
            <v>496</v>
          </cell>
          <cell r="DQ8">
            <v>0</v>
          </cell>
          <cell r="DR8">
            <v>1541.05</v>
          </cell>
          <cell r="DS8">
            <v>311.72000000000003</v>
          </cell>
          <cell r="DT8">
            <v>0</v>
          </cell>
          <cell r="DU8">
            <v>0</v>
          </cell>
          <cell r="DV8">
            <v>0</v>
          </cell>
          <cell r="DW8">
            <v>0</v>
          </cell>
          <cell r="DX8">
            <v>0</v>
          </cell>
          <cell r="DY8">
            <v>0</v>
          </cell>
          <cell r="DZ8">
            <v>0</v>
          </cell>
          <cell r="EA8">
            <v>26597</v>
          </cell>
          <cell r="EB8">
            <v>11</v>
          </cell>
          <cell r="EC8">
            <v>9353076</v>
          </cell>
          <cell r="ED8">
            <v>3076</v>
          </cell>
          <cell r="EE8" t="str">
            <v>Benhall St Mary's Church of England Voluntary Controlled Primary School</v>
          </cell>
          <cell r="EF8" t="str">
            <v>Mrs Mayleen Atima</v>
          </cell>
          <cell r="EG8" t="str">
            <v>admin@benhall.suffolk.sch.uk</v>
          </cell>
          <cell r="EH8" t="str">
            <v>'01728602407</v>
          </cell>
          <cell r="ET8" t="str">
            <v>Y</v>
          </cell>
          <cell r="EU8" t="str">
            <v>FINAL</v>
          </cell>
          <cell r="EV8" t="str">
            <v>Y</v>
          </cell>
          <cell r="EW8" t="str">
            <v>Accruals</v>
          </cell>
          <cell r="EX8" t="str">
            <v>N</v>
          </cell>
          <cell r="EY8" t="str">
            <v>N</v>
          </cell>
          <cell r="EZ8">
            <v>81574.279999999853</v>
          </cell>
          <cell r="FA8">
            <v>0</v>
          </cell>
          <cell r="FB8">
            <v>21248.799999999999</v>
          </cell>
          <cell r="FC8">
            <v>527005.25</v>
          </cell>
          <cell r="FD8">
            <v>0</v>
          </cell>
          <cell r="FE8">
            <v>18266.669999999998</v>
          </cell>
          <cell r="FF8">
            <v>0</v>
          </cell>
          <cell r="FG8">
            <v>39125</v>
          </cell>
          <cell r="FH8">
            <v>0</v>
          </cell>
          <cell r="FI8">
            <v>0</v>
          </cell>
          <cell r="FJ8">
            <v>0</v>
          </cell>
          <cell r="FK8">
            <v>2068.29</v>
          </cell>
          <cell r="FL8">
            <v>8670.85</v>
          </cell>
          <cell r="FM8">
            <v>496</v>
          </cell>
          <cell r="FN8">
            <v>0</v>
          </cell>
          <cell r="FO8">
            <v>1541.05</v>
          </cell>
          <cell r="FP8">
            <v>311.72000000000003</v>
          </cell>
          <cell r="FQ8">
            <v>0</v>
          </cell>
          <cell r="FR8">
            <v>0</v>
          </cell>
          <cell r="FS8">
            <v>0</v>
          </cell>
          <cell r="FT8">
            <v>0</v>
          </cell>
          <cell r="FU8">
            <v>0</v>
          </cell>
          <cell r="FV8">
            <v>0</v>
          </cell>
          <cell r="FW8">
            <v>26597</v>
          </cell>
          <cell r="FX8">
            <v>239632.2</v>
          </cell>
          <cell r="FY8">
            <v>0</v>
          </cell>
          <cell r="FZ8">
            <v>102729.89000000006</v>
          </cell>
          <cell r="GA8">
            <v>60.54</v>
          </cell>
          <cell r="GB8">
            <v>43946.09</v>
          </cell>
          <cell r="GC8">
            <v>0</v>
          </cell>
          <cell r="GD8">
            <v>8763.52</v>
          </cell>
          <cell r="GE8">
            <v>2878.9</v>
          </cell>
          <cell r="GF8">
            <v>390</v>
          </cell>
          <cell r="GG8">
            <v>3857.26</v>
          </cell>
          <cell r="GH8">
            <v>1151.72</v>
          </cell>
          <cell r="GI8">
            <v>11954.1</v>
          </cell>
          <cell r="GJ8">
            <v>493.88</v>
          </cell>
          <cell r="GK8">
            <v>13817.88</v>
          </cell>
          <cell r="GL8">
            <v>3595.09</v>
          </cell>
          <cell r="GM8">
            <v>16686.89</v>
          </cell>
          <cell r="GN8">
            <v>0</v>
          </cell>
          <cell r="GO8">
            <v>2718.35</v>
          </cell>
          <cell r="GP8">
            <v>9543.9</v>
          </cell>
          <cell r="GQ8">
            <v>4885.75</v>
          </cell>
          <cell r="GR8">
            <v>0</v>
          </cell>
          <cell r="GS8">
            <v>12354.06</v>
          </cell>
          <cell r="GT8">
            <v>1688.5</v>
          </cell>
          <cell r="GU8">
            <v>3172</v>
          </cell>
          <cell r="GV8">
            <v>27766.26</v>
          </cell>
          <cell r="GW8">
            <v>44617.19</v>
          </cell>
          <cell r="GX8">
            <v>9395.5</v>
          </cell>
          <cell r="GY8">
            <v>13900.78</v>
          </cell>
          <cell r="GZ8">
            <v>0</v>
          </cell>
          <cell r="HA8">
            <v>0</v>
          </cell>
          <cell r="HB8">
            <v>29672.48</v>
          </cell>
          <cell r="HC8">
            <v>0</v>
          </cell>
          <cell r="HD8">
            <v>0</v>
          </cell>
          <cell r="HE8">
            <v>16786.59</v>
          </cell>
          <cell r="HF8">
            <v>0</v>
          </cell>
          <cell r="HG8">
            <v>0</v>
          </cell>
          <cell r="HH8">
            <v>1</v>
          </cell>
          <cell r="HI8">
            <v>0</v>
          </cell>
          <cell r="HJ8">
            <v>0</v>
          </cell>
          <cell r="HK8">
            <v>0</v>
          </cell>
          <cell r="HL8">
            <v>0</v>
          </cell>
          <cell r="HN8">
            <v>95983.379999999888</v>
          </cell>
          <cell r="HO8">
            <v>38035.39</v>
          </cell>
        </row>
        <row r="9">
          <cell r="B9" t="str">
            <v>EE012</v>
          </cell>
          <cell r="C9">
            <v>-29904.25</v>
          </cell>
          <cell r="D9">
            <v>0</v>
          </cell>
          <cell r="E9">
            <v>-30743.01</v>
          </cell>
          <cell r="F9">
            <v>0</v>
          </cell>
          <cell r="G9">
            <v>-55400.25</v>
          </cell>
          <cell r="H9">
            <v>-44510</v>
          </cell>
          <cell r="I9">
            <v>-1000</v>
          </cell>
          <cell r="J9">
            <v>-15721.7</v>
          </cell>
          <cell r="K9">
            <v>-15651.82</v>
          </cell>
          <cell r="L9">
            <v>-10834.4</v>
          </cell>
          <cell r="M9">
            <v>0</v>
          </cell>
          <cell r="N9">
            <v>-10788.43</v>
          </cell>
          <cell r="O9">
            <v>-2884.37</v>
          </cell>
          <cell r="P9">
            <v>0</v>
          </cell>
          <cell r="Q9">
            <v>0</v>
          </cell>
          <cell r="R9">
            <v>0</v>
          </cell>
          <cell r="S9">
            <v>0</v>
          </cell>
          <cell r="T9">
            <v>516187</v>
          </cell>
          <cell r="U9">
            <v>17235.66</v>
          </cell>
          <cell r="V9">
            <v>0</v>
          </cell>
          <cell r="W9">
            <v>33852.01</v>
          </cell>
          <cell r="X9">
            <v>60416.66</v>
          </cell>
          <cell r="Y9">
            <v>0</v>
          </cell>
          <cell r="Z9">
            <v>0</v>
          </cell>
          <cell r="AA9">
            <v>9201.19</v>
          </cell>
          <cell r="AB9">
            <v>146817.92000000001</v>
          </cell>
          <cell r="AC9">
            <v>15295.33</v>
          </cell>
          <cell r="AD9">
            <v>0</v>
          </cell>
          <cell r="AE9">
            <v>22788.01</v>
          </cell>
          <cell r="AF9">
            <v>5383.57</v>
          </cell>
          <cell r="AG9">
            <v>291.81</v>
          </cell>
          <cell r="AH9">
            <v>2134.5300000000002</v>
          </cell>
          <cell r="AI9">
            <v>19517.12</v>
          </cell>
          <cell r="AJ9">
            <v>0</v>
          </cell>
          <cell r="AK9">
            <v>8638.17</v>
          </cell>
          <cell r="AL9">
            <v>80098.78</v>
          </cell>
          <cell r="AM9">
            <v>7338.18</v>
          </cell>
          <cell r="AN9">
            <v>0</v>
          </cell>
          <cell r="AO9">
            <v>21286.17</v>
          </cell>
          <cell r="AP9">
            <v>3800</v>
          </cell>
          <cell r="AQ9">
            <v>8743.5</v>
          </cell>
          <cell r="AR9">
            <v>46869.35</v>
          </cell>
          <cell r="AS9">
            <v>71827.37</v>
          </cell>
          <cell r="AT9">
            <v>15655.05</v>
          </cell>
          <cell r="AU9">
            <v>14846.55</v>
          </cell>
          <cell r="AV9">
            <v>0</v>
          </cell>
          <cell r="AW9">
            <v>14560.85</v>
          </cell>
          <cell r="AX9">
            <v>0</v>
          </cell>
          <cell r="AY9">
            <v>0</v>
          </cell>
          <cell r="AZ9">
            <v>-525.92999999999995</v>
          </cell>
          <cell r="BA9">
            <v>526.53</v>
          </cell>
          <cell r="BC9">
            <v>918938.50000000023</v>
          </cell>
          <cell r="BE9">
            <v>-19948.900000000001</v>
          </cell>
          <cell r="BF9">
            <v>0</v>
          </cell>
          <cell r="BG9">
            <v>0</v>
          </cell>
          <cell r="BH9">
            <v>0</v>
          </cell>
          <cell r="BI9">
            <v>0</v>
          </cell>
          <cell r="BJ9">
            <v>0</v>
          </cell>
          <cell r="BK9">
            <v>0</v>
          </cell>
          <cell r="BL9">
            <v>0</v>
          </cell>
          <cell r="BM9">
            <v>13540.25</v>
          </cell>
          <cell r="BN9">
            <v>0</v>
          </cell>
          <cell r="BO9">
            <v>13540.25</v>
          </cell>
          <cell r="BP9">
            <v>-6408.6500000000015</v>
          </cell>
          <cell r="BR9">
            <v>0.60000000000002274</v>
          </cell>
          <cell r="BS9">
            <v>0</v>
          </cell>
          <cell r="BT9">
            <v>0.60000000000002274</v>
          </cell>
          <cell r="BU9">
            <v>-10788.43</v>
          </cell>
          <cell r="BV9">
            <v>80099.38</v>
          </cell>
          <cell r="BX9">
            <v>925347.15000000014</v>
          </cell>
          <cell r="BY9">
            <v>918938.50000000012</v>
          </cell>
          <cell r="BZ9">
            <v>918938.50000000023</v>
          </cell>
          <cell r="CB9">
            <v>0</v>
          </cell>
          <cell r="CC9">
            <v>0</v>
          </cell>
          <cell r="CD9">
            <v>0</v>
          </cell>
          <cell r="CE9">
            <v>12</v>
          </cell>
          <cell r="CF9">
            <v>230429.23000000021</v>
          </cell>
          <cell r="CG9">
            <v>114331.84999999974</v>
          </cell>
          <cell r="CH9">
            <v>13925.7</v>
          </cell>
          <cell r="CI9">
            <v>20334.350000000002</v>
          </cell>
          <cell r="CK9">
            <v>809250</v>
          </cell>
          <cell r="CL9">
            <v>0</v>
          </cell>
          <cell r="CM9">
            <v>0</v>
          </cell>
          <cell r="CN9">
            <v>0</v>
          </cell>
          <cell r="CO9">
            <v>0</v>
          </cell>
          <cell r="CP9">
            <v>0</v>
          </cell>
          <cell r="CQ9">
            <v>-17636</v>
          </cell>
          <cell r="CR9">
            <v>-25674</v>
          </cell>
          <cell r="CS9"/>
          <cell r="CT9">
            <v>839154.25</v>
          </cell>
          <cell r="CU9">
            <v>-1200</v>
          </cell>
          <cell r="CW9">
            <v>0</v>
          </cell>
          <cell r="CY9">
            <v>-43310</v>
          </cell>
          <cell r="DE9">
            <v>839154.25</v>
          </cell>
          <cell r="DF9">
            <v>0</v>
          </cell>
          <cell r="DG9">
            <v>30743.01</v>
          </cell>
          <cell r="DH9">
            <v>0</v>
          </cell>
          <cell r="DI9">
            <v>55400.25</v>
          </cell>
          <cell r="DJ9">
            <v>1200</v>
          </cell>
          <cell r="DK9">
            <v>1000</v>
          </cell>
          <cell r="DL9">
            <v>15721.7</v>
          </cell>
          <cell r="DM9">
            <v>0</v>
          </cell>
          <cell r="DN9">
            <v>15721.7</v>
          </cell>
          <cell r="DO9">
            <v>15651.82</v>
          </cell>
          <cell r="DP9">
            <v>10834.4</v>
          </cell>
          <cell r="DQ9">
            <v>0</v>
          </cell>
          <cell r="DR9">
            <v>10788.43</v>
          </cell>
          <cell r="DS9">
            <v>2884.37</v>
          </cell>
          <cell r="DT9">
            <v>0</v>
          </cell>
          <cell r="DU9">
            <v>0</v>
          </cell>
          <cell r="DV9">
            <v>0</v>
          </cell>
          <cell r="DW9">
            <v>0</v>
          </cell>
          <cell r="DX9">
            <v>0</v>
          </cell>
          <cell r="DY9">
            <v>0</v>
          </cell>
          <cell r="DZ9">
            <v>0</v>
          </cell>
          <cell r="EA9">
            <v>43310</v>
          </cell>
          <cell r="EB9">
            <v>12</v>
          </cell>
          <cell r="EC9">
            <v>9353114</v>
          </cell>
          <cell r="ED9">
            <v>3114</v>
          </cell>
          <cell r="EE9" t="str">
            <v>Blundeston Church of England Voluntary Controlled Primary School</v>
          </cell>
          <cell r="EF9" t="str">
            <v>Miss Helen Laflin</v>
          </cell>
          <cell r="EG9" t="str">
            <v xml:space="preserve">admin@blundeston.suffolk.sch.uk </v>
          </cell>
          <cell r="EH9" t="str">
            <v>'01502730488</v>
          </cell>
          <cell r="ET9" t="str">
            <v>Y</v>
          </cell>
          <cell r="EU9" t="str">
            <v>FINAL</v>
          </cell>
          <cell r="EV9" t="str">
            <v>Y</v>
          </cell>
          <cell r="EW9" t="str">
            <v>Accruals</v>
          </cell>
          <cell r="EX9" t="str">
            <v>N</v>
          </cell>
          <cell r="EY9" t="str">
            <v>N</v>
          </cell>
          <cell r="EZ9">
            <v>230429.23000000021</v>
          </cell>
          <cell r="FA9">
            <v>0</v>
          </cell>
          <cell r="FB9">
            <v>13925.7</v>
          </cell>
          <cell r="FC9">
            <v>839154.25</v>
          </cell>
          <cell r="FD9">
            <v>0</v>
          </cell>
          <cell r="FE9">
            <v>30743.01</v>
          </cell>
          <cell r="FF9">
            <v>0</v>
          </cell>
          <cell r="FG9">
            <v>55400.25</v>
          </cell>
          <cell r="FH9">
            <v>1200</v>
          </cell>
          <cell r="FI9">
            <v>1000</v>
          </cell>
          <cell r="FJ9">
            <v>0</v>
          </cell>
          <cell r="FK9">
            <v>15721.7</v>
          </cell>
          <cell r="FL9">
            <v>15651.82</v>
          </cell>
          <cell r="FM9">
            <v>10834.4</v>
          </cell>
          <cell r="FN9">
            <v>0</v>
          </cell>
          <cell r="FO9">
            <v>10788.43</v>
          </cell>
          <cell r="FP9">
            <v>2884.37</v>
          </cell>
          <cell r="FQ9">
            <v>0</v>
          </cell>
          <cell r="FR9">
            <v>0</v>
          </cell>
          <cell r="FS9">
            <v>0</v>
          </cell>
          <cell r="FT9">
            <v>0</v>
          </cell>
          <cell r="FU9">
            <v>0</v>
          </cell>
          <cell r="FV9">
            <v>0</v>
          </cell>
          <cell r="FW9">
            <v>43310</v>
          </cell>
          <cell r="FX9">
            <v>516187</v>
          </cell>
          <cell r="FY9">
            <v>17235.66</v>
          </cell>
          <cell r="FZ9">
            <v>142215.44</v>
          </cell>
          <cell r="GA9">
            <v>33852.01</v>
          </cell>
          <cell r="GB9">
            <v>60416.66</v>
          </cell>
          <cell r="GC9">
            <v>0</v>
          </cell>
          <cell r="GD9">
            <v>424.59999999999997</v>
          </cell>
          <cell r="GE9">
            <v>8776.59</v>
          </cell>
          <cell r="GF9">
            <v>4602.4799999999996</v>
          </cell>
          <cell r="GG9">
            <v>15295.33</v>
          </cell>
          <cell r="GH9">
            <v>0</v>
          </cell>
          <cell r="GI9">
            <v>22788.01</v>
          </cell>
          <cell r="GJ9">
            <v>5383.57</v>
          </cell>
          <cell r="GK9">
            <v>291.81</v>
          </cell>
          <cell r="GL9">
            <v>2134.5300000000002</v>
          </cell>
          <cell r="GM9">
            <v>19517.12</v>
          </cell>
          <cell r="GN9">
            <v>0</v>
          </cell>
          <cell r="GO9">
            <v>8638.17</v>
          </cell>
          <cell r="GP9">
            <v>80099.38</v>
          </cell>
          <cell r="GQ9">
            <v>7338.18</v>
          </cell>
          <cell r="GR9">
            <v>0</v>
          </cell>
          <cell r="GS9">
            <v>21286.17</v>
          </cell>
          <cell r="GT9">
            <v>3800</v>
          </cell>
          <cell r="GU9">
            <v>8743.5</v>
          </cell>
          <cell r="GV9">
            <v>46869.35</v>
          </cell>
          <cell r="GW9">
            <v>71827.37</v>
          </cell>
          <cell r="GX9">
            <v>15655.05</v>
          </cell>
          <cell r="GY9">
            <v>14846.55</v>
          </cell>
          <cell r="GZ9">
            <v>0</v>
          </cell>
          <cell r="HA9">
            <v>0</v>
          </cell>
          <cell r="HB9">
            <v>14560.85</v>
          </cell>
          <cell r="HC9">
            <v>0</v>
          </cell>
          <cell r="HD9">
            <v>0</v>
          </cell>
          <cell r="HE9">
            <v>19948.900000000001</v>
          </cell>
          <cell r="HF9">
            <v>0</v>
          </cell>
          <cell r="HG9">
            <v>0</v>
          </cell>
          <cell r="HH9">
            <v>1</v>
          </cell>
          <cell r="HI9">
            <v>0</v>
          </cell>
          <cell r="HJ9">
            <v>0</v>
          </cell>
          <cell r="HK9">
            <v>0</v>
          </cell>
          <cell r="HL9">
            <v>13540.25</v>
          </cell>
          <cell r="HM9">
            <v>47022</v>
          </cell>
          <cell r="HN9">
            <v>67310.079999999842</v>
          </cell>
          <cell r="HO9">
            <v>20334.349999999999</v>
          </cell>
        </row>
        <row r="10">
          <cell r="B10" t="str">
            <v>EE017</v>
          </cell>
          <cell r="C10">
            <v>-28139.13</v>
          </cell>
          <cell r="D10">
            <v>0</v>
          </cell>
          <cell r="E10">
            <v>-18099.990000000002</v>
          </cell>
          <cell r="F10">
            <v>0</v>
          </cell>
          <cell r="G10">
            <v>-43521.25</v>
          </cell>
          <cell r="H10">
            <v>-50401</v>
          </cell>
          <cell r="I10">
            <v>-2585.39</v>
          </cell>
          <cell r="J10">
            <v>-8886.01</v>
          </cell>
          <cell r="K10">
            <v>-7588.86</v>
          </cell>
          <cell r="L10">
            <v>-600</v>
          </cell>
          <cell r="M10">
            <v>0</v>
          </cell>
          <cell r="N10">
            <v>-13466.05</v>
          </cell>
          <cell r="O10">
            <v>-4602</v>
          </cell>
          <cell r="P10">
            <v>0</v>
          </cell>
          <cell r="Q10">
            <v>0</v>
          </cell>
          <cell r="R10">
            <v>0</v>
          </cell>
          <cell r="S10">
            <v>0</v>
          </cell>
          <cell r="T10">
            <v>461149.99</v>
          </cell>
          <cell r="U10">
            <v>5023.33</v>
          </cell>
          <cell r="V10">
            <v>0</v>
          </cell>
          <cell r="W10">
            <v>30425.200000000001</v>
          </cell>
          <cell r="X10">
            <v>55324.97</v>
          </cell>
          <cell r="Y10">
            <v>0</v>
          </cell>
          <cell r="Z10">
            <v>19682.990000000002</v>
          </cell>
          <cell r="AA10">
            <v>4746.2700000000004</v>
          </cell>
          <cell r="AB10">
            <v>147337.26999999999</v>
          </cell>
          <cell r="AC10">
            <v>0</v>
          </cell>
          <cell r="AD10">
            <v>4400.13</v>
          </cell>
          <cell r="AE10">
            <v>9531.56</v>
          </cell>
          <cell r="AF10">
            <v>4993.7700000000004</v>
          </cell>
          <cell r="AG10">
            <v>0</v>
          </cell>
          <cell r="AH10">
            <v>5720.33</v>
          </cell>
          <cell r="AI10">
            <v>36955.64</v>
          </cell>
          <cell r="AJ10">
            <v>0</v>
          </cell>
          <cell r="AK10">
            <v>5264.32</v>
          </cell>
          <cell r="AL10">
            <v>46726.21</v>
          </cell>
          <cell r="AM10">
            <v>4888.58</v>
          </cell>
          <cell r="AN10">
            <v>0</v>
          </cell>
          <cell r="AO10">
            <v>7867.95</v>
          </cell>
          <cell r="AP10">
            <v>3400</v>
          </cell>
          <cell r="AQ10">
            <v>0</v>
          </cell>
          <cell r="AR10">
            <v>38699.85</v>
          </cell>
          <cell r="AS10">
            <v>6956.25</v>
          </cell>
          <cell r="AT10">
            <v>14562.16</v>
          </cell>
          <cell r="AU10">
            <v>22691.21</v>
          </cell>
          <cell r="AV10">
            <v>0</v>
          </cell>
          <cell r="AW10">
            <v>1921</v>
          </cell>
          <cell r="AX10">
            <v>0</v>
          </cell>
          <cell r="AY10">
            <v>0</v>
          </cell>
          <cell r="AZ10">
            <v>-1613.4</v>
          </cell>
          <cell r="BA10">
            <v>1562.61</v>
          </cell>
          <cell r="BC10">
            <v>696375.7200000002</v>
          </cell>
          <cell r="BE10">
            <v>-1066712.7</v>
          </cell>
          <cell r="BF10">
            <v>0</v>
          </cell>
          <cell r="BG10">
            <v>1001965.91</v>
          </cell>
          <cell r="BH10">
            <v>0</v>
          </cell>
          <cell r="BI10">
            <v>1001965.91</v>
          </cell>
          <cell r="BJ10">
            <v>0</v>
          </cell>
          <cell r="BK10">
            <v>0</v>
          </cell>
          <cell r="BL10">
            <v>0</v>
          </cell>
          <cell r="BM10">
            <v>794</v>
          </cell>
          <cell r="BN10">
            <v>0</v>
          </cell>
          <cell r="BO10">
            <v>794</v>
          </cell>
          <cell r="BP10">
            <v>-63952.789999999921</v>
          </cell>
          <cell r="BR10">
            <v>-50.790000000000191</v>
          </cell>
          <cell r="BS10">
            <v>-50.790000000000191</v>
          </cell>
          <cell r="BT10">
            <v>0</v>
          </cell>
          <cell r="BU10">
            <v>-13516.84</v>
          </cell>
          <cell r="BV10">
            <v>46726.21</v>
          </cell>
          <cell r="BX10">
            <v>760328.50999999989</v>
          </cell>
          <cell r="BY10">
            <v>696375.72</v>
          </cell>
          <cell r="BZ10">
            <v>696375.7200000002</v>
          </cell>
          <cell r="CB10">
            <v>0</v>
          </cell>
          <cell r="CC10">
            <v>0</v>
          </cell>
          <cell r="CD10">
            <v>0</v>
          </cell>
          <cell r="CE10">
            <v>17</v>
          </cell>
          <cell r="CF10">
            <v>128481.85999999975</v>
          </cell>
          <cell r="CG10">
            <v>122020.48999999987</v>
          </cell>
          <cell r="CH10">
            <v>6751.25</v>
          </cell>
          <cell r="CI10">
            <v>70704.039999999921</v>
          </cell>
          <cell r="CK10">
            <v>753867</v>
          </cell>
          <cell r="CL10">
            <v>0</v>
          </cell>
          <cell r="CM10">
            <v>0</v>
          </cell>
          <cell r="CN10">
            <v>0</v>
          </cell>
          <cell r="CO10">
            <v>0</v>
          </cell>
          <cell r="CP10">
            <v>-10800</v>
          </cell>
          <cell r="CQ10">
            <v>-7279</v>
          </cell>
          <cell r="CR10">
            <v>-22102</v>
          </cell>
          <cell r="CS10"/>
          <cell r="CT10">
            <v>782006.13</v>
          </cell>
          <cell r="CU10">
            <v>-21020</v>
          </cell>
          <cell r="CW10">
            <v>0</v>
          </cell>
          <cell r="CY10">
            <v>-29381</v>
          </cell>
          <cell r="DE10">
            <v>782006.13</v>
          </cell>
          <cell r="DF10">
            <v>0</v>
          </cell>
          <cell r="DG10">
            <v>18099.990000000002</v>
          </cell>
          <cell r="DH10">
            <v>0</v>
          </cell>
          <cell r="DI10">
            <v>43521.25</v>
          </cell>
          <cell r="DJ10">
            <v>21020</v>
          </cell>
          <cell r="DK10">
            <v>2585.39</v>
          </cell>
          <cell r="DL10">
            <v>8886.01</v>
          </cell>
          <cell r="DM10">
            <v>0</v>
          </cell>
          <cell r="DN10">
            <v>8886.01</v>
          </cell>
          <cell r="DO10">
            <v>7588.86</v>
          </cell>
          <cell r="DP10">
            <v>600</v>
          </cell>
          <cell r="DQ10">
            <v>0</v>
          </cell>
          <cell r="DR10">
            <v>13516.84</v>
          </cell>
          <cell r="DS10">
            <v>4602</v>
          </cell>
          <cell r="DT10">
            <v>0</v>
          </cell>
          <cell r="DU10">
            <v>0</v>
          </cell>
          <cell r="DV10">
            <v>0</v>
          </cell>
          <cell r="DW10">
            <v>0</v>
          </cell>
          <cell r="DX10">
            <v>0</v>
          </cell>
          <cell r="DY10">
            <v>0</v>
          </cell>
          <cell r="DZ10">
            <v>0</v>
          </cell>
          <cell r="EA10">
            <v>29381</v>
          </cell>
          <cell r="EB10">
            <v>17</v>
          </cell>
          <cell r="EC10">
            <v>9353125</v>
          </cell>
          <cell r="ED10">
            <v>3125</v>
          </cell>
          <cell r="EE10" t="str">
            <v>St Botolph's Church of England Voluntary Controlled Primary School</v>
          </cell>
          <cell r="EF10" t="str">
            <v>Mr Mark Cobbold</v>
          </cell>
          <cell r="EG10" t="str">
            <v>admin@st-botolphs.suffolk.sch.uk</v>
          </cell>
          <cell r="EH10" t="str">
            <v>'01379890181</v>
          </cell>
          <cell r="ET10" t="str">
            <v>Y</v>
          </cell>
          <cell r="EU10" t="str">
            <v>FINAL</v>
          </cell>
          <cell r="EV10" t="str">
            <v>Y</v>
          </cell>
          <cell r="EW10" t="str">
            <v>Accruals</v>
          </cell>
          <cell r="EX10" t="str">
            <v>N</v>
          </cell>
          <cell r="EY10" t="str">
            <v>N</v>
          </cell>
          <cell r="EZ10">
            <v>128481.85999999975</v>
          </cell>
          <cell r="FA10">
            <v>0</v>
          </cell>
          <cell r="FB10">
            <v>6751.25</v>
          </cell>
          <cell r="FC10">
            <v>782006.13</v>
          </cell>
          <cell r="FD10">
            <v>0</v>
          </cell>
          <cell r="FE10">
            <v>18099.990000000002</v>
          </cell>
          <cell r="FF10">
            <v>0</v>
          </cell>
          <cell r="FG10">
            <v>43521.25</v>
          </cell>
          <cell r="FH10">
            <v>21020</v>
          </cell>
          <cell r="FI10">
            <v>2585.39</v>
          </cell>
          <cell r="FJ10">
            <v>0</v>
          </cell>
          <cell r="FK10">
            <v>8886.01</v>
          </cell>
          <cell r="FL10">
            <v>7588.86</v>
          </cell>
          <cell r="FM10">
            <v>600</v>
          </cell>
          <cell r="FN10">
            <v>0</v>
          </cell>
          <cell r="FO10">
            <v>13516.84</v>
          </cell>
          <cell r="FP10">
            <v>4602</v>
          </cell>
          <cell r="FQ10">
            <v>0</v>
          </cell>
          <cell r="FR10">
            <v>0</v>
          </cell>
          <cell r="FS10">
            <v>0</v>
          </cell>
          <cell r="FT10">
            <v>0</v>
          </cell>
          <cell r="FU10">
            <v>0</v>
          </cell>
          <cell r="FV10">
            <v>0</v>
          </cell>
          <cell r="FW10">
            <v>29381</v>
          </cell>
          <cell r="FX10">
            <v>461149.99</v>
          </cell>
          <cell r="FY10">
            <v>5023.33</v>
          </cell>
          <cell r="FZ10">
            <v>144983.26999999996</v>
          </cell>
          <cell r="GA10">
            <v>30425.200000000001</v>
          </cell>
          <cell r="GB10">
            <v>55324.97</v>
          </cell>
          <cell r="GC10">
            <v>0</v>
          </cell>
          <cell r="GD10">
            <v>19682.990000000002</v>
          </cell>
          <cell r="GE10">
            <v>4746.2700000000004</v>
          </cell>
          <cell r="GF10">
            <v>2354</v>
          </cell>
          <cell r="GG10">
            <v>0</v>
          </cell>
          <cell r="GH10">
            <v>4400.13</v>
          </cell>
          <cell r="GI10">
            <v>9531.56</v>
          </cell>
          <cell r="GJ10">
            <v>4993.7700000000004</v>
          </cell>
          <cell r="GK10">
            <v>0</v>
          </cell>
          <cell r="GL10">
            <v>5720.33</v>
          </cell>
          <cell r="GM10">
            <v>36955.64</v>
          </cell>
          <cell r="GN10">
            <v>0</v>
          </cell>
          <cell r="GO10">
            <v>5264.32</v>
          </cell>
          <cell r="GP10">
            <v>46726.21</v>
          </cell>
          <cell r="GQ10">
            <v>4888.58</v>
          </cell>
          <cell r="GR10">
            <v>0</v>
          </cell>
          <cell r="GS10">
            <v>7867.95</v>
          </cell>
          <cell r="GT10">
            <v>3400</v>
          </cell>
          <cell r="GU10">
            <v>0</v>
          </cell>
          <cell r="GV10">
            <v>38699.85</v>
          </cell>
          <cell r="GW10">
            <v>6956.25</v>
          </cell>
          <cell r="GX10">
            <v>14562.16</v>
          </cell>
          <cell r="GY10">
            <v>22691.21</v>
          </cell>
          <cell r="GZ10">
            <v>0</v>
          </cell>
          <cell r="HA10">
            <v>0</v>
          </cell>
          <cell r="HB10">
            <v>1921</v>
          </cell>
          <cell r="HC10">
            <v>0</v>
          </cell>
          <cell r="HD10">
            <v>0</v>
          </cell>
          <cell r="HE10">
            <v>1066712.7</v>
          </cell>
          <cell r="HF10">
            <v>0</v>
          </cell>
          <cell r="HG10">
            <v>0</v>
          </cell>
          <cell r="HH10">
            <v>1</v>
          </cell>
          <cell r="HI10">
            <v>0</v>
          </cell>
          <cell r="HJ10">
            <v>1001965.91</v>
          </cell>
          <cell r="HK10">
            <v>0</v>
          </cell>
          <cell r="HL10">
            <v>794</v>
          </cell>
          <cell r="HM10">
            <v>0</v>
          </cell>
          <cell r="HN10">
            <v>122020.34999999963</v>
          </cell>
          <cell r="HO10">
            <v>70704.039999999921</v>
          </cell>
        </row>
        <row r="11">
          <cell r="B11" t="str">
            <v>EE019</v>
          </cell>
          <cell r="C11">
            <v>-128502.1</v>
          </cell>
          <cell r="D11">
            <v>0</v>
          </cell>
          <cell r="E11">
            <v>-39133.33</v>
          </cell>
          <cell r="F11">
            <v>0</v>
          </cell>
          <cell r="G11">
            <v>-117862.5</v>
          </cell>
          <cell r="H11">
            <v>-69561</v>
          </cell>
          <cell r="I11">
            <v>0</v>
          </cell>
          <cell r="J11">
            <v>-68674.759999999995</v>
          </cell>
          <cell r="K11">
            <v>-24375.8</v>
          </cell>
          <cell r="L11">
            <v>0</v>
          </cell>
          <cell r="M11">
            <v>0</v>
          </cell>
          <cell r="N11">
            <v>-13478.64</v>
          </cell>
          <cell r="O11">
            <v>-1214.78</v>
          </cell>
          <cell r="P11">
            <v>0</v>
          </cell>
          <cell r="Q11">
            <v>0</v>
          </cell>
          <cell r="R11">
            <v>0</v>
          </cell>
          <cell r="S11">
            <v>0</v>
          </cell>
          <cell r="T11">
            <v>987964.7</v>
          </cell>
          <cell r="U11">
            <v>1995.21</v>
          </cell>
          <cell r="V11">
            <v>0</v>
          </cell>
          <cell r="W11">
            <v>94461.83</v>
          </cell>
          <cell r="X11">
            <v>125938.42</v>
          </cell>
          <cell r="Y11">
            <v>0</v>
          </cell>
          <cell r="Z11">
            <v>48608.32</v>
          </cell>
          <cell r="AA11">
            <v>9936.42</v>
          </cell>
          <cell r="AB11">
            <v>604719.68000000005</v>
          </cell>
          <cell r="AC11">
            <v>0</v>
          </cell>
          <cell r="AD11">
            <v>0</v>
          </cell>
          <cell r="AE11">
            <v>24340.080000000002</v>
          </cell>
          <cell r="AF11">
            <v>37555.269999999997</v>
          </cell>
          <cell r="AG11">
            <v>0</v>
          </cell>
          <cell r="AH11">
            <v>5230.3</v>
          </cell>
          <cell r="AI11">
            <v>41275.15</v>
          </cell>
          <cell r="AJ11">
            <v>0</v>
          </cell>
          <cell r="AK11">
            <v>13314.06</v>
          </cell>
          <cell r="AL11">
            <v>61648.66</v>
          </cell>
          <cell r="AM11">
            <v>9898.27</v>
          </cell>
          <cell r="AN11">
            <v>0</v>
          </cell>
          <cell r="AO11">
            <v>8297.2099999999991</v>
          </cell>
          <cell r="AP11">
            <v>8800</v>
          </cell>
          <cell r="AQ11">
            <v>40</v>
          </cell>
          <cell r="AR11">
            <v>92412.17</v>
          </cell>
          <cell r="AS11">
            <v>69030.66</v>
          </cell>
          <cell r="AT11">
            <v>10627.5</v>
          </cell>
          <cell r="AU11">
            <v>19322.71</v>
          </cell>
          <cell r="AV11">
            <v>0</v>
          </cell>
          <cell r="AW11">
            <v>0</v>
          </cell>
          <cell r="AX11">
            <v>0</v>
          </cell>
          <cell r="AY11">
            <v>0</v>
          </cell>
          <cell r="AZ11">
            <v>-10458.06</v>
          </cell>
          <cell r="BA11">
            <v>5514.15</v>
          </cell>
          <cell r="BC11">
            <v>1800488.6799999992</v>
          </cell>
          <cell r="BE11">
            <v>-27306.75</v>
          </cell>
          <cell r="BF11">
            <v>0</v>
          </cell>
          <cell r="BG11">
            <v>0</v>
          </cell>
          <cell r="BH11">
            <v>0</v>
          </cell>
          <cell r="BI11">
            <v>0</v>
          </cell>
          <cell r="BJ11">
            <v>6028</v>
          </cell>
          <cell r="BK11">
            <v>0</v>
          </cell>
          <cell r="BL11">
            <v>6028</v>
          </cell>
          <cell r="BM11">
            <v>14097.630000000001</v>
          </cell>
          <cell r="BN11">
            <v>0</v>
          </cell>
          <cell r="BO11">
            <v>14097.630000000001</v>
          </cell>
          <cell r="BP11">
            <v>-7181.119999999999</v>
          </cell>
          <cell r="BR11">
            <v>-4943.91</v>
          </cell>
          <cell r="BS11">
            <v>-4943.91</v>
          </cell>
          <cell r="BT11">
            <v>0</v>
          </cell>
          <cell r="BU11">
            <v>-18422.55</v>
          </cell>
          <cell r="BV11">
            <v>61648.66</v>
          </cell>
          <cell r="BX11">
            <v>1807669.7999999996</v>
          </cell>
          <cell r="BY11">
            <v>1800488.6799999995</v>
          </cell>
          <cell r="BZ11">
            <v>1800488.6799999992</v>
          </cell>
          <cell r="CB11">
            <v>0</v>
          </cell>
          <cell r="CC11">
            <v>0</v>
          </cell>
          <cell r="CD11">
            <v>0</v>
          </cell>
          <cell r="CE11">
            <v>19</v>
          </cell>
          <cell r="CF11">
            <v>214106.29999999981</v>
          </cell>
          <cell r="CG11">
            <v>165373.20000000088</v>
          </cell>
          <cell r="CH11">
            <v>39889.68</v>
          </cell>
          <cell r="CI11">
            <v>47070.8</v>
          </cell>
          <cell r="CK11">
            <v>1758937</v>
          </cell>
          <cell r="CL11">
            <v>0</v>
          </cell>
          <cell r="CM11">
            <v>-62283.97</v>
          </cell>
          <cell r="CN11">
            <v>-1270</v>
          </cell>
          <cell r="CO11">
            <v>0</v>
          </cell>
          <cell r="CP11">
            <v>0</v>
          </cell>
          <cell r="CQ11">
            <v>-19524</v>
          </cell>
          <cell r="CR11">
            <v>-50037</v>
          </cell>
          <cell r="CS11"/>
          <cell r="CT11">
            <v>1887439.1</v>
          </cell>
          <cell r="CU11">
            <v>0</v>
          </cell>
          <cell r="CW11">
            <v>0</v>
          </cell>
          <cell r="CY11">
            <v>-69561</v>
          </cell>
          <cell r="DE11">
            <v>1887439.1</v>
          </cell>
          <cell r="DF11">
            <v>0</v>
          </cell>
          <cell r="DG11">
            <v>39133.33</v>
          </cell>
          <cell r="DH11">
            <v>0</v>
          </cell>
          <cell r="DI11">
            <v>117862.5</v>
          </cell>
          <cell r="DJ11">
            <v>0</v>
          </cell>
          <cell r="DK11">
            <v>0</v>
          </cell>
          <cell r="DL11">
            <v>68674.759999999995</v>
          </cell>
          <cell r="DM11">
            <v>0</v>
          </cell>
          <cell r="DN11">
            <v>68674.759999999995</v>
          </cell>
          <cell r="DO11">
            <v>24375.8</v>
          </cell>
          <cell r="DP11">
            <v>0</v>
          </cell>
          <cell r="DQ11">
            <v>0</v>
          </cell>
          <cell r="DR11">
            <v>18422.55</v>
          </cell>
          <cell r="DS11">
            <v>1214.78</v>
          </cell>
          <cell r="DT11">
            <v>0</v>
          </cell>
          <cell r="DU11">
            <v>0</v>
          </cell>
          <cell r="DV11">
            <v>0</v>
          </cell>
          <cell r="DW11">
            <v>0</v>
          </cell>
          <cell r="DX11">
            <v>0</v>
          </cell>
          <cell r="DY11">
            <v>0</v>
          </cell>
          <cell r="DZ11">
            <v>0</v>
          </cell>
          <cell r="EA11">
            <v>69561</v>
          </cell>
          <cell r="EB11">
            <v>19</v>
          </cell>
          <cell r="EC11">
            <v>9352068</v>
          </cell>
          <cell r="ED11">
            <v>2068</v>
          </cell>
          <cell r="EE11" t="str">
            <v>Carlton Colville Primary School</v>
          </cell>
          <cell r="EF11" t="str">
            <v>Mr Benjamin Axon</v>
          </cell>
          <cell r="EG11" t="str">
            <v xml:space="preserve">office@carltoncolvilleprimary.co.uk </v>
          </cell>
          <cell r="EH11" t="str">
            <v>'01502572682</v>
          </cell>
          <cell r="ET11" t="str">
            <v>Y</v>
          </cell>
          <cell r="EU11" t="str">
            <v>FINAL</v>
          </cell>
          <cell r="EV11" t="str">
            <v>Y</v>
          </cell>
          <cell r="EW11" t="str">
            <v>Accruals</v>
          </cell>
          <cell r="EX11" t="str">
            <v>N</v>
          </cell>
          <cell r="EY11" t="str">
            <v>N</v>
          </cell>
          <cell r="EZ11">
            <v>214106.29999999981</v>
          </cell>
          <cell r="FA11">
            <v>0</v>
          </cell>
          <cell r="FB11">
            <v>39889.68</v>
          </cell>
          <cell r="FC11">
            <v>1887439.1</v>
          </cell>
          <cell r="FD11">
            <v>0</v>
          </cell>
          <cell r="FE11">
            <v>39133.33</v>
          </cell>
          <cell r="FF11">
            <v>0</v>
          </cell>
          <cell r="FG11">
            <v>117862.5</v>
          </cell>
          <cell r="FH11">
            <v>0</v>
          </cell>
          <cell r="FI11">
            <v>0</v>
          </cell>
          <cell r="FJ11">
            <v>0</v>
          </cell>
          <cell r="FK11">
            <v>68674.759999999995</v>
          </cell>
          <cell r="FL11">
            <v>24375.8</v>
          </cell>
          <cell r="FM11">
            <v>0</v>
          </cell>
          <cell r="FN11">
            <v>0</v>
          </cell>
          <cell r="FO11">
            <v>18422.55</v>
          </cell>
          <cell r="FP11">
            <v>1214.78</v>
          </cell>
          <cell r="FQ11">
            <v>0</v>
          </cell>
          <cell r="FR11">
            <v>0</v>
          </cell>
          <cell r="FS11">
            <v>0</v>
          </cell>
          <cell r="FT11">
            <v>0</v>
          </cell>
          <cell r="FU11">
            <v>0</v>
          </cell>
          <cell r="FV11">
            <v>0</v>
          </cell>
          <cell r="FW11">
            <v>69561</v>
          </cell>
          <cell r="FX11">
            <v>987964.7</v>
          </cell>
          <cell r="FY11">
            <v>1995.21</v>
          </cell>
          <cell r="FZ11">
            <v>623175.31999999995</v>
          </cell>
          <cell r="GA11">
            <v>94461.83</v>
          </cell>
          <cell r="GB11">
            <v>125938.42</v>
          </cell>
          <cell r="GC11">
            <v>0</v>
          </cell>
          <cell r="GD11">
            <v>48608.32</v>
          </cell>
          <cell r="GE11">
            <v>9936.42</v>
          </cell>
          <cell r="GF11">
            <v>13314.169999999998</v>
          </cell>
          <cell r="GG11">
            <v>0</v>
          </cell>
          <cell r="GH11">
            <v>0</v>
          </cell>
          <cell r="GI11">
            <v>24340.080000000002</v>
          </cell>
          <cell r="GJ11">
            <v>5785.4600000000028</v>
          </cell>
          <cell r="GK11">
            <v>0</v>
          </cell>
          <cell r="GL11">
            <v>5230.3</v>
          </cell>
          <cell r="GM11">
            <v>41275.15</v>
          </cell>
          <cell r="GN11">
            <v>0</v>
          </cell>
          <cell r="GO11">
            <v>13314.06</v>
          </cell>
          <cell r="GP11">
            <v>61648.66</v>
          </cell>
          <cell r="GQ11">
            <v>9898.27</v>
          </cell>
          <cell r="GR11">
            <v>0</v>
          </cell>
          <cell r="GS11">
            <v>8297.2099999999991</v>
          </cell>
          <cell r="GT11">
            <v>8800</v>
          </cell>
          <cell r="GU11">
            <v>40</v>
          </cell>
          <cell r="GV11">
            <v>92412.17</v>
          </cell>
          <cell r="GW11">
            <v>69030.66</v>
          </cell>
          <cell r="GX11">
            <v>10627.5</v>
          </cell>
          <cell r="GY11">
            <v>19322.71</v>
          </cell>
          <cell r="GZ11">
            <v>0</v>
          </cell>
          <cell r="HA11">
            <v>0</v>
          </cell>
          <cell r="HB11">
            <v>0</v>
          </cell>
          <cell r="HC11">
            <v>0</v>
          </cell>
          <cell r="HD11">
            <v>0</v>
          </cell>
          <cell r="HE11">
            <v>27306.75</v>
          </cell>
          <cell r="HF11">
            <v>0</v>
          </cell>
          <cell r="HG11">
            <v>0</v>
          </cell>
          <cell r="HH11">
            <v>1</v>
          </cell>
          <cell r="HI11">
            <v>0</v>
          </cell>
          <cell r="HJ11">
            <v>0</v>
          </cell>
          <cell r="HK11">
            <v>6028</v>
          </cell>
          <cell r="HL11">
            <v>14097.630000000001</v>
          </cell>
          <cell r="HM11">
            <v>147173</v>
          </cell>
          <cell r="HN11">
            <v>18200.500000000466</v>
          </cell>
          <cell r="HO11">
            <v>47070.8</v>
          </cell>
        </row>
        <row r="12">
          <cell r="B12" t="str">
            <v>EE022</v>
          </cell>
          <cell r="C12">
            <v>-82868.08</v>
          </cell>
          <cell r="D12">
            <v>0</v>
          </cell>
          <cell r="E12">
            <v>-49493.33</v>
          </cell>
          <cell r="F12">
            <v>0</v>
          </cell>
          <cell r="G12">
            <v>-31845</v>
          </cell>
          <cell r="H12">
            <v>-33739</v>
          </cell>
          <cell r="I12">
            <v>-1922.73</v>
          </cell>
          <cell r="J12">
            <v>-21179.74</v>
          </cell>
          <cell r="K12">
            <v>-6423.42</v>
          </cell>
          <cell r="L12">
            <v>0</v>
          </cell>
          <cell r="M12">
            <v>0</v>
          </cell>
          <cell r="N12">
            <v>-9049.7900000000009</v>
          </cell>
          <cell r="O12">
            <v>-4237.63</v>
          </cell>
          <cell r="P12">
            <v>0</v>
          </cell>
          <cell r="Q12">
            <v>0</v>
          </cell>
          <cell r="R12">
            <v>0</v>
          </cell>
          <cell r="S12">
            <v>0</v>
          </cell>
          <cell r="T12">
            <v>286847.46000000002</v>
          </cell>
          <cell r="U12">
            <v>0</v>
          </cell>
          <cell r="V12">
            <v>0</v>
          </cell>
          <cell r="W12">
            <v>0</v>
          </cell>
          <cell r="X12">
            <v>66789.740000000005</v>
          </cell>
          <cell r="Y12">
            <v>0</v>
          </cell>
          <cell r="Z12">
            <v>21910.51</v>
          </cell>
          <cell r="AA12">
            <v>12526.64</v>
          </cell>
          <cell r="AB12">
            <v>161478.5</v>
          </cell>
          <cell r="AC12">
            <v>3866.76</v>
          </cell>
          <cell r="AD12">
            <v>0</v>
          </cell>
          <cell r="AE12">
            <v>8269.91</v>
          </cell>
          <cell r="AF12">
            <v>0</v>
          </cell>
          <cell r="AG12">
            <v>23341.200000000001</v>
          </cell>
          <cell r="AH12">
            <v>1943.98</v>
          </cell>
          <cell r="AI12">
            <v>10280.879999999999</v>
          </cell>
          <cell r="AJ12">
            <v>0</v>
          </cell>
          <cell r="AK12">
            <v>2688.94</v>
          </cell>
          <cell r="AL12">
            <v>34179.11</v>
          </cell>
          <cell r="AM12">
            <v>1840.75</v>
          </cell>
          <cell r="AN12">
            <v>0</v>
          </cell>
          <cell r="AO12">
            <v>5684.29</v>
          </cell>
          <cell r="AP12">
            <v>2020</v>
          </cell>
          <cell r="AQ12">
            <v>2718.84</v>
          </cell>
          <cell r="AR12">
            <v>20042.82</v>
          </cell>
          <cell r="AS12">
            <v>0</v>
          </cell>
          <cell r="AT12">
            <v>4602.82</v>
          </cell>
          <cell r="AU12">
            <v>10684.59</v>
          </cell>
          <cell r="AV12">
            <v>0</v>
          </cell>
          <cell r="AW12">
            <v>66.83</v>
          </cell>
          <cell r="AX12">
            <v>0</v>
          </cell>
          <cell r="AY12">
            <v>0</v>
          </cell>
          <cell r="AZ12">
            <v>-1037.0999999999999</v>
          </cell>
          <cell r="BA12">
            <v>210.26</v>
          </cell>
          <cell r="BC12">
            <v>440199.00999999966</v>
          </cell>
          <cell r="BE12">
            <v>0</v>
          </cell>
          <cell r="BF12">
            <v>0</v>
          </cell>
          <cell r="BG12">
            <v>0</v>
          </cell>
          <cell r="BH12">
            <v>0</v>
          </cell>
          <cell r="BI12">
            <v>0</v>
          </cell>
          <cell r="BJ12">
            <v>0</v>
          </cell>
          <cell r="BK12">
            <v>0</v>
          </cell>
          <cell r="BL12">
            <v>0</v>
          </cell>
          <cell r="BM12">
            <v>0</v>
          </cell>
          <cell r="BN12">
            <v>0</v>
          </cell>
          <cell r="BO12">
            <v>0</v>
          </cell>
          <cell r="BP12">
            <v>0</v>
          </cell>
          <cell r="BR12">
            <v>-826.83999999999992</v>
          </cell>
          <cell r="BS12">
            <v>-826.83999999999992</v>
          </cell>
          <cell r="BT12">
            <v>0</v>
          </cell>
          <cell r="BU12">
            <v>-9876.630000000001</v>
          </cell>
          <cell r="BV12">
            <v>34179.11</v>
          </cell>
          <cell r="BX12">
            <v>440199.01000000007</v>
          </cell>
          <cell r="BY12">
            <v>440199.01000000007</v>
          </cell>
          <cell r="BZ12">
            <v>440199.00999999966</v>
          </cell>
          <cell r="CB12">
            <v>0</v>
          </cell>
          <cell r="CC12">
            <v>0</v>
          </cell>
          <cell r="CD12">
            <v>0</v>
          </cell>
          <cell r="CE12">
            <v>22</v>
          </cell>
          <cell r="CF12">
            <v>137712.48000000021</v>
          </cell>
          <cell r="CG12">
            <v>223348.99000000034</v>
          </cell>
          <cell r="CH12">
            <v>47.769999999999982</v>
          </cell>
          <cell r="CI12">
            <v>47.77</v>
          </cell>
          <cell r="CK12">
            <v>525836</v>
          </cell>
          <cell r="CL12">
            <v>0</v>
          </cell>
          <cell r="CM12">
            <v>-52147.98000000001</v>
          </cell>
          <cell r="CN12">
            <v>-612</v>
          </cell>
          <cell r="CO12">
            <v>0</v>
          </cell>
          <cell r="CP12">
            <v>0</v>
          </cell>
          <cell r="CQ12">
            <v>-16903</v>
          </cell>
          <cell r="CR12">
            <v>-16836</v>
          </cell>
          <cell r="CS12"/>
          <cell r="CT12">
            <v>608704.07999999996</v>
          </cell>
          <cell r="CU12">
            <v>0</v>
          </cell>
          <cell r="CW12">
            <v>0</v>
          </cell>
          <cell r="CY12">
            <v>-33739</v>
          </cell>
          <cell r="DE12">
            <v>608704.07999999996</v>
          </cell>
          <cell r="DF12">
            <v>0</v>
          </cell>
          <cell r="DG12">
            <v>49493.33</v>
          </cell>
          <cell r="DH12">
            <v>0</v>
          </cell>
          <cell r="DI12">
            <v>31845</v>
          </cell>
          <cell r="DJ12">
            <v>0</v>
          </cell>
          <cell r="DK12">
            <v>1922.73</v>
          </cell>
          <cell r="DL12">
            <v>21179.74</v>
          </cell>
          <cell r="DM12">
            <v>0</v>
          </cell>
          <cell r="DN12">
            <v>21179.74</v>
          </cell>
          <cell r="DO12">
            <v>6423.42</v>
          </cell>
          <cell r="DP12">
            <v>0</v>
          </cell>
          <cell r="DQ12">
            <v>0</v>
          </cell>
          <cell r="DR12">
            <v>9876.6299999999992</v>
          </cell>
          <cell r="DS12">
            <v>4237.63</v>
          </cell>
          <cell r="DT12">
            <v>0</v>
          </cell>
          <cell r="DU12">
            <v>0</v>
          </cell>
          <cell r="DV12">
            <v>0</v>
          </cell>
          <cell r="DW12">
            <v>0</v>
          </cell>
          <cell r="DX12">
            <v>0</v>
          </cell>
          <cell r="DY12">
            <v>0</v>
          </cell>
          <cell r="DZ12">
            <v>0</v>
          </cell>
          <cell r="EA12">
            <v>33739</v>
          </cell>
          <cell r="EB12">
            <v>22</v>
          </cell>
          <cell r="EC12">
            <v>9353083</v>
          </cell>
          <cell r="ED12">
            <v>3083</v>
          </cell>
          <cell r="EE12" t="str">
            <v>Corton Church of England Voluntary Aided Primary School</v>
          </cell>
          <cell r="EF12" t="str">
            <v>Mrs Nicola Rowland</v>
          </cell>
          <cell r="EG12" t="str">
            <v>office@corton.suffolk.sch.uk</v>
          </cell>
          <cell r="EH12" t="str">
            <v>'01502730596</v>
          </cell>
          <cell r="ET12" t="str">
            <v>Y</v>
          </cell>
          <cell r="EU12" t="str">
            <v>FINAL</v>
          </cell>
          <cell r="EV12" t="str">
            <v>Y</v>
          </cell>
          <cell r="EW12" t="str">
            <v>Accruals</v>
          </cell>
          <cell r="EX12" t="str">
            <v>N</v>
          </cell>
          <cell r="EY12" t="str">
            <v>N</v>
          </cell>
          <cell r="EZ12">
            <v>137712.48000000021</v>
          </cell>
          <cell r="FA12">
            <v>0</v>
          </cell>
          <cell r="FB12">
            <v>47.769999999999982</v>
          </cell>
          <cell r="FC12">
            <v>608704.07999999996</v>
          </cell>
          <cell r="FD12">
            <v>0</v>
          </cell>
          <cell r="FE12">
            <v>49493.33</v>
          </cell>
          <cell r="FF12">
            <v>0</v>
          </cell>
          <cell r="FG12">
            <v>31845</v>
          </cell>
          <cell r="FH12">
            <v>0</v>
          </cell>
          <cell r="FI12">
            <v>1922.73</v>
          </cell>
          <cell r="FJ12">
            <v>0</v>
          </cell>
          <cell r="FK12">
            <v>21179.74</v>
          </cell>
          <cell r="FL12">
            <v>6423.42</v>
          </cell>
          <cell r="FM12">
            <v>0</v>
          </cell>
          <cell r="FN12">
            <v>0</v>
          </cell>
          <cell r="FO12">
            <v>9876.6299999999992</v>
          </cell>
          <cell r="FP12">
            <v>4237.63</v>
          </cell>
          <cell r="FQ12">
            <v>0</v>
          </cell>
          <cell r="FR12">
            <v>0</v>
          </cell>
          <cell r="FS12">
            <v>0</v>
          </cell>
          <cell r="FT12">
            <v>0</v>
          </cell>
          <cell r="FU12">
            <v>0</v>
          </cell>
          <cell r="FV12">
            <v>0</v>
          </cell>
          <cell r="FW12">
            <v>33739</v>
          </cell>
          <cell r="FX12">
            <v>286847.46000000002</v>
          </cell>
          <cell r="FY12">
            <v>0</v>
          </cell>
          <cell r="FZ12">
            <v>158644.5</v>
          </cell>
          <cell r="GA12">
            <v>0</v>
          </cell>
          <cell r="GB12">
            <v>66789.740000000005</v>
          </cell>
          <cell r="GC12">
            <v>0</v>
          </cell>
          <cell r="GD12">
            <v>33420.590000000011</v>
          </cell>
          <cell r="GE12">
            <v>1016.5599999999886</v>
          </cell>
          <cell r="GF12">
            <v>5602</v>
          </cell>
          <cell r="GG12">
            <v>1098.7600000000002</v>
          </cell>
          <cell r="GH12">
            <v>0</v>
          </cell>
          <cell r="GI12">
            <v>8269.91</v>
          </cell>
          <cell r="GJ12">
            <v>0</v>
          </cell>
          <cell r="GK12">
            <v>23341.200000000001</v>
          </cell>
          <cell r="GL12">
            <v>1943.98</v>
          </cell>
          <cell r="GM12">
            <v>10280.879999999999</v>
          </cell>
          <cell r="GN12">
            <v>0</v>
          </cell>
          <cell r="GO12">
            <v>2688.94</v>
          </cell>
          <cell r="GP12">
            <v>34179.11</v>
          </cell>
          <cell r="GQ12">
            <v>1840.75</v>
          </cell>
          <cell r="GR12">
            <v>0</v>
          </cell>
          <cell r="GS12">
            <v>5684.29</v>
          </cell>
          <cell r="GT12">
            <v>2020</v>
          </cell>
          <cell r="GU12">
            <v>2718.84</v>
          </cell>
          <cell r="GV12">
            <v>20042.82</v>
          </cell>
          <cell r="GW12">
            <v>0</v>
          </cell>
          <cell r="GX12">
            <v>4602.82</v>
          </cell>
          <cell r="GY12">
            <v>10684.59</v>
          </cell>
          <cell r="GZ12">
            <v>0</v>
          </cell>
          <cell r="HA12">
            <v>0</v>
          </cell>
          <cell r="HB12">
            <v>66.83</v>
          </cell>
          <cell r="HC12">
            <v>0</v>
          </cell>
          <cell r="HD12">
            <v>0</v>
          </cell>
          <cell r="HE12">
            <v>0</v>
          </cell>
          <cell r="HF12">
            <v>0</v>
          </cell>
          <cell r="HG12">
            <v>0</v>
          </cell>
          <cell r="HH12">
            <v>1</v>
          </cell>
          <cell r="HI12">
            <v>0</v>
          </cell>
          <cell r="HJ12">
            <v>0</v>
          </cell>
          <cell r="HK12">
            <v>0</v>
          </cell>
          <cell r="HL12">
            <v>0</v>
          </cell>
          <cell r="HM12">
            <v>223349</v>
          </cell>
          <cell r="HN12">
            <v>0.47000000055413693</v>
          </cell>
          <cell r="HO12">
            <v>47.77</v>
          </cell>
        </row>
        <row r="13">
          <cell r="B13" t="str">
            <v>EE025</v>
          </cell>
          <cell r="C13">
            <v>-60430.62</v>
          </cell>
          <cell r="D13">
            <v>0</v>
          </cell>
          <cell r="E13">
            <v>-37400</v>
          </cell>
          <cell r="F13">
            <v>0</v>
          </cell>
          <cell r="G13">
            <v>-40295</v>
          </cell>
          <cell r="H13">
            <v>-34883</v>
          </cell>
          <cell r="I13">
            <v>-8258.6</v>
          </cell>
          <cell r="J13">
            <v>-13320.79</v>
          </cell>
          <cell r="K13">
            <v>-21137.47</v>
          </cell>
          <cell r="L13">
            <v>0</v>
          </cell>
          <cell r="M13">
            <v>-2944</v>
          </cell>
          <cell r="N13">
            <v>-12618.29</v>
          </cell>
          <cell r="O13">
            <v>0</v>
          </cell>
          <cell r="P13">
            <v>0</v>
          </cell>
          <cell r="Q13">
            <v>0</v>
          </cell>
          <cell r="R13">
            <v>0</v>
          </cell>
          <cell r="S13">
            <v>0</v>
          </cell>
          <cell r="T13">
            <v>470497.1</v>
          </cell>
          <cell r="U13">
            <v>17314.05</v>
          </cell>
          <cell r="V13">
            <v>0</v>
          </cell>
          <cell r="W13">
            <v>7498.45</v>
          </cell>
          <cell r="X13">
            <v>57750.12</v>
          </cell>
          <cell r="Y13">
            <v>0</v>
          </cell>
          <cell r="Z13">
            <v>0</v>
          </cell>
          <cell r="AA13">
            <v>1251</v>
          </cell>
          <cell r="AB13">
            <v>168155.02</v>
          </cell>
          <cell r="AC13">
            <v>18055.21</v>
          </cell>
          <cell r="AD13">
            <v>3006.5</v>
          </cell>
          <cell r="AE13">
            <v>13253.11</v>
          </cell>
          <cell r="AF13">
            <v>490</v>
          </cell>
          <cell r="AG13">
            <v>21648.080000000002</v>
          </cell>
          <cell r="AH13">
            <v>7474.82</v>
          </cell>
          <cell r="AI13">
            <v>35309.019999999997</v>
          </cell>
          <cell r="AJ13">
            <v>0</v>
          </cell>
          <cell r="AK13">
            <v>9695.8700000000008</v>
          </cell>
          <cell r="AL13">
            <v>24767.37</v>
          </cell>
          <cell r="AM13">
            <v>12753.57</v>
          </cell>
          <cell r="AN13">
            <v>0</v>
          </cell>
          <cell r="AO13">
            <v>9233.64</v>
          </cell>
          <cell r="AP13">
            <v>3620</v>
          </cell>
          <cell r="AQ13">
            <v>60</v>
          </cell>
          <cell r="AR13">
            <v>52297.42</v>
          </cell>
          <cell r="AS13">
            <v>2134.9499999999998</v>
          </cell>
          <cell r="AT13">
            <v>18471.79</v>
          </cell>
          <cell r="AU13">
            <v>20541.95</v>
          </cell>
          <cell r="AV13">
            <v>0</v>
          </cell>
          <cell r="AW13">
            <v>5884.3</v>
          </cell>
          <cell r="AX13">
            <v>0</v>
          </cell>
          <cell r="AY13">
            <v>0</v>
          </cell>
          <cell r="AZ13">
            <v>-10287.42</v>
          </cell>
          <cell r="BA13">
            <v>3272.6</v>
          </cell>
          <cell r="BC13">
            <v>742860.75000000012</v>
          </cell>
          <cell r="BE13">
            <v>0</v>
          </cell>
          <cell r="BF13">
            <v>0</v>
          </cell>
          <cell r="BG13">
            <v>0</v>
          </cell>
          <cell r="BH13">
            <v>0</v>
          </cell>
          <cell r="BI13">
            <v>0</v>
          </cell>
          <cell r="BJ13">
            <v>0</v>
          </cell>
          <cell r="BK13">
            <v>0</v>
          </cell>
          <cell r="BL13">
            <v>0</v>
          </cell>
          <cell r="BM13">
            <v>0</v>
          </cell>
          <cell r="BN13">
            <v>0</v>
          </cell>
          <cell r="BO13">
            <v>0</v>
          </cell>
          <cell r="BP13">
            <v>0</v>
          </cell>
          <cell r="BR13">
            <v>-7014.82</v>
          </cell>
          <cell r="BS13">
            <v>-7014.82</v>
          </cell>
          <cell r="BT13">
            <v>0</v>
          </cell>
          <cell r="BU13">
            <v>-19633.11</v>
          </cell>
          <cell r="BV13">
            <v>24767.37</v>
          </cell>
          <cell r="BX13">
            <v>742860.74999999988</v>
          </cell>
          <cell r="BY13">
            <v>742860.74999999988</v>
          </cell>
          <cell r="BZ13">
            <v>742860.75000000012</v>
          </cell>
          <cell r="CB13">
            <v>0</v>
          </cell>
          <cell r="CC13">
            <v>0</v>
          </cell>
          <cell r="CD13">
            <v>0</v>
          </cell>
          <cell r="CE13">
            <v>25</v>
          </cell>
          <cell r="CF13">
            <v>133075.43000000005</v>
          </cell>
          <cell r="CG13">
            <v>107520.24999999988</v>
          </cell>
          <cell r="CH13">
            <v>0</v>
          </cell>
          <cell r="CI13">
            <v>0</v>
          </cell>
          <cell r="CK13">
            <v>717306</v>
          </cell>
          <cell r="CL13">
            <v>0</v>
          </cell>
          <cell r="CM13">
            <v>-28969.699999999997</v>
          </cell>
          <cell r="CN13">
            <v>-705</v>
          </cell>
          <cell r="CO13">
            <v>0</v>
          </cell>
          <cell r="CP13">
            <v>0</v>
          </cell>
          <cell r="CQ13">
            <v>-7317</v>
          </cell>
          <cell r="CR13">
            <v>-17311</v>
          </cell>
          <cell r="CS13"/>
          <cell r="CT13">
            <v>777736.62</v>
          </cell>
          <cell r="CU13">
            <v>-10255</v>
          </cell>
          <cell r="CW13">
            <v>0</v>
          </cell>
          <cell r="CY13">
            <v>-24628</v>
          </cell>
          <cell r="DE13">
            <v>777736.62</v>
          </cell>
          <cell r="DF13">
            <v>0</v>
          </cell>
          <cell r="DG13">
            <v>37400</v>
          </cell>
          <cell r="DH13">
            <v>0</v>
          </cell>
          <cell r="DI13">
            <v>40295</v>
          </cell>
          <cell r="DJ13">
            <v>10255</v>
          </cell>
          <cell r="DK13">
            <v>8258.6</v>
          </cell>
          <cell r="DL13">
            <v>13320.79</v>
          </cell>
          <cell r="DM13">
            <v>3387</v>
          </cell>
          <cell r="DN13">
            <v>9933.7900000000009</v>
          </cell>
          <cell r="DO13">
            <v>21137.47</v>
          </cell>
          <cell r="DP13">
            <v>0</v>
          </cell>
          <cell r="DQ13">
            <v>2944</v>
          </cell>
          <cell r="DR13">
            <v>19633.11</v>
          </cell>
          <cell r="DS13">
            <v>0</v>
          </cell>
          <cell r="DT13">
            <v>0</v>
          </cell>
          <cell r="DU13">
            <v>0</v>
          </cell>
          <cell r="DV13">
            <v>0</v>
          </cell>
          <cell r="DW13">
            <v>0</v>
          </cell>
          <cell r="DX13">
            <v>0</v>
          </cell>
          <cell r="DY13">
            <v>0</v>
          </cell>
          <cell r="DZ13">
            <v>0</v>
          </cell>
          <cell r="EA13">
            <v>24628</v>
          </cell>
          <cell r="EB13">
            <v>25</v>
          </cell>
          <cell r="EC13">
            <v>9353329</v>
          </cell>
          <cell r="ED13">
            <v>3329</v>
          </cell>
          <cell r="EE13" t="str">
            <v>Sir Robert Hitcham Church of England Voluntary Aided School</v>
          </cell>
          <cell r="EF13" t="str">
            <v>Mrs Laura Dumolo</v>
          </cell>
          <cell r="EG13" t="str">
            <v>admin@sirroberthitcham.suffolk.sch.uk</v>
          </cell>
          <cell r="EH13" t="str">
            <v>'01728860201</v>
          </cell>
          <cell r="ET13" t="str">
            <v>Y</v>
          </cell>
          <cell r="EU13" t="str">
            <v>FINAL</v>
          </cell>
          <cell r="EV13" t="str">
            <v>Y</v>
          </cell>
          <cell r="EW13" t="str">
            <v>Accruals</v>
          </cell>
          <cell r="EX13" t="str">
            <v>N</v>
          </cell>
          <cell r="EY13" t="str">
            <v>N</v>
          </cell>
          <cell r="EZ13">
            <v>133075.43000000005</v>
          </cell>
          <cell r="FA13">
            <v>0</v>
          </cell>
          <cell r="FB13">
            <v>27148.36</v>
          </cell>
          <cell r="FC13">
            <v>777736.62</v>
          </cell>
          <cell r="FD13">
            <v>0</v>
          </cell>
          <cell r="FE13">
            <v>37400</v>
          </cell>
          <cell r="FF13">
            <v>0</v>
          </cell>
          <cell r="FG13">
            <v>40295</v>
          </cell>
          <cell r="FH13">
            <v>10255</v>
          </cell>
          <cell r="FI13">
            <v>8258.6</v>
          </cell>
          <cell r="FJ13">
            <v>3387</v>
          </cell>
          <cell r="FK13">
            <v>9933.7900000000009</v>
          </cell>
          <cell r="FL13">
            <v>21137.47</v>
          </cell>
          <cell r="FM13">
            <v>0</v>
          </cell>
          <cell r="FN13">
            <v>2944</v>
          </cell>
          <cell r="FO13">
            <v>19633.11</v>
          </cell>
          <cell r="FP13">
            <v>0</v>
          </cell>
          <cell r="FQ13">
            <v>0</v>
          </cell>
          <cell r="FR13">
            <v>0</v>
          </cell>
          <cell r="FS13">
            <v>0</v>
          </cell>
          <cell r="FT13">
            <v>0</v>
          </cell>
          <cell r="FU13">
            <v>0</v>
          </cell>
          <cell r="FV13">
            <v>0</v>
          </cell>
          <cell r="FW13">
            <v>24628</v>
          </cell>
          <cell r="FX13">
            <v>470497.1</v>
          </cell>
          <cell r="FY13">
            <v>17314.05</v>
          </cell>
          <cell r="FZ13">
            <v>183709.08</v>
          </cell>
          <cell r="GA13">
            <v>7498.45</v>
          </cell>
          <cell r="GB13">
            <v>57750.12</v>
          </cell>
          <cell r="GC13">
            <v>0</v>
          </cell>
          <cell r="GD13">
            <v>0</v>
          </cell>
          <cell r="GE13">
            <v>1251</v>
          </cell>
          <cell r="GF13">
            <v>4466.8999999999996</v>
          </cell>
          <cell r="GG13">
            <v>1040.75</v>
          </cell>
          <cell r="GH13">
            <v>0</v>
          </cell>
          <cell r="GI13">
            <v>13253.11</v>
          </cell>
          <cell r="GJ13">
            <v>490</v>
          </cell>
          <cell r="GK13">
            <v>21648.080000000002</v>
          </cell>
          <cell r="GL13">
            <v>7474.82</v>
          </cell>
          <cell r="GM13">
            <v>35309.019999999997</v>
          </cell>
          <cell r="GN13">
            <v>0</v>
          </cell>
          <cell r="GO13">
            <v>9695.8700000000008</v>
          </cell>
          <cell r="GP13">
            <v>24767.37</v>
          </cell>
          <cell r="GQ13">
            <v>12753.57</v>
          </cell>
          <cell r="GR13">
            <v>0</v>
          </cell>
          <cell r="GS13">
            <v>9233.64</v>
          </cell>
          <cell r="GT13">
            <v>3620</v>
          </cell>
          <cell r="GU13">
            <v>60</v>
          </cell>
          <cell r="GV13">
            <v>52297.42</v>
          </cell>
          <cell r="GW13">
            <v>2134.9499999999998</v>
          </cell>
          <cell r="GX13">
            <v>18471.79</v>
          </cell>
          <cell r="GY13">
            <v>20541.95</v>
          </cell>
          <cell r="GZ13">
            <v>0</v>
          </cell>
          <cell r="HA13">
            <v>0</v>
          </cell>
          <cell r="HB13">
            <v>5884.3</v>
          </cell>
          <cell r="HC13">
            <v>0</v>
          </cell>
          <cell r="HD13">
            <v>0</v>
          </cell>
          <cell r="HE13">
            <v>23570.48</v>
          </cell>
          <cell r="HF13">
            <v>0</v>
          </cell>
          <cell r="HG13">
            <v>0</v>
          </cell>
          <cell r="HH13">
            <v>1</v>
          </cell>
          <cell r="HI13">
            <v>0</v>
          </cell>
          <cell r="HJ13">
            <v>12141.6</v>
          </cell>
          <cell r="HK13">
            <v>0</v>
          </cell>
          <cell r="HL13">
            <v>0</v>
          </cell>
          <cell r="HM13">
            <v>0</v>
          </cell>
          <cell r="HN13">
            <v>107520.67999999993</v>
          </cell>
          <cell r="HO13">
            <v>38577.24</v>
          </cell>
        </row>
        <row r="14">
          <cell r="B14" t="str">
            <v>EE029</v>
          </cell>
          <cell r="C14">
            <v>-11921.88</v>
          </cell>
          <cell r="D14">
            <v>0</v>
          </cell>
          <cell r="E14">
            <v>-2700</v>
          </cell>
          <cell r="F14">
            <v>0</v>
          </cell>
          <cell r="G14">
            <v>-16350</v>
          </cell>
          <cell r="H14">
            <v>-24652</v>
          </cell>
          <cell r="I14">
            <v>0</v>
          </cell>
          <cell r="J14">
            <v>-2728.24</v>
          </cell>
          <cell r="K14">
            <v>-9890.5</v>
          </cell>
          <cell r="L14">
            <v>0</v>
          </cell>
          <cell r="M14">
            <v>0</v>
          </cell>
          <cell r="N14">
            <v>-13179.83</v>
          </cell>
          <cell r="O14">
            <v>-244.5</v>
          </cell>
          <cell r="P14">
            <v>0</v>
          </cell>
          <cell r="Q14">
            <v>0</v>
          </cell>
          <cell r="R14">
            <v>0</v>
          </cell>
          <cell r="S14">
            <v>0</v>
          </cell>
          <cell r="T14">
            <v>217039.69</v>
          </cell>
          <cell r="U14">
            <v>4301.09</v>
          </cell>
          <cell r="V14">
            <v>0</v>
          </cell>
          <cell r="W14">
            <v>10279.33</v>
          </cell>
          <cell r="X14">
            <v>24901.33</v>
          </cell>
          <cell r="Y14">
            <v>0</v>
          </cell>
          <cell r="Z14">
            <v>6724.94</v>
          </cell>
          <cell r="AA14">
            <v>1766.71</v>
          </cell>
          <cell r="AB14">
            <v>82982.77</v>
          </cell>
          <cell r="AC14">
            <v>849.7</v>
          </cell>
          <cell r="AD14">
            <v>100</v>
          </cell>
          <cell r="AE14">
            <v>4542.58</v>
          </cell>
          <cell r="AF14">
            <v>5521.24</v>
          </cell>
          <cell r="AG14">
            <v>847.22</v>
          </cell>
          <cell r="AH14">
            <v>1482.58</v>
          </cell>
          <cell r="AI14">
            <v>11455.11</v>
          </cell>
          <cell r="AJ14">
            <v>0</v>
          </cell>
          <cell r="AK14">
            <v>4014.2</v>
          </cell>
          <cell r="AL14">
            <v>35244.31</v>
          </cell>
          <cell r="AM14">
            <v>8648.17</v>
          </cell>
          <cell r="AN14">
            <v>0</v>
          </cell>
          <cell r="AO14">
            <v>8529.66</v>
          </cell>
          <cell r="AP14">
            <v>1100</v>
          </cell>
          <cell r="AQ14">
            <v>0</v>
          </cell>
          <cell r="AR14">
            <v>31151.01</v>
          </cell>
          <cell r="AS14">
            <v>1495.65</v>
          </cell>
          <cell r="AT14">
            <v>12960</v>
          </cell>
          <cell r="AU14">
            <v>9805.94</v>
          </cell>
          <cell r="AV14">
            <v>0</v>
          </cell>
          <cell r="AW14">
            <v>0</v>
          </cell>
          <cell r="AX14">
            <v>0</v>
          </cell>
          <cell r="AY14">
            <v>0</v>
          </cell>
          <cell r="AZ14">
            <v>-715.34</v>
          </cell>
          <cell r="BA14">
            <v>597.07000000000005</v>
          </cell>
          <cell r="BC14">
            <v>392293.71999999991</v>
          </cell>
          <cell r="BE14">
            <v>-15722.05</v>
          </cell>
          <cell r="BF14">
            <v>0</v>
          </cell>
          <cell r="BG14">
            <v>0</v>
          </cell>
          <cell r="BH14">
            <v>0</v>
          </cell>
          <cell r="BI14">
            <v>0</v>
          </cell>
          <cell r="BJ14">
            <v>4057.76</v>
          </cell>
          <cell r="BK14">
            <v>0</v>
          </cell>
          <cell r="BL14">
            <v>4057.76</v>
          </cell>
          <cell r="BM14">
            <v>0</v>
          </cell>
          <cell r="BN14">
            <v>0</v>
          </cell>
          <cell r="BO14">
            <v>0</v>
          </cell>
          <cell r="BP14">
            <v>-11664.289999999999</v>
          </cell>
          <cell r="BR14">
            <v>-118.26999999999998</v>
          </cell>
          <cell r="BS14">
            <v>-118.26999999999998</v>
          </cell>
          <cell r="BT14">
            <v>0</v>
          </cell>
          <cell r="BU14">
            <v>-13298.1</v>
          </cell>
          <cell r="BV14">
            <v>35244.31</v>
          </cell>
          <cell r="BX14">
            <v>403958.00999999995</v>
          </cell>
          <cell r="BY14">
            <v>392293.72</v>
          </cell>
          <cell r="BZ14">
            <v>392293.71999999991</v>
          </cell>
          <cell r="CB14">
            <v>0</v>
          </cell>
          <cell r="CC14">
            <v>0</v>
          </cell>
          <cell r="CD14">
            <v>0</v>
          </cell>
          <cell r="CE14">
            <v>29</v>
          </cell>
          <cell r="CF14">
            <v>78245.09999999986</v>
          </cell>
          <cell r="CG14">
            <v>79520.990000000107</v>
          </cell>
          <cell r="CH14">
            <v>19160.88</v>
          </cell>
          <cell r="CI14">
            <v>30825.17</v>
          </cell>
          <cell r="CK14">
            <v>405234</v>
          </cell>
          <cell r="CL14">
            <v>0</v>
          </cell>
          <cell r="CM14">
            <v>0</v>
          </cell>
          <cell r="CN14">
            <v>0</v>
          </cell>
          <cell r="CO14">
            <v>0</v>
          </cell>
          <cell r="CP14">
            <v>0</v>
          </cell>
          <cell r="CQ14">
            <v>-16508</v>
          </cell>
          <cell r="CR14">
            <v>-8144</v>
          </cell>
          <cell r="CS14"/>
          <cell r="CT14">
            <v>417155.88</v>
          </cell>
          <cell r="CU14">
            <v>0</v>
          </cell>
          <cell r="CW14">
            <v>0</v>
          </cell>
          <cell r="CY14">
            <v>-24652</v>
          </cell>
          <cell r="DE14">
            <v>417155.88</v>
          </cell>
          <cell r="DF14">
            <v>0</v>
          </cell>
          <cell r="DG14">
            <v>2700</v>
          </cell>
          <cell r="DH14">
            <v>0</v>
          </cell>
          <cell r="DI14">
            <v>16350</v>
          </cell>
          <cell r="DJ14">
            <v>0</v>
          </cell>
          <cell r="DK14">
            <v>0</v>
          </cell>
          <cell r="DL14">
            <v>2728.24</v>
          </cell>
          <cell r="DM14">
            <v>60</v>
          </cell>
          <cell r="DN14">
            <v>2668.24</v>
          </cell>
          <cell r="DO14">
            <v>9890.5</v>
          </cell>
          <cell r="DP14">
            <v>0</v>
          </cell>
          <cell r="DQ14">
            <v>0</v>
          </cell>
          <cell r="DR14">
            <v>13298.1</v>
          </cell>
          <cell r="DS14">
            <v>244.5</v>
          </cell>
          <cell r="DT14">
            <v>0</v>
          </cell>
          <cell r="DU14">
            <v>0</v>
          </cell>
          <cell r="DV14">
            <v>0</v>
          </cell>
          <cell r="DW14">
            <v>0</v>
          </cell>
          <cell r="DX14">
            <v>0</v>
          </cell>
          <cell r="DY14">
            <v>0</v>
          </cell>
          <cell r="DZ14">
            <v>0</v>
          </cell>
          <cell r="EA14">
            <v>24652</v>
          </cell>
          <cell r="EB14">
            <v>29</v>
          </cell>
          <cell r="EC14">
            <v>9352072</v>
          </cell>
          <cell r="ED14">
            <v>2072</v>
          </cell>
          <cell r="EE14" t="str">
            <v>Earl Soham Community Primary School</v>
          </cell>
          <cell r="EF14" t="str">
            <v>Mrs Jen Carlyle</v>
          </cell>
          <cell r="EG14" t="str">
            <v>ad.earlsoham.p@talk21.com</v>
          </cell>
          <cell r="EH14" t="str">
            <v>'01728685359</v>
          </cell>
          <cell r="ET14" t="str">
            <v>Y</v>
          </cell>
          <cell r="EU14" t="str">
            <v>FINAL</v>
          </cell>
          <cell r="EV14" t="str">
            <v>Y</v>
          </cell>
          <cell r="EW14" t="str">
            <v>Accruals</v>
          </cell>
          <cell r="EX14" t="str">
            <v>N</v>
          </cell>
          <cell r="EY14" t="str">
            <v>N</v>
          </cell>
          <cell r="EZ14">
            <v>78245.09999999986</v>
          </cell>
          <cell r="FA14">
            <v>0</v>
          </cell>
          <cell r="FB14">
            <v>19160.88</v>
          </cell>
          <cell r="FC14">
            <v>417155.88</v>
          </cell>
          <cell r="FD14">
            <v>0</v>
          </cell>
          <cell r="FE14">
            <v>2700</v>
          </cell>
          <cell r="FF14">
            <v>0</v>
          </cell>
          <cell r="FG14">
            <v>16350</v>
          </cell>
          <cell r="FH14">
            <v>0</v>
          </cell>
          <cell r="FI14">
            <v>0</v>
          </cell>
          <cell r="FJ14">
            <v>60</v>
          </cell>
          <cell r="FK14">
            <v>2668.24</v>
          </cell>
          <cell r="FL14">
            <v>9890.5</v>
          </cell>
          <cell r="FM14">
            <v>0</v>
          </cell>
          <cell r="FN14">
            <v>0</v>
          </cell>
          <cell r="FO14">
            <v>13298.1</v>
          </cell>
          <cell r="FP14">
            <v>244.5</v>
          </cell>
          <cell r="FQ14">
            <v>0</v>
          </cell>
          <cell r="FR14">
            <v>0</v>
          </cell>
          <cell r="FS14">
            <v>0</v>
          </cell>
          <cell r="FT14">
            <v>0</v>
          </cell>
          <cell r="FU14">
            <v>0</v>
          </cell>
          <cell r="FV14">
            <v>0</v>
          </cell>
          <cell r="FW14">
            <v>24652</v>
          </cell>
          <cell r="FX14">
            <v>217039.69</v>
          </cell>
          <cell r="FY14">
            <v>4301.09</v>
          </cell>
          <cell r="FZ14">
            <v>82643.530000000013</v>
          </cell>
          <cell r="GA14">
            <v>10279.33</v>
          </cell>
          <cell r="GB14">
            <v>24901.33</v>
          </cell>
          <cell r="GC14">
            <v>0</v>
          </cell>
          <cell r="GD14">
            <v>6724.94</v>
          </cell>
          <cell r="GE14">
            <v>1766.71</v>
          </cell>
          <cell r="GF14">
            <v>2216.4</v>
          </cell>
          <cell r="GG14">
            <v>849.7</v>
          </cell>
          <cell r="GH14">
            <v>100</v>
          </cell>
          <cell r="GI14">
            <v>4542.58</v>
          </cell>
          <cell r="GJ14">
            <v>3644.08</v>
          </cell>
          <cell r="GK14">
            <v>847.22</v>
          </cell>
          <cell r="GL14">
            <v>1482.58</v>
          </cell>
          <cell r="GM14">
            <v>11455.11</v>
          </cell>
          <cell r="GN14">
            <v>0</v>
          </cell>
          <cell r="GO14">
            <v>4014.2</v>
          </cell>
          <cell r="GP14">
            <v>35244.31</v>
          </cell>
          <cell r="GQ14">
            <v>8648.17</v>
          </cell>
          <cell r="GR14">
            <v>0</v>
          </cell>
          <cell r="GS14">
            <v>8529.66</v>
          </cell>
          <cell r="GT14">
            <v>1100</v>
          </cell>
          <cell r="GU14">
            <v>0</v>
          </cell>
          <cell r="GV14">
            <v>31151.01</v>
          </cell>
          <cell r="GW14">
            <v>1495.65</v>
          </cell>
          <cell r="GX14">
            <v>12960</v>
          </cell>
          <cell r="GY14">
            <v>9805.94</v>
          </cell>
          <cell r="GZ14">
            <v>0</v>
          </cell>
          <cell r="HA14">
            <v>0</v>
          </cell>
          <cell r="HB14">
            <v>0</v>
          </cell>
          <cell r="HC14">
            <v>0</v>
          </cell>
          <cell r="HD14">
            <v>0</v>
          </cell>
          <cell r="HE14">
            <v>15722.05</v>
          </cell>
          <cell r="HF14">
            <v>0</v>
          </cell>
          <cell r="HG14">
            <v>0</v>
          </cell>
          <cell r="HH14">
            <v>1</v>
          </cell>
          <cell r="HI14">
            <v>0</v>
          </cell>
          <cell r="HJ14">
            <v>0</v>
          </cell>
          <cell r="HK14">
            <v>4057.76</v>
          </cell>
          <cell r="HL14">
            <v>0</v>
          </cell>
          <cell r="HM14">
            <v>79521.09</v>
          </cell>
          <cell r="HN14">
            <v>0</v>
          </cell>
          <cell r="HO14">
            <v>30825.17</v>
          </cell>
        </row>
        <row r="15">
          <cell r="B15" t="str">
            <v>EE035</v>
          </cell>
          <cell r="C15">
            <v>-111332.94</v>
          </cell>
          <cell r="D15">
            <v>0</v>
          </cell>
          <cell r="E15">
            <v>-26766.67</v>
          </cell>
          <cell r="F15">
            <v>0</v>
          </cell>
          <cell r="G15">
            <v>-91036.25</v>
          </cell>
          <cell r="H15">
            <v>-79349</v>
          </cell>
          <cell r="I15">
            <v>-17493.38</v>
          </cell>
          <cell r="J15">
            <v>-16872.09</v>
          </cell>
          <cell r="K15">
            <v>-33365.910000000003</v>
          </cell>
          <cell r="L15">
            <v>0</v>
          </cell>
          <cell r="M15">
            <v>0</v>
          </cell>
          <cell r="N15">
            <v>-12403.25</v>
          </cell>
          <cell r="O15">
            <v>-3420.35</v>
          </cell>
          <cell r="P15">
            <v>0</v>
          </cell>
          <cell r="Q15">
            <v>0</v>
          </cell>
          <cell r="R15">
            <v>0</v>
          </cell>
          <cell r="S15">
            <v>0</v>
          </cell>
          <cell r="T15">
            <v>833110.79</v>
          </cell>
          <cell r="U15">
            <v>38924.71</v>
          </cell>
          <cell r="V15">
            <v>0</v>
          </cell>
          <cell r="W15">
            <v>0</v>
          </cell>
          <cell r="X15">
            <v>96154.99</v>
          </cell>
          <cell r="Y15">
            <v>0</v>
          </cell>
          <cell r="Z15">
            <v>35572.86</v>
          </cell>
          <cell r="AA15">
            <v>5646.96</v>
          </cell>
          <cell r="AB15">
            <v>334453.24</v>
          </cell>
          <cell r="AC15">
            <v>4465.75</v>
          </cell>
          <cell r="AD15">
            <v>0</v>
          </cell>
          <cell r="AE15">
            <v>49671.4</v>
          </cell>
          <cell r="AF15">
            <v>5990.96</v>
          </cell>
          <cell r="AG15">
            <v>43897.919999999998</v>
          </cell>
          <cell r="AH15">
            <v>3549.51</v>
          </cell>
          <cell r="AI15">
            <v>25195.61</v>
          </cell>
          <cell r="AJ15">
            <v>0</v>
          </cell>
          <cell r="AK15">
            <v>16537.490000000002</v>
          </cell>
          <cell r="AL15">
            <v>47763.93</v>
          </cell>
          <cell r="AM15">
            <v>24402.080000000002</v>
          </cell>
          <cell r="AN15">
            <v>0</v>
          </cell>
          <cell r="AO15">
            <v>12586.96</v>
          </cell>
          <cell r="AP15">
            <v>7060</v>
          </cell>
          <cell r="AQ15">
            <v>603.72</v>
          </cell>
          <cell r="AR15">
            <v>98920.5</v>
          </cell>
          <cell r="AS15">
            <v>0</v>
          </cell>
          <cell r="AT15">
            <v>24676.87</v>
          </cell>
          <cell r="AU15">
            <v>27648.42</v>
          </cell>
          <cell r="AV15">
            <v>0</v>
          </cell>
          <cell r="AW15">
            <v>16435.78</v>
          </cell>
          <cell r="AX15">
            <v>0</v>
          </cell>
          <cell r="AY15">
            <v>0</v>
          </cell>
          <cell r="AZ15">
            <v>-5580.01</v>
          </cell>
          <cell r="BA15">
            <v>4441.8999999999996</v>
          </cell>
          <cell r="BC15">
            <v>1360092.5000000002</v>
          </cell>
          <cell r="BE15">
            <v>0</v>
          </cell>
          <cell r="BF15">
            <v>0</v>
          </cell>
          <cell r="BG15">
            <v>0</v>
          </cell>
          <cell r="BH15">
            <v>0</v>
          </cell>
          <cell r="BI15">
            <v>0</v>
          </cell>
          <cell r="BJ15">
            <v>0</v>
          </cell>
          <cell r="BK15">
            <v>0</v>
          </cell>
          <cell r="BL15">
            <v>0</v>
          </cell>
          <cell r="BM15">
            <v>0</v>
          </cell>
          <cell r="BN15">
            <v>0</v>
          </cell>
          <cell r="BO15">
            <v>0</v>
          </cell>
          <cell r="BP15">
            <v>0</v>
          </cell>
          <cell r="BR15">
            <v>-1138.1100000000006</v>
          </cell>
          <cell r="BS15">
            <v>-1138.1100000000006</v>
          </cell>
          <cell r="BT15">
            <v>0</v>
          </cell>
          <cell r="BU15">
            <v>-13541.36</v>
          </cell>
          <cell r="BV15">
            <v>47763.93</v>
          </cell>
          <cell r="BX15">
            <v>1360092.5</v>
          </cell>
          <cell r="BY15">
            <v>1360092.5</v>
          </cell>
          <cell r="BZ15">
            <v>1360092.5000000002</v>
          </cell>
          <cell r="CB15">
            <v>0</v>
          </cell>
          <cell r="CC15">
            <v>0</v>
          </cell>
          <cell r="CD15">
            <v>0</v>
          </cell>
          <cell r="CE15">
            <v>35</v>
          </cell>
          <cell r="CF15">
            <v>385188.90000000037</v>
          </cell>
          <cell r="CG15">
            <v>450197.49999999977</v>
          </cell>
          <cell r="CH15">
            <v>0</v>
          </cell>
          <cell r="CI15">
            <v>0</v>
          </cell>
          <cell r="CK15">
            <v>1425101</v>
          </cell>
          <cell r="CL15">
            <v>0</v>
          </cell>
          <cell r="CM15">
            <v>-47549.289999999994</v>
          </cell>
          <cell r="CN15">
            <v>-1128</v>
          </cell>
          <cell r="CO15">
            <v>0</v>
          </cell>
          <cell r="CP15">
            <v>-9600</v>
          </cell>
          <cell r="CQ15">
            <v>-18898</v>
          </cell>
          <cell r="CR15">
            <v>-50851</v>
          </cell>
          <cell r="CS15"/>
          <cell r="CT15">
            <v>1536433.94</v>
          </cell>
          <cell r="CU15">
            <v>-9600</v>
          </cell>
          <cell r="CW15">
            <v>0</v>
          </cell>
          <cell r="CY15">
            <v>-69749</v>
          </cell>
          <cell r="DE15">
            <v>1536433.94</v>
          </cell>
          <cell r="DF15">
            <v>0</v>
          </cell>
          <cell r="DG15">
            <v>26766.67</v>
          </cell>
          <cell r="DH15">
            <v>0</v>
          </cell>
          <cell r="DI15">
            <v>91036.25</v>
          </cell>
          <cell r="DJ15">
            <v>9600</v>
          </cell>
          <cell r="DK15">
            <v>17493.38</v>
          </cell>
          <cell r="DL15">
            <v>16872.09</v>
          </cell>
          <cell r="DM15">
            <v>1465</v>
          </cell>
          <cell r="DN15">
            <v>15407.09</v>
          </cell>
          <cell r="DO15">
            <v>33365.910000000003</v>
          </cell>
          <cell r="DP15">
            <v>0</v>
          </cell>
          <cell r="DQ15">
            <v>0</v>
          </cell>
          <cell r="DR15">
            <v>13541.36</v>
          </cell>
          <cell r="DS15">
            <v>3420.35</v>
          </cell>
          <cell r="DT15">
            <v>0</v>
          </cell>
          <cell r="DU15">
            <v>0</v>
          </cell>
          <cell r="DV15">
            <v>0</v>
          </cell>
          <cell r="DW15">
            <v>0</v>
          </cell>
          <cell r="DX15">
            <v>0</v>
          </cell>
          <cell r="DY15">
            <v>0</v>
          </cell>
          <cell r="DZ15">
            <v>0</v>
          </cell>
          <cell r="EA15">
            <v>69749</v>
          </cell>
          <cell r="EB15">
            <v>35</v>
          </cell>
          <cell r="EC15">
            <v>9353330</v>
          </cell>
          <cell r="ED15">
            <v>3330</v>
          </cell>
          <cell r="EE15" t="str">
            <v>Framlingham Sir Robert Hitcham's Church of England Voluntary Aided Primary School</v>
          </cell>
          <cell r="EF15" t="str">
            <v>Mrs Helen Picton</v>
          </cell>
          <cell r="EG15" t="str">
            <v>h.simpson@hitchams.suffolk.sch.uk</v>
          </cell>
          <cell r="EH15" t="str">
            <v>'01728723354</v>
          </cell>
          <cell r="ET15" t="str">
            <v>Y</v>
          </cell>
          <cell r="EU15" t="str">
            <v>FINAL</v>
          </cell>
          <cell r="EV15" t="str">
            <v>Y</v>
          </cell>
          <cell r="EW15" t="str">
            <v>Accruals</v>
          </cell>
          <cell r="EX15" t="str">
            <v>N</v>
          </cell>
          <cell r="EY15" t="str">
            <v>N</v>
          </cell>
          <cell r="EZ15">
            <v>385188.90000000037</v>
          </cell>
          <cell r="FA15">
            <v>0</v>
          </cell>
          <cell r="FB15">
            <v>49174.64</v>
          </cell>
          <cell r="FC15">
            <v>1536433.94</v>
          </cell>
          <cell r="FD15">
            <v>0</v>
          </cell>
          <cell r="FE15">
            <v>26766.67</v>
          </cell>
          <cell r="FF15">
            <v>0</v>
          </cell>
          <cell r="FG15">
            <v>91036.25</v>
          </cell>
          <cell r="FH15">
            <v>9600</v>
          </cell>
          <cell r="FI15">
            <v>17493.38</v>
          </cell>
          <cell r="FJ15">
            <v>1465</v>
          </cell>
          <cell r="FK15">
            <v>15407.09</v>
          </cell>
          <cell r="FL15">
            <v>33365.910000000003</v>
          </cell>
          <cell r="FM15">
            <v>0</v>
          </cell>
          <cell r="FN15">
            <v>0</v>
          </cell>
          <cell r="FO15">
            <v>13541.36</v>
          </cell>
          <cell r="FP15">
            <v>3420.35</v>
          </cell>
          <cell r="FQ15">
            <v>0</v>
          </cell>
          <cell r="FR15">
            <v>0</v>
          </cell>
          <cell r="FS15">
            <v>0</v>
          </cell>
          <cell r="FT15">
            <v>0</v>
          </cell>
          <cell r="FU15">
            <v>0</v>
          </cell>
          <cell r="FV15">
            <v>0</v>
          </cell>
          <cell r="FW15">
            <v>69749</v>
          </cell>
          <cell r="FX15">
            <v>833110.79</v>
          </cell>
          <cell r="FY15">
            <v>38924.71</v>
          </cell>
          <cell r="FZ15">
            <v>333588.24000000028</v>
          </cell>
          <cell r="GA15">
            <v>0</v>
          </cell>
          <cell r="GB15">
            <v>96154.99</v>
          </cell>
          <cell r="GC15">
            <v>0</v>
          </cell>
          <cell r="GD15">
            <v>35572.86</v>
          </cell>
          <cell r="GE15">
            <v>5646.96</v>
          </cell>
          <cell r="GF15">
            <v>865</v>
          </cell>
          <cell r="GG15">
            <v>4465.75</v>
          </cell>
          <cell r="GH15">
            <v>0</v>
          </cell>
          <cell r="GI15">
            <v>49671.4</v>
          </cell>
          <cell r="GJ15">
            <v>5990.96</v>
          </cell>
          <cell r="GK15">
            <v>43897.919999999998</v>
          </cell>
          <cell r="GL15">
            <v>3549.51</v>
          </cell>
          <cell r="GM15">
            <v>25195.61</v>
          </cell>
          <cell r="GN15">
            <v>0</v>
          </cell>
          <cell r="GO15">
            <v>16537.490000000002</v>
          </cell>
          <cell r="GP15">
            <v>47763.93</v>
          </cell>
          <cell r="GQ15">
            <v>24402.080000000002</v>
          </cell>
          <cell r="GR15">
            <v>0</v>
          </cell>
          <cell r="GS15">
            <v>12586.96</v>
          </cell>
          <cell r="GT15">
            <v>7060</v>
          </cell>
          <cell r="GU15">
            <v>603.72</v>
          </cell>
          <cell r="GV15">
            <v>98920.5</v>
          </cell>
          <cell r="GW15">
            <v>0</v>
          </cell>
          <cell r="GX15">
            <v>24676.87</v>
          </cell>
          <cell r="GY15">
            <v>27648.42</v>
          </cell>
          <cell r="GZ15">
            <v>0</v>
          </cell>
          <cell r="HA15">
            <v>0</v>
          </cell>
          <cell r="HB15">
            <v>16435.78</v>
          </cell>
          <cell r="HC15">
            <v>0</v>
          </cell>
          <cell r="HD15">
            <v>0</v>
          </cell>
          <cell r="HE15">
            <v>29744.1</v>
          </cell>
          <cell r="HF15">
            <v>0</v>
          </cell>
          <cell r="HG15">
            <v>0</v>
          </cell>
          <cell r="HH15">
            <v>1</v>
          </cell>
          <cell r="HI15">
            <v>0</v>
          </cell>
          <cell r="HJ15">
            <v>6239.88</v>
          </cell>
          <cell r="HK15">
            <v>0</v>
          </cell>
          <cell r="HL15">
            <v>0</v>
          </cell>
          <cell r="HM15">
            <v>157602</v>
          </cell>
          <cell r="HN15">
            <v>292595.40000000014</v>
          </cell>
          <cell r="HO15">
            <v>72678.859999999986</v>
          </cell>
        </row>
        <row r="16">
          <cell r="B16" t="str">
            <v>EE050</v>
          </cell>
          <cell r="C16">
            <v>-32173.63</v>
          </cell>
          <cell r="D16">
            <v>0</v>
          </cell>
          <cell r="E16">
            <v>-36466.660000000003</v>
          </cell>
          <cell r="F16">
            <v>0</v>
          </cell>
          <cell r="G16">
            <v>-50566.25</v>
          </cell>
          <cell r="H16">
            <v>-49873</v>
          </cell>
          <cell r="I16">
            <v>-1642.05</v>
          </cell>
          <cell r="J16">
            <v>-15941.41</v>
          </cell>
          <cell r="K16">
            <v>-14923.83</v>
          </cell>
          <cell r="L16">
            <v>-4437.5</v>
          </cell>
          <cell r="M16">
            <v>0</v>
          </cell>
          <cell r="N16">
            <v>-1457</v>
          </cell>
          <cell r="O16">
            <v>-280</v>
          </cell>
          <cell r="P16">
            <v>0</v>
          </cell>
          <cell r="Q16">
            <v>0</v>
          </cell>
          <cell r="R16">
            <v>0</v>
          </cell>
          <cell r="S16">
            <v>0</v>
          </cell>
          <cell r="T16">
            <v>444842.33</v>
          </cell>
          <cell r="U16">
            <v>9777.35</v>
          </cell>
          <cell r="V16">
            <v>0</v>
          </cell>
          <cell r="W16">
            <v>0</v>
          </cell>
          <cell r="X16">
            <v>65570.2</v>
          </cell>
          <cell r="Y16">
            <v>0</v>
          </cell>
          <cell r="Z16">
            <v>23255.07</v>
          </cell>
          <cell r="AA16">
            <v>5340.89</v>
          </cell>
          <cell r="AB16">
            <v>209152.12</v>
          </cell>
          <cell r="AC16">
            <v>14549.17</v>
          </cell>
          <cell r="AD16">
            <v>0</v>
          </cell>
          <cell r="AE16">
            <v>7892.65</v>
          </cell>
          <cell r="AF16">
            <v>4665.2</v>
          </cell>
          <cell r="AG16">
            <v>24750.38</v>
          </cell>
          <cell r="AH16">
            <v>2697</v>
          </cell>
          <cell r="AI16">
            <v>22636.98</v>
          </cell>
          <cell r="AJ16">
            <v>0</v>
          </cell>
          <cell r="AK16">
            <v>4915.7700000000004</v>
          </cell>
          <cell r="AL16">
            <v>31253.02</v>
          </cell>
          <cell r="AM16">
            <v>13082.03</v>
          </cell>
          <cell r="AN16">
            <v>0</v>
          </cell>
          <cell r="AO16">
            <v>8595.09</v>
          </cell>
          <cell r="AP16">
            <v>3280</v>
          </cell>
          <cell r="AQ16">
            <v>276.18</v>
          </cell>
          <cell r="AR16">
            <v>56357.51</v>
          </cell>
          <cell r="AS16">
            <v>25830.65</v>
          </cell>
          <cell r="AT16">
            <v>6216.46</v>
          </cell>
          <cell r="AU16">
            <v>22886.23</v>
          </cell>
          <cell r="AV16">
            <v>0</v>
          </cell>
          <cell r="AW16">
            <v>0</v>
          </cell>
          <cell r="AX16">
            <v>0</v>
          </cell>
          <cell r="AY16">
            <v>0</v>
          </cell>
          <cell r="AZ16">
            <v>0</v>
          </cell>
          <cell r="BA16">
            <v>0</v>
          </cell>
          <cell r="BC16">
            <v>788582.08000000019</v>
          </cell>
          <cell r="BE16">
            <v>-19134.84</v>
          </cell>
          <cell r="BF16">
            <v>0</v>
          </cell>
          <cell r="BG16">
            <v>0</v>
          </cell>
          <cell r="BH16">
            <v>0</v>
          </cell>
          <cell r="BI16">
            <v>0</v>
          </cell>
          <cell r="BJ16">
            <v>2750.97</v>
          </cell>
          <cell r="BK16">
            <v>0</v>
          </cell>
          <cell r="BL16">
            <v>2750.97</v>
          </cell>
          <cell r="BM16">
            <v>4905</v>
          </cell>
          <cell r="BN16">
            <v>0</v>
          </cell>
          <cell r="BO16">
            <v>4905</v>
          </cell>
          <cell r="BP16">
            <v>-11478.87</v>
          </cell>
          <cell r="BR16">
            <v>0</v>
          </cell>
          <cell r="BS16">
            <v>0</v>
          </cell>
          <cell r="BT16">
            <v>0</v>
          </cell>
          <cell r="BU16">
            <v>-1457</v>
          </cell>
          <cell r="BV16">
            <v>31253.02</v>
          </cell>
          <cell r="BX16">
            <v>800060.95000000019</v>
          </cell>
          <cell r="BY16">
            <v>788582.08000000019</v>
          </cell>
          <cell r="BZ16">
            <v>788582.08000000019</v>
          </cell>
          <cell r="CB16">
            <v>0</v>
          </cell>
          <cell r="CC16">
            <v>0</v>
          </cell>
          <cell r="CD16">
            <v>0</v>
          </cell>
          <cell r="CE16">
            <v>50</v>
          </cell>
          <cell r="CF16">
            <v>171884.57999999984</v>
          </cell>
          <cell r="CG16">
            <v>120140.04999999981</v>
          </cell>
          <cell r="CH16">
            <v>9546.5499999999975</v>
          </cell>
          <cell r="CI16">
            <v>21025.42</v>
          </cell>
          <cell r="CK16">
            <v>748316</v>
          </cell>
          <cell r="CL16">
            <v>0</v>
          </cell>
          <cell r="CM16">
            <v>0</v>
          </cell>
          <cell r="CN16">
            <v>0</v>
          </cell>
          <cell r="CO16">
            <v>0</v>
          </cell>
          <cell r="CP16">
            <v>-3600</v>
          </cell>
          <cell r="CQ16">
            <v>-17396</v>
          </cell>
          <cell r="CR16">
            <v>-25605</v>
          </cell>
          <cell r="CS16"/>
          <cell r="CT16">
            <v>780489.63</v>
          </cell>
          <cell r="CU16">
            <v>-6872</v>
          </cell>
          <cell r="CW16">
            <v>0</v>
          </cell>
          <cell r="CY16">
            <v>-43001</v>
          </cell>
          <cell r="DE16">
            <v>780489.63</v>
          </cell>
          <cell r="DF16">
            <v>0</v>
          </cell>
          <cell r="DG16">
            <v>36466.660000000003</v>
          </cell>
          <cell r="DH16">
            <v>0</v>
          </cell>
          <cell r="DI16">
            <v>50566.25</v>
          </cell>
          <cell r="DJ16">
            <v>6872</v>
          </cell>
          <cell r="DK16">
            <v>1642.05</v>
          </cell>
          <cell r="DL16">
            <v>15941.41</v>
          </cell>
          <cell r="DM16">
            <v>0</v>
          </cell>
          <cell r="DN16">
            <v>15941.41</v>
          </cell>
          <cell r="DO16">
            <v>14923.83</v>
          </cell>
          <cell r="DP16">
            <v>4437.5</v>
          </cell>
          <cell r="DQ16">
            <v>0</v>
          </cell>
          <cell r="DR16">
            <v>1457</v>
          </cell>
          <cell r="DS16">
            <v>280</v>
          </cell>
          <cell r="DT16">
            <v>0</v>
          </cell>
          <cell r="DU16">
            <v>0</v>
          </cell>
          <cell r="DV16">
            <v>0</v>
          </cell>
          <cell r="DW16">
            <v>0</v>
          </cell>
          <cell r="DX16">
            <v>0</v>
          </cell>
          <cell r="DY16">
            <v>0</v>
          </cell>
          <cell r="DZ16">
            <v>0</v>
          </cell>
          <cell r="EA16">
            <v>43001</v>
          </cell>
          <cell r="EB16">
            <v>50</v>
          </cell>
          <cell r="EC16">
            <v>9353093</v>
          </cell>
          <cell r="ED16">
            <v>3093</v>
          </cell>
          <cell r="EE16" t="str">
            <v>Kelsale Church of England Voluntary Controlled Primary School</v>
          </cell>
          <cell r="EF16" t="str">
            <v>Miss Clare McMeekin</v>
          </cell>
          <cell r="EG16" t="str">
            <v xml:space="preserve">admin@kelsale.suffolk.sch.uk </v>
          </cell>
          <cell r="EH16" t="str">
            <v>'01728602297</v>
          </cell>
          <cell r="ET16" t="str">
            <v>Y</v>
          </cell>
          <cell r="EU16" t="str">
            <v>FINAL</v>
          </cell>
          <cell r="EV16" t="str">
            <v>Y</v>
          </cell>
          <cell r="EW16" t="str">
            <v>Accruals</v>
          </cell>
          <cell r="EX16" t="str">
            <v>N</v>
          </cell>
          <cell r="EY16" t="str">
            <v>N</v>
          </cell>
          <cell r="EZ16">
            <v>171884.57999999984</v>
          </cell>
          <cell r="FA16">
            <v>0</v>
          </cell>
          <cell r="FB16">
            <v>9546.5499999999975</v>
          </cell>
          <cell r="FC16">
            <v>780489.63</v>
          </cell>
          <cell r="FD16">
            <v>0</v>
          </cell>
          <cell r="FE16">
            <v>36466.660000000003</v>
          </cell>
          <cell r="FF16">
            <v>0</v>
          </cell>
          <cell r="FG16">
            <v>50566.25</v>
          </cell>
          <cell r="FH16">
            <v>6872</v>
          </cell>
          <cell r="FI16">
            <v>1642.05</v>
          </cell>
          <cell r="FJ16">
            <v>0</v>
          </cell>
          <cell r="FK16">
            <v>15941.41</v>
          </cell>
          <cell r="FL16">
            <v>14923.83</v>
          </cell>
          <cell r="FM16">
            <v>4437.5</v>
          </cell>
          <cell r="FN16">
            <v>0</v>
          </cell>
          <cell r="FO16">
            <v>1457</v>
          </cell>
          <cell r="FP16">
            <v>280</v>
          </cell>
          <cell r="FQ16">
            <v>0</v>
          </cell>
          <cell r="FR16">
            <v>0</v>
          </cell>
          <cell r="FS16">
            <v>0</v>
          </cell>
          <cell r="FT16">
            <v>0</v>
          </cell>
          <cell r="FU16">
            <v>0</v>
          </cell>
          <cell r="FV16">
            <v>0</v>
          </cell>
          <cell r="FW16">
            <v>43001</v>
          </cell>
          <cell r="FX16">
            <v>444842.33</v>
          </cell>
          <cell r="FY16">
            <v>9777.35</v>
          </cell>
          <cell r="FZ16">
            <v>215074.12</v>
          </cell>
          <cell r="GA16">
            <v>0</v>
          </cell>
          <cell r="GB16">
            <v>65570.2</v>
          </cell>
          <cell r="GC16">
            <v>0</v>
          </cell>
          <cell r="GD16">
            <v>23255.07</v>
          </cell>
          <cell r="GE16">
            <v>5340.89</v>
          </cell>
          <cell r="GF16">
            <v>4505</v>
          </cell>
          <cell r="GG16">
            <v>4122.17</v>
          </cell>
          <cell r="GH16">
            <v>0</v>
          </cell>
          <cell r="GI16">
            <v>7892.65</v>
          </cell>
          <cell r="GJ16">
            <v>4665.2</v>
          </cell>
          <cell r="GK16">
            <v>24750.38</v>
          </cell>
          <cell r="GL16">
            <v>2697</v>
          </cell>
          <cell r="GM16">
            <v>22636.98</v>
          </cell>
          <cell r="GN16">
            <v>0</v>
          </cell>
          <cell r="GO16">
            <v>4915.7700000000004</v>
          </cell>
          <cell r="GP16">
            <v>31253.02</v>
          </cell>
          <cell r="GQ16">
            <v>13082.03</v>
          </cell>
          <cell r="GR16">
            <v>0</v>
          </cell>
          <cell r="GS16">
            <v>8595.09</v>
          </cell>
          <cell r="GT16">
            <v>3280</v>
          </cell>
          <cell r="GU16">
            <v>276.18</v>
          </cell>
          <cell r="GV16">
            <v>56357.51</v>
          </cell>
          <cell r="GW16">
            <v>25830.65</v>
          </cell>
          <cell r="GX16">
            <v>6216.46</v>
          </cell>
          <cell r="GY16">
            <v>22886.23</v>
          </cell>
          <cell r="GZ16">
            <v>0</v>
          </cell>
          <cell r="HA16">
            <v>0</v>
          </cell>
          <cell r="HB16">
            <v>0</v>
          </cell>
          <cell r="HC16">
            <v>0</v>
          </cell>
          <cell r="HD16">
            <v>0</v>
          </cell>
          <cell r="HE16">
            <v>19134.84</v>
          </cell>
          <cell r="HF16">
            <v>0</v>
          </cell>
          <cell r="HG16">
            <v>0</v>
          </cell>
          <cell r="HH16">
            <v>1</v>
          </cell>
          <cell r="HI16">
            <v>0</v>
          </cell>
          <cell r="HJ16">
            <v>0</v>
          </cell>
          <cell r="HK16">
            <v>2750.97</v>
          </cell>
          <cell r="HL16">
            <v>4905</v>
          </cell>
          <cell r="HM16">
            <v>60616</v>
          </cell>
          <cell r="HN16">
            <v>59523.629999999655</v>
          </cell>
          <cell r="HO16">
            <v>21025.42</v>
          </cell>
        </row>
        <row r="17">
          <cell r="B17" t="str">
            <v>EE075</v>
          </cell>
          <cell r="C17">
            <v>-215025.09</v>
          </cell>
          <cell r="D17">
            <v>0</v>
          </cell>
          <cell r="E17">
            <v>-24866.66</v>
          </cell>
          <cell r="F17">
            <v>0</v>
          </cell>
          <cell r="G17">
            <v>-148288.25</v>
          </cell>
          <cell r="H17">
            <v>-61791</v>
          </cell>
          <cell r="I17">
            <v>0</v>
          </cell>
          <cell r="J17">
            <v>-69162.850000000006</v>
          </cell>
          <cell r="K17">
            <v>-14808.7</v>
          </cell>
          <cell r="L17">
            <v>0</v>
          </cell>
          <cell r="M17">
            <v>-657</v>
          </cell>
          <cell r="N17">
            <v>-21916.55</v>
          </cell>
          <cell r="O17">
            <v>-1285.6099999999999</v>
          </cell>
          <cell r="P17">
            <v>0</v>
          </cell>
          <cell r="Q17">
            <v>0</v>
          </cell>
          <cell r="R17">
            <v>0</v>
          </cell>
          <cell r="S17">
            <v>0</v>
          </cell>
          <cell r="T17">
            <v>899708.81</v>
          </cell>
          <cell r="U17">
            <v>0</v>
          </cell>
          <cell r="V17">
            <v>0</v>
          </cell>
          <cell r="W17">
            <v>13738.15</v>
          </cell>
          <cell r="X17">
            <v>70298.850000000006</v>
          </cell>
          <cell r="Y17">
            <v>0</v>
          </cell>
          <cell r="Z17">
            <v>24146.93</v>
          </cell>
          <cell r="AA17">
            <v>29809.59</v>
          </cell>
          <cell r="AB17">
            <v>402346.79</v>
          </cell>
          <cell r="AC17">
            <v>2012.5</v>
          </cell>
          <cell r="AD17">
            <v>8270.49</v>
          </cell>
          <cell r="AE17">
            <v>47871.29</v>
          </cell>
          <cell r="AF17">
            <v>16614.41</v>
          </cell>
          <cell r="AG17">
            <v>29557.19</v>
          </cell>
          <cell r="AH17">
            <v>3991.62</v>
          </cell>
          <cell r="AI17">
            <v>24033.78</v>
          </cell>
          <cell r="AJ17">
            <v>0</v>
          </cell>
          <cell r="AK17">
            <v>5779.47</v>
          </cell>
          <cell r="AL17">
            <v>57777.440000000002</v>
          </cell>
          <cell r="AM17">
            <v>12080.97</v>
          </cell>
          <cell r="AN17">
            <v>0</v>
          </cell>
          <cell r="AO17">
            <v>5027.0600000000004</v>
          </cell>
          <cell r="AP17">
            <v>7000</v>
          </cell>
          <cell r="AQ17">
            <v>0</v>
          </cell>
          <cell r="AR17">
            <v>73435.12</v>
          </cell>
          <cell r="AS17">
            <v>0</v>
          </cell>
          <cell r="AT17">
            <v>4086.8</v>
          </cell>
          <cell r="AU17">
            <v>13941.26</v>
          </cell>
          <cell r="AV17">
            <v>0</v>
          </cell>
          <cell r="AW17">
            <v>49.99</v>
          </cell>
          <cell r="AX17">
            <v>0</v>
          </cell>
          <cell r="AY17">
            <v>0</v>
          </cell>
          <cell r="AZ17">
            <v>0</v>
          </cell>
          <cell r="BA17">
            <v>834.46</v>
          </cell>
          <cell r="BC17">
            <v>1170169.2000000007</v>
          </cell>
          <cell r="BE17">
            <v>-24442.059999999998</v>
          </cell>
          <cell r="BF17">
            <v>0</v>
          </cell>
          <cell r="BG17">
            <v>0</v>
          </cell>
          <cell r="BH17">
            <v>0</v>
          </cell>
          <cell r="BI17">
            <v>0</v>
          </cell>
          <cell r="BJ17">
            <v>0</v>
          </cell>
          <cell r="BK17">
            <v>0</v>
          </cell>
          <cell r="BL17">
            <v>0</v>
          </cell>
          <cell r="BM17">
            <v>0</v>
          </cell>
          <cell r="BN17">
            <v>0</v>
          </cell>
          <cell r="BO17">
            <v>0</v>
          </cell>
          <cell r="BP17">
            <v>-24442.059999999998</v>
          </cell>
          <cell r="BR17">
            <v>834.46</v>
          </cell>
          <cell r="BS17">
            <v>0</v>
          </cell>
          <cell r="BT17">
            <v>834.46</v>
          </cell>
          <cell r="BU17">
            <v>-21916.55</v>
          </cell>
          <cell r="BV17">
            <v>58611.9</v>
          </cell>
          <cell r="BX17">
            <v>1194611.26</v>
          </cell>
          <cell r="BY17">
            <v>1170169.2</v>
          </cell>
          <cell r="BZ17">
            <v>1170169.2000000007</v>
          </cell>
          <cell r="CB17">
            <v>0</v>
          </cell>
          <cell r="CC17">
            <v>0</v>
          </cell>
          <cell r="CD17">
            <v>0</v>
          </cell>
          <cell r="CE17">
            <v>75</v>
          </cell>
          <cell r="CF17">
            <v>568082.95000000065</v>
          </cell>
          <cell r="CG17">
            <v>784812.73999999929</v>
          </cell>
          <cell r="CH17">
            <v>12794.810000000001</v>
          </cell>
          <cell r="CI17">
            <v>37236.870000000003</v>
          </cell>
          <cell r="CK17">
            <v>1411341</v>
          </cell>
          <cell r="CL17">
            <v>0</v>
          </cell>
          <cell r="CM17">
            <v>-124842.66</v>
          </cell>
          <cell r="CN17">
            <v>-2445</v>
          </cell>
          <cell r="CO17">
            <v>0</v>
          </cell>
          <cell r="CP17">
            <v>-3600</v>
          </cell>
          <cell r="CQ17">
            <v>-7746</v>
          </cell>
          <cell r="CR17">
            <v>-39496</v>
          </cell>
          <cell r="CS17"/>
          <cell r="CT17">
            <v>1626366.09</v>
          </cell>
          <cell r="CU17">
            <v>-14549</v>
          </cell>
          <cell r="CW17">
            <v>0</v>
          </cell>
          <cell r="CY17">
            <v>-47242</v>
          </cell>
          <cell r="DE17">
            <v>1626366.09</v>
          </cell>
          <cell r="DF17">
            <v>0</v>
          </cell>
          <cell r="DG17">
            <v>24866.66</v>
          </cell>
          <cell r="DH17">
            <v>0</v>
          </cell>
          <cell r="DI17">
            <v>148288.25</v>
          </cell>
          <cell r="DJ17">
            <v>14549</v>
          </cell>
          <cell r="DK17">
            <v>0</v>
          </cell>
          <cell r="DL17">
            <v>69162.850000000006</v>
          </cell>
          <cell r="DM17">
            <v>360</v>
          </cell>
          <cell r="DN17">
            <v>68802.850000000006</v>
          </cell>
          <cell r="DO17">
            <v>14808.7</v>
          </cell>
          <cell r="DP17">
            <v>0</v>
          </cell>
          <cell r="DQ17">
            <v>657</v>
          </cell>
          <cell r="DR17">
            <v>21916.55</v>
          </cell>
          <cell r="DS17">
            <v>1285.6099999999999</v>
          </cell>
          <cell r="DT17">
            <v>0</v>
          </cell>
          <cell r="DU17">
            <v>0</v>
          </cell>
          <cell r="DV17">
            <v>0</v>
          </cell>
          <cell r="DW17">
            <v>0</v>
          </cell>
          <cell r="DX17">
            <v>0</v>
          </cell>
          <cell r="DY17">
            <v>0</v>
          </cell>
          <cell r="DZ17">
            <v>0</v>
          </cell>
          <cell r="EA17">
            <v>47242</v>
          </cell>
          <cell r="EB17">
            <v>75</v>
          </cell>
          <cell r="EC17">
            <v>9352919</v>
          </cell>
          <cell r="ED17">
            <v>2919</v>
          </cell>
          <cell r="EE17" t="str">
            <v>Oulton Broad Primary School</v>
          </cell>
          <cell r="EF17" t="str">
            <v>Mr Jamie White</v>
          </cell>
          <cell r="EG17" t="str">
            <v>ad.oultonbroad.p@talk21.com</v>
          </cell>
          <cell r="EH17" t="str">
            <v>'01502565930</v>
          </cell>
          <cell r="ET17" t="str">
            <v>Y</v>
          </cell>
          <cell r="EU17" t="str">
            <v>FINAL</v>
          </cell>
          <cell r="EV17" t="str">
            <v>Y</v>
          </cell>
          <cell r="EW17" t="str">
            <v>Accruals</v>
          </cell>
          <cell r="EX17" t="str">
            <v>N</v>
          </cell>
          <cell r="EY17" t="str">
            <v>N</v>
          </cell>
          <cell r="EZ17">
            <v>568082.65000000061</v>
          </cell>
          <cell r="FA17">
            <v>0</v>
          </cell>
          <cell r="FB17">
            <v>12794.810000000001</v>
          </cell>
          <cell r="FC17">
            <v>1626366.09</v>
          </cell>
          <cell r="FD17">
            <v>0</v>
          </cell>
          <cell r="FE17">
            <v>24866.66</v>
          </cell>
          <cell r="FF17">
            <v>0</v>
          </cell>
          <cell r="FG17">
            <v>148288.25</v>
          </cell>
          <cell r="FH17">
            <v>14549</v>
          </cell>
          <cell r="FI17">
            <v>0</v>
          </cell>
          <cell r="FJ17">
            <v>360</v>
          </cell>
          <cell r="FK17">
            <v>68802.850000000006</v>
          </cell>
          <cell r="FL17">
            <v>14808.7</v>
          </cell>
          <cell r="FM17">
            <v>0</v>
          </cell>
          <cell r="FN17">
            <v>657</v>
          </cell>
          <cell r="FO17">
            <v>21916.55</v>
          </cell>
          <cell r="FP17">
            <v>1285.6099999999999</v>
          </cell>
          <cell r="FQ17">
            <v>0</v>
          </cell>
          <cell r="FR17">
            <v>0</v>
          </cell>
          <cell r="FS17">
            <v>0</v>
          </cell>
          <cell r="FT17">
            <v>0</v>
          </cell>
          <cell r="FU17">
            <v>0</v>
          </cell>
          <cell r="FV17">
            <v>0</v>
          </cell>
          <cell r="FW17">
            <v>47242</v>
          </cell>
          <cell r="FX17">
            <v>899708.81</v>
          </cell>
          <cell r="FY17">
            <v>0</v>
          </cell>
          <cell r="FZ17">
            <v>408959.87</v>
          </cell>
          <cell r="GA17">
            <v>13738.15</v>
          </cell>
          <cell r="GB17">
            <v>70298.850000000006</v>
          </cell>
          <cell r="GC17">
            <v>0</v>
          </cell>
          <cell r="GD17">
            <v>46471.770000000004</v>
          </cell>
          <cell r="GE17">
            <v>7484.7499999999927</v>
          </cell>
          <cell r="GF17">
            <v>1657.4099999999999</v>
          </cell>
          <cell r="GG17">
            <v>2012.5</v>
          </cell>
          <cell r="GH17">
            <v>0</v>
          </cell>
          <cell r="GI17">
            <v>47871.29</v>
          </cell>
          <cell r="GJ17">
            <v>16614.41</v>
          </cell>
          <cell r="GK17">
            <v>29557.19</v>
          </cell>
          <cell r="GL17">
            <v>3991.62</v>
          </cell>
          <cell r="GM17">
            <v>24033.78</v>
          </cell>
          <cell r="GN17">
            <v>0</v>
          </cell>
          <cell r="GO17">
            <v>5779.47</v>
          </cell>
          <cell r="GP17">
            <v>58611.9</v>
          </cell>
          <cell r="GQ17">
            <v>12080.97</v>
          </cell>
          <cell r="GR17">
            <v>0</v>
          </cell>
          <cell r="GS17">
            <v>5027.0600000000004</v>
          </cell>
          <cell r="GT17">
            <v>7000</v>
          </cell>
          <cell r="GU17">
            <v>0</v>
          </cell>
          <cell r="GV17">
            <v>73435.12</v>
          </cell>
          <cell r="GW17">
            <v>0</v>
          </cell>
          <cell r="GX17">
            <v>4086.8</v>
          </cell>
          <cell r="GY17">
            <v>13941.26</v>
          </cell>
          <cell r="GZ17">
            <v>0</v>
          </cell>
          <cell r="HA17">
            <v>0</v>
          </cell>
          <cell r="HB17">
            <v>49.99</v>
          </cell>
          <cell r="HC17">
            <v>0</v>
          </cell>
          <cell r="HD17">
            <v>0</v>
          </cell>
          <cell r="HE17">
            <v>24442.06</v>
          </cell>
          <cell r="HF17">
            <v>0</v>
          </cell>
          <cell r="HG17">
            <v>0</v>
          </cell>
          <cell r="HH17">
            <v>1</v>
          </cell>
          <cell r="HI17">
            <v>0</v>
          </cell>
          <cell r="HJ17">
            <v>0</v>
          </cell>
          <cell r="HK17">
            <v>0</v>
          </cell>
          <cell r="HL17">
            <v>0</v>
          </cell>
          <cell r="HM17">
            <v>784812.3899999999</v>
          </cell>
          <cell r="HN17">
            <v>0</v>
          </cell>
          <cell r="HO17">
            <v>37236.870000000003</v>
          </cell>
        </row>
        <row r="18">
          <cell r="B18" t="str">
            <v>EE101</v>
          </cell>
          <cell r="C18">
            <v>-26692.5</v>
          </cell>
          <cell r="D18">
            <v>0</v>
          </cell>
          <cell r="E18">
            <v>-18033.330000000002</v>
          </cell>
          <cell r="F18">
            <v>0</v>
          </cell>
          <cell r="G18">
            <v>-33991.25</v>
          </cell>
          <cell r="H18">
            <v>-54485</v>
          </cell>
          <cell r="I18">
            <v>0</v>
          </cell>
          <cell r="J18">
            <v>-44974.31</v>
          </cell>
          <cell r="K18">
            <v>-23562.89</v>
          </cell>
          <cell r="L18">
            <v>0</v>
          </cell>
          <cell r="M18">
            <v>0</v>
          </cell>
          <cell r="N18">
            <v>-23509.52</v>
          </cell>
          <cell r="O18">
            <v>-29394.04</v>
          </cell>
          <cell r="P18">
            <v>0</v>
          </cell>
          <cell r="Q18">
            <v>0</v>
          </cell>
          <cell r="R18">
            <v>0</v>
          </cell>
          <cell r="S18">
            <v>0</v>
          </cell>
          <cell r="T18">
            <v>504072.76</v>
          </cell>
          <cell r="U18">
            <v>25083.119999999999</v>
          </cell>
          <cell r="V18">
            <v>0</v>
          </cell>
          <cell r="W18">
            <v>22693.67</v>
          </cell>
          <cell r="X18">
            <v>59563.26</v>
          </cell>
          <cell r="Y18">
            <v>0</v>
          </cell>
          <cell r="Z18">
            <v>14650.08</v>
          </cell>
          <cell r="AA18">
            <v>25113.599999999999</v>
          </cell>
          <cell r="AB18">
            <v>160512.4</v>
          </cell>
          <cell r="AC18">
            <v>1253</v>
          </cell>
          <cell r="AD18">
            <v>0</v>
          </cell>
          <cell r="AE18">
            <v>38487.980000000003</v>
          </cell>
          <cell r="AF18">
            <v>33942.22</v>
          </cell>
          <cell r="AG18">
            <v>1842.31</v>
          </cell>
          <cell r="AH18">
            <v>2442.7600000000002</v>
          </cell>
          <cell r="AI18">
            <v>16173.96</v>
          </cell>
          <cell r="AJ18">
            <v>0</v>
          </cell>
          <cell r="AK18">
            <v>14753.16</v>
          </cell>
          <cell r="AL18">
            <v>101946.89</v>
          </cell>
          <cell r="AM18">
            <v>0</v>
          </cell>
          <cell r="AN18">
            <v>0</v>
          </cell>
          <cell r="AO18">
            <v>13522.56</v>
          </cell>
          <cell r="AP18">
            <v>4100</v>
          </cell>
          <cell r="AQ18">
            <v>1798.25</v>
          </cell>
          <cell r="AR18">
            <v>50439.62</v>
          </cell>
          <cell r="AS18">
            <v>0</v>
          </cell>
          <cell r="AT18">
            <v>12501.72</v>
          </cell>
          <cell r="AU18">
            <v>16093.45</v>
          </cell>
          <cell r="AV18">
            <v>0</v>
          </cell>
          <cell r="AW18">
            <v>6188.98</v>
          </cell>
          <cell r="AX18">
            <v>0</v>
          </cell>
          <cell r="AY18">
            <v>0</v>
          </cell>
          <cell r="AZ18">
            <v>-1106.7</v>
          </cell>
          <cell r="BA18">
            <v>6374.37</v>
          </cell>
          <cell r="BC18">
            <v>862559.30000000051</v>
          </cell>
          <cell r="BE18">
            <v>-22052.03</v>
          </cell>
          <cell r="BF18">
            <v>0</v>
          </cell>
          <cell r="BG18">
            <v>0</v>
          </cell>
          <cell r="BH18">
            <v>0</v>
          </cell>
          <cell r="BI18">
            <v>0</v>
          </cell>
          <cell r="BJ18">
            <v>0</v>
          </cell>
          <cell r="BK18">
            <v>0</v>
          </cell>
          <cell r="BL18">
            <v>0</v>
          </cell>
          <cell r="BM18">
            <v>6810.75</v>
          </cell>
          <cell r="BN18">
            <v>0</v>
          </cell>
          <cell r="BO18">
            <v>6810.75</v>
          </cell>
          <cell r="BP18">
            <v>-15241.279999999999</v>
          </cell>
          <cell r="BR18">
            <v>5267.67</v>
          </cell>
          <cell r="BS18">
            <v>0</v>
          </cell>
          <cell r="BT18">
            <v>5267.67</v>
          </cell>
          <cell r="BU18">
            <v>-23509.52</v>
          </cell>
          <cell r="BV18">
            <v>107214.56</v>
          </cell>
          <cell r="BX18">
            <v>877800.58</v>
          </cell>
          <cell r="BY18">
            <v>862559.29999999993</v>
          </cell>
          <cell r="BZ18">
            <v>862559.30000000051</v>
          </cell>
          <cell r="CB18">
            <v>0</v>
          </cell>
          <cell r="CC18">
            <v>0</v>
          </cell>
          <cell r="CD18">
            <v>0</v>
          </cell>
          <cell r="CE18">
            <v>101</v>
          </cell>
          <cell r="CF18">
            <v>109030.92000000027</v>
          </cell>
          <cell r="CG18">
            <v>78916.41999999946</v>
          </cell>
          <cell r="CH18">
            <v>-1.0899999999996055</v>
          </cell>
          <cell r="CI18">
            <v>15241.279999999999</v>
          </cell>
          <cell r="CK18">
            <v>847686</v>
          </cell>
          <cell r="CL18">
            <v>0</v>
          </cell>
          <cell r="CM18">
            <v>0</v>
          </cell>
          <cell r="CN18">
            <v>0</v>
          </cell>
          <cell r="CO18">
            <v>0</v>
          </cell>
          <cell r="CP18">
            <v>-1200</v>
          </cell>
          <cell r="CQ18">
            <v>-17762</v>
          </cell>
          <cell r="CR18">
            <v>-31423</v>
          </cell>
          <cell r="CS18"/>
          <cell r="CT18">
            <v>874378.5</v>
          </cell>
          <cell r="CU18">
            <v>-5300</v>
          </cell>
          <cell r="CW18">
            <v>0</v>
          </cell>
          <cell r="CY18">
            <v>-49185</v>
          </cell>
          <cell r="DE18">
            <v>874378.5</v>
          </cell>
          <cell r="DF18">
            <v>0</v>
          </cell>
          <cell r="DG18">
            <v>18033.330000000002</v>
          </cell>
          <cell r="DH18">
            <v>0</v>
          </cell>
          <cell r="DI18">
            <v>33991.25</v>
          </cell>
          <cell r="DJ18">
            <v>5300</v>
          </cell>
          <cell r="DK18">
            <v>0</v>
          </cell>
          <cell r="DL18">
            <v>44974.31</v>
          </cell>
          <cell r="DM18">
            <v>315</v>
          </cell>
          <cell r="DN18">
            <v>44659.31</v>
          </cell>
          <cell r="DO18">
            <v>23562.89</v>
          </cell>
          <cell r="DP18">
            <v>0</v>
          </cell>
          <cell r="DQ18">
            <v>0</v>
          </cell>
          <cell r="DR18">
            <v>23509.52</v>
          </cell>
          <cell r="DS18">
            <v>29394.04</v>
          </cell>
          <cell r="DT18">
            <v>0</v>
          </cell>
          <cell r="DU18">
            <v>0</v>
          </cell>
          <cell r="DV18">
            <v>0</v>
          </cell>
          <cell r="DW18">
            <v>0</v>
          </cell>
          <cell r="DX18">
            <v>0</v>
          </cell>
          <cell r="DY18">
            <v>0</v>
          </cell>
          <cell r="DZ18">
            <v>0</v>
          </cell>
          <cell r="EA18">
            <v>49185</v>
          </cell>
          <cell r="EB18">
            <v>101</v>
          </cell>
          <cell r="EC18">
            <v>9353327</v>
          </cell>
          <cell r="ED18">
            <v>3327</v>
          </cell>
          <cell r="EE18" t="str">
            <v>Stonham Aspal Church of England Voluntary Aided Primary School</v>
          </cell>
          <cell r="EF18" t="str">
            <v>Mr Ben Hemmings</v>
          </cell>
          <cell r="EG18" t="str">
            <v>admin@stonhamaspal.suffolk.sch.uk</v>
          </cell>
          <cell r="EH18" t="str">
            <v>'01449711346</v>
          </cell>
          <cell r="ET18" t="str">
            <v>Y</v>
          </cell>
          <cell r="EU18" t="str">
            <v>FINAL</v>
          </cell>
          <cell r="EV18" t="str">
            <v>Y</v>
          </cell>
          <cell r="EW18" t="str">
            <v>Accruals</v>
          </cell>
          <cell r="EX18" t="str">
            <v>N</v>
          </cell>
          <cell r="EY18" t="str">
            <v>N</v>
          </cell>
          <cell r="EZ18">
            <v>109030.92000000027</v>
          </cell>
          <cell r="FA18">
            <v>0</v>
          </cell>
          <cell r="FB18">
            <v>0</v>
          </cell>
          <cell r="FC18">
            <v>874378.5</v>
          </cell>
          <cell r="FD18">
            <v>0</v>
          </cell>
          <cell r="FE18">
            <v>18033.330000000002</v>
          </cell>
          <cell r="FF18">
            <v>0</v>
          </cell>
          <cell r="FG18">
            <v>33991.25</v>
          </cell>
          <cell r="FH18">
            <v>5300</v>
          </cell>
          <cell r="FI18">
            <v>0</v>
          </cell>
          <cell r="FJ18">
            <v>315</v>
          </cell>
          <cell r="FK18">
            <v>44659.31</v>
          </cell>
          <cell r="FL18">
            <v>23562.89</v>
          </cell>
          <cell r="FM18">
            <v>0</v>
          </cell>
          <cell r="FN18">
            <v>0</v>
          </cell>
          <cell r="FO18">
            <v>23509.52</v>
          </cell>
          <cell r="FP18">
            <v>29394.04</v>
          </cell>
          <cell r="FQ18">
            <v>0</v>
          </cell>
          <cell r="FR18">
            <v>0</v>
          </cell>
          <cell r="FS18">
            <v>0</v>
          </cell>
          <cell r="FT18">
            <v>0</v>
          </cell>
          <cell r="FU18">
            <v>0</v>
          </cell>
          <cell r="FV18">
            <v>0</v>
          </cell>
          <cell r="FW18">
            <v>49185</v>
          </cell>
          <cell r="FX18">
            <v>504072.76</v>
          </cell>
          <cell r="FY18">
            <v>25083.119999999999</v>
          </cell>
          <cell r="FZ18">
            <v>176715.55</v>
          </cell>
          <cell r="GA18">
            <v>22693.67</v>
          </cell>
          <cell r="GB18">
            <v>59563.26</v>
          </cell>
          <cell r="GC18">
            <v>0</v>
          </cell>
          <cell r="GD18">
            <v>38700.689999999951</v>
          </cell>
          <cell r="GE18">
            <v>1062.9900000000453</v>
          </cell>
          <cell r="GF18">
            <v>2844.51</v>
          </cell>
          <cell r="GG18">
            <v>1253</v>
          </cell>
          <cell r="GH18">
            <v>0</v>
          </cell>
          <cell r="GI18">
            <v>38487.980000000003</v>
          </cell>
          <cell r="GJ18">
            <v>14894.560000000005</v>
          </cell>
          <cell r="GK18">
            <v>1842.31</v>
          </cell>
          <cell r="GL18">
            <v>2442.7600000000002</v>
          </cell>
          <cell r="GM18">
            <v>16173.96</v>
          </cell>
          <cell r="GN18">
            <v>0</v>
          </cell>
          <cell r="GO18">
            <v>14753.16</v>
          </cell>
          <cell r="GP18">
            <v>107214.56</v>
          </cell>
          <cell r="GQ18">
            <v>0</v>
          </cell>
          <cell r="GR18">
            <v>0</v>
          </cell>
          <cell r="GS18">
            <v>13522.56</v>
          </cell>
          <cell r="GT18">
            <v>4100</v>
          </cell>
          <cell r="GU18">
            <v>1798.25</v>
          </cell>
          <cell r="GV18">
            <v>50439.62</v>
          </cell>
          <cell r="GW18">
            <v>0</v>
          </cell>
          <cell r="GX18">
            <v>12501.72</v>
          </cell>
          <cell r="GY18">
            <v>16093.45</v>
          </cell>
          <cell r="GZ18">
            <v>0</v>
          </cell>
          <cell r="HA18">
            <v>0</v>
          </cell>
          <cell r="HB18">
            <v>6188.98</v>
          </cell>
          <cell r="HC18">
            <v>0</v>
          </cell>
          <cell r="HD18">
            <v>0</v>
          </cell>
          <cell r="HE18">
            <v>22052.03</v>
          </cell>
          <cell r="HF18">
            <v>0</v>
          </cell>
          <cell r="HG18">
            <v>0</v>
          </cell>
          <cell r="HH18">
            <v>1</v>
          </cell>
          <cell r="HI18">
            <v>0</v>
          </cell>
          <cell r="HJ18">
            <v>0</v>
          </cell>
          <cell r="HK18">
            <v>0</v>
          </cell>
          <cell r="HL18">
            <v>6810.75</v>
          </cell>
          <cell r="HM18">
            <v>78916.34</v>
          </cell>
          <cell r="HN18">
            <v>0</v>
          </cell>
          <cell r="HO18">
            <v>15241.28</v>
          </cell>
        </row>
        <row r="19">
          <cell r="B19" t="str">
            <v>EE106</v>
          </cell>
          <cell r="C19">
            <v>-24968.34</v>
          </cell>
          <cell r="D19">
            <v>0</v>
          </cell>
          <cell r="E19">
            <v>-19933.330000000002</v>
          </cell>
          <cell r="F19">
            <v>0</v>
          </cell>
          <cell r="G19">
            <v>-16272.5</v>
          </cell>
          <cell r="H19">
            <v>-38837</v>
          </cell>
          <cell r="I19">
            <v>0</v>
          </cell>
          <cell r="J19">
            <v>6985.92</v>
          </cell>
          <cell r="K19">
            <v>-4826.53</v>
          </cell>
          <cell r="L19">
            <v>0</v>
          </cell>
          <cell r="M19">
            <v>0</v>
          </cell>
          <cell r="N19">
            <v>-3788.6</v>
          </cell>
          <cell r="O19">
            <v>-1105.74</v>
          </cell>
          <cell r="P19">
            <v>0</v>
          </cell>
          <cell r="Q19">
            <v>0</v>
          </cell>
          <cell r="R19">
            <v>0</v>
          </cell>
          <cell r="S19">
            <v>0</v>
          </cell>
          <cell r="T19">
            <v>132216.41</v>
          </cell>
          <cell r="U19">
            <v>0</v>
          </cell>
          <cell r="V19">
            <v>0</v>
          </cell>
          <cell r="W19">
            <v>0</v>
          </cell>
          <cell r="X19">
            <v>18346.79</v>
          </cell>
          <cell r="Y19">
            <v>0</v>
          </cell>
          <cell r="Z19">
            <v>2940.15</v>
          </cell>
          <cell r="AA19">
            <v>13142.53</v>
          </cell>
          <cell r="AB19">
            <v>38786.699999999997</v>
          </cell>
          <cell r="AC19">
            <v>-583.36</v>
          </cell>
          <cell r="AD19">
            <v>0</v>
          </cell>
          <cell r="AE19">
            <v>5148.18</v>
          </cell>
          <cell r="AF19">
            <v>2237.52</v>
          </cell>
          <cell r="AG19">
            <v>5604.74</v>
          </cell>
          <cell r="AH19">
            <v>4862.8100000000004</v>
          </cell>
          <cell r="AI19">
            <v>4993.8100000000004</v>
          </cell>
          <cell r="AJ19">
            <v>0</v>
          </cell>
          <cell r="AK19">
            <v>716.4</v>
          </cell>
          <cell r="AL19">
            <v>26714.71</v>
          </cell>
          <cell r="AM19">
            <v>7590.79</v>
          </cell>
          <cell r="AN19">
            <v>0</v>
          </cell>
          <cell r="AO19">
            <v>7938.16</v>
          </cell>
          <cell r="AP19">
            <v>825</v>
          </cell>
          <cell r="AQ19">
            <v>74680.83</v>
          </cell>
          <cell r="AR19">
            <v>13312.4</v>
          </cell>
          <cell r="AS19">
            <v>8250</v>
          </cell>
          <cell r="AT19">
            <v>3907.4</v>
          </cell>
          <cell r="AU19">
            <v>10986.39</v>
          </cell>
          <cell r="AV19">
            <v>0</v>
          </cell>
          <cell r="AW19">
            <v>0</v>
          </cell>
          <cell r="AX19">
            <v>0</v>
          </cell>
          <cell r="AY19">
            <v>0</v>
          </cell>
          <cell r="AZ19">
            <v>-1970.9</v>
          </cell>
          <cell r="BA19">
            <v>752.56</v>
          </cell>
          <cell r="BC19">
            <v>271099.9699999998</v>
          </cell>
          <cell r="BE19">
            <v>-15685.73</v>
          </cell>
          <cell r="BF19">
            <v>0</v>
          </cell>
          <cell r="BG19">
            <v>7567.8</v>
          </cell>
          <cell r="BH19">
            <v>0</v>
          </cell>
          <cell r="BI19">
            <v>7567.8</v>
          </cell>
          <cell r="BJ19">
            <v>0</v>
          </cell>
          <cell r="BK19">
            <v>0</v>
          </cell>
          <cell r="BL19">
            <v>0</v>
          </cell>
          <cell r="BM19">
            <v>564</v>
          </cell>
          <cell r="BN19">
            <v>0</v>
          </cell>
          <cell r="BO19">
            <v>564</v>
          </cell>
          <cell r="BP19">
            <v>-7553.9299999999994</v>
          </cell>
          <cell r="BR19">
            <v>-1218.3400000000001</v>
          </cell>
          <cell r="BS19">
            <v>-1218.3400000000001</v>
          </cell>
          <cell r="BT19">
            <v>0</v>
          </cell>
          <cell r="BU19">
            <v>-5006.9400000000005</v>
          </cell>
          <cell r="BV19">
            <v>26714.71</v>
          </cell>
          <cell r="BX19">
            <v>278653.89999999997</v>
          </cell>
          <cell r="BY19">
            <v>271099.96999999997</v>
          </cell>
          <cell r="BZ19">
            <v>271099.9699999998</v>
          </cell>
          <cell r="CB19">
            <v>0</v>
          </cell>
          <cell r="CC19">
            <v>0</v>
          </cell>
          <cell r="CD19">
            <v>0</v>
          </cell>
          <cell r="CE19">
            <v>106</v>
          </cell>
          <cell r="CF19" t="e">
            <v>#N/A</v>
          </cell>
          <cell r="CG19">
            <v>0</v>
          </cell>
          <cell r="CH19">
            <v>0</v>
          </cell>
          <cell r="CI19">
            <v>0</v>
          </cell>
          <cell r="CK19">
            <v>279719</v>
          </cell>
          <cell r="CL19">
            <v>0</v>
          </cell>
          <cell r="CM19">
            <v>-5497.96</v>
          </cell>
          <cell r="CN19">
            <v>0</v>
          </cell>
          <cell r="CO19">
            <v>0</v>
          </cell>
          <cell r="CP19">
            <v>-2400</v>
          </cell>
          <cell r="CQ19">
            <v>-16504</v>
          </cell>
          <cell r="CR19">
            <v>-3643</v>
          </cell>
          <cell r="CS19"/>
          <cell r="CT19">
            <v>304687.34000000003</v>
          </cell>
          <cell r="CU19">
            <v>-18690</v>
          </cell>
          <cell r="CW19">
            <v>0</v>
          </cell>
          <cell r="CY19">
            <v>-20147</v>
          </cell>
          <cell r="DE19">
            <v>304687.34000000003</v>
          </cell>
          <cell r="DF19">
            <v>0</v>
          </cell>
          <cell r="DG19">
            <v>19933.330000000002</v>
          </cell>
          <cell r="DH19">
            <v>0</v>
          </cell>
          <cell r="DI19">
            <v>16272.5</v>
          </cell>
          <cell r="DJ19">
            <v>18690</v>
          </cell>
          <cell r="DK19">
            <v>0</v>
          </cell>
          <cell r="DL19">
            <v>-6985.92</v>
          </cell>
          <cell r="DM19">
            <v>0</v>
          </cell>
          <cell r="DN19">
            <v>-6985.92</v>
          </cell>
          <cell r="DO19">
            <v>4826.53</v>
          </cell>
          <cell r="DP19">
            <v>0</v>
          </cell>
          <cell r="DQ19">
            <v>0</v>
          </cell>
          <cell r="DR19">
            <v>5006.9399999999996</v>
          </cell>
          <cell r="DS19">
            <v>1105.74</v>
          </cell>
          <cell r="DT19">
            <v>0</v>
          </cell>
          <cell r="DU19">
            <v>0</v>
          </cell>
          <cell r="DV19">
            <v>0</v>
          </cell>
          <cell r="DW19">
            <v>0</v>
          </cell>
          <cell r="DX19">
            <v>0</v>
          </cell>
          <cell r="DY19">
            <v>0</v>
          </cell>
          <cell r="DZ19">
            <v>0</v>
          </cell>
          <cell r="EA19">
            <v>20147</v>
          </cell>
          <cell r="EB19">
            <v>106</v>
          </cell>
          <cell r="EC19">
            <v>9353105</v>
          </cell>
          <cell r="ED19">
            <v>3105</v>
          </cell>
          <cell r="EE19" t="str">
            <v>Thorndon Church of England Primary School</v>
          </cell>
          <cell r="EF19" t="str">
            <v>Mr Daryl Jones</v>
          </cell>
          <cell r="EG19" t="str">
            <v>office@thorndon.suffolk.sch.uk</v>
          </cell>
          <cell r="EH19" t="str">
            <v>'01379678392</v>
          </cell>
          <cell r="ET19" t="str">
            <v>Y</v>
          </cell>
          <cell r="EU19" t="str">
            <v>FINAL</v>
          </cell>
          <cell r="EV19" t="str">
            <v>N</v>
          </cell>
          <cell r="EW19" t="str">
            <v>Accruals</v>
          </cell>
          <cell r="EX19" t="str">
            <v>N</v>
          </cell>
          <cell r="EY19" t="str">
            <v>N</v>
          </cell>
          <cell r="EZ19">
            <v>-60453.500000000102</v>
          </cell>
          <cell r="FA19">
            <v>0</v>
          </cell>
          <cell r="FB19">
            <v>16014.5</v>
          </cell>
          <cell r="FC19">
            <v>304687.34000000003</v>
          </cell>
          <cell r="FD19">
            <v>0</v>
          </cell>
          <cell r="FE19">
            <v>19933.330000000002</v>
          </cell>
          <cell r="FF19">
            <v>0</v>
          </cell>
          <cell r="FG19">
            <v>16272.5</v>
          </cell>
          <cell r="FH19">
            <v>18690</v>
          </cell>
          <cell r="FI19">
            <v>0</v>
          </cell>
          <cell r="FJ19">
            <v>0</v>
          </cell>
          <cell r="FK19">
            <v>-6985.92</v>
          </cell>
          <cell r="FL19">
            <v>4826.53</v>
          </cell>
          <cell r="FM19">
            <v>0</v>
          </cell>
          <cell r="FN19">
            <v>0</v>
          </cell>
          <cell r="FO19">
            <v>5006.9399999999996</v>
          </cell>
          <cell r="FP19">
            <v>1105.74</v>
          </cell>
          <cell r="FQ19">
            <v>0</v>
          </cell>
          <cell r="FR19">
            <v>0</v>
          </cell>
          <cell r="FS19">
            <v>0</v>
          </cell>
          <cell r="FT19">
            <v>0</v>
          </cell>
          <cell r="FU19">
            <v>0</v>
          </cell>
          <cell r="FV19">
            <v>0</v>
          </cell>
          <cell r="FW19">
            <v>20147</v>
          </cell>
          <cell r="FX19">
            <v>132216.41</v>
          </cell>
          <cell r="FY19">
            <v>0</v>
          </cell>
          <cell r="FZ19">
            <v>37981.699999999997</v>
          </cell>
          <cell r="GA19">
            <v>0</v>
          </cell>
          <cell r="GB19">
            <v>18346.79</v>
          </cell>
          <cell r="GC19">
            <v>0</v>
          </cell>
          <cell r="GD19">
            <v>2940.15</v>
          </cell>
          <cell r="GE19">
            <v>13142.53</v>
          </cell>
          <cell r="GF19">
            <v>805</v>
          </cell>
          <cell r="GG19">
            <v>0</v>
          </cell>
          <cell r="GH19">
            <v>0</v>
          </cell>
          <cell r="GI19">
            <v>4564.8200000000006</v>
          </cell>
          <cell r="GJ19">
            <v>2237.52</v>
          </cell>
          <cell r="GK19">
            <v>5604.74</v>
          </cell>
          <cell r="GL19">
            <v>4862.8100000000004</v>
          </cell>
          <cell r="GM19">
            <v>4993.8100000000004</v>
          </cell>
          <cell r="GN19">
            <v>0</v>
          </cell>
          <cell r="GO19">
            <v>716.4</v>
          </cell>
          <cell r="GP19">
            <v>26714.71</v>
          </cell>
          <cell r="GQ19">
            <v>7590.79</v>
          </cell>
          <cell r="GR19">
            <v>0</v>
          </cell>
          <cell r="GS19">
            <v>7938.16</v>
          </cell>
          <cell r="GT19">
            <v>825</v>
          </cell>
          <cell r="GU19">
            <v>15292.43</v>
          </cell>
          <cell r="GV19">
            <v>13312.4</v>
          </cell>
          <cell r="GW19">
            <v>8250</v>
          </cell>
          <cell r="GX19">
            <v>3907.4</v>
          </cell>
          <cell r="GY19">
            <v>10986.39</v>
          </cell>
          <cell r="GZ19">
            <v>0</v>
          </cell>
          <cell r="HA19">
            <v>0</v>
          </cell>
          <cell r="HB19">
            <v>0</v>
          </cell>
          <cell r="HC19">
            <v>0</v>
          </cell>
          <cell r="HD19">
            <v>0</v>
          </cell>
          <cell r="HE19">
            <v>36955.46</v>
          </cell>
          <cell r="HF19">
            <v>0</v>
          </cell>
          <cell r="HG19">
            <v>0</v>
          </cell>
          <cell r="HH19">
            <v>1</v>
          </cell>
          <cell r="HI19">
            <v>0</v>
          </cell>
          <cell r="HJ19">
            <v>52405.960000000006</v>
          </cell>
          <cell r="HK19">
            <v>0</v>
          </cell>
          <cell r="HL19">
            <v>564</v>
          </cell>
          <cell r="HM19">
            <v>0</v>
          </cell>
          <cell r="HN19">
            <v>0</v>
          </cell>
          <cell r="HO19">
            <v>0</v>
          </cell>
        </row>
        <row r="20">
          <cell r="B20" t="str">
            <v>EE112</v>
          </cell>
          <cell r="C20">
            <v>-41789.4</v>
          </cell>
          <cell r="D20">
            <v>0</v>
          </cell>
          <cell r="E20">
            <v>-19946.66</v>
          </cell>
          <cell r="F20">
            <v>0</v>
          </cell>
          <cell r="G20">
            <v>-23270</v>
          </cell>
          <cell r="H20">
            <v>-29638</v>
          </cell>
          <cell r="I20">
            <v>3000</v>
          </cell>
          <cell r="J20">
            <v>-23325.13</v>
          </cell>
          <cell r="K20">
            <v>-7074.84</v>
          </cell>
          <cell r="L20">
            <v>-2340</v>
          </cell>
          <cell r="M20">
            <v>-1619</v>
          </cell>
          <cell r="N20">
            <v>-2804.3</v>
          </cell>
          <cell r="O20">
            <v>-9916.6</v>
          </cell>
          <cell r="P20">
            <v>0</v>
          </cell>
          <cell r="Q20">
            <v>0</v>
          </cell>
          <cell r="R20">
            <v>0</v>
          </cell>
          <cell r="S20">
            <v>0</v>
          </cell>
          <cell r="T20">
            <v>256151.34</v>
          </cell>
          <cell r="U20">
            <v>0</v>
          </cell>
          <cell r="V20">
            <v>0</v>
          </cell>
          <cell r="W20">
            <v>5687.3</v>
          </cell>
          <cell r="X20">
            <v>25827.23</v>
          </cell>
          <cell r="Y20">
            <v>0</v>
          </cell>
          <cell r="Z20">
            <v>2320.81</v>
          </cell>
          <cell r="AA20">
            <v>3023.81</v>
          </cell>
          <cell r="AB20">
            <v>146333.76000000001</v>
          </cell>
          <cell r="AC20">
            <v>1185.3499999999999</v>
          </cell>
          <cell r="AD20">
            <v>2076.63</v>
          </cell>
          <cell r="AE20">
            <v>28218.01</v>
          </cell>
          <cell r="AF20">
            <v>2357.8000000000002</v>
          </cell>
          <cell r="AG20">
            <v>90.41</v>
          </cell>
          <cell r="AH20">
            <v>740.82</v>
          </cell>
          <cell r="AI20">
            <v>14795.99</v>
          </cell>
          <cell r="AJ20">
            <v>0</v>
          </cell>
          <cell r="AK20">
            <v>3623.99</v>
          </cell>
          <cell r="AL20">
            <v>28869.26</v>
          </cell>
          <cell r="AM20">
            <v>4730.18</v>
          </cell>
          <cell r="AN20">
            <v>0</v>
          </cell>
          <cell r="AO20">
            <v>4524.5600000000004</v>
          </cell>
          <cell r="AP20">
            <v>2130</v>
          </cell>
          <cell r="AQ20">
            <v>10661.83</v>
          </cell>
          <cell r="AR20">
            <v>29846.92</v>
          </cell>
          <cell r="AS20">
            <v>6229.61</v>
          </cell>
          <cell r="AT20">
            <v>4889.9399999999996</v>
          </cell>
          <cell r="AU20">
            <v>13961.14</v>
          </cell>
          <cell r="AV20">
            <v>0</v>
          </cell>
          <cell r="AW20">
            <v>6943.82</v>
          </cell>
          <cell r="AX20">
            <v>0</v>
          </cell>
          <cell r="AY20">
            <v>0</v>
          </cell>
          <cell r="AZ20">
            <v>-1384.27</v>
          </cell>
          <cell r="BA20">
            <v>1314.04</v>
          </cell>
          <cell r="BC20">
            <v>434825.55999999982</v>
          </cell>
          <cell r="BE20">
            <v>-16514.82</v>
          </cell>
          <cell r="BF20">
            <v>0</v>
          </cell>
          <cell r="BG20">
            <v>2490</v>
          </cell>
          <cell r="BH20">
            <v>0</v>
          </cell>
          <cell r="BI20">
            <v>2490</v>
          </cell>
          <cell r="BJ20">
            <v>1416.02</v>
          </cell>
          <cell r="BK20">
            <v>0</v>
          </cell>
          <cell r="BL20">
            <v>1416.02</v>
          </cell>
          <cell r="BM20">
            <v>1008.01</v>
          </cell>
          <cell r="BN20">
            <v>0</v>
          </cell>
          <cell r="BO20">
            <v>1008.01</v>
          </cell>
          <cell r="BP20">
            <v>-11600.789999999999</v>
          </cell>
          <cell r="BR20">
            <v>-70.230000000000018</v>
          </cell>
          <cell r="BS20">
            <v>-70.230000000000018</v>
          </cell>
          <cell r="BT20">
            <v>0</v>
          </cell>
          <cell r="BU20">
            <v>-2874.53</v>
          </cell>
          <cell r="BV20">
            <v>28869.26</v>
          </cell>
          <cell r="BX20">
            <v>446426.34999999992</v>
          </cell>
          <cell r="BY20">
            <v>434825.55999999994</v>
          </cell>
          <cell r="BZ20">
            <v>434825.55999999982</v>
          </cell>
          <cell r="CB20">
            <v>0</v>
          </cell>
          <cell r="CC20">
            <v>0</v>
          </cell>
          <cell r="CD20">
            <v>0</v>
          </cell>
          <cell r="CE20">
            <v>112</v>
          </cell>
          <cell r="CF20">
            <v>133820.53000000009</v>
          </cell>
          <cell r="CG20">
            <v>153545.6500000002</v>
          </cell>
          <cell r="CH20">
            <v>10716.32</v>
          </cell>
          <cell r="CI20">
            <v>11600.79</v>
          </cell>
          <cell r="CK20">
            <v>466151</v>
          </cell>
          <cell r="CL20">
            <v>0</v>
          </cell>
          <cell r="CM20">
            <v>-21228.25</v>
          </cell>
          <cell r="CN20">
            <v>0</v>
          </cell>
          <cell r="CO20">
            <v>0</v>
          </cell>
          <cell r="CP20">
            <v>0</v>
          </cell>
          <cell r="CQ20">
            <v>-16648</v>
          </cell>
          <cell r="CR20">
            <v>-12990</v>
          </cell>
          <cell r="CS20"/>
          <cell r="CT20">
            <v>507940.4</v>
          </cell>
          <cell r="CU20">
            <v>0</v>
          </cell>
          <cell r="CW20">
            <v>0</v>
          </cell>
          <cell r="CY20">
            <v>-29638</v>
          </cell>
          <cell r="DE20">
            <v>507940.4</v>
          </cell>
          <cell r="DF20">
            <v>0</v>
          </cell>
          <cell r="DG20">
            <v>19946.66</v>
          </cell>
          <cell r="DH20">
            <v>0</v>
          </cell>
          <cell r="DI20">
            <v>23270</v>
          </cell>
          <cell r="DJ20">
            <v>0</v>
          </cell>
          <cell r="DK20">
            <v>-3000</v>
          </cell>
          <cell r="DL20">
            <v>23325.13</v>
          </cell>
          <cell r="DM20">
            <v>0</v>
          </cell>
          <cell r="DN20">
            <v>23325.13</v>
          </cell>
          <cell r="DO20">
            <v>7074.84</v>
          </cell>
          <cell r="DP20">
            <v>2340</v>
          </cell>
          <cell r="DQ20">
            <v>1619</v>
          </cell>
          <cell r="DR20">
            <v>2874.53</v>
          </cell>
          <cell r="DS20">
            <v>9916.6</v>
          </cell>
          <cell r="DT20">
            <v>0</v>
          </cell>
          <cell r="DU20">
            <v>0</v>
          </cell>
          <cell r="DV20">
            <v>0</v>
          </cell>
          <cell r="DW20">
            <v>0</v>
          </cell>
          <cell r="DX20">
            <v>0</v>
          </cell>
          <cell r="DY20">
            <v>0</v>
          </cell>
          <cell r="DZ20">
            <v>0</v>
          </cell>
          <cell r="EA20">
            <v>29638</v>
          </cell>
          <cell r="EB20">
            <v>112</v>
          </cell>
          <cell r="EC20">
            <v>9353109</v>
          </cell>
          <cell r="ED20">
            <v>3109</v>
          </cell>
          <cell r="EE20" t="str">
            <v>Wilby Church of England Voluntary Controlled Primary School</v>
          </cell>
          <cell r="EF20" t="str">
            <v>Mrs Roisin Wiseman</v>
          </cell>
          <cell r="EG20" t="str">
            <v xml:space="preserve">admin@wilby.suffolk.sch.uk </v>
          </cell>
          <cell r="EH20" t="str">
            <v>'01379384708</v>
          </cell>
          <cell r="ET20" t="str">
            <v>Y</v>
          </cell>
          <cell r="EU20" t="str">
            <v>FINAL</v>
          </cell>
          <cell r="EV20" t="str">
            <v>Y</v>
          </cell>
          <cell r="EW20" t="str">
            <v>Accruals</v>
          </cell>
          <cell r="EX20" t="str">
            <v>N</v>
          </cell>
          <cell r="EY20" t="str">
            <v>N</v>
          </cell>
          <cell r="EZ20">
            <v>133820.53000000009</v>
          </cell>
          <cell r="FA20">
            <v>0</v>
          </cell>
          <cell r="FB20">
            <v>10716.32</v>
          </cell>
          <cell r="FC20">
            <v>507940.4</v>
          </cell>
          <cell r="FD20">
            <v>0</v>
          </cell>
          <cell r="FE20">
            <v>19946.66</v>
          </cell>
          <cell r="FF20">
            <v>0</v>
          </cell>
          <cell r="FG20">
            <v>23270</v>
          </cell>
          <cell r="FH20">
            <v>0</v>
          </cell>
          <cell r="FI20">
            <v>0</v>
          </cell>
          <cell r="FJ20">
            <v>0</v>
          </cell>
          <cell r="FK20">
            <v>20325.13</v>
          </cell>
          <cell r="FL20">
            <v>7074.84</v>
          </cell>
          <cell r="FM20">
            <v>2340</v>
          </cell>
          <cell r="FN20">
            <v>1619</v>
          </cell>
          <cell r="FO20">
            <v>2874.53</v>
          </cell>
          <cell r="FP20">
            <v>9916.6</v>
          </cell>
          <cell r="FQ20">
            <v>0</v>
          </cell>
          <cell r="FR20">
            <v>0</v>
          </cell>
          <cell r="FS20">
            <v>0</v>
          </cell>
          <cell r="FT20">
            <v>0</v>
          </cell>
          <cell r="FU20">
            <v>0</v>
          </cell>
          <cell r="FV20">
            <v>0</v>
          </cell>
          <cell r="FW20">
            <v>29638</v>
          </cell>
          <cell r="FX20">
            <v>256151.34</v>
          </cell>
          <cell r="FY20">
            <v>0</v>
          </cell>
          <cell r="FZ20">
            <v>146695.39000000001</v>
          </cell>
          <cell r="GA20">
            <v>5687.3</v>
          </cell>
          <cell r="GB20">
            <v>25827.23</v>
          </cell>
          <cell r="GC20">
            <v>0</v>
          </cell>
          <cell r="GD20">
            <v>2320.81</v>
          </cell>
          <cell r="GE20">
            <v>3023.81</v>
          </cell>
          <cell r="GF20">
            <v>1715</v>
          </cell>
          <cell r="GG20">
            <v>1185.3499999999999</v>
          </cell>
          <cell r="GH20">
            <v>0</v>
          </cell>
          <cell r="GI20">
            <v>28218.01</v>
          </cell>
          <cell r="GJ20">
            <v>2357.8000000000002</v>
          </cell>
          <cell r="GK20">
            <v>90.41</v>
          </cell>
          <cell r="GL20">
            <v>740.82</v>
          </cell>
          <cell r="GM20">
            <v>14795.99</v>
          </cell>
          <cell r="GN20">
            <v>0</v>
          </cell>
          <cell r="GO20">
            <v>3623.99</v>
          </cell>
          <cell r="GP20">
            <v>28869.26</v>
          </cell>
          <cell r="GQ20">
            <v>4730.18</v>
          </cell>
          <cell r="GR20">
            <v>0</v>
          </cell>
          <cell r="GS20">
            <v>4524.5600000000004</v>
          </cell>
          <cell r="GT20">
            <v>2130</v>
          </cell>
          <cell r="GU20">
            <v>10661.83</v>
          </cell>
          <cell r="GV20">
            <v>29846.92</v>
          </cell>
          <cell r="GW20">
            <v>6229.61</v>
          </cell>
          <cell r="GX20">
            <v>4889.9399999999996</v>
          </cell>
          <cell r="GY20">
            <v>13961.14</v>
          </cell>
          <cell r="GZ20">
            <v>0</v>
          </cell>
          <cell r="HA20">
            <v>0</v>
          </cell>
          <cell r="HB20">
            <v>6943.82</v>
          </cell>
          <cell r="HC20">
            <v>0</v>
          </cell>
          <cell r="HD20">
            <v>0</v>
          </cell>
          <cell r="HE20">
            <v>16514.82</v>
          </cell>
          <cell r="HF20">
            <v>0</v>
          </cell>
          <cell r="HG20">
            <v>0</v>
          </cell>
          <cell r="HH20">
            <v>1</v>
          </cell>
          <cell r="HI20">
            <v>0</v>
          </cell>
          <cell r="HJ20">
            <v>2490</v>
          </cell>
          <cell r="HK20">
            <v>1416.02</v>
          </cell>
          <cell r="HL20">
            <v>1008.01</v>
          </cell>
          <cell r="HM20">
            <v>6494</v>
          </cell>
          <cell r="HN20">
            <v>147051.18000000028</v>
          </cell>
          <cell r="HO20">
            <v>22317.11</v>
          </cell>
        </row>
        <row r="21">
          <cell r="B21" t="str">
            <v>EE113</v>
          </cell>
          <cell r="C21">
            <v>-55454.75</v>
          </cell>
          <cell r="D21">
            <v>0</v>
          </cell>
          <cell r="E21">
            <v>-34966.67</v>
          </cell>
          <cell r="F21">
            <v>0</v>
          </cell>
          <cell r="G21">
            <v>-58162.5</v>
          </cell>
          <cell r="H21">
            <v>-59366</v>
          </cell>
          <cell r="I21">
            <v>-534.16999999999996</v>
          </cell>
          <cell r="J21">
            <v>-53594.34</v>
          </cell>
          <cell r="K21">
            <v>-34429.19</v>
          </cell>
          <cell r="L21">
            <v>0</v>
          </cell>
          <cell r="M21">
            <v>-1178</v>
          </cell>
          <cell r="N21">
            <v>-7143.47</v>
          </cell>
          <cell r="O21">
            <v>-85.85</v>
          </cell>
          <cell r="P21">
            <v>0</v>
          </cell>
          <cell r="Q21">
            <v>0</v>
          </cell>
          <cell r="R21">
            <v>0</v>
          </cell>
          <cell r="S21">
            <v>0</v>
          </cell>
          <cell r="T21">
            <v>812536.43</v>
          </cell>
          <cell r="U21">
            <v>25236.94</v>
          </cell>
          <cell r="V21">
            <v>0</v>
          </cell>
          <cell r="W21">
            <v>60270.57</v>
          </cell>
          <cell r="X21">
            <v>76990.2</v>
          </cell>
          <cell r="Y21">
            <v>0</v>
          </cell>
          <cell r="Z21">
            <v>40054.94</v>
          </cell>
          <cell r="AA21">
            <v>13828.8</v>
          </cell>
          <cell r="AB21">
            <v>344810.15</v>
          </cell>
          <cell r="AC21">
            <v>5752.32</v>
          </cell>
          <cell r="AD21">
            <v>0</v>
          </cell>
          <cell r="AE21">
            <v>16664.32</v>
          </cell>
          <cell r="AF21">
            <v>25062.49</v>
          </cell>
          <cell r="AG21">
            <v>0</v>
          </cell>
          <cell r="AH21">
            <v>4344.63</v>
          </cell>
          <cell r="AI21">
            <v>31571.64</v>
          </cell>
          <cell r="AJ21">
            <v>0</v>
          </cell>
          <cell r="AK21">
            <v>13170.64</v>
          </cell>
          <cell r="AL21">
            <v>38009.82</v>
          </cell>
          <cell r="AM21">
            <v>8125.44</v>
          </cell>
          <cell r="AN21">
            <v>0</v>
          </cell>
          <cell r="AO21">
            <v>17922.98</v>
          </cell>
          <cell r="AP21">
            <v>6840</v>
          </cell>
          <cell r="AQ21">
            <v>11676.05</v>
          </cell>
          <cell r="AR21">
            <v>93736.44</v>
          </cell>
          <cell r="AS21">
            <v>4703</v>
          </cell>
          <cell r="AT21">
            <v>2148</v>
          </cell>
          <cell r="AU21">
            <v>17192.47</v>
          </cell>
          <cell r="AV21">
            <v>0</v>
          </cell>
          <cell r="AW21">
            <v>9638.09</v>
          </cell>
          <cell r="AX21">
            <v>0</v>
          </cell>
          <cell r="AY21">
            <v>0</v>
          </cell>
          <cell r="AZ21">
            <v>-5236.57</v>
          </cell>
          <cell r="BA21">
            <v>6145.22</v>
          </cell>
          <cell r="BC21">
            <v>1359556.0300000005</v>
          </cell>
          <cell r="BE21">
            <v>-24582.78</v>
          </cell>
          <cell r="BF21">
            <v>0</v>
          </cell>
          <cell r="BG21">
            <v>4091.14</v>
          </cell>
          <cell r="BH21">
            <v>0</v>
          </cell>
          <cell r="BI21">
            <v>4091.14</v>
          </cell>
          <cell r="BJ21">
            <v>0</v>
          </cell>
          <cell r="BK21">
            <v>0</v>
          </cell>
          <cell r="BL21">
            <v>0</v>
          </cell>
          <cell r="BM21">
            <v>3767.6</v>
          </cell>
          <cell r="BN21">
            <v>0</v>
          </cell>
          <cell r="BO21">
            <v>3767.6</v>
          </cell>
          <cell r="BP21">
            <v>-16724.04</v>
          </cell>
          <cell r="BR21">
            <v>908.65000000000055</v>
          </cell>
          <cell r="BS21">
            <v>0</v>
          </cell>
          <cell r="BT21">
            <v>908.65000000000055</v>
          </cell>
          <cell r="BU21">
            <v>-7143.47</v>
          </cell>
          <cell r="BV21">
            <v>38918.47</v>
          </cell>
          <cell r="BX21">
            <v>1376280.0699999996</v>
          </cell>
          <cell r="BY21">
            <v>1359556.0299999996</v>
          </cell>
          <cell r="BZ21">
            <v>1359556.0300000005</v>
          </cell>
          <cell r="CB21">
            <v>0</v>
          </cell>
          <cell r="CC21">
            <v>0</v>
          </cell>
          <cell r="CD21">
            <v>0</v>
          </cell>
          <cell r="CE21">
            <v>113</v>
          </cell>
          <cell r="CF21">
            <v>247943.24</v>
          </cell>
          <cell r="CG21">
            <v>312722.92999999947</v>
          </cell>
          <cell r="CH21">
            <v>10773.18</v>
          </cell>
          <cell r="CI21">
            <v>27497.22</v>
          </cell>
          <cell r="CK21">
            <v>1441060</v>
          </cell>
          <cell r="CL21">
            <v>0</v>
          </cell>
          <cell r="CM21">
            <v>0</v>
          </cell>
          <cell r="CN21">
            <v>0</v>
          </cell>
          <cell r="CO21">
            <v>0</v>
          </cell>
          <cell r="CP21">
            <v>0</v>
          </cell>
          <cell r="CQ21">
            <v>-18930</v>
          </cell>
          <cell r="CR21">
            <v>-40436</v>
          </cell>
          <cell r="CS21"/>
          <cell r="CT21">
            <v>1496514.75</v>
          </cell>
          <cell r="CU21">
            <v>0</v>
          </cell>
          <cell r="CW21">
            <v>0</v>
          </cell>
          <cell r="CY21">
            <v>-59366</v>
          </cell>
          <cell r="DE21">
            <v>1496514.75</v>
          </cell>
          <cell r="DF21">
            <v>0</v>
          </cell>
          <cell r="DG21">
            <v>34966.67</v>
          </cell>
          <cell r="DH21">
            <v>0</v>
          </cell>
          <cell r="DI21">
            <v>58162.5</v>
          </cell>
          <cell r="DJ21">
            <v>0</v>
          </cell>
          <cell r="DK21">
            <v>534.16999999999996</v>
          </cell>
          <cell r="DL21">
            <v>53594.34</v>
          </cell>
          <cell r="DM21">
            <v>6026.63</v>
          </cell>
          <cell r="DN21">
            <v>47567.71</v>
          </cell>
          <cell r="DO21">
            <v>34429.19</v>
          </cell>
          <cell r="DP21">
            <v>0</v>
          </cell>
          <cell r="DQ21">
            <v>1178</v>
          </cell>
          <cell r="DR21">
            <v>7143.47</v>
          </cell>
          <cell r="DS21">
            <v>85.85</v>
          </cell>
          <cell r="DT21">
            <v>0</v>
          </cell>
          <cell r="DU21">
            <v>0</v>
          </cell>
          <cell r="DV21">
            <v>0</v>
          </cell>
          <cell r="DW21">
            <v>0</v>
          </cell>
          <cell r="DX21">
            <v>0</v>
          </cell>
          <cell r="DY21">
            <v>0</v>
          </cell>
          <cell r="DZ21">
            <v>0</v>
          </cell>
          <cell r="EA21">
            <v>59366</v>
          </cell>
          <cell r="EB21">
            <v>113</v>
          </cell>
          <cell r="EC21">
            <v>9353111</v>
          </cell>
          <cell r="ED21">
            <v>3111</v>
          </cell>
          <cell r="EE21" t="str">
            <v>Worlingham Church of England Voluntary Controlled Primary School</v>
          </cell>
          <cell r="EF21" t="str">
            <v>Mrs Holly Marchand</v>
          </cell>
          <cell r="EG21" t="str">
            <v>office@wcevcps.org</v>
          </cell>
          <cell r="EH21" t="str">
            <v>'01502712375</v>
          </cell>
          <cell r="ET21" t="str">
            <v>Y</v>
          </cell>
          <cell r="EU21" t="str">
            <v>FINAL</v>
          </cell>
          <cell r="EV21" t="str">
            <v>Y</v>
          </cell>
          <cell r="EW21" t="str">
            <v>Accruals</v>
          </cell>
          <cell r="EX21" t="str">
            <v>N</v>
          </cell>
          <cell r="EY21" t="str">
            <v>N</v>
          </cell>
          <cell r="EZ21">
            <v>247943.24</v>
          </cell>
          <cell r="FA21">
            <v>0</v>
          </cell>
          <cell r="FB21">
            <v>10773.18</v>
          </cell>
          <cell r="FC21">
            <v>1496514.75</v>
          </cell>
          <cell r="FD21">
            <v>0</v>
          </cell>
          <cell r="FE21">
            <v>34966.67</v>
          </cell>
          <cell r="FF21">
            <v>0</v>
          </cell>
          <cell r="FG21">
            <v>58162.5</v>
          </cell>
          <cell r="FH21">
            <v>0</v>
          </cell>
          <cell r="FI21">
            <v>534.16999999999996</v>
          </cell>
          <cell r="FJ21">
            <v>6026.63</v>
          </cell>
          <cell r="FK21">
            <v>47567.71</v>
          </cell>
          <cell r="FL21">
            <v>34429.19</v>
          </cell>
          <cell r="FM21">
            <v>0</v>
          </cell>
          <cell r="FN21">
            <v>1178</v>
          </cell>
          <cell r="FO21">
            <v>7143.47</v>
          </cell>
          <cell r="FP21">
            <v>85.85</v>
          </cell>
          <cell r="FQ21">
            <v>0</v>
          </cell>
          <cell r="FR21">
            <v>0</v>
          </cell>
          <cell r="FS21">
            <v>0</v>
          </cell>
          <cell r="FT21">
            <v>0</v>
          </cell>
          <cell r="FU21">
            <v>0</v>
          </cell>
          <cell r="FV21">
            <v>0</v>
          </cell>
          <cell r="FW21">
            <v>59366</v>
          </cell>
          <cell r="FX21">
            <v>812536.43</v>
          </cell>
          <cell r="FY21">
            <v>25236.94</v>
          </cell>
          <cell r="FZ21">
            <v>352240.96</v>
          </cell>
          <cell r="GA21">
            <v>60270.57</v>
          </cell>
          <cell r="GB21">
            <v>76990.2</v>
          </cell>
          <cell r="GC21">
            <v>0</v>
          </cell>
          <cell r="GD21">
            <v>42803.8</v>
          </cell>
          <cell r="GE21">
            <v>11079.940000000002</v>
          </cell>
          <cell r="GF21">
            <v>5010</v>
          </cell>
          <cell r="GG21">
            <v>5752.32</v>
          </cell>
          <cell r="GH21">
            <v>0</v>
          </cell>
          <cell r="GI21">
            <v>16664.32</v>
          </cell>
          <cell r="GJ21">
            <v>12621.680000000006</v>
          </cell>
          <cell r="GK21">
            <v>0</v>
          </cell>
          <cell r="GL21">
            <v>4344.63</v>
          </cell>
          <cell r="GM21">
            <v>31571.64</v>
          </cell>
          <cell r="GN21">
            <v>0</v>
          </cell>
          <cell r="GO21">
            <v>13170.64</v>
          </cell>
          <cell r="GP21">
            <v>38918.47</v>
          </cell>
          <cell r="GQ21">
            <v>8125.44</v>
          </cell>
          <cell r="GR21">
            <v>0</v>
          </cell>
          <cell r="GS21">
            <v>17922.98</v>
          </cell>
          <cell r="GT21">
            <v>6840</v>
          </cell>
          <cell r="GU21">
            <v>11676.05</v>
          </cell>
          <cell r="GV21">
            <v>93736.44</v>
          </cell>
          <cell r="GW21">
            <v>4703</v>
          </cell>
          <cell r="GX21">
            <v>2148</v>
          </cell>
          <cell r="GY21">
            <v>17192.47</v>
          </cell>
          <cell r="GZ21">
            <v>0</v>
          </cell>
          <cell r="HA21">
            <v>0</v>
          </cell>
          <cell r="HB21">
            <v>9638.09</v>
          </cell>
          <cell r="HC21">
            <v>0</v>
          </cell>
          <cell r="HD21">
            <v>0</v>
          </cell>
          <cell r="HE21">
            <v>24582.78</v>
          </cell>
          <cell r="HF21">
            <v>0</v>
          </cell>
          <cell r="HG21">
            <v>0</v>
          </cell>
          <cell r="HH21">
            <v>1</v>
          </cell>
          <cell r="HI21">
            <v>0</v>
          </cell>
          <cell r="HJ21">
            <v>4091.14</v>
          </cell>
          <cell r="HK21">
            <v>0</v>
          </cell>
          <cell r="HL21">
            <v>3767.6</v>
          </cell>
          <cell r="HM21">
            <v>67721</v>
          </cell>
          <cell r="HN21">
            <v>245002.16999999946</v>
          </cell>
          <cell r="HO21">
            <v>27497.22</v>
          </cell>
        </row>
        <row r="22">
          <cell r="B22" t="str">
            <v>EE114</v>
          </cell>
          <cell r="C22">
            <v>-45048.55</v>
          </cell>
          <cell r="D22">
            <v>0</v>
          </cell>
          <cell r="E22">
            <v>-11733.33</v>
          </cell>
          <cell r="F22">
            <v>0</v>
          </cell>
          <cell r="G22">
            <v>-33952.5</v>
          </cell>
          <cell r="H22">
            <v>-26173</v>
          </cell>
          <cell r="I22">
            <v>-9388.0499999999993</v>
          </cell>
          <cell r="J22">
            <v>-17508.150000000001</v>
          </cell>
          <cell r="K22">
            <v>-4032.33</v>
          </cell>
          <cell r="L22">
            <v>-1311</v>
          </cell>
          <cell r="M22">
            <v>0</v>
          </cell>
          <cell r="N22">
            <v>-5373.37</v>
          </cell>
          <cell r="O22">
            <v>-9589</v>
          </cell>
          <cell r="P22">
            <v>0</v>
          </cell>
          <cell r="Q22">
            <v>0</v>
          </cell>
          <cell r="R22">
            <v>0</v>
          </cell>
          <cell r="S22">
            <v>0</v>
          </cell>
          <cell r="T22">
            <v>364779.88</v>
          </cell>
          <cell r="U22">
            <v>526.53</v>
          </cell>
          <cell r="V22">
            <v>0</v>
          </cell>
          <cell r="W22">
            <v>0</v>
          </cell>
          <cell r="X22">
            <v>29634.31</v>
          </cell>
          <cell r="Y22">
            <v>0</v>
          </cell>
          <cell r="Z22">
            <v>2194.1</v>
          </cell>
          <cell r="AA22">
            <v>4465.5</v>
          </cell>
          <cell r="AB22">
            <v>74630.38</v>
          </cell>
          <cell r="AC22">
            <v>373.75</v>
          </cell>
          <cell r="AD22">
            <v>1991</v>
          </cell>
          <cell r="AE22">
            <v>15698.63</v>
          </cell>
          <cell r="AF22">
            <v>2683.62</v>
          </cell>
          <cell r="AG22">
            <v>8844.44</v>
          </cell>
          <cell r="AH22">
            <v>825.26</v>
          </cell>
          <cell r="AI22">
            <v>8181.99</v>
          </cell>
          <cell r="AJ22">
            <v>0</v>
          </cell>
          <cell r="AK22">
            <v>5110.92</v>
          </cell>
          <cell r="AL22">
            <v>29367.33</v>
          </cell>
          <cell r="AM22">
            <v>3912.86</v>
          </cell>
          <cell r="AN22">
            <v>0</v>
          </cell>
          <cell r="AO22">
            <v>3129.54</v>
          </cell>
          <cell r="AP22">
            <v>1300</v>
          </cell>
          <cell r="AQ22">
            <v>0</v>
          </cell>
          <cell r="AR22">
            <v>20229.79</v>
          </cell>
          <cell r="AS22">
            <v>-105</v>
          </cell>
          <cell r="AT22">
            <v>19869.82</v>
          </cell>
          <cell r="AU22">
            <v>14228.52</v>
          </cell>
          <cell r="AV22">
            <v>0</v>
          </cell>
          <cell r="AW22">
            <v>0</v>
          </cell>
          <cell r="AX22">
            <v>0</v>
          </cell>
          <cell r="AY22">
            <v>0</v>
          </cell>
          <cell r="AZ22">
            <v>-1990.02</v>
          </cell>
          <cell r="BA22">
            <v>1736.31</v>
          </cell>
          <cell r="BC22">
            <v>438377.81999999995</v>
          </cell>
          <cell r="BE22">
            <v>-16274.36</v>
          </cell>
          <cell r="BF22">
            <v>0</v>
          </cell>
          <cell r="BG22">
            <v>3156</v>
          </cell>
          <cell r="BH22">
            <v>0</v>
          </cell>
          <cell r="BI22">
            <v>3156</v>
          </cell>
          <cell r="BJ22">
            <v>0</v>
          </cell>
          <cell r="BK22">
            <v>0</v>
          </cell>
          <cell r="BL22">
            <v>0</v>
          </cell>
          <cell r="BM22">
            <v>3986</v>
          </cell>
          <cell r="BN22">
            <v>0</v>
          </cell>
          <cell r="BO22">
            <v>3986</v>
          </cell>
          <cell r="BP22">
            <v>-9132.36</v>
          </cell>
          <cell r="BR22">
            <v>-253.71000000000004</v>
          </cell>
          <cell r="BS22">
            <v>-253.71000000000004</v>
          </cell>
          <cell r="BT22">
            <v>0</v>
          </cell>
          <cell r="BU22">
            <v>-5627.08</v>
          </cell>
          <cell r="BV22">
            <v>29367.33</v>
          </cell>
          <cell r="BX22">
            <v>447510.18</v>
          </cell>
          <cell r="BY22">
            <v>438377.82</v>
          </cell>
          <cell r="BZ22">
            <v>438377.81999999995</v>
          </cell>
          <cell r="CB22">
            <v>0</v>
          </cell>
          <cell r="CC22">
            <v>0</v>
          </cell>
          <cell r="CD22">
            <v>0</v>
          </cell>
          <cell r="CE22">
            <v>114</v>
          </cell>
          <cell r="CF22">
            <v>71984.879999999888</v>
          </cell>
          <cell r="CG22">
            <v>54909.820000000007</v>
          </cell>
          <cell r="CH22">
            <v>15167.69</v>
          </cell>
          <cell r="CI22">
            <v>24300.050000000003</v>
          </cell>
          <cell r="CK22">
            <v>430435</v>
          </cell>
          <cell r="CL22">
            <v>0</v>
          </cell>
          <cell r="CM22">
            <v>-24724.370000000003</v>
          </cell>
          <cell r="CN22">
            <v>0</v>
          </cell>
          <cell r="CO22">
            <v>0</v>
          </cell>
          <cell r="CP22">
            <v>0</v>
          </cell>
          <cell r="CQ22">
            <v>-16565</v>
          </cell>
          <cell r="CR22">
            <v>-8503</v>
          </cell>
          <cell r="CS22"/>
          <cell r="CT22">
            <v>475483.55</v>
          </cell>
          <cell r="CU22">
            <v>-1105</v>
          </cell>
          <cell r="CW22">
            <v>0</v>
          </cell>
          <cell r="CY22">
            <v>-25068</v>
          </cell>
          <cell r="DE22">
            <v>475483.55</v>
          </cell>
          <cell r="DF22">
            <v>0</v>
          </cell>
          <cell r="DG22">
            <v>11733.33</v>
          </cell>
          <cell r="DH22">
            <v>0</v>
          </cell>
          <cell r="DI22">
            <v>33952.5</v>
          </cell>
          <cell r="DJ22">
            <v>1105</v>
          </cell>
          <cell r="DK22">
            <v>9388.0499999999993</v>
          </cell>
          <cell r="DL22">
            <v>17508.150000000001</v>
          </cell>
          <cell r="DM22">
            <v>0</v>
          </cell>
          <cell r="DN22">
            <v>17508.150000000001</v>
          </cell>
          <cell r="DO22">
            <v>4032.33</v>
          </cell>
          <cell r="DP22">
            <v>1311</v>
          </cell>
          <cell r="DQ22">
            <v>0</v>
          </cell>
          <cell r="DR22">
            <v>5627.08</v>
          </cell>
          <cell r="DS22">
            <v>9589</v>
          </cell>
          <cell r="DT22">
            <v>0</v>
          </cell>
          <cell r="DU22">
            <v>0</v>
          </cell>
          <cell r="DV22">
            <v>0</v>
          </cell>
          <cell r="DW22">
            <v>0</v>
          </cell>
          <cell r="DX22">
            <v>0</v>
          </cell>
          <cell r="DY22">
            <v>0</v>
          </cell>
          <cell r="DZ22">
            <v>0</v>
          </cell>
          <cell r="EA22">
            <v>25068</v>
          </cell>
          <cell r="EB22">
            <v>114</v>
          </cell>
          <cell r="EC22">
            <v>9353113</v>
          </cell>
          <cell r="ED22">
            <v>3113</v>
          </cell>
          <cell r="EE22" t="str">
            <v>Worlingworth Church of England Voluntary Controlled Primary School</v>
          </cell>
          <cell r="EF22" t="str">
            <v xml:space="preserve"> Victoria Gascoyne-Cecil</v>
          </cell>
          <cell r="EG22" t="str">
            <v>admin@worlingworth.suffolk.sch.uk</v>
          </cell>
          <cell r="EH22" t="str">
            <v>'01728628397</v>
          </cell>
          <cell r="ET22" t="str">
            <v>Y</v>
          </cell>
          <cell r="EU22" t="str">
            <v>FINAL</v>
          </cell>
          <cell r="EV22" t="str">
            <v>Y</v>
          </cell>
          <cell r="EW22" t="str">
            <v>Accruals</v>
          </cell>
          <cell r="EX22" t="str">
            <v>N</v>
          </cell>
          <cell r="EY22" t="str">
            <v>N</v>
          </cell>
          <cell r="EZ22">
            <v>71984.879999999888</v>
          </cell>
          <cell r="FA22">
            <v>0</v>
          </cell>
          <cell r="FB22">
            <v>15167.69</v>
          </cell>
          <cell r="FC22">
            <v>475483.55</v>
          </cell>
          <cell r="FD22">
            <v>0</v>
          </cell>
          <cell r="FE22">
            <v>11733.33</v>
          </cell>
          <cell r="FF22">
            <v>0</v>
          </cell>
          <cell r="FG22">
            <v>33952.5</v>
          </cell>
          <cell r="FH22">
            <v>1105</v>
          </cell>
          <cell r="FI22">
            <v>9388.0499999999993</v>
          </cell>
          <cell r="FJ22">
            <v>0</v>
          </cell>
          <cell r="FK22">
            <v>17508.150000000001</v>
          </cell>
          <cell r="FL22">
            <v>4032.33</v>
          </cell>
          <cell r="FM22">
            <v>1311</v>
          </cell>
          <cell r="FN22">
            <v>0</v>
          </cell>
          <cell r="FO22">
            <v>5627.08</v>
          </cell>
          <cell r="FP22">
            <v>9589</v>
          </cell>
          <cell r="FQ22">
            <v>0</v>
          </cell>
          <cell r="FR22">
            <v>0</v>
          </cell>
          <cell r="FS22">
            <v>0</v>
          </cell>
          <cell r="FT22">
            <v>0</v>
          </cell>
          <cell r="FU22">
            <v>0</v>
          </cell>
          <cell r="FV22">
            <v>0</v>
          </cell>
          <cell r="FW22">
            <v>25068</v>
          </cell>
          <cell r="FX22">
            <v>364779.88</v>
          </cell>
          <cell r="FY22">
            <v>526.53</v>
          </cell>
          <cell r="FZ22">
            <v>70359.410000000018</v>
          </cell>
          <cell r="GA22">
            <v>0</v>
          </cell>
          <cell r="GB22">
            <v>29634.31</v>
          </cell>
          <cell r="GC22">
            <v>0</v>
          </cell>
          <cell r="GD22">
            <v>2194.1</v>
          </cell>
          <cell r="GE22">
            <v>4465.5</v>
          </cell>
          <cell r="GF22">
            <v>4270.97</v>
          </cell>
          <cell r="GG22">
            <v>373.75</v>
          </cell>
          <cell r="GH22">
            <v>1991</v>
          </cell>
          <cell r="GI22">
            <v>15698.63</v>
          </cell>
          <cell r="GJ22">
            <v>2683.62</v>
          </cell>
          <cell r="GK22">
            <v>8844.44</v>
          </cell>
          <cell r="GL22">
            <v>825.26</v>
          </cell>
          <cell r="GM22">
            <v>8181.99</v>
          </cell>
          <cell r="GN22">
            <v>0</v>
          </cell>
          <cell r="GO22">
            <v>5110.92</v>
          </cell>
          <cell r="GP22">
            <v>29367.33</v>
          </cell>
          <cell r="GQ22">
            <v>3912.86</v>
          </cell>
          <cell r="GR22">
            <v>0</v>
          </cell>
          <cell r="GS22">
            <v>3129.54</v>
          </cell>
          <cell r="GT22">
            <v>1300</v>
          </cell>
          <cell r="GU22">
            <v>0</v>
          </cell>
          <cell r="GV22">
            <v>20124.79</v>
          </cell>
          <cell r="GW22">
            <v>0</v>
          </cell>
          <cell r="GX22">
            <v>19869.82</v>
          </cell>
          <cell r="GY22">
            <v>14228.52</v>
          </cell>
          <cell r="GZ22">
            <v>0</v>
          </cell>
          <cell r="HA22">
            <v>0</v>
          </cell>
          <cell r="HB22">
            <v>0</v>
          </cell>
          <cell r="HC22">
            <v>0</v>
          </cell>
          <cell r="HD22">
            <v>0</v>
          </cell>
          <cell r="HE22">
            <v>16274.36</v>
          </cell>
          <cell r="HF22">
            <v>0</v>
          </cell>
          <cell r="HG22">
            <v>0</v>
          </cell>
          <cell r="HH22">
            <v>1</v>
          </cell>
          <cell r="HI22">
            <v>0</v>
          </cell>
          <cell r="HJ22">
            <v>3156</v>
          </cell>
          <cell r="HK22">
            <v>0</v>
          </cell>
          <cell r="HL22">
            <v>3986</v>
          </cell>
          <cell r="HM22">
            <v>33654</v>
          </cell>
          <cell r="HN22">
            <v>21255.70000000007</v>
          </cell>
          <cell r="HO22">
            <v>24300.050000000003</v>
          </cell>
          <cell r="HS22" t="str">
            <v>Decrease in Revenue Reserves: due to:  Higher than planned teacher payrise, support staff pay increases and recruitment costs. Unexpected cost of repair of pipe causing water leak on playground.</v>
          </cell>
        </row>
        <row r="23">
          <cell r="B23" t="str">
            <v>EE187</v>
          </cell>
          <cell r="C23">
            <v>-172135.59</v>
          </cell>
          <cell r="D23">
            <v>0</v>
          </cell>
          <cell r="E23">
            <v>-1666724</v>
          </cell>
          <cell r="F23">
            <v>0</v>
          </cell>
          <cell r="G23">
            <v>-47766.9</v>
          </cell>
          <cell r="H23">
            <v>-7101</v>
          </cell>
          <cell r="I23">
            <v>-1113.04</v>
          </cell>
          <cell r="J23">
            <v>-20633.75</v>
          </cell>
          <cell r="K23">
            <v>-451.3</v>
          </cell>
          <cell r="L23">
            <v>-13752</v>
          </cell>
          <cell r="M23">
            <v>-8253.36</v>
          </cell>
          <cell r="N23">
            <v>0</v>
          </cell>
          <cell r="O23">
            <v>0</v>
          </cell>
          <cell r="P23">
            <v>0</v>
          </cell>
          <cell r="Q23">
            <v>0</v>
          </cell>
          <cell r="R23">
            <v>0</v>
          </cell>
          <cell r="S23">
            <v>0</v>
          </cell>
          <cell r="T23">
            <v>1009235.55</v>
          </cell>
          <cell r="U23">
            <v>0</v>
          </cell>
          <cell r="V23">
            <v>0</v>
          </cell>
          <cell r="W23">
            <v>23820.32</v>
          </cell>
          <cell r="X23">
            <v>298154.77</v>
          </cell>
          <cell r="Y23">
            <v>0</v>
          </cell>
          <cell r="Z23">
            <v>8675.64</v>
          </cell>
          <cell r="AA23">
            <v>50214.46</v>
          </cell>
          <cell r="AB23">
            <v>708472.1</v>
          </cell>
          <cell r="AC23">
            <v>7752.5</v>
          </cell>
          <cell r="AD23">
            <v>164537.66</v>
          </cell>
          <cell r="AE23">
            <v>74948.990000000005</v>
          </cell>
          <cell r="AF23">
            <v>1662.15</v>
          </cell>
          <cell r="AG23">
            <v>38927.53</v>
          </cell>
          <cell r="AH23">
            <v>2146.1</v>
          </cell>
          <cell r="AI23">
            <v>35446.25</v>
          </cell>
          <cell r="AJ23">
            <v>0</v>
          </cell>
          <cell r="AK23">
            <v>12382.52</v>
          </cell>
          <cell r="AL23">
            <v>61660.62</v>
          </cell>
          <cell r="AM23">
            <v>45344.67</v>
          </cell>
          <cell r="AN23">
            <v>10427.81</v>
          </cell>
          <cell r="AO23">
            <v>22558.48</v>
          </cell>
          <cell r="AP23">
            <v>2875</v>
          </cell>
          <cell r="AQ23">
            <v>0</v>
          </cell>
          <cell r="AR23">
            <v>13278.1</v>
          </cell>
          <cell r="AS23">
            <v>55308.06</v>
          </cell>
          <cell r="AT23">
            <v>51467.87</v>
          </cell>
          <cell r="AU23">
            <v>23969.07</v>
          </cell>
          <cell r="AV23">
            <v>0</v>
          </cell>
          <cell r="AW23">
            <v>3804.14</v>
          </cell>
          <cell r="AX23">
            <v>0</v>
          </cell>
          <cell r="AY23">
            <v>0</v>
          </cell>
          <cell r="AZ23">
            <v>-6738.59</v>
          </cell>
          <cell r="BA23">
            <v>0</v>
          </cell>
          <cell r="BC23">
            <v>776002.15000000026</v>
          </cell>
          <cell r="BE23">
            <v>-24144.44</v>
          </cell>
          <cell r="BF23">
            <v>0</v>
          </cell>
          <cell r="BG23">
            <v>0</v>
          </cell>
          <cell r="BH23">
            <v>0</v>
          </cell>
          <cell r="BI23">
            <v>0</v>
          </cell>
          <cell r="BJ23">
            <v>17745.759999999998</v>
          </cell>
          <cell r="BK23">
            <v>0</v>
          </cell>
          <cell r="BL23">
            <v>17745.759999999998</v>
          </cell>
          <cell r="BM23">
            <v>0</v>
          </cell>
          <cell r="BN23">
            <v>0</v>
          </cell>
          <cell r="BO23">
            <v>0</v>
          </cell>
          <cell r="BP23">
            <v>-6398.68</v>
          </cell>
          <cell r="BR23">
            <v>-6738.59</v>
          </cell>
          <cell r="BS23">
            <v>-6738.59</v>
          </cell>
          <cell r="BT23">
            <v>0</v>
          </cell>
          <cell r="BU23">
            <v>-6738.59</v>
          </cell>
          <cell r="BV23">
            <v>61660.62</v>
          </cell>
          <cell r="BX23">
            <v>782400.82999999984</v>
          </cell>
          <cell r="BY23">
            <v>776002.14999999979</v>
          </cell>
          <cell r="BZ23">
            <v>776002.15000000026</v>
          </cell>
          <cell r="CB23">
            <v>0</v>
          </cell>
          <cell r="CC23">
            <v>0</v>
          </cell>
          <cell r="CD23">
            <v>0</v>
          </cell>
          <cell r="CE23">
            <v>187</v>
          </cell>
          <cell r="CF23">
            <v>478191.25000000029</v>
          </cell>
          <cell r="CG23">
            <v>795786.16999999993</v>
          </cell>
          <cell r="CH23">
            <v>78094.78</v>
          </cell>
          <cell r="CI23">
            <v>84493.459999999992</v>
          </cell>
          <cell r="CK23">
            <v>983332</v>
          </cell>
          <cell r="CL23">
            <v>0</v>
          </cell>
          <cell r="CM23">
            <v>0</v>
          </cell>
          <cell r="CN23">
            <v>-17207.300000000003</v>
          </cell>
          <cell r="CO23">
            <v>0</v>
          </cell>
          <cell r="CP23">
            <v>0</v>
          </cell>
          <cell r="CQ23">
            <v>-7001</v>
          </cell>
          <cell r="CR23">
            <v>-100</v>
          </cell>
          <cell r="CS23"/>
          <cell r="CT23">
            <v>1155467.5900000001</v>
          </cell>
          <cell r="CU23">
            <v>0</v>
          </cell>
          <cell r="CW23">
            <v>0</v>
          </cell>
          <cell r="CY23">
            <v>-7101</v>
          </cell>
          <cell r="DE23">
            <v>1155467.5900000001</v>
          </cell>
          <cell r="DF23">
            <v>0</v>
          </cell>
          <cell r="DG23">
            <v>1666724</v>
          </cell>
          <cell r="DH23">
            <v>0</v>
          </cell>
          <cell r="DI23">
            <v>47766.9</v>
          </cell>
          <cell r="DJ23">
            <v>0</v>
          </cell>
          <cell r="DK23">
            <v>1113.04</v>
          </cell>
          <cell r="DL23">
            <v>20633.75</v>
          </cell>
          <cell r="DM23">
            <v>0</v>
          </cell>
          <cell r="DN23">
            <v>20633.75</v>
          </cell>
          <cell r="DO23">
            <v>451.3</v>
          </cell>
          <cell r="DP23">
            <v>13752</v>
          </cell>
          <cell r="DQ23">
            <v>8253.36</v>
          </cell>
          <cell r="DR23">
            <v>6738.59</v>
          </cell>
          <cell r="DS23">
            <v>0</v>
          </cell>
          <cell r="DT23">
            <v>0</v>
          </cell>
          <cell r="DU23">
            <v>0</v>
          </cell>
          <cell r="DV23">
            <v>0</v>
          </cell>
          <cell r="DW23">
            <v>0</v>
          </cell>
          <cell r="DX23">
            <v>0</v>
          </cell>
          <cell r="DY23">
            <v>0</v>
          </cell>
          <cell r="DZ23">
            <v>0</v>
          </cell>
          <cell r="EA23">
            <v>7101</v>
          </cell>
          <cell r="EB23">
            <v>187</v>
          </cell>
          <cell r="EC23">
            <v>9351113</v>
          </cell>
          <cell r="ED23">
            <v>1113</v>
          </cell>
          <cell r="EE23" t="str">
            <v>Horizon School</v>
          </cell>
          <cell r="EF23" t="str">
            <v>Mrs Joanna Lawrence</v>
          </cell>
          <cell r="EG23" t="str">
            <v>keeley.smart@horizonschool.org.uk</v>
          </cell>
          <cell r="EH23" t="str">
            <v>'01986897107</v>
          </cell>
          <cell r="ET23" t="str">
            <v>Y</v>
          </cell>
          <cell r="EU23" t="str">
            <v>FINAL</v>
          </cell>
          <cell r="EV23" t="str">
            <v>Y</v>
          </cell>
          <cell r="EW23" t="str">
            <v>Accruals</v>
          </cell>
          <cell r="EX23" t="str">
            <v>N</v>
          </cell>
          <cell r="EY23" t="str">
            <v>N</v>
          </cell>
          <cell r="EZ23">
            <v>478191.24999999988</v>
          </cell>
          <cell r="FA23">
            <v>0</v>
          </cell>
          <cell r="FB23">
            <v>78094.78</v>
          </cell>
          <cell r="FC23">
            <v>1155467.5900000001</v>
          </cell>
          <cell r="FD23">
            <v>0</v>
          </cell>
          <cell r="FE23">
            <v>1666724</v>
          </cell>
          <cell r="FF23">
            <v>0</v>
          </cell>
          <cell r="FG23">
            <v>47766.9</v>
          </cell>
          <cell r="FH23">
            <v>0</v>
          </cell>
          <cell r="FI23">
            <v>1113.04</v>
          </cell>
          <cell r="FJ23">
            <v>0</v>
          </cell>
          <cell r="FK23">
            <v>20633.75</v>
          </cell>
          <cell r="FL23">
            <v>451.3</v>
          </cell>
          <cell r="FM23">
            <v>13752</v>
          </cell>
          <cell r="FN23">
            <v>8253.36</v>
          </cell>
          <cell r="FO23">
            <v>6738.59</v>
          </cell>
          <cell r="FP23">
            <v>0</v>
          </cell>
          <cell r="FQ23">
            <v>0</v>
          </cell>
          <cell r="FR23">
            <v>0</v>
          </cell>
          <cell r="FS23">
            <v>0</v>
          </cell>
          <cell r="FT23">
            <v>0</v>
          </cell>
          <cell r="FU23">
            <v>0</v>
          </cell>
          <cell r="FV23">
            <v>0</v>
          </cell>
          <cell r="FW23">
            <v>7101</v>
          </cell>
          <cell r="FX23">
            <v>1009235.55</v>
          </cell>
          <cell r="FY23">
            <v>0</v>
          </cell>
          <cell r="FZ23">
            <v>853246.42</v>
          </cell>
          <cell r="GA23">
            <v>23820.32</v>
          </cell>
          <cell r="GB23">
            <v>298154.77</v>
          </cell>
          <cell r="GC23">
            <v>0</v>
          </cell>
          <cell r="GD23">
            <v>8675.64</v>
          </cell>
          <cell r="GE23">
            <v>50214.46</v>
          </cell>
          <cell r="GF23">
            <v>14309.34</v>
          </cell>
          <cell r="GG23">
            <v>7752.5</v>
          </cell>
          <cell r="GH23">
            <v>5454</v>
          </cell>
          <cell r="GI23">
            <v>74948.990000000005</v>
          </cell>
          <cell r="GJ23">
            <v>1662.15</v>
          </cell>
          <cell r="GK23">
            <v>38927.53</v>
          </cell>
          <cell r="GL23">
            <v>2146.1</v>
          </cell>
          <cell r="GM23">
            <v>35446.25</v>
          </cell>
          <cell r="GN23">
            <v>0</v>
          </cell>
          <cell r="GO23">
            <v>12382.52</v>
          </cell>
          <cell r="GP23">
            <v>61660.62</v>
          </cell>
          <cell r="GQ23">
            <v>45344.67</v>
          </cell>
          <cell r="GR23">
            <v>10427.81</v>
          </cell>
          <cell r="GS23">
            <v>22558.48</v>
          </cell>
          <cell r="GT23">
            <v>2875</v>
          </cell>
          <cell r="GU23">
            <v>0</v>
          </cell>
          <cell r="GV23">
            <v>13278.1</v>
          </cell>
          <cell r="GW23">
            <v>55308.06</v>
          </cell>
          <cell r="GX23">
            <v>51467.87</v>
          </cell>
          <cell r="GY23">
            <v>23969.07</v>
          </cell>
          <cell r="GZ23">
            <v>0</v>
          </cell>
          <cell r="HA23">
            <v>0</v>
          </cell>
          <cell r="HB23">
            <v>3804.14</v>
          </cell>
          <cell r="HC23">
            <v>0</v>
          </cell>
          <cell r="HD23">
            <v>0</v>
          </cell>
          <cell r="HE23">
            <v>24144.44</v>
          </cell>
          <cell r="HF23">
            <v>0</v>
          </cell>
          <cell r="HG23">
            <v>0</v>
          </cell>
          <cell r="HH23">
            <v>1</v>
          </cell>
          <cell r="HI23">
            <v>0</v>
          </cell>
          <cell r="HJ23">
            <v>0</v>
          </cell>
          <cell r="HK23">
            <v>17745.759999999998</v>
          </cell>
          <cell r="HL23">
            <v>0</v>
          </cell>
          <cell r="HM23">
            <v>0</v>
          </cell>
          <cell r="HN23">
            <v>679122.41999999958</v>
          </cell>
          <cell r="HO23">
            <v>84493.459999999992</v>
          </cell>
        </row>
        <row r="24">
          <cell r="B24" t="str">
            <v>EE202</v>
          </cell>
          <cell r="C24">
            <v>-45797.43</v>
          </cell>
          <cell r="D24">
            <v>0</v>
          </cell>
          <cell r="E24">
            <v>-26400</v>
          </cell>
          <cell r="F24">
            <v>0</v>
          </cell>
          <cell r="G24">
            <v>-27535</v>
          </cell>
          <cell r="H24">
            <v>-21918</v>
          </cell>
          <cell r="I24">
            <v>-5700</v>
          </cell>
          <cell r="J24">
            <v>-9780.36</v>
          </cell>
          <cell r="K24">
            <v>-4623.5200000000004</v>
          </cell>
          <cell r="L24">
            <v>-1440</v>
          </cell>
          <cell r="M24">
            <v>0</v>
          </cell>
          <cell r="N24">
            <v>-1824.66</v>
          </cell>
          <cell r="O24">
            <v>-937.95</v>
          </cell>
          <cell r="P24">
            <v>0</v>
          </cell>
          <cell r="Q24">
            <v>0</v>
          </cell>
          <cell r="R24">
            <v>0</v>
          </cell>
          <cell r="S24">
            <v>0</v>
          </cell>
          <cell r="T24">
            <v>265145.78000000003</v>
          </cell>
          <cell r="U24">
            <v>3400.79</v>
          </cell>
          <cell r="V24">
            <v>0</v>
          </cell>
          <cell r="W24">
            <v>0</v>
          </cell>
          <cell r="X24">
            <v>20346.82</v>
          </cell>
          <cell r="Y24">
            <v>0</v>
          </cell>
          <cell r="Z24">
            <v>6911.23</v>
          </cell>
          <cell r="AA24">
            <v>10564.25</v>
          </cell>
          <cell r="AB24">
            <v>104001.25</v>
          </cell>
          <cell r="AC24">
            <v>4683.8</v>
          </cell>
          <cell r="AD24">
            <v>0</v>
          </cell>
          <cell r="AE24">
            <v>7039.29</v>
          </cell>
          <cell r="AF24">
            <v>2667.12</v>
          </cell>
          <cell r="AG24">
            <v>11718.17</v>
          </cell>
          <cell r="AH24">
            <v>-19.16</v>
          </cell>
          <cell r="AI24">
            <v>14920.78</v>
          </cell>
          <cell r="AJ24">
            <v>0</v>
          </cell>
          <cell r="AK24">
            <v>5217.03</v>
          </cell>
          <cell r="AL24">
            <v>23946.01</v>
          </cell>
          <cell r="AM24">
            <v>5086.67</v>
          </cell>
          <cell r="AN24">
            <v>0</v>
          </cell>
          <cell r="AO24">
            <v>12094.07</v>
          </cell>
          <cell r="AP24">
            <v>1360</v>
          </cell>
          <cell r="AQ24">
            <v>1045.81</v>
          </cell>
          <cell r="AR24">
            <v>20202.599999999999</v>
          </cell>
          <cell r="AS24">
            <v>1631.21</v>
          </cell>
          <cell r="AT24">
            <v>10660.22</v>
          </cell>
          <cell r="AU24">
            <v>13973.97</v>
          </cell>
          <cell r="AV24">
            <v>0</v>
          </cell>
          <cell r="AW24">
            <v>0</v>
          </cell>
          <cell r="AX24">
            <v>0</v>
          </cell>
          <cell r="AY24">
            <v>0</v>
          </cell>
          <cell r="AZ24">
            <v>-401.5</v>
          </cell>
          <cell r="BA24">
            <v>0</v>
          </cell>
          <cell r="BC24">
            <v>384306.84</v>
          </cell>
          <cell r="BE24">
            <v>-15932.45</v>
          </cell>
          <cell r="BF24">
            <v>0</v>
          </cell>
          <cell r="BG24">
            <v>0</v>
          </cell>
          <cell r="BH24">
            <v>0</v>
          </cell>
          <cell r="BI24">
            <v>0</v>
          </cell>
          <cell r="BJ24">
            <v>0</v>
          </cell>
          <cell r="BK24">
            <v>0</v>
          </cell>
          <cell r="BL24">
            <v>0</v>
          </cell>
          <cell r="BM24">
            <v>0</v>
          </cell>
          <cell r="BN24">
            <v>0</v>
          </cell>
          <cell r="BO24">
            <v>0</v>
          </cell>
          <cell r="BP24">
            <v>-15932.45</v>
          </cell>
          <cell r="BR24">
            <v>-401.5</v>
          </cell>
          <cell r="BS24">
            <v>-401.5</v>
          </cell>
          <cell r="BT24">
            <v>0</v>
          </cell>
          <cell r="BU24">
            <v>-2226.16</v>
          </cell>
          <cell r="BV24">
            <v>23946.01</v>
          </cell>
          <cell r="BX24">
            <v>400239.29000000004</v>
          </cell>
          <cell r="BY24">
            <v>384306.84</v>
          </cell>
          <cell r="BZ24">
            <v>384306.84</v>
          </cell>
          <cell r="CB24">
            <v>0</v>
          </cell>
          <cell r="CC24">
            <v>0</v>
          </cell>
          <cell r="CD24">
            <v>0</v>
          </cell>
          <cell r="CE24">
            <v>202</v>
          </cell>
          <cell r="CF24">
            <v>264890.74</v>
          </cell>
          <cell r="CG24">
            <v>258888.70999999996</v>
          </cell>
          <cell r="CH24">
            <v>16437.150000000001</v>
          </cell>
          <cell r="CI24">
            <v>32369.600000000002</v>
          </cell>
          <cell r="CK24">
            <v>394237</v>
          </cell>
          <cell r="CL24">
            <v>0</v>
          </cell>
          <cell r="CM24">
            <v>-29160.240000000002</v>
          </cell>
          <cell r="CN24">
            <v>0</v>
          </cell>
          <cell r="CO24">
            <v>0</v>
          </cell>
          <cell r="CP24">
            <v>0</v>
          </cell>
          <cell r="CQ24">
            <v>-16461</v>
          </cell>
          <cell r="CR24">
            <v>-6382</v>
          </cell>
          <cell r="CS24"/>
          <cell r="CT24">
            <v>440034.43</v>
          </cell>
          <cell r="CU24">
            <v>925</v>
          </cell>
          <cell r="CW24">
            <v>0</v>
          </cell>
          <cell r="CY24">
            <v>-22843</v>
          </cell>
          <cell r="DE24">
            <v>440034.43</v>
          </cell>
          <cell r="DF24">
            <v>0</v>
          </cell>
          <cell r="DG24">
            <v>26400</v>
          </cell>
          <cell r="DH24">
            <v>0</v>
          </cell>
          <cell r="DI24">
            <v>27535</v>
          </cell>
          <cell r="DJ24">
            <v>-925</v>
          </cell>
          <cell r="DK24">
            <v>5700</v>
          </cell>
          <cell r="DL24">
            <v>9780.36</v>
          </cell>
          <cell r="DM24">
            <v>0</v>
          </cell>
          <cell r="DN24">
            <v>9780.36</v>
          </cell>
          <cell r="DO24">
            <v>4623.5200000000004</v>
          </cell>
          <cell r="DP24">
            <v>1440</v>
          </cell>
          <cell r="DQ24">
            <v>0</v>
          </cell>
          <cell r="DR24">
            <v>2226.16</v>
          </cell>
          <cell r="DS24">
            <v>937.95</v>
          </cell>
          <cell r="DT24">
            <v>0</v>
          </cell>
          <cell r="DU24">
            <v>0</v>
          </cell>
          <cell r="DV24">
            <v>0</v>
          </cell>
          <cell r="DW24">
            <v>0</v>
          </cell>
          <cell r="DX24">
            <v>0</v>
          </cell>
          <cell r="DY24">
            <v>0</v>
          </cell>
          <cell r="DZ24">
            <v>0</v>
          </cell>
          <cell r="EA24">
            <v>22843</v>
          </cell>
          <cell r="EB24">
            <v>202</v>
          </cell>
          <cell r="EC24">
            <v>9353074</v>
          </cell>
          <cell r="ED24">
            <v>3074</v>
          </cell>
          <cell r="EE24" t="str">
            <v>Bawdsey Church of England Voluntary Controlled Primary School</v>
          </cell>
          <cell r="EF24" t="str">
            <v>Mrs Katherine Butler</v>
          </cell>
          <cell r="EG24" t="str">
            <v>ad.bawdsey.p@talk21.com</v>
          </cell>
          <cell r="EH24" t="str">
            <v>'01394411365</v>
          </cell>
          <cell r="ET24" t="str">
            <v>Y</v>
          </cell>
          <cell r="EU24" t="str">
            <v>FINAL</v>
          </cell>
          <cell r="EV24" t="str">
            <v>Y</v>
          </cell>
          <cell r="EW24" t="str">
            <v>Accruals</v>
          </cell>
          <cell r="EX24" t="str">
            <v>N</v>
          </cell>
          <cell r="EY24" t="str">
            <v>N</v>
          </cell>
          <cell r="EZ24">
            <v>264890.74</v>
          </cell>
          <cell r="FA24">
            <v>0</v>
          </cell>
          <cell r="FB24">
            <v>16437.150000000001</v>
          </cell>
          <cell r="FC24">
            <v>440034.43</v>
          </cell>
          <cell r="FD24">
            <v>0</v>
          </cell>
          <cell r="FE24">
            <v>26400</v>
          </cell>
          <cell r="FF24">
            <v>0</v>
          </cell>
          <cell r="FG24">
            <v>27535</v>
          </cell>
          <cell r="FH24">
            <v>0</v>
          </cell>
          <cell r="FI24">
            <v>5700</v>
          </cell>
          <cell r="FJ24">
            <v>0</v>
          </cell>
          <cell r="FK24">
            <v>9780.36</v>
          </cell>
          <cell r="FL24">
            <v>4623.5200000000004</v>
          </cell>
          <cell r="FM24">
            <v>1440</v>
          </cell>
          <cell r="FN24">
            <v>0</v>
          </cell>
          <cell r="FO24">
            <v>2226.16</v>
          </cell>
          <cell r="FP24">
            <v>937.95</v>
          </cell>
          <cell r="FQ24">
            <v>0</v>
          </cell>
          <cell r="FR24">
            <v>0</v>
          </cell>
          <cell r="FS24">
            <v>0</v>
          </cell>
          <cell r="FT24">
            <v>0</v>
          </cell>
          <cell r="FU24">
            <v>0</v>
          </cell>
          <cell r="FV24">
            <v>0</v>
          </cell>
          <cell r="FW24">
            <v>21918</v>
          </cell>
          <cell r="FX24">
            <v>265145.78000000003</v>
          </cell>
          <cell r="FY24">
            <v>3400.79</v>
          </cell>
          <cell r="FZ24">
            <v>103100.05</v>
          </cell>
          <cell r="GA24">
            <v>0</v>
          </cell>
          <cell r="GB24">
            <v>20346.82</v>
          </cell>
          <cell r="GC24">
            <v>0</v>
          </cell>
          <cell r="GD24">
            <v>14448.180000000004</v>
          </cell>
          <cell r="GE24">
            <v>3027.2999999999956</v>
          </cell>
          <cell r="GF24">
            <v>4359</v>
          </cell>
          <cell r="GG24">
            <v>1226</v>
          </cell>
          <cell r="GH24">
            <v>0</v>
          </cell>
          <cell r="GI24">
            <v>7039.29</v>
          </cell>
          <cell r="GJ24">
            <v>2667.12</v>
          </cell>
          <cell r="GK24">
            <v>11718.17</v>
          </cell>
          <cell r="GL24">
            <v>0</v>
          </cell>
          <cell r="GM24">
            <v>14901.62</v>
          </cell>
          <cell r="GN24">
            <v>0</v>
          </cell>
          <cell r="GO24">
            <v>5217.03</v>
          </cell>
          <cell r="GP24">
            <v>23946.01</v>
          </cell>
          <cell r="GQ24">
            <v>5086.67</v>
          </cell>
          <cell r="GR24">
            <v>0</v>
          </cell>
          <cell r="GS24">
            <v>12094.07</v>
          </cell>
          <cell r="GT24">
            <v>1360</v>
          </cell>
          <cell r="GU24">
            <v>1045.81</v>
          </cell>
          <cell r="GV24">
            <v>20202.599999999999</v>
          </cell>
          <cell r="GW24">
            <v>1631.21</v>
          </cell>
          <cell r="GX24">
            <v>10660.22</v>
          </cell>
          <cell r="GY24">
            <v>13973.97</v>
          </cell>
          <cell r="GZ24">
            <v>0</v>
          </cell>
          <cell r="HA24">
            <v>0</v>
          </cell>
          <cell r="HB24">
            <v>0</v>
          </cell>
          <cell r="HC24">
            <v>0</v>
          </cell>
          <cell r="HD24">
            <v>0</v>
          </cell>
          <cell r="HE24">
            <v>15932.45</v>
          </cell>
          <cell r="HF24">
            <v>0</v>
          </cell>
          <cell r="HG24">
            <v>0</v>
          </cell>
          <cell r="HH24">
            <v>1</v>
          </cell>
          <cell r="HI24">
            <v>0</v>
          </cell>
          <cell r="HJ24">
            <v>0</v>
          </cell>
          <cell r="HK24">
            <v>0</v>
          </cell>
          <cell r="HL24">
            <v>0</v>
          </cell>
          <cell r="HM24">
            <v>0</v>
          </cell>
          <cell r="HN24">
            <v>258888.45</v>
          </cell>
          <cell r="HO24">
            <v>32369.600000000002</v>
          </cell>
        </row>
        <row r="25">
          <cell r="B25" t="str">
            <v>EE203</v>
          </cell>
          <cell r="C25">
            <v>-12305.13</v>
          </cell>
          <cell r="D25">
            <v>0</v>
          </cell>
          <cell r="E25">
            <v>-9899.99</v>
          </cell>
          <cell r="F25">
            <v>0</v>
          </cell>
          <cell r="G25">
            <v>-15292.5</v>
          </cell>
          <cell r="H25">
            <v>-28542</v>
          </cell>
          <cell r="I25">
            <v>-3800</v>
          </cell>
          <cell r="J25">
            <v>-6448.86</v>
          </cell>
          <cell r="K25">
            <v>-6093.6</v>
          </cell>
          <cell r="L25">
            <v>0</v>
          </cell>
          <cell r="M25">
            <v>0</v>
          </cell>
          <cell r="N25">
            <v>-4855</v>
          </cell>
          <cell r="O25">
            <v>-1775.1</v>
          </cell>
          <cell r="P25">
            <v>0</v>
          </cell>
          <cell r="Q25">
            <v>0</v>
          </cell>
          <cell r="R25">
            <v>0</v>
          </cell>
          <cell r="S25">
            <v>0</v>
          </cell>
          <cell r="T25">
            <v>220007.17</v>
          </cell>
          <cell r="U25">
            <v>279.89</v>
          </cell>
          <cell r="V25">
            <v>0</v>
          </cell>
          <cell r="W25">
            <v>0</v>
          </cell>
          <cell r="X25">
            <v>24043.68</v>
          </cell>
          <cell r="Y25">
            <v>0</v>
          </cell>
          <cell r="Z25">
            <v>8218.2000000000007</v>
          </cell>
          <cell r="AA25">
            <v>2016.38</v>
          </cell>
          <cell r="AB25">
            <v>71664.83</v>
          </cell>
          <cell r="AC25">
            <v>1004.05</v>
          </cell>
          <cell r="AD25">
            <v>0</v>
          </cell>
          <cell r="AE25">
            <v>9608.0300000000007</v>
          </cell>
          <cell r="AF25">
            <v>3469.4</v>
          </cell>
          <cell r="AG25">
            <v>9737.01</v>
          </cell>
          <cell r="AH25">
            <v>167.75</v>
          </cell>
          <cell r="AI25">
            <v>6949.07</v>
          </cell>
          <cell r="AJ25">
            <v>0</v>
          </cell>
          <cell r="AK25">
            <v>3677.89</v>
          </cell>
          <cell r="AL25">
            <v>35678</v>
          </cell>
          <cell r="AM25">
            <v>9891.8700000000008</v>
          </cell>
          <cell r="AN25">
            <v>0</v>
          </cell>
          <cell r="AO25">
            <v>3866.9</v>
          </cell>
          <cell r="AP25">
            <v>2544</v>
          </cell>
          <cell r="AQ25">
            <v>74.47</v>
          </cell>
          <cell r="AR25">
            <v>26178.78</v>
          </cell>
          <cell r="AS25">
            <v>9926.49</v>
          </cell>
          <cell r="AT25">
            <v>6849.12</v>
          </cell>
          <cell r="AU25">
            <v>10822.08</v>
          </cell>
          <cell r="AV25">
            <v>0</v>
          </cell>
          <cell r="AW25">
            <v>16155.58</v>
          </cell>
          <cell r="AX25">
            <v>0</v>
          </cell>
          <cell r="AY25">
            <v>0</v>
          </cell>
          <cell r="AZ25">
            <v>-2180.9699999999998</v>
          </cell>
          <cell r="BA25">
            <v>1447.56</v>
          </cell>
          <cell r="BC25">
            <v>389967.66000000027</v>
          </cell>
          <cell r="BE25">
            <v>-15847.29</v>
          </cell>
          <cell r="BF25">
            <v>0</v>
          </cell>
          <cell r="BG25">
            <v>0</v>
          </cell>
          <cell r="BH25">
            <v>0</v>
          </cell>
          <cell r="BI25">
            <v>0</v>
          </cell>
          <cell r="BJ25">
            <v>0</v>
          </cell>
          <cell r="BK25">
            <v>0</v>
          </cell>
          <cell r="BL25">
            <v>0</v>
          </cell>
          <cell r="BM25">
            <v>12729.9</v>
          </cell>
          <cell r="BN25">
            <v>0</v>
          </cell>
          <cell r="BO25">
            <v>12729.9</v>
          </cell>
          <cell r="BP25">
            <v>-3117.3900000000012</v>
          </cell>
          <cell r="BR25">
            <v>-733.40999999999985</v>
          </cell>
          <cell r="BS25">
            <v>-733.40999999999985</v>
          </cell>
          <cell r="BT25">
            <v>0</v>
          </cell>
          <cell r="BU25">
            <v>-5588.41</v>
          </cell>
          <cell r="BV25">
            <v>35678</v>
          </cell>
          <cell r="BX25">
            <v>393085.0500000001</v>
          </cell>
          <cell r="BY25">
            <v>389967.66000000009</v>
          </cell>
          <cell r="BZ25">
            <v>389967.66000000027</v>
          </cell>
          <cell r="CB25">
            <v>0</v>
          </cell>
          <cell r="CC25">
            <v>0</v>
          </cell>
          <cell r="CD25">
            <v>0</v>
          </cell>
          <cell r="CE25">
            <v>203</v>
          </cell>
          <cell r="CF25">
            <v>133165.58000000013</v>
          </cell>
          <cell r="CG25">
            <v>114661.94999999966</v>
          </cell>
          <cell r="CH25">
            <v>12113.59</v>
          </cell>
          <cell r="CI25">
            <v>15230.980000000001</v>
          </cell>
          <cell r="CK25">
            <v>374581</v>
          </cell>
          <cell r="CL25">
            <v>0</v>
          </cell>
          <cell r="CM25">
            <v>0</v>
          </cell>
          <cell r="CN25">
            <v>0</v>
          </cell>
          <cell r="CO25">
            <v>0</v>
          </cell>
          <cell r="CP25">
            <v>-1200</v>
          </cell>
          <cell r="CQ25">
            <v>-16527</v>
          </cell>
          <cell r="CR25">
            <v>-10815</v>
          </cell>
          <cell r="CS25"/>
          <cell r="CT25">
            <v>386886.13</v>
          </cell>
          <cell r="CU25">
            <v>-1200</v>
          </cell>
          <cell r="CW25">
            <v>0</v>
          </cell>
          <cell r="CY25">
            <v>-27342</v>
          </cell>
          <cell r="DE25">
            <v>386886.13</v>
          </cell>
          <cell r="DF25">
            <v>0</v>
          </cell>
          <cell r="DG25">
            <v>9899.99</v>
          </cell>
          <cell r="DH25">
            <v>0</v>
          </cell>
          <cell r="DI25">
            <v>15292.5</v>
          </cell>
          <cell r="DJ25">
            <v>1200</v>
          </cell>
          <cell r="DK25">
            <v>3800</v>
          </cell>
          <cell r="DL25">
            <v>6448.86</v>
          </cell>
          <cell r="DM25">
            <v>0</v>
          </cell>
          <cell r="DN25">
            <v>6448.86</v>
          </cell>
          <cell r="DO25">
            <v>6093.6</v>
          </cell>
          <cell r="DP25">
            <v>0</v>
          </cell>
          <cell r="DQ25">
            <v>0</v>
          </cell>
          <cell r="DR25">
            <v>5588.41</v>
          </cell>
          <cell r="DS25">
            <v>1775.1</v>
          </cell>
          <cell r="DT25">
            <v>0</v>
          </cell>
          <cell r="DU25">
            <v>0</v>
          </cell>
          <cell r="DV25">
            <v>0</v>
          </cell>
          <cell r="DW25">
            <v>0</v>
          </cell>
          <cell r="DX25">
            <v>0</v>
          </cell>
          <cell r="DY25">
            <v>0</v>
          </cell>
          <cell r="DZ25">
            <v>0</v>
          </cell>
          <cell r="EA25">
            <v>27342</v>
          </cell>
          <cell r="EB25">
            <v>203</v>
          </cell>
          <cell r="EC25">
            <v>9353117</v>
          </cell>
          <cell r="ED25">
            <v>3117</v>
          </cell>
          <cell r="EE25" t="str">
            <v>Bentley Church of England Voluntary Controlled Primary School</v>
          </cell>
          <cell r="EF25" t="str">
            <v>Mrs Joanne Austin</v>
          </cell>
          <cell r="EG25" t="str">
            <v>admin@bentley.suffolk.sch.uk</v>
          </cell>
          <cell r="EH25" t="str">
            <v>'01473310253</v>
          </cell>
          <cell r="ET25" t="str">
            <v>Y</v>
          </cell>
          <cell r="EU25" t="str">
            <v>FINAL</v>
          </cell>
          <cell r="EV25" t="str">
            <v>Y</v>
          </cell>
          <cell r="EW25" t="str">
            <v>Accruals</v>
          </cell>
          <cell r="EX25" t="str">
            <v>N</v>
          </cell>
          <cell r="EY25" t="str">
            <v>N</v>
          </cell>
          <cell r="EZ25">
            <v>133165.58000000013</v>
          </cell>
          <cell r="FA25">
            <v>0</v>
          </cell>
          <cell r="FB25">
            <v>12113.59</v>
          </cell>
          <cell r="FC25">
            <v>386886.13</v>
          </cell>
          <cell r="FD25">
            <v>0</v>
          </cell>
          <cell r="FE25">
            <v>9899.99</v>
          </cell>
          <cell r="FF25">
            <v>0</v>
          </cell>
          <cell r="FG25">
            <v>15292.5</v>
          </cell>
          <cell r="FH25">
            <v>1200</v>
          </cell>
          <cell r="FI25">
            <v>3800</v>
          </cell>
          <cell r="FJ25">
            <v>0</v>
          </cell>
          <cell r="FK25">
            <v>6448.86</v>
          </cell>
          <cell r="FL25">
            <v>6093.6</v>
          </cell>
          <cell r="FM25">
            <v>0</v>
          </cell>
          <cell r="FN25">
            <v>0</v>
          </cell>
          <cell r="FO25">
            <v>5588.41</v>
          </cell>
          <cell r="FP25">
            <v>1775.1</v>
          </cell>
          <cell r="FQ25">
            <v>0</v>
          </cell>
          <cell r="FR25">
            <v>0</v>
          </cell>
          <cell r="FS25">
            <v>0</v>
          </cell>
          <cell r="FT25">
            <v>0</v>
          </cell>
          <cell r="FU25">
            <v>0</v>
          </cell>
          <cell r="FV25">
            <v>0</v>
          </cell>
          <cell r="FW25">
            <v>27342</v>
          </cell>
          <cell r="FX25">
            <v>220007.17</v>
          </cell>
          <cell r="FY25">
            <v>279.89</v>
          </cell>
          <cell r="FZ25">
            <v>69772.329999999987</v>
          </cell>
          <cell r="GA25">
            <v>0</v>
          </cell>
          <cell r="GB25">
            <v>24043.68</v>
          </cell>
          <cell r="GC25">
            <v>0</v>
          </cell>
          <cell r="GD25">
            <v>8218.2000000000007</v>
          </cell>
          <cell r="GE25">
            <v>2016.38</v>
          </cell>
          <cell r="GF25">
            <v>1892.5</v>
          </cell>
          <cell r="GG25">
            <v>1004.05</v>
          </cell>
          <cell r="GH25">
            <v>0</v>
          </cell>
          <cell r="GI25">
            <v>9608.0300000000007</v>
          </cell>
          <cell r="GJ25">
            <v>3469.4</v>
          </cell>
          <cell r="GK25">
            <v>9737.01</v>
          </cell>
          <cell r="GL25">
            <v>167.75</v>
          </cell>
          <cell r="GM25">
            <v>6949.07</v>
          </cell>
          <cell r="GN25">
            <v>0</v>
          </cell>
          <cell r="GO25">
            <v>3677.89</v>
          </cell>
          <cell r="GP25">
            <v>35678</v>
          </cell>
          <cell r="GQ25">
            <v>9891.8700000000008</v>
          </cell>
          <cell r="GR25">
            <v>0</v>
          </cell>
          <cell r="GS25">
            <v>3866.9</v>
          </cell>
          <cell r="GT25">
            <v>2544</v>
          </cell>
          <cell r="GU25">
            <v>74.47</v>
          </cell>
          <cell r="GV25">
            <v>26178.78</v>
          </cell>
          <cell r="GW25">
            <v>9926.49</v>
          </cell>
          <cell r="GX25">
            <v>6849.12</v>
          </cell>
          <cell r="GY25">
            <v>10822.08</v>
          </cell>
          <cell r="GZ25">
            <v>0</v>
          </cell>
          <cell r="HA25">
            <v>0</v>
          </cell>
          <cell r="HB25">
            <v>16155.58</v>
          </cell>
          <cell r="HC25">
            <v>0</v>
          </cell>
          <cell r="HD25">
            <v>0</v>
          </cell>
          <cell r="HE25">
            <v>15847.29</v>
          </cell>
          <cell r="HF25">
            <v>0</v>
          </cell>
          <cell r="HG25">
            <v>0</v>
          </cell>
          <cell r="HH25">
            <v>1</v>
          </cell>
          <cell r="HI25">
            <v>0</v>
          </cell>
          <cell r="HJ25">
            <v>0</v>
          </cell>
          <cell r="HK25">
            <v>0</v>
          </cell>
          <cell r="HL25">
            <v>12729.9</v>
          </cell>
          <cell r="HM25">
            <v>114661.53</v>
          </cell>
          <cell r="HN25">
            <v>-1.4551915228366852E-10</v>
          </cell>
          <cell r="HO25">
            <v>15230.980000000001</v>
          </cell>
        </row>
        <row r="26">
          <cell r="B26" t="str">
            <v>EE205</v>
          </cell>
          <cell r="C26">
            <v>-28460.63</v>
          </cell>
          <cell r="D26">
            <v>0</v>
          </cell>
          <cell r="E26">
            <v>-31200</v>
          </cell>
          <cell r="F26">
            <v>0</v>
          </cell>
          <cell r="G26">
            <v>-52378.75</v>
          </cell>
          <cell r="H26">
            <v>-63935</v>
          </cell>
          <cell r="I26">
            <v>-1292</v>
          </cell>
          <cell r="J26">
            <v>-21939.21</v>
          </cell>
          <cell r="K26">
            <v>-8122.71</v>
          </cell>
          <cell r="L26">
            <v>0</v>
          </cell>
          <cell r="M26">
            <v>-2944</v>
          </cell>
          <cell r="N26">
            <v>-20941.990000000002</v>
          </cell>
          <cell r="O26">
            <v>-800</v>
          </cell>
          <cell r="P26">
            <v>0</v>
          </cell>
          <cell r="Q26">
            <v>0</v>
          </cell>
          <cell r="R26">
            <v>0</v>
          </cell>
          <cell r="S26">
            <v>0</v>
          </cell>
          <cell r="T26">
            <v>565544.27</v>
          </cell>
          <cell r="U26">
            <v>15315.01</v>
          </cell>
          <cell r="V26">
            <v>0</v>
          </cell>
          <cell r="W26">
            <v>24750.75</v>
          </cell>
          <cell r="X26">
            <v>52396.62</v>
          </cell>
          <cell r="Y26">
            <v>0</v>
          </cell>
          <cell r="Z26">
            <v>11337.09</v>
          </cell>
          <cell r="AA26">
            <v>12501.87</v>
          </cell>
          <cell r="AB26">
            <v>198049.4</v>
          </cell>
          <cell r="AC26">
            <v>2839.65</v>
          </cell>
          <cell r="AD26">
            <v>1159</v>
          </cell>
          <cell r="AE26">
            <v>21351.83</v>
          </cell>
          <cell r="AF26">
            <v>4793.3999999999996</v>
          </cell>
          <cell r="AG26">
            <v>2860.03</v>
          </cell>
          <cell r="AH26">
            <v>2653.69</v>
          </cell>
          <cell r="AI26">
            <v>26922.01</v>
          </cell>
          <cell r="AJ26">
            <v>0</v>
          </cell>
          <cell r="AK26">
            <v>14473.95</v>
          </cell>
          <cell r="AL26">
            <v>55519.99</v>
          </cell>
          <cell r="AM26">
            <v>2367.44</v>
          </cell>
          <cell r="AN26">
            <v>0</v>
          </cell>
          <cell r="AO26">
            <v>9976.3700000000008</v>
          </cell>
          <cell r="AP26">
            <v>3950</v>
          </cell>
          <cell r="AQ26">
            <v>2180</v>
          </cell>
          <cell r="AR26">
            <v>49782.879999999997</v>
          </cell>
          <cell r="AS26">
            <v>0</v>
          </cell>
          <cell r="AT26">
            <v>12288.12</v>
          </cell>
          <cell r="AU26">
            <v>20723.689999999999</v>
          </cell>
          <cell r="AV26">
            <v>0</v>
          </cell>
          <cell r="AW26">
            <v>7159.67</v>
          </cell>
          <cell r="AX26">
            <v>0</v>
          </cell>
          <cell r="AY26">
            <v>0</v>
          </cell>
          <cell r="AZ26">
            <v>0</v>
          </cell>
          <cell r="BA26">
            <v>0</v>
          </cell>
          <cell r="BC26">
            <v>868234.61</v>
          </cell>
          <cell r="BE26">
            <v>-32665.190000000002</v>
          </cell>
          <cell r="BF26">
            <v>0</v>
          </cell>
          <cell r="BG26">
            <v>8197.5</v>
          </cell>
          <cell r="BH26">
            <v>0</v>
          </cell>
          <cell r="BI26">
            <v>8197.5</v>
          </cell>
          <cell r="BJ26">
            <v>0</v>
          </cell>
          <cell r="BK26">
            <v>0</v>
          </cell>
          <cell r="BL26">
            <v>0</v>
          </cell>
          <cell r="BM26">
            <v>3819.86</v>
          </cell>
          <cell r="BN26">
            <v>0</v>
          </cell>
          <cell r="BO26">
            <v>3819.86</v>
          </cell>
          <cell r="BP26">
            <v>-20647.830000000002</v>
          </cell>
          <cell r="BR26">
            <v>0</v>
          </cell>
          <cell r="BS26">
            <v>0</v>
          </cell>
          <cell r="BT26">
            <v>0</v>
          </cell>
          <cell r="BU26">
            <v>-20941.990000000002</v>
          </cell>
          <cell r="BV26">
            <v>55519.99</v>
          </cell>
          <cell r="BX26">
            <v>888882.44</v>
          </cell>
          <cell r="BY26">
            <v>868234.61</v>
          </cell>
          <cell r="BZ26">
            <v>868234.61</v>
          </cell>
          <cell r="CB26">
            <v>0</v>
          </cell>
          <cell r="CC26">
            <v>0</v>
          </cell>
          <cell r="CD26">
            <v>0</v>
          </cell>
          <cell r="CE26">
            <v>205</v>
          </cell>
          <cell r="CF26">
            <v>315283.7699999999</v>
          </cell>
          <cell r="CG26">
            <v>276558.56000000006</v>
          </cell>
          <cell r="CH26">
            <v>1991.2999999999993</v>
          </cell>
          <cell r="CI26">
            <v>22639.129999999997</v>
          </cell>
          <cell r="CK26">
            <v>850157</v>
          </cell>
          <cell r="CL26">
            <v>0</v>
          </cell>
          <cell r="CM26">
            <v>0</v>
          </cell>
          <cell r="CN26">
            <v>0</v>
          </cell>
          <cell r="CO26">
            <v>0</v>
          </cell>
          <cell r="CP26">
            <v>-8400</v>
          </cell>
          <cell r="CQ26">
            <v>-33216</v>
          </cell>
          <cell r="CR26">
            <v>-22319</v>
          </cell>
          <cell r="CS26"/>
          <cell r="CT26">
            <v>878617.63</v>
          </cell>
          <cell r="CU26">
            <v>-8400</v>
          </cell>
          <cell r="CW26">
            <v>0</v>
          </cell>
          <cell r="CY26">
            <v>-55535</v>
          </cell>
          <cell r="DE26">
            <v>878617.63</v>
          </cell>
          <cell r="DF26">
            <v>0</v>
          </cell>
          <cell r="DG26">
            <v>31200</v>
          </cell>
          <cell r="DH26">
            <v>0</v>
          </cell>
          <cell r="DI26">
            <v>52378.75</v>
          </cell>
          <cell r="DJ26">
            <v>8400</v>
          </cell>
          <cell r="DK26">
            <v>1292</v>
          </cell>
          <cell r="DL26">
            <v>21939.21</v>
          </cell>
          <cell r="DM26">
            <v>490</v>
          </cell>
          <cell r="DN26">
            <v>21449.21</v>
          </cell>
          <cell r="DO26">
            <v>8122.71</v>
          </cell>
          <cell r="DP26">
            <v>0</v>
          </cell>
          <cell r="DQ26">
            <v>2944</v>
          </cell>
          <cell r="DR26">
            <v>20941.990000000002</v>
          </cell>
          <cell r="DS26">
            <v>800</v>
          </cell>
          <cell r="DT26">
            <v>0</v>
          </cell>
          <cell r="DU26">
            <v>0</v>
          </cell>
          <cell r="DV26">
            <v>0</v>
          </cell>
          <cell r="DW26">
            <v>0</v>
          </cell>
          <cell r="DX26">
            <v>0</v>
          </cell>
          <cell r="DY26">
            <v>0</v>
          </cell>
          <cell r="DZ26">
            <v>0</v>
          </cell>
          <cell r="EA26">
            <v>55535</v>
          </cell>
          <cell r="EB26">
            <v>205</v>
          </cell>
          <cell r="EC26">
            <v>9352002</v>
          </cell>
          <cell r="ED26">
            <v>2002</v>
          </cell>
          <cell r="EE26" t="str">
            <v>Bildeston Primary School</v>
          </cell>
          <cell r="EF26" t="str">
            <v>Mrs Julia Shaw</v>
          </cell>
          <cell r="EG26" t="str">
            <v>office@bildeston.suffolk.sch.uk</v>
          </cell>
          <cell r="EH26" t="str">
            <v>'01449740269</v>
          </cell>
          <cell r="EI26" t="str">
            <v>YeS</v>
          </cell>
          <cell r="EJ26">
            <v>9353066</v>
          </cell>
          <cell r="ET26" t="str">
            <v>Y</v>
          </cell>
          <cell r="EU26" t="str">
            <v>FINAL</v>
          </cell>
          <cell r="EV26" t="str">
            <v>Y</v>
          </cell>
          <cell r="EW26" t="str">
            <v>Accruals</v>
          </cell>
          <cell r="EX26" t="str">
            <v>N</v>
          </cell>
          <cell r="EY26" t="str">
            <v>N</v>
          </cell>
          <cell r="EZ26">
            <v>315283.7699999999</v>
          </cell>
          <cell r="FA26">
            <v>0</v>
          </cell>
          <cell r="FB26">
            <v>1991.2999999999993</v>
          </cell>
          <cell r="FC26">
            <v>878617.63</v>
          </cell>
          <cell r="FD26">
            <v>0</v>
          </cell>
          <cell r="FE26">
            <v>31200</v>
          </cell>
          <cell r="FF26">
            <v>0</v>
          </cell>
          <cell r="FG26">
            <v>52378.75</v>
          </cell>
          <cell r="FH26">
            <v>8400</v>
          </cell>
          <cell r="FI26">
            <v>1292</v>
          </cell>
          <cell r="FJ26">
            <v>490</v>
          </cell>
          <cell r="FK26">
            <v>21449.21</v>
          </cell>
          <cell r="FL26">
            <v>8122.71</v>
          </cell>
          <cell r="FM26">
            <v>0</v>
          </cell>
          <cell r="FN26">
            <v>2944</v>
          </cell>
          <cell r="FO26">
            <v>20941.990000000002</v>
          </cell>
          <cell r="FP26">
            <v>800</v>
          </cell>
          <cell r="FQ26">
            <v>0</v>
          </cell>
          <cell r="FR26">
            <v>0</v>
          </cell>
          <cell r="FS26">
            <v>0</v>
          </cell>
          <cell r="FT26">
            <v>0</v>
          </cell>
          <cell r="FU26">
            <v>0</v>
          </cell>
          <cell r="FV26">
            <v>0</v>
          </cell>
          <cell r="FW26">
            <v>55535</v>
          </cell>
          <cell r="FX26">
            <v>565544.27</v>
          </cell>
          <cell r="FY26">
            <v>15315.01</v>
          </cell>
          <cell r="FZ26">
            <v>190640.24000000005</v>
          </cell>
          <cell r="GA26">
            <v>24750.75</v>
          </cell>
          <cell r="GB26">
            <v>52396.62</v>
          </cell>
          <cell r="GC26">
            <v>0</v>
          </cell>
          <cell r="GD26">
            <v>18986.830000000002</v>
          </cell>
          <cell r="GE26">
            <v>4852.130000000001</v>
          </cell>
          <cell r="GF26">
            <v>7409.16</v>
          </cell>
          <cell r="GG26">
            <v>2839.65</v>
          </cell>
          <cell r="GH26">
            <v>1159</v>
          </cell>
          <cell r="GI26">
            <v>21351.83</v>
          </cell>
          <cell r="GJ26">
            <v>4793.3999999999996</v>
          </cell>
          <cell r="GK26">
            <v>2860.03</v>
          </cell>
          <cell r="GL26">
            <v>2653.69</v>
          </cell>
          <cell r="GM26">
            <v>26922.01</v>
          </cell>
          <cell r="GN26">
            <v>0</v>
          </cell>
          <cell r="GO26">
            <v>14473.95</v>
          </cell>
          <cell r="GP26">
            <v>55519.99</v>
          </cell>
          <cell r="GQ26">
            <v>2367.44</v>
          </cell>
          <cell r="GR26">
            <v>0</v>
          </cell>
          <cell r="GS26">
            <v>9976.3700000000008</v>
          </cell>
          <cell r="GT26">
            <v>3950</v>
          </cell>
          <cell r="GU26">
            <v>2180</v>
          </cell>
          <cell r="GV26">
            <v>49782.879999999997</v>
          </cell>
          <cell r="GW26">
            <v>0</v>
          </cell>
          <cell r="GX26">
            <v>12288.12</v>
          </cell>
          <cell r="GY26">
            <v>20723.689999999999</v>
          </cell>
          <cell r="GZ26">
            <v>0</v>
          </cell>
          <cell r="HA26">
            <v>0</v>
          </cell>
          <cell r="HB26">
            <v>7159.67</v>
          </cell>
          <cell r="HC26">
            <v>0</v>
          </cell>
          <cell r="HD26">
            <v>0</v>
          </cell>
          <cell r="HE26">
            <v>32665.19</v>
          </cell>
          <cell r="HF26">
            <v>0</v>
          </cell>
          <cell r="HG26">
            <v>0</v>
          </cell>
          <cell r="HH26">
            <v>1</v>
          </cell>
          <cell r="HI26">
            <v>0</v>
          </cell>
          <cell r="HJ26">
            <v>8197.5</v>
          </cell>
          <cell r="HK26">
            <v>0</v>
          </cell>
          <cell r="HL26">
            <v>3819.86</v>
          </cell>
          <cell r="HM26">
            <v>31435</v>
          </cell>
          <cell r="HN26">
            <v>245123.32999999996</v>
          </cell>
          <cell r="HO26">
            <v>22639.129999999997</v>
          </cell>
        </row>
        <row r="27">
          <cell r="B27" t="str">
            <v>EE206</v>
          </cell>
          <cell r="C27">
            <v>-76549.13</v>
          </cell>
          <cell r="D27">
            <v>0</v>
          </cell>
          <cell r="E27">
            <v>-65066.66</v>
          </cell>
          <cell r="F27">
            <v>0</v>
          </cell>
          <cell r="G27">
            <v>-78796.25</v>
          </cell>
          <cell r="H27">
            <v>-51137</v>
          </cell>
          <cell r="I27">
            <v>-1000</v>
          </cell>
          <cell r="J27">
            <v>-5634.93</v>
          </cell>
          <cell r="K27">
            <v>-8028.63</v>
          </cell>
          <cell r="L27">
            <v>-6660</v>
          </cell>
          <cell r="M27">
            <v>0</v>
          </cell>
          <cell r="N27">
            <v>-14303.75</v>
          </cell>
          <cell r="O27">
            <v>-355.52</v>
          </cell>
          <cell r="P27">
            <v>0</v>
          </cell>
          <cell r="Q27">
            <v>0</v>
          </cell>
          <cell r="R27">
            <v>0</v>
          </cell>
          <cell r="S27">
            <v>0</v>
          </cell>
          <cell r="T27">
            <v>619355.35</v>
          </cell>
          <cell r="U27">
            <v>8317.35</v>
          </cell>
          <cell r="V27">
            <v>0</v>
          </cell>
          <cell r="W27">
            <v>44056.27</v>
          </cell>
          <cell r="X27">
            <v>73431.98</v>
          </cell>
          <cell r="Y27">
            <v>0</v>
          </cell>
          <cell r="Z27">
            <v>28520.400000000001</v>
          </cell>
          <cell r="AA27">
            <v>33729.68</v>
          </cell>
          <cell r="AB27">
            <v>228325.78</v>
          </cell>
          <cell r="AC27">
            <v>4070.45</v>
          </cell>
          <cell r="AD27">
            <v>0</v>
          </cell>
          <cell r="AE27">
            <v>11245.15</v>
          </cell>
          <cell r="AF27">
            <v>15009.62</v>
          </cell>
          <cell r="AG27">
            <v>3260.86</v>
          </cell>
          <cell r="AH27">
            <v>4658.92</v>
          </cell>
          <cell r="AI27">
            <v>30720.69</v>
          </cell>
          <cell r="AJ27">
            <v>0</v>
          </cell>
          <cell r="AK27">
            <v>3115.4</v>
          </cell>
          <cell r="AL27">
            <v>34921.360000000001</v>
          </cell>
          <cell r="AM27">
            <v>7684.4</v>
          </cell>
          <cell r="AN27">
            <v>0</v>
          </cell>
          <cell r="AO27">
            <v>10457.43</v>
          </cell>
          <cell r="AP27">
            <v>3940</v>
          </cell>
          <cell r="AQ27">
            <v>265</v>
          </cell>
          <cell r="AR27">
            <v>44417.22</v>
          </cell>
          <cell r="AS27">
            <v>3176.88</v>
          </cell>
          <cell r="AT27">
            <v>26350.97</v>
          </cell>
          <cell r="AU27">
            <v>16310.56</v>
          </cell>
          <cell r="AV27">
            <v>0</v>
          </cell>
          <cell r="AW27">
            <v>0</v>
          </cell>
          <cell r="AX27">
            <v>0</v>
          </cell>
          <cell r="AY27">
            <v>0</v>
          </cell>
          <cell r="AZ27">
            <v>-2732.47</v>
          </cell>
          <cell r="BA27">
            <v>964.29</v>
          </cell>
          <cell r="BC27">
            <v>945558.08999999939</v>
          </cell>
          <cell r="BE27">
            <v>-20168.07</v>
          </cell>
          <cell r="BF27">
            <v>0</v>
          </cell>
          <cell r="BG27">
            <v>18460.409999999996</v>
          </cell>
          <cell r="BH27">
            <v>0</v>
          </cell>
          <cell r="BI27">
            <v>18460.409999999996</v>
          </cell>
          <cell r="BJ27">
            <v>663.13</v>
          </cell>
          <cell r="BK27">
            <v>0</v>
          </cell>
          <cell r="BL27">
            <v>663.13</v>
          </cell>
          <cell r="BM27">
            <v>560.95000000000005</v>
          </cell>
          <cell r="BN27">
            <v>0</v>
          </cell>
          <cell r="BO27">
            <v>560.95000000000005</v>
          </cell>
          <cell r="BP27">
            <v>-483.58000000000334</v>
          </cell>
          <cell r="BR27">
            <v>-1768.1799999999998</v>
          </cell>
          <cell r="BS27">
            <v>-1768.1799999999998</v>
          </cell>
          <cell r="BT27">
            <v>0</v>
          </cell>
          <cell r="BU27">
            <v>-16071.93</v>
          </cell>
          <cell r="BV27">
            <v>34921.360000000001</v>
          </cell>
          <cell r="BX27">
            <v>946041.67</v>
          </cell>
          <cell r="BY27">
            <v>945558.09000000008</v>
          </cell>
          <cell r="BZ27">
            <v>945558.08999999939</v>
          </cell>
          <cell r="CB27">
            <v>0</v>
          </cell>
          <cell r="CC27">
            <v>0</v>
          </cell>
          <cell r="CD27">
            <v>0</v>
          </cell>
          <cell r="CE27">
            <v>206</v>
          </cell>
          <cell r="CF27">
            <v>49869.710000000778</v>
          </cell>
          <cell r="CG27">
            <v>9399.3300000006566</v>
          </cell>
          <cell r="CH27">
            <v>33477</v>
          </cell>
          <cell r="CI27">
            <v>33960.58</v>
          </cell>
          <cell r="CK27">
            <v>905571</v>
          </cell>
          <cell r="CL27">
            <v>0</v>
          </cell>
          <cell r="CM27">
            <v>0</v>
          </cell>
          <cell r="CN27">
            <v>0</v>
          </cell>
          <cell r="CO27">
            <v>0</v>
          </cell>
          <cell r="CP27">
            <v>-3600</v>
          </cell>
          <cell r="CQ27">
            <v>-17750</v>
          </cell>
          <cell r="CR27">
            <v>-29787</v>
          </cell>
          <cell r="CS27"/>
          <cell r="CT27">
            <v>982120.13</v>
          </cell>
          <cell r="CU27">
            <v>-3600</v>
          </cell>
          <cell r="CW27">
            <v>0</v>
          </cell>
          <cell r="CY27">
            <v>-47537</v>
          </cell>
          <cell r="DE27">
            <v>982120.13</v>
          </cell>
          <cell r="DF27">
            <v>0</v>
          </cell>
          <cell r="DG27">
            <v>65066.66</v>
          </cell>
          <cell r="DH27">
            <v>0</v>
          </cell>
          <cell r="DI27">
            <v>78796.25</v>
          </cell>
          <cell r="DJ27">
            <v>3600</v>
          </cell>
          <cell r="DK27">
            <v>1000</v>
          </cell>
          <cell r="DL27">
            <v>5634.93</v>
          </cell>
          <cell r="DM27">
            <v>0</v>
          </cell>
          <cell r="DN27">
            <v>5634.93</v>
          </cell>
          <cell r="DO27">
            <v>8028.63</v>
          </cell>
          <cell r="DP27">
            <v>6660</v>
          </cell>
          <cell r="DQ27">
            <v>0</v>
          </cell>
          <cell r="DR27">
            <v>16071.93</v>
          </cell>
          <cell r="DS27">
            <v>355.52</v>
          </cell>
          <cell r="DT27">
            <v>0</v>
          </cell>
          <cell r="DU27">
            <v>0</v>
          </cell>
          <cell r="DV27">
            <v>0</v>
          </cell>
          <cell r="DW27">
            <v>0</v>
          </cell>
          <cell r="DX27">
            <v>0</v>
          </cell>
          <cell r="DY27">
            <v>0</v>
          </cell>
          <cell r="DZ27">
            <v>0</v>
          </cell>
          <cell r="EA27">
            <v>47537</v>
          </cell>
          <cell r="EB27">
            <v>206</v>
          </cell>
          <cell r="EC27">
            <v>9353078</v>
          </cell>
          <cell r="ED27">
            <v>3078</v>
          </cell>
          <cell r="EE27" t="str">
            <v>Bramford Church of England Voluntary Controlled Primary School</v>
          </cell>
          <cell r="EF27" t="str">
            <v>Mrs Emma Burgess</v>
          </cell>
          <cell r="EG27" t="str">
            <v>office@bramfordprimary.net</v>
          </cell>
          <cell r="EH27" t="str">
            <v>'01473741598</v>
          </cell>
          <cell r="ET27" t="str">
            <v>Y</v>
          </cell>
          <cell r="EU27" t="str">
            <v>FINAL</v>
          </cell>
          <cell r="EV27" t="str">
            <v>Y</v>
          </cell>
          <cell r="EW27" t="str">
            <v>Accruals</v>
          </cell>
          <cell r="EX27" t="str">
            <v>N</v>
          </cell>
          <cell r="EY27" t="str">
            <v>N</v>
          </cell>
          <cell r="EZ27">
            <v>49869.710000000778</v>
          </cell>
          <cell r="FA27">
            <v>0</v>
          </cell>
          <cell r="FB27">
            <v>33477</v>
          </cell>
          <cell r="FC27">
            <v>982120.13</v>
          </cell>
          <cell r="FD27">
            <v>0</v>
          </cell>
          <cell r="FE27">
            <v>65066.66</v>
          </cell>
          <cell r="FF27">
            <v>0</v>
          </cell>
          <cell r="FG27">
            <v>78796.25</v>
          </cell>
          <cell r="FH27">
            <v>3600</v>
          </cell>
          <cell r="FI27">
            <v>1000</v>
          </cell>
          <cell r="FJ27">
            <v>0</v>
          </cell>
          <cell r="FK27">
            <v>5634.93</v>
          </cell>
          <cell r="FL27">
            <v>8028.63</v>
          </cell>
          <cell r="FM27">
            <v>6660</v>
          </cell>
          <cell r="FN27">
            <v>0</v>
          </cell>
          <cell r="FO27">
            <v>16071.93</v>
          </cell>
          <cell r="FP27">
            <v>355.52</v>
          </cell>
          <cell r="FQ27">
            <v>0</v>
          </cell>
          <cell r="FR27">
            <v>0</v>
          </cell>
          <cell r="FS27">
            <v>0</v>
          </cell>
          <cell r="FT27">
            <v>0</v>
          </cell>
          <cell r="FU27">
            <v>0</v>
          </cell>
          <cell r="FV27">
            <v>0</v>
          </cell>
          <cell r="FW27">
            <v>47537</v>
          </cell>
          <cell r="FX27">
            <v>619355.35</v>
          </cell>
          <cell r="FY27">
            <v>8317.35</v>
          </cell>
          <cell r="FZ27">
            <v>231783.36</v>
          </cell>
          <cell r="GA27">
            <v>44056.27</v>
          </cell>
          <cell r="GB27">
            <v>73431.98</v>
          </cell>
          <cell r="GC27">
            <v>0</v>
          </cell>
          <cell r="GD27">
            <v>55715.670000000006</v>
          </cell>
          <cell r="GE27">
            <v>6534.4099999999962</v>
          </cell>
          <cell r="GF27">
            <v>6373.1299999999992</v>
          </cell>
          <cell r="GG27">
            <v>3445.8599999999997</v>
          </cell>
          <cell r="GH27">
            <v>0</v>
          </cell>
          <cell r="GI27">
            <v>11245.15</v>
          </cell>
          <cell r="GJ27">
            <v>5803.4999999999964</v>
          </cell>
          <cell r="GK27">
            <v>3260.86</v>
          </cell>
          <cell r="GL27">
            <v>4658.92</v>
          </cell>
          <cell r="GM27">
            <v>30720.69</v>
          </cell>
          <cell r="GN27">
            <v>0</v>
          </cell>
          <cell r="GO27">
            <v>3115.4</v>
          </cell>
          <cell r="GP27">
            <v>34921.360000000001</v>
          </cell>
          <cell r="GQ27">
            <v>7684.4</v>
          </cell>
          <cell r="GR27">
            <v>0</v>
          </cell>
          <cell r="GS27">
            <v>10457.43</v>
          </cell>
          <cell r="GT27">
            <v>3940</v>
          </cell>
          <cell r="GU27">
            <v>265</v>
          </cell>
          <cell r="GV27">
            <v>44417.22</v>
          </cell>
          <cell r="GW27">
            <v>3176.88</v>
          </cell>
          <cell r="GX27">
            <v>26350.97</v>
          </cell>
          <cell r="GY27">
            <v>16310.56</v>
          </cell>
          <cell r="GZ27">
            <v>0</v>
          </cell>
          <cell r="HA27">
            <v>0</v>
          </cell>
          <cell r="HB27">
            <v>0</v>
          </cell>
          <cell r="HC27">
            <v>0</v>
          </cell>
          <cell r="HD27">
            <v>0</v>
          </cell>
          <cell r="HE27">
            <v>20168.07</v>
          </cell>
          <cell r="HF27">
            <v>0</v>
          </cell>
          <cell r="HG27">
            <v>0</v>
          </cell>
          <cell r="HH27">
            <v>1</v>
          </cell>
          <cell r="HI27">
            <v>0</v>
          </cell>
          <cell r="HJ27">
            <v>18460.409999999996</v>
          </cell>
          <cell r="HK27">
            <v>663.13</v>
          </cell>
          <cell r="HL27">
            <v>560.95000000000005</v>
          </cell>
          <cell r="HM27">
            <v>9399.0400000000009</v>
          </cell>
          <cell r="HN27">
            <v>1.5497789718210697E-9</v>
          </cell>
          <cell r="HO27">
            <v>33960.58</v>
          </cell>
        </row>
        <row r="28">
          <cell r="B28" t="str">
            <v>EE211</v>
          </cell>
          <cell r="C28">
            <v>-18156.88</v>
          </cell>
          <cell r="D28">
            <v>0</v>
          </cell>
          <cell r="E28">
            <v>-12633.33</v>
          </cell>
          <cell r="F28">
            <v>0</v>
          </cell>
          <cell r="G28">
            <v>-26048.75</v>
          </cell>
          <cell r="H28">
            <v>-40072</v>
          </cell>
          <cell r="I28">
            <v>-3545</v>
          </cell>
          <cell r="J28">
            <v>-4353.24</v>
          </cell>
          <cell r="K28">
            <v>-9228.4500000000007</v>
          </cell>
          <cell r="L28">
            <v>0</v>
          </cell>
          <cell r="M28">
            <v>0</v>
          </cell>
          <cell r="N28">
            <v>-6809.47</v>
          </cell>
          <cell r="O28">
            <v>-11954.1</v>
          </cell>
          <cell r="P28">
            <v>0</v>
          </cell>
          <cell r="Q28">
            <v>0</v>
          </cell>
          <cell r="R28">
            <v>0</v>
          </cell>
          <cell r="S28">
            <v>0</v>
          </cell>
          <cell r="T28">
            <v>288854.08</v>
          </cell>
          <cell r="U28">
            <v>6806.83</v>
          </cell>
          <cell r="V28">
            <v>0</v>
          </cell>
          <cell r="W28">
            <v>0</v>
          </cell>
          <cell r="X28">
            <v>30169.16</v>
          </cell>
          <cell r="Y28">
            <v>0</v>
          </cell>
          <cell r="Z28">
            <v>10319.51</v>
          </cell>
          <cell r="AA28">
            <v>3055.36</v>
          </cell>
          <cell r="AB28">
            <v>105149.47</v>
          </cell>
          <cell r="AC28">
            <v>1080.5</v>
          </cell>
          <cell r="AD28">
            <v>215.8</v>
          </cell>
          <cell r="AE28">
            <v>11767.47</v>
          </cell>
          <cell r="AF28">
            <v>3110.56</v>
          </cell>
          <cell r="AG28">
            <v>14472.99</v>
          </cell>
          <cell r="AH28">
            <v>632.69000000000005</v>
          </cell>
          <cell r="AI28">
            <v>13570.83</v>
          </cell>
          <cell r="AJ28">
            <v>0</v>
          </cell>
          <cell r="AK28">
            <v>4244.5</v>
          </cell>
          <cell r="AL28">
            <v>19246.37</v>
          </cell>
          <cell r="AM28">
            <v>8122.03</v>
          </cell>
          <cell r="AN28">
            <v>0</v>
          </cell>
          <cell r="AO28">
            <v>8681.25</v>
          </cell>
          <cell r="AP28">
            <v>1880</v>
          </cell>
          <cell r="AQ28">
            <v>105</v>
          </cell>
          <cell r="AR28">
            <v>35052.559999999998</v>
          </cell>
          <cell r="AS28">
            <v>1504.48</v>
          </cell>
          <cell r="AT28">
            <v>7473.88</v>
          </cell>
          <cell r="AU28">
            <v>27254.28</v>
          </cell>
          <cell r="AV28">
            <v>0</v>
          </cell>
          <cell r="AW28">
            <v>17793.259999999998</v>
          </cell>
          <cell r="AX28">
            <v>0</v>
          </cell>
          <cell r="AY28">
            <v>0</v>
          </cell>
          <cell r="AZ28">
            <v>-1018.19</v>
          </cell>
          <cell r="BA28">
            <v>76.8</v>
          </cell>
          <cell r="BC28">
            <v>474650.11000000004</v>
          </cell>
          <cell r="BE28">
            <v>-16943.14</v>
          </cell>
          <cell r="BF28">
            <v>0</v>
          </cell>
          <cell r="BG28">
            <v>0</v>
          </cell>
          <cell r="BH28">
            <v>0</v>
          </cell>
          <cell r="BI28">
            <v>0</v>
          </cell>
          <cell r="BJ28">
            <v>125</v>
          </cell>
          <cell r="BK28">
            <v>0</v>
          </cell>
          <cell r="BL28">
            <v>125</v>
          </cell>
          <cell r="BM28">
            <v>4648</v>
          </cell>
          <cell r="BN28">
            <v>0</v>
          </cell>
          <cell r="BO28">
            <v>4648</v>
          </cell>
          <cell r="BP28">
            <v>-12170.14</v>
          </cell>
          <cell r="BR28">
            <v>-941.3900000000001</v>
          </cell>
          <cell r="BS28">
            <v>-941.3900000000001</v>
          </cell>
          <cell r="BT28">
            <v>0</v>
          </cell>
          <cell r="BU28">
            <v>-7750.8600000000006</v>
          </cell>
          <cell r="BV28">
            <v>19246.37</v>
          </cell>
          <cell r="BX28">
            <v>486820.25</v>
          </cell>
          <cell r="BY28">
            <v>474650.11</v>
          </cell>
          <cell r="BZ28">
            <v>474650.11000000004</v>
          </cell>
          <cell r="CB28">
            <v>0</v>
          </cell>
          <cell r="CC28">
            <v>0</v>
          </cell>
          <cell r="CD28">
            <v>0</v>
          </cell>
          <cell r="CE28">
            <v>211</v>
          </cell>
          <cell r="CF28">
            <v>33768.009999999835</v>
          </cell>
          <cell r="CG28">
            <v>81034.749999999942</v>
          </cell>
          <cell r="CH28">
            <v>2026.04</v>
          </cell>
          <cell r="CI28">
            <v>14196.18</v>
          </cell>
          <cell r="CK28">
            <v>534087</v>
          </cell>
          <cell r="CL28">
            <v>0</v>
          </cell>
          <cell r="CM28">
            <v>0</v>
          </cell>
          <cell r="CN28">
            <v>0</v>
          </cell>
          <cell r="CO28">
            <v>0</v>
          </cell>
          <cell r="CP28">
            <v>0</v>
          </cell>
          <cell r="CQ28">
            <v>-16829</v>
          </cell>
          <cell r="CR28">
            <v>-23163</v>
          </cell>
          <cell r="CS28"/>
          <cell r="CT28">
            <v>552243.88</v>
          </cell>
          <cell r="CU28">
            <v>-80</v>
          </cell>
          <cell r="CW28">
            <v>0</v>
          </cell>
          <cell r="CY28">
            <v>-39992</v>
          </cell>
          <cell r="DE28">
            <v>552243.88</v>
          </cell>
          <cell r="DF28">
            <v>0</v>
          </cell>
          <cell r="DG28">
            <v>12633.33</v>
          </cell>
          <cell r="DH28">
            <v>0</v>
          </cell>
          <cell r="DI28">
            <v>26048.75</v>
          </cell>
          <cell r="DJ28">
            <v>80</v>
          </cell>
          <cell r="DK28">
            <v>3545</v>
          </cell>
          <cell r="DL28">
            <v>4353.24</v>
          </cell>
          <cell r="DM28">
            <v>0</v>
          </cell>
          <cell r="DN28">
            <v>4353.24</v>
          </cell>
          <cell r="DO28">
            <v>9228.4500000000007</v>
          </cell>
          <cell r="DP28">
            <v>0</v>
          </cell>
          <cell r="DQ28">
            <v>0</v>
          </cell>
          <cell r="DR28">
            <v>7750.86</v>
          </cell>
          <cell r="DS28">
            <v>11954.1</v>
          </cell>
          <cell r="DT28">
            <v>0</v>
          </cell>
          <cell r="DU28">
            <v>0</v>
          </cell>
          <cell r="DV28">
            <v>0</v>
          </cell>
          <cell r="DW28">
            <v>0</v>
          </cell>
          <cell r="DX28">
            <v>0</v>
          </cell>
          <cell r="DY28">
            <v>0</v>
          </cell>
          <cell r="DZ28">
            <v>0</v>
          </cell>
          <cell r="EA28">
            <v>39992</v>
          </cell>
          <cell r="EB28">
            <v>211</v>
          </cell>
          <cell r="EC28">
            <v>9352066</v>
          </cell>
          <cell r="ED28">
            <v>2066</v>
          </cell>
          <cell r="EE28" t="str">
            <v>Bucklesham Primary School</v>
          </cell>
          <cell r="EF28" t="str">
            <v>Miss Rachael Rudge</v>
          </cell>
          <cell r="EG28" t="str">
            <v>admin@bucklesham.suffolk.sch.uk</v>
          </cell>
          <cell r="EH28" t="str">
            <v>'01473659389</v>
          </cell>
          <cell r="ET28" t="str">
            <v>Y</v>
          </cell>
          <cell r="EU28" t="str">
            <v>FINAL</v>
          </cell>
          <cell r="EV28" t="str">
            <v>Y</v>
          </cell>
          <cell r="EW28" t="str">
            <v>Accruals</v>
          </cell>
          <cell r="EX28" t="str">
            <v>N</v>
          </cell>
          <cell r="EY28" t="str">
            <v>N</v>
          </cell>
          <cell r="EZ28">
            <v>33768.009999999835</v>
          </cell>
          <cell r="FA28">
            <v>0</v>
          </cell>
          <cell r="FB28">
            <v>2026.04</v>
          </cell>
          <cell r="FC28">
            <v>552243.88</v>
          </cell>
          <cell r="FD28">
            <v>0</v>
          </cell>
          <cell r="FE28">
            <v>12633.33</v>
          </cell>
          <cell r="FF28">
            <v>0</v>
          </cell>
          <cell r="FG28">
            <v>26048.75</v>
          </cell>
          <cell r="FH28">
            <v>80</v>
          </cell>
          <cell r="FI28">
            <v>3545</v>
          </cell>
          <cell r="FJ28">
            <v>0</v>
          </cell>
          <cell r="FK28">
            <v>4353.24</v>
          </cell>
          <cell r="FL28">
            <v>9228.4500000000007</v>
          </cell>
          <cell r="FM28">
            <v>0</v>
          </cell>
          <cell r="FN28">
            <v>0</v>
          </cell>
          <cell r="FO28">
            <v>7750.86</v>
          </cell>
          <cell r="FP28">
            <v>11954.1</v>
          </cell>
          <cell r="FQ28">
            <v>0</v>
          </cell>
          <cell r="FR28">
            <v>0</v>
          </cell>
          <cell r="FS28">
            <v>0</v>
          </cell>
          <cell r="FT28">
            <v>0</v>
          </cell>
          <cell r="FU28">
            <v>0</v>
          </cell>
          <cell r="FV28">
            <v>0</v>
          </cell>
          <cell r="FW28">
            <v>39992</v>
          </cell>
          <cell r="FX28">
            <v>288854.08</v>
          </cell>
          <cell r="FY28">
            <v>6806.83</v>
          </cell>
          <cell r="FZ28">
            <v>100445.28</v>
          </cell>
          <cell r="GA28">
            <v>0</v>
          </cell>
          <cell r="GB28">
            <v>30169.16</v>
          </cell>
          <cell r="GC28">
            <v>0</v>
          </cell>
          <cell r="GD28">
            <v>10319.51</v>
          </cell>
          <cell r="GE28">
            <v>3055.36</v>
          </cell>
          <cell r="GF28">
            <v>4704.1900000000005</v>
          </cell>
          <cell r="GG28">
            <v>1080.5</v>
          </cell>
          <cell r="GH28">
            <v>215.8</v>
          </cell>
          <cell r="GI28">
            <v>11767.47</v>
          </cell>
          <cell r="GJ28">
            <v>3110.56</v>
          </cell>
          <cell r="GK28">
            <v>14472.99</v>
          </cell>
          <cell r="GL28">
            <v>632.69000000000005</v>
          </cell>
          <cell r="GM28">
            <v>13570.83</v>
          </cell>
          <cell r="GN28">
            <v>0</v>
          </cell>
          <cell r="GO28">
            <v>4244.5</v>
          </cell>
          <cell r="GP28">
            <v>19246.37</v>
          </cell>
          <cell r="GQ28">
            <v>8122.03</v>
          </cell>
          <cell r="GR28">
            <v>0</v>
          </cell>
          <cell r="GS28">
            <v>8681.25</v>
          </cell>
          <cell r="GT28">
            <v>1880</v>
          </cell>
          <cell r="GU28">
            <v>105</v>
          </cell>
          <cell r="GV28">
            <v>35052.559999999998</v>
          </cell>
          <cell r="GW28">
            <v>1504.48</v>
          </cell>
          <cell r="GX28">
            <v>7473.88</v>
          </cell>
          <cell r="GY28">
            <v>27254.28</v>
          </cell>
          <cell r="GZ28">
            <v>0</v>
          </cell>
          <cell r="HA28">
            <v>0</v>
          </cell>
          <cell r="HB28">
            <v>17793.259999999998</v>
          </cell>
          <cell r="HC28">
            <v>0</v>
          </cell>
          <cell r="HD28">
            <v>0</v>
          </cell>
          <cell r="HE28">
            <v>16943.14</v>
          </cell>
          <cell r="HF28">
            <v>0</v>
          </cell>
          <cell r="HG28">
            <v>0</v>
          </cell>
          <cell r="HH28">
            <v>1</v>
          </cell>
          <cell r="HI28">
            <v>0</v>
          </cell>
          <cell r="HJ28">
            <v>0</v>
          </cell>
          <cell r="HK28">
            <v>125</v>
          </cell>
          <cell r="HL28">
            <v>4648</v>
          </cell>
          <cell r="HM28">
            <v>0</v>
          </cell>
          <cell r="HN28">
            <v>81034.759999999835</v>
          </cell>
          <cell r="HO28">
            <v>14196.18</v>
          </cell>
        </row>
        <row r="29">
          <cell r="B29" t="str">
            <v>EE216</v>
          </cell>
          <cell r="C29">
            <v>-70237.53</v>
          </cell>
          <cell r="D29">
            <v>0</v>
          </cell>
          <cell r="E29">
            <v>-20166.669999999998</v>
          </cell>
          <cell r="F29">
            <v>0</v>
          </cell>
          <cell r="G29">
            <v>-35337.5</v>
          </cell>
          <cell r="H29">
            <v>-54189</v>
          </cell>
          <cell r="I29">
            <v>-6.5</v>
          </cell>
          <cell r="J29">
            <v>-14688.02</v>
          </cell>
          <cell r="K29">
            <v>-8521.4</v>
          </cell>
          <cell r="L29">
            <v>-2232</v>
          </cell>
          <cell r="M29">
            <v>-2068</v>
          </cell>
          <cell r="N29">
            <v>-16110.23</v>
          </cell>
          <cell r="O29">
            <v>-3208.95</v>
          </cell>
          <cell r="P29">
            <v>0</v>
          </cell>
          <cell r="Q29">
            <v>0</v>
          </cell>
          <cell r="R29">
            <v>0</v>
          </cell>
          <cell r="S29">
            <v>0</v>
          </cell>
          <cell r="T29">
            <v>693277.07</v>
          </cell>
          <cell r="U29">
            <v>7548.2</v>
          </cell>
          <cell r="V29">
            <v>0</v>
          </cell>
          <cell r="W29">
            <v>41774.370000000003</v>
          </cell>
          <cell r="X29">
            <v>77402.240000000005</v>
          </cell>
          <cell r="Y29">
            <v>0</v>
          </cell>
          <cell r="Z29">
            <v>25181.5</v>
          </cell>
          <cell r="AA29">
            <v>6485.55</v>
          </cell>
          <cell r="AB29">
            <v>240159.2</v>
          </cell>
          <cell r="AC29">
            <v>9822.7000000000007</v>
          </cell>
          <cell r="AD29">
            <v>4309.6000000000004</v>
          </cell>
          <cell r="AE29">
            <v>11399.92</v>
          </cell>
          <cell r="AF29">
            <v>4528.9399999999996</v>
          </cell>
          <cell r="AG29">
            <v>0</v>
          </cell>
          <cell r="AH29">
            <v>4135.2700000000004</v>
          </cell>
          <cell r="AI29">
            <v>31361.52</v>
          </cell>
          <cell r="AJ29">
            <v>0</v>
          </cell>
          <cell r="AK29">
            <v>7991.6</v>
          </cell>
          <cell r="AL29">
            <v>70616.539999999994</v>
          </cell>
          <cell r="AM29">
            <v>12601.56</v>
          </cell>
          <cell r="AN29">
            <v>0</v>
          </cell>
          <cell r="AO29">
            <v>13831.86</v>
          </cell>
          <cell r="AP29">
            <v>6050</v>
          </cell>
          <cell r="AQ29">
            <v>457.48</v>
          </cell>
          <cell r="AR29">
            <v>46078.77</v>
          </cell>
          <cell r="AS29">
            <v>27232.45</v>
          </cell>
          <cell r="AT29">
            <v>18695.43</v>
          </cell>
          <cell r="AU29">
            <v>17177.28</v>
          </cell>
          <cell r="AV29">
            <v>0</v>
          </cell>
          <cell r="AW29">
            <v>0</v>
          </cell>
          <cell r="AX29">
            <v>0</v>
          </cell>
          <cell r="AY29">
            <v>0</v>
          </cell>
          <cell r="AZ29">
            <v>-1259.55</v>
          </cell>
          <cell r="BA29">
            <v>803.74</v>
          </cell>
          <cell r="BC29">
            <v>1131843.1300000004</v>
          </cell>
          <cell r="BE29">
            <v>-22541.370000000003</v>
          </cell>
          <cell r="BF29">
            <v>0</v>
          </cell>
          <cell r="BG29">
            <v>1091.56</v>
          </cell>
          <cell r="BH29">
            <v>0</v>
          </cell>
          <cell r="BI29">
            <v>1091.56</v>
          </cell>
          <cell r="BJ29">
            <v>1775.0000000000002</v>
          </cell>
          <cell r="BK29">
            <v>0</v>
          </cell>
          <cell r="BL29">
            <v>1775.0000000000002</v>
          </cell>
          <cell r="BM29">
            <v>620.5</v>
          </cell>
          <cell r="BN29">
            <v>0</v>
          </cell>
          <cell r="BO29">
            <v>620.5</v>
          </cell>
          <cell r="BP29">
            <v>-19054.310000000001</v>
          </cell>
          <cell r="BR29">
            <v>-455.80999999999995</v>
          </cell>
          <cell r="BS29">
            <v>-455.80999999999995</v>
          </cell>
          <cell r="BT29">
            <v>0</v>
          </cell>
          <cell r="BU29">
            <v>-16566.04</v>
          </cell>
          <cell r="BV29">
            <v>70616.539999999994</v>
          </cell>
          <cell r="BX29">
            <v>1150897.44</v>
          </cell>
          <cell r="BY29">
            <v>1131843.1299999999</v>
          </cell>
          <cell r="BZ29">
            <v>1131843.1300000004</v>
          </cell>
          <cell r="CB29">
            <v>0</v>
          </cell>
          <cell r="CC29">
            <v>0</v>
          </cell>
          <cell r="CD29">
            <v>0</v>
          </cell>
          <cell r="CE29">
            <v>216</v>
          </cell>
          <cell r="CF29">
            <v>108315.46999999974</v>
          </cell>
          <cell r="CG29">
            <v>80601.559999999357</v>
          </cell>
          <cell r="CH29">
            <v>9995.86</v>
          </cell>
          <cell r="CI29">
            <v>29050.17</v>
          </cell>
          <cell r="CK29">
            <v>1123184</v>
          </cell>
          <cell r="CL29">
            <v>0</v>
          </cell>
          <cell r="CM29">
            <v>-30066.05</v>
          </cell>
          <cell r="CN29">
            <v>-987</v>
          </cell>
          <cell r="CO29">
            <v>0</v>
          </cell>
          <cell r="CP29">
            <v>0</v>
          </cell>
          <cell r="CQ29">
            <v>-18325</v>
          </cell>
          <cell r="CR29">
            <v>-35864</v>
          </cell>
          <cell r="CS29"/>
          <cell r="CT29">
            <v>1193421.53</v>
          </cell>
          <cell r="CU29">
            <v>0</v>
          </cell>
          <cell r="CW29">
            <v>0</v>
          </cell>
          <cell r="CY29">
            <v>-54189</v>
          </cell>
          <cell r="DE29">
            <v>1193421.53</v>
          </cell>
          <cell r="DF29">
            <v>0</v>
          </cell>
          <cell r="DG29">
            <v>20166.669999999998</v>
          </cell>
          <cell r="DH29">
            <v>0</v>
          </cell>
          <cell r="DI29">
            <v>35337.5</v>
          </cell>
          <cell r="DJ29">
            <v>0</v>
          </cell>
          <cell r="DK29">
            <v>6.5</v>
          </cell>
          <cell r="DL29">
            <v>14688.02</v>
          </cell>
          <cell r="DM29">
            <v>960</v>
          </cell>
          <cell r="DN29">
            <v>13728.02</v>
          </cell>
          <cell r="DO29">
            <v>8521.4</v>
          </cell>
          <cell r="DP29">
            <v>2232</v>
          </cell>
          <cell r="DQ29">
            <v>2068</v>
          </cell>
          <cell r="DR29">
            <v>16566.04</v>
          </cell>
          <cell r="DS29">
            <v>3208.95</v>
          </cell>
          <cell r="DT29">
            <v>0</v>
          </cell>
          <cell r="DU29">
            <v>0</v>
          </cell>
          <cell r="DV29">
            <v>0</v>
          </cell>
          <cell r="DW29">
            <v>0</v>
          </cell>
          <cell r="DX29">
            <v>0</v>
          </cell>
          <cell r="DY29">
            <v>0</v>
          </cell>
          <cell r="DZ29">
            <v>0</v>
          </cell>
          <cell r="EA29">
            <v>54189</v>
          </cell>
          <cell r="EB29">
            <v>216</v>
          </cell>
          <cell r="EC29">
            <v>9353112</v>
          </cell>
          <cell r="ED29">
            <v>3112</v>
          </cell>
          <cell r="EE29" t="str">
            <v>Capel St Mary Church of England Voluntary Controlled Primary School</v>
          </cell>
          <cell r="EF29" t="str">
            <v>Mr Sean Cornish</v>
          </cell>
          <cell r="EG29" t="str">
            <v>admin@capel-st-mary.suffolk.sch.uk</v>
          </cell>
          <cell r="EH29" t="str">
            <v>'01473310386</v>
          </cell>
          <cell r="ET29" t="str">
            <v>Y</v>
          </cell>
          <cell r="EU29" t="str">
            <v>FINAL</v>
          </cell>
          <cell r="EV29" t="str">
            <v>Y</v>
          </cell>
          <cell r="EW29" t="str">
            <v>Accruals</v>
          </cell>
          <cell r="EX29" t="str">
            <v>N</v>
          </cell>
          <cell r="EY29" t="str">
            <v>N</v>
          </cell>
          <cell r="EZ29">
            <v>108315.46999999974</v>
          </cell>
          <cell r="FA29">
            <v>0</v>
          </cell>
          <cell r="FB29">
            <v>9995.86</v>
          </cell>
          <cell r="FC29">
            <v>1193421.53</v>
          </cell>
          <cell r="FD29">
            <v>0</v>
          </cell>
          <cell r="FE29">
            <v>20166.669999999998</v>
          </cell>
          <cell r="FF29">
            <v>0</v>
          </cell>
          <cell r="FG29">
            <v>35337.5</v>
          </cell>
          <cell r="FH29">
            <v>0</v>
          </cell>
          <cell r="FI29">
            <v>6.5</v>
          </cell>
          <cell r="FJ29">
            <v>960</v>
          </cell>
          <cell r="FK29">
            <v>13728.02</v>
          </cell>
          <cell r="FL29">
            <v>8521.4</v>
          </cell>
          <cell r="FM29">
            <v>2232</v>
          </cell>
          <cell r="FN29">
            <v>2068</v>
          </cell>
          <cell r="FO29">
            <v>16566.04</v>
          </cell>
          <cell r="FP29">
            <v>3208.95</v>
          </cell>
          <cell r="FQ29">
            <v>0</v>
          </cell>
          <cell r="FR29">
            <v>0</v>
          </cell>
          <cell r="FS29">
            <v>0</v>
          </cell>
          <cell r="FT29">
            <v>0</v>
          </cell>
          <cell r="FU29">
            <v>0</v>
          </cell>
          <cell r="FV29">
            <v>0</v>
          </cell>
          <cell r="FW29">
            <v>54189</v>
          </cell>
          <cell r="FX29">
            <v>693277.07</v>
          </cell>
          <cell r="FY29">
            <v>7548.2</v>
          </cell>
          <cell r="FZ29">
            <v>232942.72000000015</v>
          </cell>
          <cell r="GA29">
            <v>41774.370000000003</v>
          </cell>
          <cell r="GB29">
            <v>77402.240000000005</v>
          </cell>
          <cell r="GC29">
            <v>0</v>
          </cell>
          <cell r="GD29">
            <v>25181.5</v>
          </cell>
          <cell r="GE29">
            <v>6485.55</v>
          </cell>
          <cell r="GF29">
            <v>7216.48</v>
          </cell>
          <cell r="GG29">
            <v>9822.7000000000007</v>
          </cell>
          <cell r="GH29">
            <v>4309.6000000000004</v>
          </cell>
          <cell r="GI29">
            <v>11399.92</v>
          </cell>
          <cell r="GJ29">
            <v>4528.9399999999996</v>
          </cell>
          <cell r="GK29">
            <v>0</v>
          </cell>
          <cell r="GL29">
            <v>4135.2700000000004</v>
          </cell>
          <cell r="GM29">
            <v>31361.52</v>
          </cell>
          <cell r="GN29">
            <v>0</v>
          </cell>
          <cell r="GO29">
            <v>7991.6</v>
          </cell>
          <cell r="GP29">
            <v>70616.539999999994</v>
          </cell>
          <cell r="GQ29">
            <v>12601.56</v>
          </cell>
          <cell r="GR29">
            <v>0</v>
          </cell>
          <cell r="GS29">
            <v>13831.86</v>
          </cell>
          <cell r="GT29">
            <v>6050</v>
          </cell>
          <cell r="GU29">
            <v>457.48</v>
          </cell>
          <cell r="GV29">
            <v>46078.77</v>
          </cell>
          <cell r="GW29">
            <v>27232.45</v>
          </cell>
          <cell r="GX29">
            <v>18695.43</v>
          </cell>
          <cell r="GY29">
            <v>17177.28</v>
          </cell>
          <cell r="GZ29">
            <v>0</v>
          </cell>
          <cell r="HA29">
            <v>0</v>
          </cell>
          <cell r="HB29">
            <v>0</v>
          </cell>
          <cell r="HC29">
            <v>0</v>
          </cell>
          <cell r="HD29">
            <v>0</v>
          </cell>
          <cell r="HE29">
            <v>22541.37</v>
          </cell>
          <cell r="HF29">
            <v>0</v>
          </cell>
          <cell r="HG29">
            <v>0</v>
          </cell>
          <cell r="HH29">
            <v>1</v>
          </cell>
          <cell r="HI29">
            <v>0</v>
          </cell>
          <cell r="HJ29">
            <v>1091.56</v>
          </cell>
          <cell r="HK29">
            <v>1775.0000000000002</v>
          </cell>
          <cell r="HL29">
            <v>620.5</v>
          </cell>
          <cell r="HM29">
            <v>60640</v>
          </cell>
          <cell r="HN29">
            <v>19962.029999999329</v>
          </cell>
          <cell r="HO29">
            <v>29050.170000000002</v>
          </cell>
        </row>
        <row r="30">
          <cell r="B30" t="str">
            <v>EE220</v>
          </cell>
          <cell r="C30">
            <v>-13458.13</v>
          </cell>
          <cell r="D30">
            <v>0</v>
          </cell>
          <cell r="E30">
            <v>0</v>
          </cell>
          <cell r="F30">
            <v>0</v>
          </cell>
          <cell r="G30">
            <v>-12835</v>
          </cell>
          <cell r="H30">
            <v>-29948</v>
          </cell>
          <cell r="I30">
            <v>-4481.05</v>
          </cell>
          <cell r="J30">
            <v>-5963.69</v>
          </cell>
          <cell r="K30">
            <v>-4956.67</v>
          </cell>
          <cell r="L30">
            <v>0</v>
          </cell>
          <cell r="M30">
            <v>0</v>
          </cell>
          <cell r="N30">
            <v>-4783.2</v>
          </cell>
          <cell r="O30">
            <v>-1231.3800000000001</v>
          </cell>
          <cell r="P30">
            <v>0</v>
          </cell>
          <cell r="Q30">
            <v>0</v>
          </cell>
          <cell r="R30">
            <v>0</v>
          </cell>
          <cell r="S30">
            <v>0</v>
          </cell>
          <cell r="T30">
            <v>261183.65</v>
          </cell>
          <cell r="U30">
            <v>417.27</v>
          </cell>
          <cell r="V30">
            <v>0</v>
          </cell>
          <cell r="W30">
            <v>0</v>
          </cell>
          <cell r="X30">
            <v>33513.269999999997</v>
          </cell>
          <cell r="Y30">
            <v>0</v>
          </cell>
          <cell r="Z30">
            <v>7468.19</v>
          </cell>
          <cell r="AA30">
            <v>2878.41</v>
          </cell>
          <cell r="AB30">
            <v>66679.28</v>
          </cell>
          <cell r="AC30">
            <v>1672</v>
          </cell>
          <cell r="AD30">
            <v>0</v>
          </cell>
          <cell r="AE30">
            <v>7795.56</v>
          </cell>
          <cell r="AF30">
            <v>2301.17</v>
          </cell>
          <cell r="AG30">
            <v>12149.96</v>
          </cell>
          <cell r="AH30">
            <v>1041.6400000000001</v>
          </cell>
          <cell r="AI30">
            <v>9103.17</v>
          </cell>
          <cell r="AJ30">
            <v>0</v>
          </cell>
          <cell r="AK30">
            <v>3268.03</v>
          </cell>
          <cell r="AL30">
            <v>34191.360000000001</v>
          </cell>
          <cell r="AM30">
            <v>8375.36</v>
          </cell>
          <cell r="AN30">
            <v>0</v>
          </cell>
          <cell r="AO30">
            <v>3762.42</v>
          </cell>
          <cell r="AP30">
            <v>2836</v>
          </cell>
          <cell r="AQ30">
            <v>40</v>
          </cell>
          <cell r="AR30">
            <v>28175.01</v>
          </cell>
          <cell r="AS30">
            <v>11012.62</v>
          </cell>
          <cell r="AT30">
            <v>7486</v>
          </cell>
          <cell r="AU30">
            <v>12311.67</v>
          </cell>
          <cell r="AV30">
            <v>0</v>
          </cell>
          <cell r="AW30">
            <v>18007.580000000002</v>
          </cell>
          <cell r="AX30">
            <v>0</v>
          </cell>
          <cell r="AY30">
            <v>0</v>
          </cell>
          <cell r="AZ30">
            <v>-3021.57</v>
          </cell>
          <cell r="BA30">
            <v>2485.86</v>
          </cell>
          <cell r="BC30">
            <v>450042.75000000006</v>
          </cell>
          <cell r="BE30">
            <v>-16630.04</v>
          </cell>
          <cell r="BF30">
            <v>0</v>
          </cell>
          <cell r="BG30">
            <v>0</v>
          </cell>
          <cell r="BH30">
            <v>0</v>
          </cell>
          <cell r="BI30">
            <v>0</v>
          </cell>
          <cell r="BJ30">
            <v>0</v>
          </cell>
          <cell r="BK30">
            <v>0</v>
          </cell>
          <cell r="BL30">
            <v>0</v>
          </cell>
          <cell r="BM30">
            <v>9196</v>
          </cell>
          <cell r="BN30">
            <v>0</v>
          </cell>
          <cell r="BO30">
            <v>9196</v>
          </cell>
          <cell r="BP30">
            <v>-7434.0400000000009</v>
          </cell>
          <cell r="BR30">
            <v>-535.71</v>
          </cell>
          <cell r="BS30">
            <v>-535.71</v>
          </cell>
          <cell r="BT30">
            <v>0</v>
          </cell>
          <cell r="BU30">
            <v>-5318.91</v>
          </cell>
          <cell r="BV30">
            <v>34191.360000000001</v>
          </cell>
          <cell r="BX30">
            <v>457476.78999999992</v>
          </cell>
          <cell r="BY30">
            <v>450042.74999999994</v>
          </cell>
          <cell r="BZ30">
            <v>450042.75000000006</v>
          </cell>
          <cell r="CB30">
            <v>0</v>
          </cell>
          <cell r="CC30">
            <v>0</v>
          </cell>
          <cell r="CD30">
            <v>0</v>
          </cell>
          <cell r="CE30">
            <v>220</v>
          </cell>
          <cell r="CF30">
            <v>139469.85000000009</v>
          </cell>
          <cell r="CG30">
            <v>141473.20999999996</v>
          </cell>
          <cell r="CH30">
            <v>10412.199999999999</v>
          </cell>
          <cell r="CI30">
            <v>17846.240000000002</v>
          </cell>
          <cell r="CK30">
            <v>459480</v>
          </cell>
          <cell r="CL30">
            <v>0</v>
          </cell>
          <cell r="CM30">
            <v>0</v>
          </cell>
          <cell r="CN30">
            <v>0</v>
          </cell>
          <cell r="CO30">
            <v>0</v>
          </cell>
          <cell r="CP30">
            <v>0</v>
          </cell>
          <cell r="CQ30">
            <v>-16685</v>
          </cell>
          <cell r="CR30">
            <v>-13263</v>
          </cell>
          <cell r="CS30"/>
          <cell r="CT30">
            <v>472938.13</v>
          </cell>
          <cell r="CU30">
            <v>0</v>
          </cell>
          <cell r="CW30">
            <v>0</v>
          </cell>
          <cell r="CY30">
            <v>-29948</v>
          </cell>
          <cell r="DE30">
            <v>472938.13</v>
          </cell>
          <cell r="DF30">
            <v>0</v>
          </cell>
          <cell r="DG30">
            <v>0</v>
          </cell>
          <cell r="DH30">
            <v>0</v>
          </cell>
          <cell r="DI30">
            <v>12835</v>
          </cell>
          <cell r="DJ30">
            <v>0</v>
          </cell>
          <cell r="DK30">
            <v>4481.05</v>
          </cell>
          <cell r="DL30">
            <v>5963.69</v>
          </cell>
          <cell r="DM30">
            <v>0</v>
          </cell>
          <cell r="DN30">
            <v>5963.69</v>
          </cell>
          <cell r="DO30">
            <v>4956.67</v>
          </cell>
          <cell r="DP30">
            <v>0</v>
          </cell>
          <cell r="DQ30">
            <v>0</v>
          </cell>
          <cell r="DR30">
            <v>5318.91</v>
          </cell>
          <cell r="DS30">
            <v>1231.3800000000001</v>
          </cell>
          <cell r="DT30">
            <v>0</v>
          </cell>
          <cell r="DU30">
            <v>0</v>
          </cell>
          <cell r="DV30">
            <v>0</v>
          </cell>
          <cell r="DW30">
            <v>0</v>
          </cell>
          <cell r="DX30">
            <v>0</v>
          </cell>
          <cell r="DY30">
            <v>0</v>
          </cell>
          <cell r="DZ30">
            <v>0</v>
          </cell>
          <cell r="EA30">
            <v>29948</v>
          </cell>
          <cell r="EB30">
            <v>220</v>
          </cell>
          <cell r="EC30">
            <v>9352071</v>
          </cell>
          <cell r="ED30">
            <v>2071</v>
          </cell>
          <cell r="EE30" t="str">
            <v>Copdock Primary School</v>
          </cell>
          <cell r="EF30" t="str">
            <v>Mrs Joanne Austin</v>
          </cell>
          <cell r="EG30" t="str">
            <v>admin@copdock.suffolk.sch.uk</v>
          </cell>
          <cell r="EH30" t="str">
            <v>'01473730337</v>
          </cell>
          <cell r="ET30" t="str">
            <v>Y</v>
          </cell>
          <cell r="EU30" t="str">
            <v>FINAL</v>
          </cell>
          <cell r="EV30" t="str">
            <v>Y</v>
          </cell>
          <cell r="EW30" t="str">
            <v>Accruals</v>
          </cell>
          <cell r="EX30" t="str">
            <v>N</v>
          </cell>
          <cell r="EY30" t="str">
            <v>N</v>
          </cell>
          <cell r="EZ30">
            <v>139469.85000000009</v>
          </cell>
          <cell r="FA30">
            <v>0</v>
          </cell>
          <cell r="FB30">
            <v>10412.199999999999</v>
          </cell>
          <cell r="FC30">
            <v>472938.13</v>
          </cell>
          <cell r="FD30">
            <v>0</v>
          </cell>
          <cell r="FE30">
            <v>0</v>
          </cell>
          <cell r="FF30">
            <v>0</v>
          </cell>
          <cell r="FG30">
            <v>12835</v>
          </cell>
          <cell r="FH30">
            <v>0</v>
          </cell>
          <cell r="FI30">
            <v>4481.05</v>
          </cell>
          <cell r="FJ30">
            <v>0</v>
          </cell>
          <cell r="FK30">
            <v>5963.69</v>
          </cell>
          <cell r="FL30">
            <v>4956.67</v>
          </cell>
          <cell r="FM30">
            <v>0</v>
          </cell>
          <cell r="FN30">
            <v>0</v>
          </cell>
          <cell r="FO30">
            <v>5318.91</v>
          </cell>
          <cell r="FP30">
            <v>1231.3800000000001</v>
          </cell>
          <cell r="FQ30">
            <v>0</v>
          </cell>
          <cell r="FR30">
            <v>0</v>
          </cell>
          <cell r="FS30">
            <v>0</v>
          </cell>
          <cell r="FT30">
            <v>0</v>
          </cell>
          <cell r="FU30">
            <v>0</v>
          </cell>
          <cell r="FV30">
            <v>0</v>
          </cell>
          <cell r="FW30">
            <v>29948</v>
          </cell>
          <cell r="FX30">
            <v>261183.65</v>
          </cell>
          <cell r="FY30">
            <v>417.27</v>
          </cell>
          <cell r="FZ30">
            <v>63169.379999999946</v>
          </cell>
          <cell r="GA30">
            <v>0</v>
          </cell>
          <cell r="GB30">
            <v>33513.269999999997</v>
          </cell>
          <cell r="GC30">
            <v>0</v>
          </cell>
          <cell r="GD30">
            <v>7468.19</v>
          </cell>
          <cell r="GE30">
            <v>2878.41</v>
          </cell>
          <cell r="GF30">
            <v>3509.9</v>
          </cell>
          <cell r="GG30">
            <v>1672</v>
          </cell>
          <cell r="GH30">
            <v>0</v>
          </cell>
          <cell r="GI30">
            <v>7795.56</v>
          </cell>
          <cell r="GJ30">
            <v>2301.17</v>
          </cell>
          <cell r="GK30">
            <v>12149.96</v>
          </cell>
          <cell r="GL30">
            <v>1041.6400000000001</v>
          </cell>
          <cell r="GM30">
            <v>9103.17</v>
          </cell>
          <cell r="GN30">
            <v>0</v>
          </cell>
          <cell r="GO30">
            <v>3268.03</v>
          </cell>
          <cell r="GP30">
            <v>34191.360000000001</v>
          </cell>
          <cell r="GQ30">
            <v>8375.36</v>
          </cell>
          <cell r="GR30">
            <v>0</v>
          </cell>
          <cell r="GS30">
            <v>3762.42</v>
          </cell>
          <cell r="GT30">
            <v>2836</v>
          </cell>
          <cell r="GU30">
            <v>40</v>
          </cell>
          <cell r="GV30">
            <v>28175.01</v>
          </cell>
          <cell r="GW30">
            <v>11012.62</v>
          </cell>
          <cell r="GX30">
            <v>7486</v>
          </cell>
          <cell r="GY30">
            <v>12311.67</v>
          </cell>
          <cell r="GZ30">
            <v>0</v>
          </cell>
          <cell r="HA30">
            <v>0</v>
          </cell>
          <cell r="HB30">
            <v>18007.580000000002</v>
          </cell>
          <cell r="HC30">
            <v>0</v>
          </cell>
          <cell r="HD30">
            <v>0</v>
          </cell>
          <cell r="HE30">
            <v>16630.04</v>
          </cell>
          <cell r="HF30">
            <v>0</v>
          </cell>
          <cell r="HG30">
            <v>0</v>
          </cell>
          <cell r="HH30">
            <v>1</v>
          </cell>
          <cell r="HI30">
            <v>0</v>
          </cell>
          <cell r="HJ30">
            <v>0</v>
          </cell>
          <cell r="HK30">
            <v>0</v>
          </cell>
          <cell r="HL30">
            <v>9196</v>
          </cell>
          <cell r="HM30">
            <v>141473.06</v>
          </cell>
          <cell r="HN30">
            <v>0</v>
          </cell>
          <cell r="HO30">
            <v>17846.240000000002</v>
          </cell>
        </row>
        <row r="31">
          <cell r="B31" t="str">
            <v>EE223</v>
          </cell>
          <cell r="C31">
            <v>-27463.13</v>
          </cell>
          <cell r="D31">
            <v>0</v>
          </cell>
          <cell r="E31">
            <v>-37700</v>
          </cell>
          <cell r="F31">
            <v>0</v>
          </cell>
          <cell r="G31">
            <v>-51579.25</v>
          </cell>
          <cell r="H31">
            <v>-53926</v>
          </cell>
          <cell r="I31">
            <v>-1750.51</v>
          </cell>
          <cell r="J31">
            <v>-12895.32</v>
          </cell>
          <cell r="K31">
            <v>-23072.36</v>
          </cell>
          <cell r="L31">
            <v>-7704</v>
          </cell>
          <cell r="M31">
            <v>-2158.75</v>
          </cell>
          <cell r="N31">
            <v>-11924.6</v>
          </cell>
          <cell r="O31">
            <v>-4553.43</v>
          </cell>
          <cell r="P31">
            <v>0</v>
          </cell>
          <cell r="Q31">
            <v>0</v>
          </cell>
          <cell r="R31">
            <v>0</v>
          </cell>
          <cell r="S31">
            <v>0</v>
          </cell>
          <cell r="T31">
            <v>541269.41</v>
          </cell>
          <cell r="U31">
            <v>2477.5700000000002</v>
          </cell>
          <cell r="V31">
            <v>0</v>
          </cell>
          <cell r="W31">
            <v>19812.88</v>
          </cell>
          <cell r="X31">
            <v>50268.47</v>
          </cell>
          <cell r="Y31">
            <v>0</v>
          </cell>
          <cell r="Z31">
            <v>33617.120000000003</v>
          </cell>
          <cell r="AA31">
            <v>19234.52</v>
          </cell>
          <cell r="AB31">
            <v>188988.68</v>
          </cell>
          <cell r="AC31">
            <v>10216.61</v>
          </cell>
          <cell r="AD31">
            <v>2364.86</v>
          </cell>
          <cell r="AE31">
            <v>11147.93</v>
          </cell>
          <cell r="AF31">
            <v>5633.25</v>
          </cell>
          <cell r="AG31">
            <v>16750</v>
          </cell>
          <cell r="AH31">
            <v>2998.18</v>
          </cell>
          <cell r="AI31">
            <v>36323.01</v>
          </cell>
          <cell r="AJ31">
            <v>0</v>
          </cell>
          <cell r="AK31">
            <v>7417.35</v>
          </cell>
          <cell r="AL31">
            <v>60638.81</v>
          </cell>
          <cell r="AM31">
            <v>9902.58</v>
          </cell>
          <cell r="AN31">
            <v>0</v>
          </cell>
          <cell r="AO31">
            <v>11645.37</v>
          </cell>
          <cell r="AP31">
            <v>4490</v>
          </cell>
          <cell r="AQ31">
            <v>938.27</v>
          </cell>
          <cell r="AR31">
            <v>53727.67</v>
          </cell>
          <cell r="AS31">
            <v>14538.44</v>
          </cell>
          <cell r="AT31">
            <v>5811.7</v>
          </cell>
          <cell r="AU31">
            <v>13669.65</v>
          </cell>
          <cell r="AV31">
            <v>0</v>
          </cell>
          <cell r="AW31">
            <v>0</v>
          </cell>
          <cell r="AX31">
            <v>0</v>
          </cell>
          <cell r="AY31">
            <v>0</v>
          </cell>
          <cell r="AZ31">
            <v>-1170.25</v>
          </cell>
          <cell r="BA31">
            <v>1465.63</v>
          </cell>
          <cell r="BC31">
            <v>869188.35999999987</v>
          </cell>
          <cell r="BE31">
            <v>-20262</v>
          </cell>
          <cell r="BF31">
            <v>0</v>
          </cell>
          <cell r="BG31">
            <v>0</v>
          </cell>
          <cell r="BH31">
            <v>0</v>
          </cell>
          <cell r="BI31">
            <v>0</v>
          </cell>
          <cell r="BJ31">
            <v>0</v>
          </cell>
          <cell r="BK31">
            <v>0</v>
          </cell>
          <cell r="BL31">
            <v>0</v>
          </cell>
          <cell r="BM31">
            <v>0</v>
          </cell>
          <cell r="BN31">
            <v>0</v>
          </cell>
          <cell r="BO31">
            <v>0</v>
          </cell>
          <cell r="BP31">
            <v>-20262</v>
          </cell>
          <cell r="BR31">
            <v>295.38000000000011</v>
          </cell>
          <cell r="BS31">
            <v>0</v>
          </cell>
          <cell r="BT31">
            <v>295.38000000000011</v>
          </cell>
          <cell r="BU31">
            <v>-11924.6</v>
          </cell>
          <cell r="BV31">
            <v>60934.189999999995</v>
          </cell>
          <cell r="BX31">
            <v>889450.36</v>
          </cell>
          <cell r="BY31">
            <v>869188.36</v>
          </cell>
          <cell r="BZ31">
            <v>869188.35999999987</v>
          </cell>
          <cell r="CB31">
            <v>0</v>
          </cell>
          <cell r="CC31">
            <v>0</v>
          </cell>
          <cell r="CD31">
            <v>0</v>
          </cell>
          <cell r="CE31">
            <v>223</v>
          </cell>
          <cell r="CF31">
            <v>109755.39000000013</v>
          </cell>
          <cell r="CG31">
            <v>59512.640000000014</v>
          </cell>
          <cell r="CH31">
            <v>14439.34</v>
          </cell>
          <cell r="CI31">
            <v>34701.339999999997</v>
          </cell>
          <cell r="CK31">
            <v>839208</v>
          </cell>
          <cell r="CL31">
            <v>0</v>
          </cell>
          <cell r="CM31">
            <v>0</v>
          </cell>
          <cell r="CN31">
            <v>0</v>
          </cell>
          <cell r="CO31">
            <v>0</v>
          </cell>
          <cell r="CP31">
            <v>0</v>
          </cell>
          <cell r="CQ31">
            <v>-17688</v>
          </cell>
          <cell r="CR31">
            <v>-31238</v>
          </cell>
          <cell r="CS31"/>
          <cell r="CT31">
            <v>866671.13</v>
          </cell>
          <cell r="CU31">
            <v>-5000</v>
          </cell>
          <cell r="CW31">
            <v>0</v>
          </cell>
          <cell r="CY31">
            <v>-48926</v>
          </cell>
          <cell r="DE31">
            <v>866671.13</v>
          </cell>
          <cell r="DF31">
            <v>0</v>
          </cell>
          <cell r="DG31">
            <v>37700</v>
          </cell>
          <cell r="DH31">
            <v>0</v>
          </cell>
          <cell r="DI31">
            <v>51579.25</v>
          </cell>
          <cell r="DJ31">
            <v>5000</v>
          </cell>
          <cell r="DK31">
            <v>1750.51</v>
          </cell>
          <cell r="DL31">
            <v>12895.32</v>
          </cell>
          <cell r="DM31">
            <v>0</v>
          </cell>
          <cell r="DN31">
            <v>12895.32</v>
          </cell>
          <cell r="DO31">
            <v>23072.36</v>
          </cell>
          <cell r="DP31">
            <v>7704</v>
          </cell>
          <cell r="DQ31">
            <v>2158.75</v>
          </cell>
          <cell r="DR31">
            <v>11924.6</v>
          </cell>
          <cell r="DS31">
            <v>4553.43</v>
          </cell>
          <cell r="DT31">
            <v>0</v>
          </cell>
          <cell r="DU31">
            <v>0</v>
          </cell>
          <cell r="DV31">
            <v>0</v>
          </cell>
          <cell r="DW31">
            <v>0</v>
          </cell>
          <cell r="DX31">
            <v>0</v>
          </cell>
          <cell r="DY31">
            <v>0</v>
          </cell>
          <cell r="DZ31">
            <v>0</v>
          </cell>
          <cell r="EA31">
            <v>48926</v>
          </cell>
          <cell r="EB31">
            <v>223</v>
          </cell>
          <cell r="EC31">
            <v>9353085</v>
          </cell>
          <cell r="ED31">
            <v>3085</v>
          </cell>
          <cell r="EE31" t="str">
            <v>East Bergholt Church of England Voluntary Controlled Primary School</v>
          </cell>
          <cell r="EF31" t="str">
            <v>Mrs Gillian Mitchell and Mrs Sarah Baker</v>
          </cell>
          <cell r="EG31" t="str">
            <v>admin@eastbergholt-pri.suffolk.sch.uk</v>
          </cell>
          <cell r="EH31" t="str">
            <v>'01206298202</v>
          </cell>
          <cell r="ET31" t="str">
            <v>Y</v>
          </cell>
          <cell r="EU31" t="str">
            <v>FINAL</v>
          </cell>
          <cell r="EV31" t="str">
            <v>Y</v>
          </cell>
          <cell r="EW31" t="str">
            <v>Accruals</v>
          </cell>
          <cell r="EX31" t="str">
            <v>N</v>
          </cell>
          <cell r="EY31" t="str">
            <v>N</v>
          </cell>
          <cell r="EZ31">
            <v>109755.39000000013</v>
          </cell>
          <cell r="FA31">
            <v>0</v>
          </cell>
          <cell r="FB31">
            <v>14439.34</v>
          </cell>
          <cell r="FC31">
            <v>866671.13</v>
          </cell>
          <cell r="FD31">
            <v>0</v>
          </cell>
          <cell r="FE31">
            <v>37700</v>
          </cell>
          <cell r="FF31">
            <v>0</v>
          </cell>
          <cell r="FG31">
            <v>51579.25</v>
          </cell>
          <cell r="FH31">
            <v>5000</v>
          </cell>
          <cell r="FI31">
            <v>1750.51</v>
          </cell>
          <cell r="FJ31">
            <v>0</v>
          </cell>
          <cell r="FK31">
            <v>12895.32</v>
          </cell>
          <cell r="FL31">
            <v>23072.36</v>
          </cell>
          <cell r="FM31">
            <v>7704</v>
          </cell>
          <cell r="FN31">
            <v>2158.75</v>
          </cell>
          <cell r="FO31">
            <v>11924.6</v>
          </cell>
          <cell r="FP31">
            <v>4553.43</v>
          </cell>
          <cell r="FQ31">
            <v>0</v>
          </cell>
          <cell r="FR31">
            <v>0</v>
          </cell>
          <cell r="FS31">
            <v>0</v>
          </cell>
          <cell r="FT31">
            <v>0</v>
          </cell>
          <cell r="FU31">
            <v>0</v>
          </cell>
          <cell r="FV31">
            <v>0</v>
          </cell>
          <cell r="FW31">
            <v>48926</v>
          </cell>
          <cell r="FX31">
            <v>541269.41</v>
          </cell>
          <cell r="FY31">
            <v>2477.5700000000002</v>
          </cell>
          <cell r="FZ31">
            <v>180358.49</v>
          </cell>
          <cell r="GA31">
            <v>19812.88</v>
          </cell>
          <cell r="GB31">
            <v>50268.47</v>
          </cell>
          <cell r="GC31">
            <v>0</v>
          </cell>
          <cell r="GD31">
            <v>33617.120000000003</v>
          </cell>
          <cell r="GE31">
            <v>19234.52</v>
          </cell>
          <cell r="GF31">
            <v>8630.19</v>
          </cell>
          <cell r="GG31">
            <v>10216.61</v>
          </cell>
          <cell r="GH31">
            <v>2364.86</v>
          </cell>
          <cell r="GI31">
            <v>11147.93</v>
          </cell>
          <cell r="GJ31">
            <v>5633.25</v>
          </cell>
          <cell r="GK31">
            <v>16750</v>
          </cell>
          <cell r="GL31">
            <v>2998.18</v>
          </cell>
          <cell r="GM31">
            <v>36323.01</v>
          </cell>
          <cell r="GN31">
            <v>0</v>
          </cell>
          <cell r="GO31">
            <v>7417.35</v>
          </cell>
          <cell r="GP31">
            <v>60934.189999999995</v>
          </cell>
          <cell r="GQ31">
            <v>9902.58</v>
          </cell>
          <cell r="GR31">
            <v>0</v>
          </cell>
          <cell r="GS31">
            <v>11645.37</v>
          </cell>
          <cell r="GT31">
            <v>4490</v>
          </cell>
          <cell r="GU31">
            <v>938.27</v>
          </cell>
          <cell r="GV31">
            <v>53727.67</v>
          </cell>
          <cell r="GW31">
            <v>14538.44</v>
          </cell>
          <cell r="GX31">
            <v>5811.7</v>
          </cell>
          <cell r="GY31">
            <v>13669.65</v>
          </cell>
          <cell r="GZ31">
            <v>0</v>
          </cell>
          <cell r="HA31">
            <v>0</v>
          </cell>
          <cell r="HB31">
            <v>0</v>
          </cell>
          <cell r="HC31">
            <v>0</v>
          </cell>
          <cell r="HD31">
            <v>0</v>
          </cell>
          <cell r="HE31">
            <v>20262</v>
          </cell>
          <cell r="HF31">
            <v>0</v>
          </cell>
          <cell r="HG31">
            <v>0</v>
          </cell>
          <cell r="HH31">
            <v>1</v>
          </cell>
          <cell r="HI31">
            <v>0</v>
          </cell>
          <cell r="HJ31">
            <v>0</v>
          </cell>
          <cell r="HK31">
            <v>0</v>
          </cell>
          <cell r="HL31">
            <v>0</v>
          </cell>
          <cell r="HM31">
            <v>3616</v>
          </cell>
          <cell r="HN31">
            <v>55897.030000000261</v>
          </cell>
          <cell r="HO31">
            <v>34701.339999999997</v>
          </cell>
        </row>
        <row r="32">
          <cell r="B32" t="str">
            <v>EE229</v>
          </cell>
          <cell r="C32">
            <v>-51561.5</v>
          </cell>
          <cell r="D32">
            <v>0</v>
          </cell>
          <cell r="E32">
            <v>-86733.34</v>
          </cell>
          <cell r="F32">
            <v>0</v>
          </cell>
          <cell r="G32">
            <v>-82127.5</v>
          </cell>
          <cell r="H32">
            <v>-24633</v>
          </cell>
          <cell r="I32">
            <v>-1107.45</v>
          </cell>
          <cell r="J32">
            <v>-16615.21</v>
          </cell>
          <cell r="K32">
            <v>-30811.99</v>
          </cell>
          <cell r="L32">
            <v>-6739.5</v>
          </cell>
          <cell r="M32">
            <v>0</v>
          </cell>
          <cell r="N32">
            <v>-76645.83</v>
          </cell>
          <cell r="O32">
            <v>9153</v>
          </cell>
          <cell r="P32">
            <v>0</v>
          </cell>
          <cell r="Q32">
            <v>0</v>
          </cell>
          <cell r="R32">
            <v>0</v>
          </cell>
          <cell r="S32">
            <v>0</v>
          </cell>
          <cell r="T32">
            <v>910753.51</v>
          </cell>
          <cell r="U32">
            <v>20642.25</v>
          </cell>
          <cell r="V32">
            <v>0</v>
          </cell>
          <cell r="W32">
            <v>33576.58</v>
          </cell>
          <cell r="X32">
            <v>64084.24</v>
          </cell>
          <cell r="Y32">
            <v>0</v>
          </cell>
          <cell r="Z32">
            <v>23904.13</v>
          </cell>
          <cell r="AA32">
            <v>7393.71</v>
          </cell>
          <cell r="AB32">
            <v>452088.87</v>
          </cell>
          <cell r="AC32">
            <v>0</v>
          </cell>
          <cell r="AD32">
            <v>16037.03</v>
          </cell>
          <cell r="AE32">
            <v>11379.34</v>
          </cell>
          <cell r="AF32">
            <v>6651.08</v>
          </cell>
          <cell r="AG32">
            <v>4432.72</v>
          </cell>
          <cell r="AH32">
            <v>-3099.68</v>
          </cell>
          <cell r="AI32">
            <v>32793.26</v>
          </cell>
          <cell r="AJ32">
            <v>0</v>
          </cell>
          <cell r="AK32">
            <v>6434.77</v>
          </cell>
          <cell r="AL32">
            <v>112486.26</v>
          </cell>
          <cell r="AM32">
            <v>18223.05</v>
          </cell>
          <cell r="AN32">
            <v>0</v>
          </cell>
          <cell r="AO32">
            <v>11045.09</v>
          </cell>
          <cell r="AP32">
            <v>7080</v>
          </cell>
          <cell r="AQ32">
            <v>0</v>
          </cell>
          <cell r="AR32">
            <v>61006.93</v>
          </cell>
          <cell r="AS32">
            <v>0</v>
          </cell>
          <cell r="AT32">
            <v>43368.09</v>
          </cell>
          <cell r="AU32">
            <v>26183.24</v>
          </cell>
          <cell r="AV32">
            <v>0</v>
          </cell>
          <cell r="AW32">
            <v>44750.52</v>
          </cell>
          <cell r="AX32">
            <v>0</v>
          </cell>
          <cell r="AY32">
            <v>0</v>
          </cell>
          <cell r="AZ32">
            <v>-5581.99</v>
          </cell>
          <cell r="BA32">
            <v>3034.51</v>
          </cell>
          <cell r="BC32">
            <v>1515761.4500000009</v>
          </cell>
          <cell r="BE32">
            <v>-25083.74</v>
          </cell>
          <cell r="BF32">
            <v>0</v>
          </cell>
          <cell r="BG32">
            <v>0</v>
          </cell>
          <cell r="BH32">
            <v>0</v>
          </cell>
          <cell r="BI32">
            <v>0</v>
          </cell>
          <cell r="BJ32">
            <v>0</v>
          </cell>
          <cell r="BK32">
            <v>0</v>
          </cell>
          <cell r="BL32">
            <v>0</v>
          </cell>
          <cell r="BM32">
            <v>0</v>
          </cell>
          <cell r="BN32">
            <v>0</v>
          </cell>
          <cell r="BO32">
            <v>0</v>
          </cell>
          <cell r="BP32">
            <v>-25083.74</v>
          </cell>
          <cell r="BR32">
            <v>-2547.4799999999996</v>
          </cell>
          <cell r="BS32">
            <v>-2547.4799999999996</v>
          </cell>
          <cell r="BT32">
            <v>0</v>
          </cell>
          <cell r="BU32">
            <v>-79193.31</v>
          </cell>
          <cell r="BV32">
            <v>112486.26</v>
          </cell>
          <cell r="BX32">
            <v>1540845.1900000002</v>
          </cell>
          <cell r="BY32">
            <v>1515761.4500000002</v>
          </cell>
          <cell r="BZ32">
            <v>1515761.4500000009</v>
          </cell>
          <cell r="CB32">
            <v>0</v>
          </cell>
          <cell r="CC32">
            <v>0</v>
          </cell>
          <cell r="CD32">
            <v>0</v>
          </cell>
          <cell r="CE32">
            <v>229</v>
          </cell>
          <cell r="CF32">
            <v>227005.29000000004</v>
          </cell>
          <cell r="CG32">
            <v>195030.80999999912</v>
          </cell>
          <cell r="CH32">
            <v>6973.75</v>
          </cell>
          <cell r="CI32">
            <v>32057.49</v>
          </cell>
          <cell r="CK32">
            <v>1508871</v>
          </cell>
          <cell r="CL32">
            <v>0</v>
          </cell>
          <cell r="CM32">
            <v>0</v>
          </cell>
          <cell r="CN32">
            <v>0</v>
          </cell>
          <cell r="CO32">
            <v>0</v>
          </cell>
          <cell r="CP32">
            <v>-7200</v>
          </cell>
          <cell r="CQ32">
            <v>-19558</v>
          </cell>
          <cell r="CR32">
            <v>0</v>
          </cell>
          <cell r="CS32"/>
          <cell r="CT32">
            <v>1560432.5</v>
          </cell>
          <cell r="CU32">
            <v>-5075</v>
          </cell>
          <cell r="CW32">
            <v>0</v>
          </cell>
          <cell r="CY32">
            <v>-19558</v>
          </cell>
          <cell r="DE32">
            <v>1560432.5</v>
          </cell>
          <cell r="DF32">
            <v>0</v>
          </cell>
          <cell r="DG32">
            <v>86733.34</v>
          </cell>
          <cell r="DH32">
            <v>0</v>
          </cell>
          <cell r="DI32">
            <v>82127.5</v>
          </cell>
          <cell r="DJ32">
            <v>5075</v>
          </cell>
          <cell r="DK32">
            <v>1107.45</v>
          </cell>
          <cell r="DL32">
            <v>16615.21</v>
          </cell>
          <cell r="DM32">
            <v>1435.38</v>
          </cell>
          <cell r="DN32">
            <v>15179.83</v>
          </cell>
          <cell r="DO32">
            <v>30811.99</v>
          </cell>
          <cell r="DP32">
            <v>6739.5</v>
          </cell>
          <cell r="DQ32">
            <v>0</v>
          </cell>
          <cell r="DR32">
            <v>79193.31</v>
          </cell>
          <cell r="DS32">
            <v>-9153</v>
          </cell>
          <cell r="DT32">
            <v>0</v>
          </cell>
          <cell r="DU32">
            <v>0</v>
          </cell>
          <cell r="DV32">
            <v>0</v>
          </cell>
          <cell r="DW32">
            <v>0</v>
          </cell>
          <cell r="DX32">
            <v>0</v>
          </cell>
          <cell r="DY32">
            <v>0</v>
          </cell>
          <cell r="DZ32">
            <v>0</v>
          </cell>
          <cell r="EA32">
            <v>19558</v>
          </cell>
          <cell r="EB32">
            <v>229</v>
          </cell>
          <cell r="EC32">
            <v>9352131</v>
          </cell>
          <cell r="ED32">
            <v>2131</v>
          </cell>
          <cell r="EE32" t="str">
            <v>Colneis Junior School</v>
          </cell>
          <cell r="EF32" t="str">
            <v>Mr Mark Girling</v>
          </cell>
          <cell r="EG32" t="str">
            <v>SBM@fairfieldandcolneis.co.uk</v>
          </cell>
          <cell r="EH32" t="str">
            <v>'01394284052</v>
          </cell>
          <cell r="ET32" t="str">
            <v>Y</v>
          </cell>
          <cell r="EU32" t="str">
            <v>FINAL</v>
          </cell>
          <cell r="EV32" t="str">
            <v>Y</v>
          </cell>
          <cell r="EW32" t="str">
            <v>Accruals</v>
          </cell>
          <cell r="EX32" t="str">
            <v>N</v>
          </cell>
          <cell r="EY32" t="str">
            <v>N</v>
          </cell>
          <cell r="EZ32">
            <v>227005.29000000004</v>
          </cell>
          <cell r="FA32">
            <v>0</v>
          </cell>
          <cell r="FB32">
            <v>6973.75</v>
          </cell>
          <cell r="FC32">
            <v>1560432.5</v>
          </cell>
          <cell r="FD32">
            <v>0</v>
          </cell>
          <cell r="FE32">
            <v>86733.34</v>
          </cell>
          <cell r="FF32">
            <v>0</v>
          </cell>
          <cell r="FG32">
            <v>82127.5</v>
          </cell>
          <cell r="FH32">
            <v>5075</v>
          </cell>
          <cell r="FI32">
            <v>1107.45</v>
          </cell>
          <cell r="FJ32">
            <v>1435.38</v>
          </cell>
          <cell r="FK32">
            <v>15179.83</v>
          </cell>
          <cell r="FL32">
            <v>30811.99</v>
          </cell>
          <cell r="FM32">
            <v>6739.5</v>
          </cell>
          <cell r="FN32">
            <v>0</v>
          </cell>
          <cell r="FO32">
            <v>70040.31</v>
          </cell>
          <cell r="FP32">
            <v>0</v>
          </cell>
          <cell r="FQ32">
            <v>0</v>
          </cell>
          <cell r="FR32">
            <v>0</v>
          </cell>
          <cell r="FS32">
            <v>0</v>
          </cell>
          <cell r="FT32">
            <v>0</v>
          </cell>
          <cell r="FU32">
            <v>0</v>
          </cell>
          <cell r="FV32">
            <v>0</v>
          </cell>
          <cell r="FW32">
            <v>19558</v>
          </cell>
          <cell r="FX32">
            <v>910753.51</v>
          </cell>
          <cell r="FY32">
            <v>20642.25</v>
          </cell>
          <cell r="FZ32">
            <v>447863.88</v>
          </cell>
          <cell r="GA32">
            <v>33576.58</v>
          </cell>
          <cell r="GB32">
            <v>64084.24</v>
          </cell>
          <cell r="GC32">
            <v>0</v>
          </cell>
          <cell r="GD32">
            <v>23904.13</v>
          </cell>
          <cell r="GE32">
            <v>7393.71</v>
          </cell>
          <cell r="GF32">
            <v>4224.99</v>
          </cell>
          <cell r="GG32">
            <v>0</v>
          </cell>
          <cell r="GH32">
            <v>16037.03</v>
          </cell>
          <cell r="GI32">
            <v>11379.34</v>
          </cell>
          <cell r="GJ32">
            <v>6651.08</v>
          </cell>
          <cell r="GK32">
            <v>4432.72</v>
          </cell>
          <cell r="GL32">
            <v>0</v>
          </cell>
          <cell r="GM32">
            <v>29693.58</v>
          </cell>
          <cell r="GN32">
            <v>0</v>
          </cell>
          <cell r="GO32">
            <v>6434.77</v>
          </cell>
          <cell r="GP32">
            <v>112486.26</v>
          </cell>
          <cell r="GQ32">
            <v>18223.05</v>
          </cell>
          <cell r="GR32">
            <v>0</v>
          </cell>
          <cell r="GS32">
            <v>11045.09</v>
          </cell>
          <cell r="GT32">
            <v>7080</v>
          </cell>
          <cell r="GU32">
            <v>0</v>
          </cell>
          <cell r="GV32">
            <v>61006.93</v>
          </cell>
          <cell r="GW32">
            <v>0</v>
          </cell>
          <cell r="GX32">
            <v>43368.09</v>
          </cell>
          <cell r="GY32">
            <v>26183.24</v>
          </cell>
          <cell r="GZ32">
            <v>0</v>
          </cell>
          <cell r="HA32">
            <v>0</v>
          </cell>
          <cell r="HB32">
            <v>44750.52</v>
          </cell>
          <cell r="HC32">
            <v>0</v>
          </cell>
          <cell r="HD32">
            <v>0</v>
          </cell>
          <cell r="HE32">
            <v>25083.74</v>
          </cell>
          <cell r="HF32">
            <v>0</v>
          </cell>
          <cell r="HG32">
            <v>0</v>
          </cell>
          <cell r="HH32">
            <v>1</v>
          </cell>
          <cell r="HI32">
            <v>0</v>
          </cell>
          <cell r="HJ32">
            <v>0</v>
          </cell>
          <cell r="HK32">
            <v>0</v>
          </cell>
          <cell r="HL32">
            <v>0</v>
          </cell>
          <cell r="HM32">
            <v>85348</v>
          </cell>
          <cell r="HN32">
            <v>109683.09999999893</v>
          </cell>
          <cell r="HO32">
            <v>32057.49</v>
          </cell>
          <cell r="HS32" t="str">
            <v>E15 is correct - a large credit was received in March</v>
          </cell>
        </row>
        <row r="33">
          <cell r="B33" t="str">
            <v>EE230</v>
          </cell>
          <cell r="C33">
            <v>-207799.33</v>
          </cell>
          <cell r="D33">
            <v>0</v>
          </cell>
          <cell r="E33">
            <v>-39633.33</v>
          </cell>
          <cell r="F33">
            <v>0</v>
          </cell>
          <cell r="G33">
            <v>-65847.5</v>
          </cell>
          <cell r="H33">
            <v>-98101</v>
          </cell>
          <cell r="I33">
            <v>-5700</v>
          </cell>
          <cell r="J33">
            <v>-38859.279999999999</v>
          </cell>
          <cell r="K33">
            <v>-418.47</v>
          </cell>
          <cell r="L33">
            <v>-11431.94</v>
          </cell>
          <cell r="M33">
            <v>0</v>
          </cell>
          <cell r="N33">
            <v>-2092.0500000000002</v>
          </cell>
          <cell r="O33">
            <v>-1206.29</v>
          </cell>
          <cell r="P33">
            <v>0</v>
          </cell>
          <cell r="Q33">
            <v>0</v>
          </cell>
          <cell r="R33">
            <v>0</v>
          </cell>
          <cell r="S33">
            <v>0</v>
          </cell>
          <cell r="T33">
            <v>656011.04</v>
          </cell>
          <cell r="U33">
            <v>22911.3</v>
          </cell>
          <cell r="V33">
            <v>0</v>
          </cell>
          <cell r="W33">
            <v>42494.37</v>
          </cell>
          <cell r="X33">
            <v>61845</v>
          </cell>
          <cell r="Y33">
            <v>0</v>
          </cell>
          <cell r="Z33">
            <v>52092.69</v>
          </cell>
          <cell r="AA33">
            <v>17101.97</v>
          </cell>
          <cell r="AB33">
            <v>461035.7</v>
          </cell>
          <cell r="AC33">
            <v>0</v>
          </cell>
          <cell r="AD33">
            <v>16394.740000000002</v>
          </cell>
          <cell r="AE33">
            <v>31809.56</v>
          </cell>
          <cell r="AF33">
            <v>2813.96</v>
          </cell>
          <cell r="AG33">
            <v>5247.37</v>
          </cell>
          <cell r="AH33">
            <v>3249.02</v>
          </cell>
          <cell r="AI33">
            <v>23680.73</v>
          </cell>
          <cell r="AJ33">
            <v>0</v>
          </cell>
          <cell r="AK33">
            <v>5137.62</v>
          </cell>
          <cell r="AL33">
            <v>42366.15</v>
          </cell>
          <cell r="AM33">
            <v>15087</v>
          </cell>
          <cell r="AN33">
            <v>0</v>
          </cell>
          <cell r="AO33">
            <v>14129.94</v>
          </cell>
          <cell r="AP33">
            <v>5980</v>
          </cell>
          <cell r="AQ33">
            <v>7.5</v>
          </cell>
          <cell r="AR33">
            <v>99552.49</v>
          </cell>
          <cell r="AS33">
            <v>0</v>
          </cell>
          <cell r="AT33">
            <v>10817.5</v>
          </cell>
          <cell r="AU33">
            <v>28159.1</v>
          </cell>
          <cell r="AV33">
            <v>0</v>
          </cell>
          <cell r="AW33">
            <v>22143.31</v>
          </cell>
          <cell r="AX33">
            <v>0</v>
          </cell>
          <cell r="AY33">
            <v>0</v>
          </cell>
          <cell r="AZ33">
            <v>-2281.9899999999998</v>
          </cell>
          <cell r="BA33">
            <v>3700.06</v>
          </cell>
          <cell r="BC33">
            <v>1184481.7599999995</v>
          </cell>
          <cell r="BE33">
            <v>-23117.47</v>
          </cell>
          <cell r="BF33">
            <v>0</v>
          </cell>
          <cell r="BG33">
            <v>29999.29</v>
          </cell>
          <cell r="BH33">
            <v>0</v>
          </cell>
          <cell r="BI33">
            <v>29999.29</v>
          </cell>
          <cell r="BJ33">
            <v>520</v>
          </cell>
          <cell r="BK33">
            <v>0</v>
          </cell>
          <cell r="BL33">
            <v>520</v>
          </cell>
          <cell r="BM33">
            <v>6683</v>
          </cell>
          <cell r="BN33">
            <v>0</v>
          </cell>
          <cell r="BO33">
            <v>6683</v>
          </cell>
          <cell r="BP33">
            <v>14084.82</v>
          </cell>
          <cell r="BR33">
            <v>1418.0700000000002</v>
          </cell>
          <cell r="BS33">
            <v>0</v>
          </cell>
          <cell r="BT33">
            <v>1418.0700000000002</v>
          </cell>
          <cell r="BU33">
            <v>-2092.0500000000002</v>
          </cell>
          <cell r="BV33">
            <v>43784.22</v>
          </cell>
          <cell r="BX33">
            <v>1170396.9400000004</v>
          </cell>
          <cell r="BY33">
            <v>1184481.7600000005</v>
          </cell>
          <cell r="BZ33">
            <v>1184481.7599999995</v>
          </cell>
          <cell r="CB33">
            <v>0</v>
          </cell>
          <cell r="CC33">
            <v>0</v>
          </cell>
          <cell r="CD33">
            <v>0</v>
          </cell>
          <cell r="CE33">
            <v>230</v>
          </cell>
          <cell r="CF33">
            <v>223556.58000000031</v>
          </cell>
          <cell r="CG33">
            <v>160081.06000000029</v>
          </cell>
          <cell r="CH33">
            <v>33437.86</v>
          </cell>
          <cell r="CI33">
            <v>19353.04</v>
          </cell>
          <cell r="CK33">
            <v>1106921</v>
          </cell>
          <cell r="CL33">
            <v>0</v>
          </cell>
          <cell r="CM33">
            <v>-141575.79</v>
          </cell>
          <cell r="CN33">
            <v>-2304</v>
          </cell>
          <cell r="CO33">
            <v>0</v>
          </cell>
          <cell r="CP33">
            <v>-6000</v>
          </cell>
          <cell r="CQ33">
            <v>-17693</v>
          </cell>
          <cell r="CR33">
            <v>-76533</v>
          </cell>
          <cell r="CS33"/>
          <cell r="CT33">
            <v>1314720.33</v>
          </cell>
          <cell r="CU33">
            <v>-3875</v>
          </cell>
          <cell r="CW33">
            <v>0</v>
          </cell>
          <cell r="CY33">
            <v>-94226</v>
          </cell>
          <cell r="DE33">
            <v>1314720.33</v>
          </cell>
          <cell r="DF33">
            <v>0</v>
          </cell>
          <cell r="DG33">
            <v>39633.33</v>
          </cell>
          <cell r="DH33">
            <v>0</v>
          </cell>
          <cell r="DI33">
            <v>65847.5</v>
          </cell>
          <cell r="DJ33">
            <v>3875</v>
          </cell>
          <cell r="DK33">
            <v>5700</v>
          </cell>
          <cell r="DL33">
            <v>38859.279999999999</v>
          </cell>
          <cell r="DM33">
            <v>0</v>
          </cell>
          <cell r="DN33">
            <v>38859.279999999999</v>
          </cell>
          <cell r="DO33">
            <v>418.47</v>
          </cell>
          <cell r="DP33">
            <v>11431.94</v>
          </cell>
          <cell r="DQ33">
            <v>0</v>
          </cell>
          <cell r="DR33">
            <v>2092.0500000000002</v>
          </cell>
          <cell r="DS33">
            <v>1206.29</v>
          </cell>
          <cell r="DT33">
            <v>0</v>
          </cell>
          <cell r="DU33">
            <v>0</v>
          </cell>
          <cell r="DV33">
            <v>0</v>
          </cell>
          <cell r="DW33">
            <v>0</v>
          </cell>
          <cell r="DX33">
            <v>0</v>
          </cell>
          <cell r="DY33">
            <v>0</v>
          </cell>
          <cell r="DZ33">
            <v>0</v>
          </cell>
          <cell r="EA33">
            <v>94226</v>
          </cell>
          <cell r="EB33">
            <v>230</v>
          </cell>
          <cell r="EC33">
            <v>9352076</v>
          </cell>
          <cell r="ED33">
            <v>2076</v>
          </cell>
          <cell r="EE33" t="str">
            <v>Fairfield Infant School</v>
          </cell>
          <cell r="EF33" t="str">
            <v>Mr Mark Girling</v>
          </cell>
          <cell r="EG33" t="str">
            <v>Fairfieldoffice@fairfieldandcolneis.co.uk</v>
          </cell>
          <cell r="EH33" t="str">
            <v>'01394283206</v>
          </cell>
          <cell r="ET33" t="str">
            <v>Y</v>
          </cell>
          <cell r="EU33" t="str">
            <v>FINAL</v>
          </cell>
          <cell r="EV33" t="str">
            <v>Y</v>
          </cell>
          <cell r="EW33" t="str">
            <v>Accruals</v>
          </cell>
          <cell r="EX33" t="str">
            <v>N</v>
          </cell>
          <cell r="EY33" t="str">
            <v>N</v>
          </cell>
          <cell r="EZ33">
            <v>223556.58000000031</v>
          </cell>
          <cell r="FA33">
            <v>0</v>
          </cell>
          <cell r="FB33">
            <v>33437.86</v>
          </cell>
          <cell r="FC33">
            <v>1314720.33</v>
          </cell>
          <cell r="FD33">
            <v>0</v>
          </cell>
          <cell r="FE33">
            <v>39633.33</v>
          </cell>
          <cell r="FF33">
            <v>0</v>
          </cell>
          <cell r="FG33">
            <v>65847.5</v>
          </cell>
          <cell r="FH33">
            <v>3875</v>
          </cell>
          <cell r="FI33">
            <v>5700</v>
          </cell>
          <cell r="FJ33">
            <v>0</v>
          </cell>
          <cell r="FK33">
            <v>38859.279999999999</v>
          </cell>
          <cell r="FL33">
            <v>418.47</v>
          </cell>
          <cell r="FM33">
            <v>11431.94</v>
          </cell>
          <cell r="FN33">
            <v>0</v>
          </cell>
          <cell r="FO33">
            <v>2092.0500000000002</v>
          </cell>
          <cell r="FP33">
            <v>1206.29</v>
          </cell>
          <cell r="FQ33">
            <v>0</v>
          </cell>
          <cell r="FR33">
            <v>0</v>
          </cell>
          <cell r="FS33">
            <v>0</v>
          </cell>
          <cell r="FT33">
            <v>0</v>
          </cell>
          <cell r="FU33">
            <v>0</v>
          </cell>
          <cell r="FV33">
            <v>0</v>
          </cell>
          <cell r="FW33">
            <v>94226</v>
          </cell>
          <cell r="FX33">
            <v>656011.04</v>
          </cell>
          <cell r="FY33">
            <v>22911.3</v>
          </cell>
          <cell r="FZ33">
            <v>454967.15000000008</v>
          </cell>
          <cell r="GA33">
            <v>42494.37</v>
          </cell>
          <cell r="GB33">
            <v>61845</v>
          </cell>
          <cell r="GC33">
            <v>0</v>
          </cell>
          <cell r="GD33">
            <v>59984.920000000006</v>
          </cell>
          <cell r="GE33">
            <v>9209.739999999998</v>
          </cell>
          <cell r="GF33">
            <v>6068.55</v>
          </cell>
          <cell r="GG33">
            <v>0</v>
          </cell>
          <cell r="GH33">
            <v>16394.740000000002</v>
          </cell>
          <cell r="GI33">
            <v>31809.56</v>
          </cell>
          <cell r="GJ33">
            <v>2813.96</v>
          </cell>
          <cell r="GK33">
            <v>5247.37</v>
          </cell>
          <cell r="GL33">
            <v>3249.02</v>
          </cell>
          <cell r="GM33">
            <v>23680.73</v>
          </cell>
          <cell r="GN33">
            <v>0</v>
          </cell>
          <cell r="GO33">
            <v>5137.62</v>
          </cell>
          <cell r="GP33">
            <v>43784.22</v>
          </cell>
          <cell r="GQ33">
            <v>15087</v>
          </cell>
          <cell r="GR33">
            <v>0</v>
          </cell>
          <cell r="GS33">
            <v>14129.94</v>
          </cell>
          <cell r="GT33">
            <v>5980</v>
          </cell>
          <cell r="GU33">
            <v>7.5</v>
          </cell>
          <cell r="GV33">
            <v>99552.49</v>
          </cell>
          <cell r="GW33">
            <v>0</v>
          </cell>
          <cell r="GX33">
            <v>10817.5</v>
          </cell>
          <cell r="GY33">
            <v>28159.1</v>
          </cell>
          <cell r="GZ33">
            <v>0</v>
          </cell>
          <cell r="HA33">
            <v>0</v>
          </cell>
          <cell r="HB33">
            <v>22143.31</v>
          </cell>
          <cell r="HC33">
            <v>0</v>
          </cell>
          <cell r="HD33">
            <v>0</v>
          </cell>
          <cell r="HE33">
            <v>23117.47</v>
          </cell>
          <cell r="HF33">
            <v>0</v>
          </cell>
          <cell r="HG33">
            <v>0</v>
          </cell>
          <cell r="HH33">
            <v>1</v>
          </cell>
          <cell r="HI33">
            <v>0</v>
          </cell>
          <cell r="HJ33">
            <v>29999.29</v>
          </cell>
          <cell r="HK33">
            <v>520</v>
          </cell>
          <cell r="HL33">
            <v>6683</v>
          </cell>
          <cell r="HM33">
            <v>86412</v>
          </cell>
          <cell r="HN33">
            <v>73668.640000000829</v>
          </cell>
          <cell r="HO33">
            <v>19353.04</v>
          </cell>
        </row>
        <row r="34">
          <cell r="B34" t="str">
            <v>EE232</v>
          </cell>
          <cell r="C34">
            <v>-29100.38</v>
          </cell>
          <cell r="D34">
            <v>0</v>
          </cell>
          <cell r="E34">
            <v>-3300</v>
          </cell>
          <cell r="F34">
            <v>0</v>
          </cell>
          <cell r="G34">
            <v>-32070</v>
          </cell>
          <cell r="H34">
            <v>-37455</v>
          </cell>
          <cell r="I34">
            <v>-8450</v>
          </cell>
          <cell r="J34">
            <v>-21111.59</v>
          </cell>
          <cell r="K34">
            <v>-15890.45</v>
          </cell>
          <cell r="L34">
            <v>-1170</v>
          </cell>
          <cell r="M34">
            <v>0</v>
          </cell>
          <cell r="N34">
            <v>-7112</v>
          </cell>
          <cell r="O34">
            <v>-1000</v>
          </cell>
          <cell r="P34">
            <v>0</v>
          </cell>
          <cell r="Q34">
            <v>0</v>
          </cell>
          <cell r="R34">
            <v>0</v>
          </cell>
          <cell r="S34">
            <v>0</v>
          </cell>
          <cell r="T34">
            <v>523740.79</v>
          </cell>
          <cell r="U34">
            <v>5029.67</v>
          </cell>
          <cell r="V34">
            <v>0</v>
          </cell>
          <cell r="W34">
            <v>0</v>
          </cell>
          <cell r="X34">
            <v>57684.65</v>
          </cell>
          <cell r="Y34">
            <v>0</v>
          </cell>
          <cell r="Z34">
            <v>15434.9</v>
          </cell>
          <cell r="AA34">
            <v>9860.65</v>
          </cell>
          <cell r="AB34">
            <v>147628.95000000001</v>
          </cell>
          <cell r="AC34">
            <v>0</v>
          </cell>
          <cell r="AD34">
            <v>6889.65</v>
          </cell>
          <cell r="AE34">
            <v>19472.68</v>
          </cell>
          <cell r="AF34">
            <v>16223.95</v>
          </cell>
          <cell r="AG34">
            <v>24474.94</v>
          </cell>
          <cell r="AH34">
            <v>3966.51</v>
          </cell>
          <cell r="AI34">
            <v>19082.009999999998</v>
          </cell>
          <cell r="AJ34">
            <v>0</v>
          </cell>
          <cell r="AK34">
            <v>4306.57</v>
          </cell>
          <cell r="AL34">
            <v>25949.68</v>
          </cell>
          <cell r="AM34">
            <v>13023.65</v>
          </cell>
          <cell r="AN34">
            <v>0</v>
          </cell>
          <cell r="AO34">
            <v>11313.15</v>
          </cell>
          <cell r="AP34">
            <v>3880</v>
          </cell>
          <cell r="AQ34">
            <v>13182.38</v>
          </cell>
          <cell r="AR34">
            <v>39602.120000000003</v>
          </cell>
          <cell r="AS34">
            <v>1984</v>
          </cell>
          <cell r="AT34">
            <v>28085.7</v>
          </cell>
          <cell r="AU34">
            <v>13522.95</v>
          </cell>
          <cell r="AV34">
            <v>0</v>
          </cell>
          <cell r="AW34">
            <v>17986.97</v>
          </cell>
          <cell r="AX34">
            <v>0</v>
          </cell>
          <cell r="AY34">
            <v>0</v>
          </cell>
          <cell r="AZ34">
            <v>-1263.75</v>
          </cell>
          <cell r="BA34">
            <v>866.79</v>
          </cell>
          <cell r="BC34">
            <v>844992.48999999976</v>
          </cell>
          <cell r="BE34">
            <v>-20277.650000000001</v>
          </cell>
          <cell r="BF34">
            <v>0</v>
          </cell>
          <cell r="BG34">
            <v>0</v>
          </cell>
          <cell r="BH34">
            <v>0</v>
          </cell>
          <cell r="BI34">
            <v>0</v>
          </cell>
          <cell r="BJ34">
            <v>0</v>
          </cell>
          <cell r="BK34">
            <v>0</v>
          </cell>
          <cell r="BL34">
            <v>0</v>
          </cell>
          <cell r="BM34">
            <v>0</v>
          </cell>
          <cell r="BN34">
            <v>0</v>
          </cell>
          <cell r="BO34">
            <v>0</v>
          </cell>
          <cell r="BP34">
            <v>-20277.650000000001</v>
          </cell>
          <cell r="BR34">
            <v>-396.96000000000004</v>
          </cell>
          <cell r="BS34">
            <v>-396.96000000000004</v>
          </cell>
          <cell r="BT34">
            <v>0</v>
          </cell>
          <cell r="BU34">
            <v>-7508.96</v>
          </cell>
          <cell r="BV34">
            <v>25949.68</v>
          </cell>
          <cell r="BX34">
            <v>865270.14</v>
          </cell>
          <cell r="BY34">
            <v>844992.49</v>
          </cell>
          <cell r="BZ34">
            <v>844992.48999999976</v>
          </cell>
          <cell r="CB34">
            <v>0</v>
          </cell>
          <cell r="CC34">
            <v>0</v>
          </cell>
          <cell r="CD34">
            <v>0</v>
          </cell>
          <cell r="CE34">
            <v>232</v>
          </cell>
          <cell r="CF34">
            <v>332025.91999999993</v>
          </cell>
          <cell r="CG34">
            <v>308737.86000000022</v>
          </cell>
          <cell r="CH34">
            <v>18525.5</v>
          </cell>
          <cell r="CI34">
            <v>38803.15</v>
          </cell>
          <cell r="CK34">
            <v>841982</v>
          </cell>
          <cell r="CL34">
            <v>0</v>
          </cell>
          <cell r="CM34">
            <v>0</v>
          </cell>
          <cell r="CN34">
            <v>0</v>
          </cell>
          <cell r="CO34">
            <v>0</v>
          </cell>
          <cell r="CP34">
            <v>0</v>
          </cell>
          <cell r="CQ34">
            <v>-17704</v>
          </cell>
          <cell r="CR34">
            <v>-21876</v>
          </cell>
          <cell r="CS34"/>
          <cell r="CT34">
            <v>871082.38</v>
          </cell>
          <cell r="CU34">
            <v>2125</v>
          </cell>
          <cell r="CW34">
            <v>0</v>
          </cell>
          <cell r="CY34">
            <v>-39580</v>
          </cell>
          <cell r="DE34">
            <v>871082.38</v>
          </cell>
          <cell r="DF34">
            <v>0</v>
          </cell>
          <cell r="DG34">
            <v>3300</v>
          </cell>
          <cell r="DH34">
            <v>0</v>
          </cell>
          <cell r="DI34">
            <v>32070</v>
          </cell>
          <cell r="DJ34">
            <v>-2125</v>
          </cell>
          <cell r="DK34">
            <v>8450</v>
          </cell>
          <cell r="DL34">
            <v>21111.59</v>
          </cell>
          <cell r="DM34">
            <v>477</v>
          </cell>
          <cell r="DN34">
            <v>20634.59</v>
          </cell>
          <cell r="DO34">
            <v>15890.45</v>
          </cell>
          <cell r="DP34">
            <v>1170</v>
          </cell>
          <cell r="DQ34">
            <v>0</v>
          </cell>
          <cell r="DR34">
            <v>7508.96</v>
          </cell>
          <cell r="DS34">
            <v>1000</v>
          </cell>
          <cell r="DT34">
            <v>0</v>
          </cell>
          <cell r="DU34">
            <v>0</v>
          </cell>
          <cell r="DV34">
            <v>0</v>
          </cell>
          <cell r="DW34">
            <v>0</v>
          </cell>
          <cell r="DX34">
            <v>0</v>
          </cell>
          <cell r="DY34">
            <v>0</v>
          </cell>
          <cell r="DZ34">
            <v>0</v>
          </cell>
          <cell r="EA34">
            <v>39580</v>
          </cell>
          <cell r="EB34">
            <v>232</v>
          </cell>
          <cell r="EC34">
            <v>9352134</v>
          </cell>
          <cell r="ED34">
            <v>2134</v>
          </cell>
          <cell r="EE34" t="str">
            <v>Kingsfleet Primary School</v>
          </cell>
          <cell r="EF34" t="str">
            <v>Mrs Kyrsty Beattie</v>
          </cell>
          <cell r="EG34" t="str">
            <v>admin@kingsfleet.suffolk.sch.uk</v>
          </cell>
          <cell r="EH34" t="str">
            <v>'01394277897</v>
          </cell>
          <cell r="ET34" t="str">
            <v>Y</v>
          </cell>
          <cell r="EU34" t="str">
            <v>FINAL</v>
          </cell>
          <cell r="EV34" t="str">
            <v>Y</v>
          </cell>
          <cell r="EW34" t="str">
            <v>Accruals</v>
          </cell>
          <cell r="EX34" t="str">
            <v>N</v>
          </cell>
          <cell r="EY34" t="str">
            <v>N</v>
          </cell>
          <cell r="EZ34">
            <v>332025.91999999993</v>
          </cell>
          <cell r="FA34">
            <v>0</v>
          </cell>
          <cell r="FB34">
            <v>18525.5</v>
          </cell>
          <cell r="FC34">
            <v>871082.38</v>
          </cell>
          <cell r="FD34">
            <v>0</v>
          </cell>
          <cell r="FE34">
            <v>3300</v>
          </cell>
          <cell r="FF34">
            <v>0</v>
          </cell>
          <cell r="FG34">
            <v>32070</v>
          </cell>
          <cell r="FH34">
            <v>0</v>
          </cell>
          <cell r="FI34">
            <v>6325</v>
          </cell>
          <cell r="FJ34">
            <v>477</v>
          </cell>
          <cell r="FK34">
            <v>20634.59</v>
          </cell>
          <cell r="FL34">
            <v>15890.45</v>
          </cell>
          <cell r="FM34">
            <v>1170</v>
          </cell>
          <cell r="FN34">
            <v>0</v>
          </cell>
          <cell r="FO34">
            <v>7508.96</v>
          </cell>
          <cell r="FP34">
            <v>1000</v>
          </cell>
          <cell r="FQ34">
            <v>0</v>
          </cell>
          <cell r="FR34">
            <v>0</v>
          </cell>
          <cell r="FS34">
            <v>0</v>
          </cell>
          <cell r="FT34">
            <v>0</v>
          </cell>
          <cell r="FU34">
            <v>0</v>
          </cell>
          <cell r="FV34">
            <v>0</v>
          </cell>
          <cell r="FW34">
            <v>39580</v>
          </cell>
          <cell r="FX34">
            <v>523740.79</v>
          </cell>
          <cell r="FY34">
            <v>5029.67</v>
          </cell>
          <cell r="FZ34">
            <v>141042.59000000005</v>
          </cell>
          <cell r="GA34">
            <v>0</v>
          </cell>
          <cell r="GB34">
            <v>57684.65</v>
          </cell>
          <cell r="GC34">
            <v>0</v>
          </cell>
          <cell r="GD34">
            <v>21898.22</v>
          </cell>
          <cell r="GE34">
            <v>3397.329999999999</v>
          </cell>
          <cell r="GF34">
            <v>6586.3600000000006</v>
          </cell>
          <cell r="GG34">
            <v>0</v>
          </cell>
          <cell r="GH34">
            <v>6889.65</v>
          </cell>
          <cell r="GI34">
            <v>19472.68</v>
          </cell>
          <cell r="GJ34">
            <v>16223.95</v>
          </cell>
          <cell r="GK34">
            <v>24474.94</v>
          </cell>
          <cell r="GL34">
            <v>3966.51</v>
          </cell>
          <cell r="GM34">
            <v>19082.009999999998</v>
          </cell>
          <cell r="GN34">
            <v>0</v>
          </cell>
          <cell r="GO34">
            <v>4306.57</v>
          </cell>
          <cell r="GP34">
            <v>25949.68</v>
          </cell>
          <cell r="GQ34">
            <v>13023.65</v>
          </cell>
          <cell r="GR34">
            <v>0</v>
          </cell>
          <cell r="GS34">
            <v>11313.15</v>
          </cell>
          <cell r="GT34">
            <v>3880</v>
          </cell>
          <cell r="GU34">
            <v>13182.38</v>
          </cell>
          <cell r="GV34">
            <v>39602.120000000003</v>
          </cell>
          <cell r="GW34">
            <v>1984</v>
          </cell>
          <cell r="GX34">
            <v>28085.7</v>
          </cell>
          <cell r="GY34">
            <v>13522.95</v>
          </cell>
          <cell r="GZ34">
            <v>0</v>
          </cell>
          <cell r="HA34">
            <v>0</v>
          </cell>
          <cell r="HB34">
            <v>17986.97</v>
          </cell>
          <cell r="HC34">
            <v>0</v>
          </cell>
          <cell r="HD34">
            <v>0</v>
          </cell>
          <cell r="HE34">
            <v>20277.650000000001</v>
          </cell>
          <cell r="HF34">
            <v>0</v>
          </cell>
          <cell r="HG34">
            <v>0</v>
          </cell>
          <cell r="HH34">
            <v>1</v>
          </cell>
          <cell r="HI34">
            <v>0</v>
          </cell>
          <cell r="HJ34">
            <v>0</v>
          </cell>
          <cell r="HK34">
            <v>0</v>
          </cell>
          <cell r="HL34">
            <v>0</v>
          </cell>
          <cell r="HM34">
            <v>308737.78000000003</v>
          </cell>
          <cell r="HN34">
            <v>0</v>
          </cell>
          <cell r="HO34">
            <v>38803.15</v>
          </cell>
        </row>
        <row r="35">
          <cell r="B35" t="str">
            <v>EE237</v>
          </cell>
          <cell r="C35">
            <v>-25944.38</v>
          </cell>
          <cell r="D35">
            <v>0</v>
          </cell>
          <cell r="E35">
            <v>-12800.01</v>
          </cell>
          <cell r="F35">
            <v>0</v>
          </cell>
          <cell r="G35">
            <v>-44366.25</v>
          </cell>
          <cell r="H35">
            <v>-42449</v>
          </cell>
          <cell r="I35">
            <v>0</v>
          </cell>
          <cell r="J35">
            <v>-18403.09</v>
          </cell>
          <cell r="K35">
            <v>-17754.28</v>
          </cell>
          <cell r="L35">
            <v>-8334</v>
          </cell>
          <cell r="M35">
            <v>-3440.33</v>
          </cell>
          <cell r="N35">
            <v>-10812</v>
          </cell>
          <cell r="O35">
            <v>-6374.48</v>
          </cell>
          <cell r="P35">
            <v>0</v>
          </cell>
          <cell r="Q35">
            <v>0</v>
          </cell>
          <cell r="R35">
            <v>0</v>
          </cell>
          <cell r="S35">
            <v>0</v>
          </cell>
          <cell r="T35">
            <v>457808.61</v>
          </cell>
          <cell r="U35">
            <v>788.89</v>
          </cell>
          <cell r="V35">
            <v>0</v>
          </cell>
          <cell r="W35">
            <v>3720.12</v>
          </cell>
          <cell r="X35">
            <v>53760.97</v>
          </cell>
          <cell r="Y35">
            <v>0</v>
          </cell>
          <cell r="Z35">
            <v>42844.28</v>
          </cell>
          <cell r="AA35">
            <v>3642.66</v>
          </cell>
          <cell r="AB35">
            <v>136459.28</v>
          </cell>
          <cell r="AC35">
            <v>3541.5</v>
          </cell>
          <cell r="AD35">
            <v>0</v>
          </cell>
          <cell r="AE35">
            <v>16382.4</v>
          </cell>
          <cell r="AF35">
            <v>5594.36</v>
          </cell>
          <cell r="AG35">
            <v>17820.34</v>
          </cell>
          <cell r="AH35">
            <v>2647.27</v>
          </cell>
          <cell r="AI35">
            <v>17667.75</v>
          </cell>
          <cell r="AJ35">
            <v>0</v>
          </cell>
          <cell r="AK35">
            <v>6643.9</v>
          </cell>
          <cell r="AL35">
            <v>18096.099999999999</v>
          </cell>
          <cell r="AM35">
            <v>13009.22</v>
          </cell>
          <cell r="AN35">
            <v>0</v>
          </cell>
          <cell r="AO35">
            <v>15003.01</v>
          </cell>
          <cell r="AP35">
            <v>3240</v>
          </cell>
          <cell r="AQ35">
            <v>1917.28</v>
          </cell>
          <cell r="AR35">
            <v>43898.04</v>
          </cell>
          <cell r="AS35">
            <v>12334.11</v>
          </cell>
          <cell r="AT35">
            <v>10228.709999999999</v>
          </cell>
          <cell r="AU35">
            <v>21340.51</v>
          </cell>
          <cell r="AV35">
            <v>0</v>
          </cell>
          <cell r="AW35">
            <v>1009.16</v>
          </cell>
          <cell r="AX35">
            <v>0</v>
          </cell>
          <cell r="AY35">
            <v>0</v>
          </cell>
          <cell r="AZ35">
            <v>-2830.05</v>
          </cell>
          <cell r="BA35">
            <v>2956.22</v>
          </cell>
          <cell r="BC35">
            <v>703045.74999999942</v>
          </cell>
          <cell r="BE35">
            <v>-19354.010000000002</v>
          </cell>
          <cell r="BF35">
            <v>0</v>
          </cell>
          <cell r="BG35">
            <v>2244.58</v>
          </cell>
          <cell r="BH35">
            <v>0</v>
          </cell>
          <cell r="BI35">
            <v>2244.58</v>
          </cell>
          <cell r="BJ35">
            <v>202.86</v>
          </cell>
          <cell r="BK35">
            <v>0</v>
          </cell>
          <cell r="BL35">
            <v>202.86</v>
          </cell>
          <cell r="BM35">
            <v>1105.5</v>
          </cell>
          <cell r="BN35">
            <v>0</v>
          </cell>
          <cell r="BO35">
            <v>1105.5</v>
          </cell>
          <cell r="BP35">
            <v>-15801.07</v>
          </cell>
          <cell r="BR35">
            <v>126.16999999999962</v>
          </cell>
          <cell r="BS35">
            <v>0</v>
          </cell>
          <cell r="BT35">
            <v>126.16999999999962</v>
          </cell>
          <cell r="BU35">
            <v>-10812</v>
          </cell>
          <cell r="BV35">
            <v>18222.269999999997</v>
          </cell>
          <cell r="BX35">
            <v>718846.82</v>
          </cell>
          <cell r="BY35">
            <v>703045.75</v>
          </cell>
          <cell r="BZ35">
            <v>703045.74999999942</v>
          </cell>
          <cell r="CB35">
            <v>0</v>
          </cell>
          <cell r="CC35">
            <v>0</v>
          </cell>
          <cell r="CD35">
            <v>0</v>
          </cell>
          <cell r="CE35">
            <v>237</v>
          </cell>
          <cell r="CF35">
            <v>105235.15000000026</v>
          </cell>
          <cell r="CG35">
            <v>85532.180000000633</v>
          </cell>
          <cell r="CH35">
            <v>668.56000000000017</v>
          </cell>
          <cell r="CI35">
            <v>16469.629999999997</v>
          </cell>
          <cell r="CK35">
            <v>699144</v>
          </cell>
          <cell r="CL35">
            <v>0</v>
          </cell>
          <cell r="CM35">
            <v>0</v>
          </cell>
          <cell r="CN35">
            <v>0</v>
          </cell>
          <cell r="CO35">
            <v>0</v>
          </cell>
          <cell r="CP35">
            <v>-2400</v>
          </cell>
          <cell r="CQ35">
            <v>-17431</v>
          </cell>
          <cell r="CR35">
            <v>-21868</v>
          </cell>
          <cell r="CS35"/>
          <cell r="CT35">
            <v>725088.38</v>
          </cell>
          <cell r="CU35">
            <v>-3150</v>
          </cell>
          <cell r="CW35">
            <v>0</v>
          </cell>
          <cell r="CY35">
            <v>-39299</v>
          </cell>
          <cell r="DE35">
            <v>725088.38</v>
          </cell>
          <cell r="DF35">
            <v>0</v>
          </cell>
          <cell r="DG35">
            <v>12800.01</v>
          </cell>
          <cell r="DH35">
            <v>0</v>
          </cell>
          <cell r="DI35">
            <v>44366.25</v>
          </cell>
          <cell r="DJ35">
            <v>3150</v>
          </cell>
          <cell r="DK35">
            <v>0</v>
          </cell>
          <cell r="DL35">
            <v>18403.09</v>
          </cell>
          <cell r="DM35">
            <v>0</v>
          </cell>
          <cell r="DN35">
            <v>18403.09</v>
          </cell>
          <cell r="DO35">
            <v>17754.28</v>
          </cell>
          <cell r="DP35">
            <v>8334</v>
          </cell>
          <cell r="DQ35">
            <v>3440.33</v>
          </cell>
          <cell r="DR35">
            <v>10812</v>
          </cell>
          <cell r="DS35">
            <v>6374.48</v>
          </cell>
          <cell r="DT35">
            <v>0</v>
          </cell>
          <cell r="DU35">
            <v>0</v>
          </cell>
          <cell r="DV35">
            <v>0</v>
          </cell>
          <cell r="DW35">
            <v>0</v>
          </cell>
          <cell r="DX35">
            <v>0</v>
          </cell>
          <cell r="DY35">
            <v>0</v>
          </cell>
          <cell r="DZ35">
            <v>0</v>
          </cell>
          <cell r="EA35">
            <v>39299</v>
          </cell>
          <cell r="EB35">
            <v>237</v>
          </cell>
          <cell r="EC35">
            <v>9352079</v>
          </cell>
          <cell r="ED35">
            <v>2079</v>
          </cell>
          <cell r="EE35" t="str">
            <v>Grundisburgh Primary School</v>
          </cell>
          <cell r="EF35" t="str">
            <v>Mr Adam Wilson</v>
          </cell>
          <cell r="EG35" t="str">
            <v xml:space="preserve">admin@grundisburgh.suffolk.sch.uk </v>
          </cell>
          <cell r="EH35" t="str">
            <v>'01473735281</v>
          </cell>
          <cell r="ET35" t="str">
            <v>Y</v>
          </cell>
          <cell r="EU35" t="str">
            <v>FINAL</v>
          </cell>
          <cell r="EV35" t="str">
            <v>Y</v>
          </cell>
          <cell r="EW35" t="str">
            <v>Accruals</v>
          </cell>
          <cell r="EX35" t="str">
            <v>N</v>
          </cell>
          <cell r="EY35" t="str">
            <v>N</v>
          </cell>
          <cell r="EZ35">
            <v>105235.15000000026</v>
          </cell>
          <cell r="FA35">
            <v>0</v>
          </cell>
          <cell r="FB35">
            <v>668.56000000000017</v>
          </cell>
          <cell r="FC35">
            <v>725088.38</v>
          </cell>
          <cell r="FD35">
            <v>0</v>
          </cell>
          <cell r="FE35">
            <v>12800.01</v>
          </cell>
          <cell r="FF35">
            <v>0</v>
          </cell>
          <cell r="FG35">
            <v>44366.25</v>
          </cell>
          <cell r="FH35">
            <v>3150</v>
          </cell>
          <cell r="FI35">
            <v>0</v>
          </cell>
          <cell r="FJ35">
            <v>0</v>
          </cell>
          <cell r="FK35">
            <v>18403.09</v>
          </cell>
          <cell r="FL35">
            <v>17754.28</v>
          </cell>
          <cell r="FM35">
            <v>8334</v>
          </cell>
          <cell r="FN35">
            <v>3440.33</v>
          </cell>
          <cell r="FO35">
            <v>10812</v>
          </cell>
          <cell r="FP35">
            <v>6374.48</v>
          </cell>
          <cell r="FQ35">
            <v>0</v>
          </cell>
          <cell r="FR35">
            <v>0</v>
          </cell>
          <cell r="FS35">
            <v>0</v>
          </cell>
          <cell r="FT35">
            <v>0</v>
          </cell>
          <cell r="FU35">
            <v>0</v>
          </cell>
          <cell r="FV35">
            <v>0</v>
          </cell>
          <cell r="FW35">
            <v>39299</v>
          </cell>
          <cell r="FX35">
            <v>457808.61</v>
          </cell>
          <cell r="FY35">
            <v>788.89</v>
          </cell>
          <cell r="FZ35">
            <v>133213.29000000012</v>
          </cell>
          <cell r="GA35">
            <v>3720.12</v>
          </cell>
          <cell r="GB35">
            <v>53760.97</v>
          </cell>
          <cell r="GC35">
            <v>0</v>
          </cell>
          <cell r="GD35">
            <v>42844.28</v>
          </cell>
          <cell r="GE35">
            <v>3642.66</v>
          </cell>
          <cell r="GF35">
            <v>3245.99</v>
          </cell>
          <cell r="GG35">
            <v>3541.5</v>
          </cell>
          <cell r="GH35">
            <v>0</v>
          </cell>
          <cell r="GI35">
            <v>16382.4</v>
          </cell>
          <cell r="GJ35">
            <v>5594.36</v>
          </cell>
          <cell r="GK35">
            <v>17820.34</v>
          </cell>
          <cell r="GL35">
            <v>2647.27</v>
          </cell>
          <cell r="GM35">
            <v>17667.75</v>
          </cell>
          <cell r="GN35">
            <v>0</v>
          </cell>
          <cell r="GO35">
            <v>6643.9</v>
          </cell>
          <cell r="GP35">
            <v>18222.269999999997</v>
          </cell>
          <cell r="GQ35">
            <v>13009.22</v>
          </cell>
          <cell r="GR35">
            <v>0</v>
          </cell>
          <cell r="GS35">
            <v>15003.01</v>
          </cell>
          <cell r="GT35">
            <v>3240</v>
          </cell>
          <cell r="GU35">
            <v>1917.28</v>
          </cell>
          <cell r="GV35">
            <v>43898.04</v>
          </cell>
          <cell r="GW35">
            <v>12334.11</v>
          </cell>
          <cell r="GX35">
            <v>10228.709999999999</v>
          </cell>
          <cell r="GY35">
            <v>21340.51</v>
          </cell>
          <cell r="GZ35">
            <v>0</v>
          </cell>
          <cell r="HA35">
            <v>0</v>
          </cell>
          <cell r="HB35">
            <v>1009.16</v>
          </cell>
          <cell r="HC35">
            <v>0</v>
          </cell>
          <cell r="HD35">
            <v>0</v>
          </cell>
          <cell r="HE35">
            <v>19354.009999999998</v>
          </cell>
          <cell r="HF35">
            <v>0</v>
          </cell>
          <cell r="HG35">
            <v>0</v>
          </cell>
          <cell r="HH35">
            <v>1</v>
          </cell>
          <cell r="HI35">
            <v>0</v>
          </cell>
          <cell r="HJ35">
            <v>2244.58</v>
          </cell>
          <cell r="HK35">
            <v>202.86</v>
          </cell>
          <cell r="HL35">
            <v>1105.5</v>
          </cell>
          <cell r="HM35">
            <v>0</v>
          </cell>
          <cell r="HN35">
            <v>85532.330000000773</v>
          </cell>
          <cell r="HO35">
            <v>16469.63</v>
          </cell>
        </row>
        <row r="36">
          <cell r="B36" t="str">
            <v>EE238</v>
          </cell>
          <cell r="C36">
            <v>-69757.87</v>
          </cell>
          <cell r="D36">
            <v>0</v>
          </cell>
          <cell r="E36">
            <v>-13433.33</v>
          </cell>
          <cell r="F36">
            <v>0</v>
          </cell>
          <cell r="G36">
            <v>-67507.5</v>
          </cell>
          <cell r="H36">
            <v>-37378</v>
          </cell>
          <cell r="I36">
            <v>-1534.44</v>
          </cell>
          <cell r="J36">
            <v>-11589.66</v>
          </cell>
          <cell r="K36">
            <v>-5943.01</v>
          </cell>
          <cell r="L36">
            <v>0</v>
          </cell>
          <cell r="M36">
            <v>0</v>
          </cell>
          <cell r="N36">
            <v>-3711.09</v>
          </cell>
          <cell r="O36">
            <v>-5349.48</v>
          </cell>
          <cell r="P36">
            <v>0</v>
          </cell>
          <cell r="Q36">
            <v>0</v>
          </cell>
          <cell r="R36">
            <v>0</v>
          </cell>
          <cell r="S36">
            <v>0</v>
          </cell>
          <cell r="T36">
            <v>333824.24</v>
          </cell>
          <cell r="U36">
            <v>0</v>
          </cell>
          <cell r="V36">
            <v>0</v>
          </cell>
          <cell r="W36">
            <v>23417.73</v>
          </cell>
          <cell r="X36">
            <v>34883.49</v>
          </cell>
          <cell r="Y36">
            <v>0</v>
          </cell>
          <cell r="Z36">
            <v>1814.43</v>
          </cell>
          <cell r="AA36">
            <v>7267.47</v>
          </cell>
          <cell r="AB36">
            <v>141241.51999999999</v>
          </cell>
          <cell r="AC36">
            <v>1861.75</v>
          </cell>
          <cell r="AD36">
            <v>0</v>
          </cell>
          <cell r="AE36">
            <v>11525.91</v>
          </cell>
          <cell r="AF36">
            <v>4298.3599999999997</v>
          </cell>
          <cell r="AG36">
            <v>0</v>
          </cell>
          <cell r="AH36">
            <v>2230.9</v>
          </cell>
          <cell r="AI36">
            <v>16934.32</v>
          </cell>
          <cell r="AJ36">
            <v>0</v>
          </cell>
          <cell r="AK36">
            <v>4778.03</v>
          </cell>
          <cell r="AL36">
            <v>25525.19</v>
          </cell>
          <cell r="AM36">
            <v>563.88</v>
          </cell>
          <cell r="AN36">
            <v>0</v>
          </cell>
          <cell r="AO36">
            <v>8716.0300000000007</v>
          </cell>
          <cell r="AP36">
            <v>2180</v>
          </cell>
          <cell r="AQ36">
            <v>540</v>
          </cell>
          <cell r="AR36">
            <v>25081.02</v>
          </cell>
          <cell r="AS36">
            <v>7986.29</v>
          </cell>
          <cell r="AT36">
            <v>20272.5</v>
          </cell>
          <cell r="AU36">
            <v>12974.61</v>
          </cell>
          <cell r="AV36">
            <v>0</v>
          </cell>
          <cell r="AW36">
            <v>33483.800000000003</v>
          </cell>
          <cell r="AX36">
            <v>0</v>
          </cell>
          <cell r="AY36">
            <v>0</v>
          </cell>
          <cell r="AZ36">
            <v>0</v>
          </cell>
          <cell r="BA36">
            <v>0</v>
          </cell>
          <cell r="BC36">
            <v>489122.75000000012</v>
          </cell>
          <cell r="BE36">
            <v>-17569.34</v>
          </cell>
          <cell r="BF36">
            <v>0</v>
          </cell>
          <cell r="BG36">
            <v>0</v>
          </cell>
          <cell r="BH36">
            <v>0</v>
          </cell>
          <cell r="BI36">
            <v>0</v>
          </cell>
          <cell r="BJ36">
            <v>0</v>
          </cell>
          <cell r="BK36">
            <v>0</v>
          </cell>
          <cell r="BL36">
            <v>0</v>
          </cell>
          <cell r="BM36">
            <v>1495</v>
          </cell>
          <cell r="BN36">
            <v>0</v>
          </cell>
          <cell r="BO36">
            <v>1495</v>
          </cell>
          <cell r="BP36">
            <v>-16074.34</v>
          </cell>
          <cell r="BR36">
            <v>0</v>
          </cell>
          <cell r="BS36">
            <v>0</v>
          </cell>
          <cell r="BT36">
            <v>0</v>
          </cell>
          <cell r="BU36">
            <v>-3711.09</v>
          </cell>
          <cell r="BV36">
            <v>25525.19</v>
          </cell>
          <cell r="BX36">
            <v>505197.08999999997</v>
          </cell>
          <cell r="BY36">
            <v>489122.74999999994</v>
          </cell>
          <cell r="BZ36">
            <v>489122.75000000012</v>
          </cell>
          <cell r="CB36">
            <v>0</v>
          </cell>
          <cell r="CC36">
            <v>0</v>
          </cell>
          <cell r="CD36">
            <v>0</v>
          </cell>
          <cell r="CE36">
            <v>238</v>
          </cell>
          <cell r="CF36">
            <v>161255.94999999966</v>
          </cell>
          <cell r="CG36">
            <v>189988.90999999974</v>
          </cell>
          <cell r="CH36">
            <v>3772.9300000000003</v>
          </cell>
          <cell r="CI36">
            <v>19847.27</v>
          </cell>
          <cell r="CK36">
            <v>533930</v>
          </cell>
          <cell r="CL36">
            <v>0</v>
          </cell>
          <cell r="CM36">
            <v>-23216.28</v>
          </cell>
          <cell r="CN36">
            <v>-705</v>
          </cell>
          <cell r="CO36">
            <v>0</v>
          </cell>
          <cell r="CP36">
            <v>0</v>
          </cell>
          <cell r="CQ36">
            <v>-16970</v>
          </cell>
          <cell r="CR36">
            <v>-20408</v>
          </cell>
          <cell r="CS36"/>
          <cell r="CT36">
            <v>603687.87</v>
          </cell>
          <cell r="CU36">
            <v>0</v>
          </cell>
          <cell r="CW36">
            <v>0</v>
          </cell>
          <cell r="CY36">
            <v>-37378</v>
          </cell>
          <cell r="DE36">
            <v>603687.87</v>
          </cell>
          <cell r="DF36">
            <v>0</v>
          </cell>
          <cell r="DG36">
            <v>13433.33</v>
          </cell>
          <cell r="DH36">
            <v>0</v>
          </cell>
          <cell r="DI36">
            <v>67507.5</v>
          </cell>
          <cell r="DJ36">
            <v>0</v>
          </cell>
          <cell r="DK36">
            <v>1534.44</v>
          </cell>
          <cell r="DL36">
            <v>11589.66</v>
          </cell>
          <cell r="DM36">
            <v>1638.31</v>
          </cell>
          <cell r="DN36">
            <v>9951.35</v>
          </cell>
          <cell r="DO36">
            <v>5943.01</v>
          </cell>
          <cell r="DP36">
            <v>0</v>
          </cell>
          <cell r="DQ36">
            <v>0</v>
          </cell>
          <cell r="DR36">
            <v>3711.09</v>
          </cell>
          <cell r="DS36">
            <v>5349.48</v>
          </cell>
          <cell r="DT36">
            <v>0</v>
          </cell>
          <cell r="DU36">
            <v>0</v>
          </cell>
          <cell r="DV36">
            <v>0</v>
          </cell>
          <cell r="DW36">
            <v>0</v>
          </cell>
          <cell r="DX36">
            <v>0</v>
          </cell>
          <cell r="DY36">
            <v>0</v>
          </cell>
          <cell r="DZ36">
            <v>0</v>
          </cell>
          <cell r="EA36">
            <v>37378</v>
          </cell>
          <cell r="EB36">
            <v>238</v>
          </cell>
          <cell r="EC36">
            <v>9352931</v>
          </cell>
          <cell r="ED36">
            <v>2931</v>
          </cell>
          <cell r="EE36" t="str">
            <v>Beaumont Community Primary School</v>
          </cell>
          <cell r="EF36" t="str">
            <v>Mrs Mayleen Atima</v>
          </cell>
          <cell r="EG36" t="str">
            <v>beaumontcpschool@hotmail.com</v>
          </cell>
          <cell r="EH36" t="str">
            <v>'01473825120</v>
          </cell>
          <cell r="ET36" t="str">
            <v>Y</v>
          </cell>
          <cell r="EU36" t="str">
            <v>FINAL</v>
          </cell>
          <cell r="EV36" t="str">
            <v>Y</v>
          </cell>
          <cell r="EW36" t="str">
            <v>Accruals</v>
          </cell>
          <cell r="EX36" t="str">
            <v>N</v>
          </cell>
          <cell r="EY36" t="str">
            <v>N</v>
          </cell>
          <cell r="EZ36">
            <v>161255.94999999966</v>
          </cell>
          <cell r="FA36">
            <v>0</v>
          </cell>
          <cell r="FB36">
            <v>3772.9300000000003</v>
          </cell>
          <cell r="FC36">
            <v>603687.87</v>
          </cell>
          <cell r="FD36">
            <v>0</v>
          </cell>
          <cell r="FE36">
            <v>13433.33</v>
          </cell>
          <cell r="FF36">
            <v>0</v>
          </cell>
          <cell r="FG36">
            <v>67507.5</v>
          </cell>
          <cell r="FH36">
            <v>0</v>
          </cell>
          <cell r="FI36">
            <v>1534.44</v>
          </cell>
          <cell r="FJ36">
            <v>1638.31</v>
          </cell>
          <cell r="FK36">
            <v>9951.35</v>
          </cell>
          <cell r="FL36">
            <v>5943.01</v>
          </cell>
          <cell r="FM36">
            <v>0</v>
          </cell>
          <cell r="FN36">
            <v>0</v>
          </cell>
          <cell r="FO36">
            <v>3711.09</v>
          </cell>
          <cell r="FP36">
            <v>5349.48</v>
          </cell>
          <cell r="FQ36">
            <v>0</v>
          </cell>
          <cell r="FR36">
            <v>0</v>
          </cell>
          <cell r="FS36">
            <v>0</v>
          </cell>
          <cell r="FT36">
            <v>0</v>
          </cell>
          <cell r="FU36">
            <v>0</v>
          </cell>
          <cell r="FV36">
            <v>0</v>
          </cell>
          <cell r="FW36">
            <v>37378</v>
          </cell>
          <cell r="FX36">
            <v>333824.24</v>
          </cell>
          <cell r="FY36">
            <v>0</v>
          </cell>
          <cell r="FZ36">
            <v>133671.52000000016</v>
          </cell>
          <cell r="GA36">
            <v>23417.73</v>
          </cell>
          <cell r="GB36">
            <v>34883.49</v>
          </cell>
          <cell r="GC36">
            <v>0</v>
          </cell>
          <cell r="GD36">
            <v>4781.1200000000008</v>
          </cell>
          <cell r="GE36">
            <v>4300.78</v>
          </cell>
          <cell r="GF36">
            <v>7570</v>
          </cell>
          <cell r="GG36">
            <v>1861.75</v>
          </cell>
          <cell r="GH36">
            <v>0</v>
          </cell>
          <cell r="GI36">
            <v>11525.91</v>
          </cell>
          <cell r="GJ36">
            <v>4298.3599999999997</v>
          </cell>
          <cell r="GK36">
            <v>0</v>
          </cell>
          <cell r="GL36">
            <v>2230.9</v>
          </cell>
          <cell r="GM36">
            <v>16934.32</v>
          </cell>
          <cell r="GN36">
            <v>0</v>
          </cell>
          <cell r="GO36">
            <v>4778.03</v>
          </cell>
          <cell r="GP36">
            <v>25525.19</v>
          </cell>
          <cell r="GQ36">
            <v>563.88</v>
          </cell>
          <cell r="GR36">
            <v>0</v>
          </cell>
          <cell r="GS36">
            <v>8716.0300000000007</v>
          </cell>
          <cell r="GT36">
            <v>2180</v>
          </cell>
          <cell r="GU36">
            <v>540</v>
          </cell>
          <cell r="GV36">
            <v>25081.02</v>
          </cell>
          <cell r="GW36">
            <v>7986.29</v>
          </cell>
          <cell r="GX36">
            <v>20272.5</v>
          </cell>
          <cell r="GY36">
            <v>12974.61</v>
          </cell>
          <cell r="GZ36">
            <v>0</v>
          </cell>
          <cell r="HA36">
            <v>0</v>
          </cell>
          <cell r="HB36">
            <v>33483.800000000003</v>
          </cell>
          <cell r="HC36">
            <v>0</v>
          </cell>
          <cell r="HD36">
            <v>0</v>
          </cell>
          <cell r="HE36">
            <v>17569.34</v>
          </cell>
          <cell r="HF36">
            <v>0</v>
          </cell>
          <cell r="HG36">
            <v>0</v>
          </cell>
          <cell r="HH36">
            <v>1</v>
          </cell>
          <cell r="HI36">
            <v>0</v>
          </cell>
          <cell r="HJ36">
            <v>0</v>
          </cell>
          <cell r="HK36">
            <v>0</v>
          </cell>
          <cell r="HL36">
            <v>1495</v>
          </cell>
          <cell r="HM36">
            <v>49488</v>
          </cell>
          <cell r="HN36">
            <v>140500.85999999952</v>
          </cell>
          <cell r="HO36">
            <v>19847.27</v>
          </cell>
        </row>
        <row r="37">
          <cell r="B37" t="str">
            <v>EE239</v>
          </cell>
          <cell r="C37">
            <v>-315281.43</v>
          </cell>
          <cell r="D37">
            <v>0</v>
          </cell>
          <cell r="E37">
            <v>-43533.33</v>
          </cell>
          <cell r="F37">
            <v>0</v>
          </cell>
          <cell r="G37">
            <v>-141427.5</v>
          </cell>
          <cell r="H37">
            <v>-101879</v>
          </cell>
          <cell r="I37">
            <v>-25167</v>
          </cell>
          <cell r="J37">
            <v>-110426.34</v>
          </cell>
          <cell r="K37">
            <v>-76305.66</v>
          </cell>
          <cell r="L37">
            <v>0</v>
          </cell>
          <cell r="M37">
            <v>-1928</v>
          </cell>
          <cell r="N37">
            <v>-26348.92</v>
          </cell>
          <cell r="O37">
            <v>-6293.28</v>
          </cell>
          <cell r="P37">
            <v>0</v>
          </cell>
          <cell r="Q37">
            <v>0</v>
          </cell>
          <cell r="R37">
            <v>0</v>
          </cell>
          <cell r="S37">
            <v>0</v>
          </cell>
          <cell r="T37">
            <v>1494829.05</v>
          </cell>
          <cell r="U37">
            <v>8359.17</v>
          </cell>
          <cell r="V37">
            <v>0</v>
          </cell>
          <cell r="W37">
            <v>77108.92</v>
          </cell>
          <cell r="X37">
            <v>128492.89</v>
          </cell>
          <cell r="Y37">
            <v>87654.96</v>
          </cell>
          <cell r="Z37">
            <v>57932.56</v>
          </cell>
          <cell r="AA37">
            <v>80868.89</v>
          </cell>
          <cell r="AB37">
            <v>565175.81000000006</v>
          </cell>
          <cell r="AC37">
            <v>2725.5</v>
          </cell>
          <cell r="AD37">
            <v>13262.36</v>
          </cell>
          <cell r="AE37">
            <v>15398.36</v>
          </cell>
          <cell r="AF37">
            <v>16263.94</v>
          </cell>
          <cell r="AG37">
            <v>6188.11</v>
          </cell>
          <cell r="AH37">
            <v>2126.35</v>
          </cell>
          <cell r="AI37">
            <v>31343.34</v>
          </cell>
          <cell r="AJ37">
            <v>0</v>
          </cell>
          <cell r="AK37">
            <v>8288.4500000000007</v>
          </cell>
          <cell r="AL37">
            <v>57618.89</v>
          </cell>
          <cell r="AM37">
            <v>33928.730000000003</v>
          </cell>
          <cell r="AN37">
            <v>0</v>
          </cell>
          <cell r="AO37">
            <v>15619.49</v>
          </cell>
          <cell r="AP37">
            <v>9480</v>
          </cell>
          <cell r="AQ37">
            <v>5218.55</v>
          </cell>
          <cell r="AR37">
            <v>63710.06</v>
          </cell>
          <cell r="AS37">
            <v>9926</v>
          </cell>
          <cell r="AT37">
            <v>23138.7</v>
          </cell>
          <cell r="AU37">
            <v>26326.04</v>
          </cell>
          <cell r="AV37">
            <v>0</v>
          </cell>
          <cell r="AW37">
            <v>19944.75</v>
          </cell>
          <cell r="AX37">
            <v>0</v>
          </cell>
          <cell r="AY37">
            <v>0</v>
          </cell>
          <cell r="AZ37">
            <v>-6128.39</v>
          </cell>
          <cell r="BA37">
            <v>6893.51</v>
          </cell>
          <cell r="BC37">
            <v>1990290.5899999989</v>
          </cell>
          <cell r="BE37">
            <v>-30021.94</v>
          </cell>
          <cell r="BF37">
            <v>0</v>
          </cell>
          <cell r="BG37">
            <v>668</v>
          </cell>
          <cell r="BH37">
            <v>0</v>
          </cell>
          <cell r="BI37">
            <v>668</v>
          </cell>
          <cell r="BJ37">
            <v>0</v>
          </cell>
          <cell r="BK37">
            <v>0</v>
          </cell>
          <cell r="BL37">
            <v>0</v>
          </cell>
          <cell r="BM37">
            <v>6540</v>
          </cell>
          <cell r="BN37">
            <v>0</v>
          </cell>
          <cell r="BO37">
            <v>6540</v>
          </cell>
          <cell r="BP37">
            <v>-22813.94</v>
          </cell>
          <cell r="BR37">
            <v>765.11999999999989</v>
          </cell>
          <cell r="BS37">
            <v>0</v>
          </cell>
          <cell r="BT37">
            <v>765.11999999999989</v>
          </cell>
          <cell r="BU37">
            <v>-26348.92</v>
          </cell>
          <cell r="BV37">
            <v>58384.01</v>
          </cell>
          <cell r="BX37">
            <v>2013104.5300000005</v>
          </cell>
          <cell r="BY37">
            <v>1990290.5900000005</v>
          </cell>
          <cell r="BZ37">
            <v>1990290.5899999989</v>
          </cell>
          <cell r="CB37">
            <v>0</v>
          </cell>
          <cell r="CC37">
            <v>0</v>
          </cell>
          <cell r="CD37">
            <v>0</v>
          </cell>
          <cell r="CE37">
            <v>239</v>
          </cell>
          <cell r="CF37">
            <v>60262.139999998966</v>
          </cell>
          <cell r="CG37">
            <v>73119.470000001369</v>
          </cell>
          <cell r="CH37">
            <v>32.319999999999709</v>
          </cell>
          <cell r="CI37">
            <v>22846.26</v>
          </cell>
          <cell r="CK37">
            <v>2025962</v>
          </cell>
          <cell r="CL37">
            <v>0</v>
          </cell>
          <cell r="CM37">
            <v>-209974.19999999998</v>
          </cell>
          <cell r="CN37">
            <v>0</v>
          </cell>
          <cell r="CO37">
            <v>0</v>
          </cell>
          <cell r="CP37">
            <v>-14400</v>
          </cell>
          <cell r="CQ37">
            <v>-20102</v>
          </cell>
          <cell r="CR37">
            <v>-75777</v>
          </cell>
          <cell r="CS37"/>
          <cell r="CT37">
            <v>2341243.4300000002</v>
          </cell>
          <cell r="CU37">
            <v>-6000</v>
          </cell>
          <cell r="CW37">
            <v>0</v>
          </cell>
          <cell r="CY37">
            <v>-95879</v>
          </cell>
          <cell r="DE37">
            <v>2341243.4300000002</v>
          </cell>
          <cell r="DF37">
            <v>0</v>
          </cell>
          <cell r="DG37">
            <v>43533.33</v>
          </cell>
          <cell r="DH37">
            <v>0</v>
          </cell>
          <cell r="DI37">
            <v>141427.5</v>
          </cell>
          <cell r="DJ37">
            <v>6000</v>
          </cell>
          <cell r="DK37">
            <v>25167</v>
          </cell>
          <cell r="DL37">
            <v>110426.34</v>
          </cell>
          <cell r="DM37">
            <v>10172</v>
          </cell>
          <cell r="DN37">
            <v>100254.34</v>
          </cell>
          <cell r="DO37">
            <v>76305.66</v>
          </cell>
          <cell r="DP37">
            <v>0</v>
          </cell>
          <cell r="DQ37">
            <v>1928</v>
          </cell>
          <cell r="DR37">
            <v>26348.92</v>
          </cell>
          <cell r="DS37">
            <v>6293.28</v>
          </cell>
          <cell r="DT37">
            <v>0</v>
          </cell>
          <cell r="DU37">
            <v>0</v>
          </cell>
          <cell r="DV37">
            <v>0</v>
          </cell>
          <cell r="DW37">
            <v>0</v>
          </cell>
          <cell r="DX37">
            <v>0</v>
          </cell>
          <cell r="DY37">
            <v>0</v>
          </cell>
          <cell r="DZ37">
            <v>0</v>
          </cell>
          <cell r="EA37">
            <v>95879</v>
          </cell>
          <cell r="EB37">
            <v>239</v>
          </cell>
          <cell r="EC37">
            <v>9352042</v>
          </cell>
          <cell r="ED37">
            <v>2042</v>
          </cell>
          <cell r="EE37" t="str">
            <v>Hadleigh Community Primary School</v>
          </cell>
          <cell r="EF37" t="str">
            <v>Mr Gary Pilkington</v>
          </cell>
          <cell r="EG37" t="str">
            <v>bursar@hadleigh-pri.suffolk.sch.uk</v>
          </cell>
          <cell r="EH37" t="str">
            <v>'01473822161</v>
          </cell>
          <cell r="ET37" t="str">
            <v>Y</v>
          </cell>
          <cell r="EU37" t="str">
            <v>FINAL</v>
          </cell>
          <cell r="EV37" t="str">
            <v>Y</v>
          </cell>
          <cell r="EW37" t="str">
            <v>Accruals</v>
          </cell>
          <cell r="EX37" t="str">
            <v>N</v>
          </cell>
          <cell r="EY37" t="str">
            <v>N</v>
          </cell>
          <cell r="EZ37">
            <v>60262.139999998966</v>
          </cell>
          <cell r="FA37">
            <v>0</v>
          </cell>
          <cell r="FB37">
            <v>32.319999999999709</v>
          </cell>
          <cell r="FC37">
            <v>2341243.4300000002</v>
          </cell>
          <cell r="FD37">
            <v>0</v>
          </cell>
          <cell r="FE37">
            <v>43533.33</v>
          </cell>
          <cell r="FF37">
            <v>0</v>
          </cell>
          <cell r="FG37">
            <v>141427.5</v>
          </cell>
          <cell r="FH37">
            <v>6000</v>
          </cell>
          <cell r="FI37">
            <v>25167</v>
          </cell>
          <cell r="FJ37">
            <v>10172</v>
          </cell>
          <cell r="FK37">
            <v>100254.34</v>
          </cell>
          <cell r="FL37">
            <v>76305.66</v>
          </cell>
          <cell r="FM37">
            <v>0</v>
          </cell>
          <cell r="FN37">
            <v>1928</v>
          </cell>
          <cell r="FO37">
            <v>26348.92</v>
          </cell>
          <cell r="FP37">
            <v>6293.28</v>
          </cell>
          <cell r="FQ37">
            <v>0</v>
          </cell>
          <cell r="FR37">
            <v>0</v>
          </cell>
          <cell r="FS37">
            <v>0</v>
          </cell>
          <cell r="FT37">
            <v>0</v>
          </cell>
          <cell r="FU37">
            <v>0</v>
          </cell>
          <cell r="FV37">
            <v>0</v>
          </cell>
          <cell r="FW37">
            <v>95879</v>
          </cell>
          <cell r="FX37">
            <v>1494829.05</v>
          </cell>
          <cell r="FY37">
            <v>8359.17</v>
          </cell>
          <cell r="FZ37">
            <v>586033.64</v>
          </cell>
          <cell r="GA37">
            <v>77108.92</v>
          </cell>
          <cell r="GB37">
            <v>128492.89</v>
          </cell>
          <cell r="GC37">
            <v>87654.96</v>
          </cell>
          <cell r="GD37">
            <v>124418.38000000006</v>
          </cell>
          <cell r="GE37">
            <v>14383.069999999934</v>
          </cell>
          <cell r="GF37">
            <v>3385.75</v>
          </cell>
          <cell r="GG37">
            <v>2725.5</v>
          </cell>
          <cell r="GH37">
            <v>0</v>
          </cell>
          <cell r="GI37">
            <v>15398.36</v>
          </cell>
          <cell r="GJ37">
            <v>5282.7199999999957</v>
          </cell>
          <cell r="GK37">
            <v>6188.11</v>
          </cell>
          <cell r="GL37">
            <v>2126.35</v>
          </cell>
          <cell r="GM37">
            <v>31343.34</v>
          </cell>
          <cell r="GN37">
            <v>0</v>
          </cell>
          <cell r="GO37">
            <v>8288.4500000000007</v>
          </cell>
          <cell r="GP37">
            <v>58384.01</v>
          </cell>
          <cell r="GQ37">
            <v>33928.730000000003</v>
          </cell>
          <cell r="GR37">
            <v>0</v>
          </cell>
          <cell r="GS37">
            <v>15619.49</v>
          </cell>
          <cell r="GT37">
            <v>9480</v>
          </cell>
          <cell r="GU37">
            <v>5218.55</v>
          </cell>
          <cell r="GV37">
            <v>63710.06</v>
          </cell>
          <cell r="GW37">
            <v>9926</v>
          </cell>
          <cell r="GX37">
            <v>23138.7</v>
          </cell>
          <cell r="GY37">
            <v>26326.04</v>
          </cell>
          <cell r="GZ37">
            <v>0</v>
          </cell>
          <cell r="HA37">
            <v>0</v>
          </cell>
          <cell r="HB37">
            <v>19944.75</v>
          </cell>
          <cell r="HC37">
            <v>0</v>
          </cell>
          <cell r="HD37">
            <v>0</v>
          </cell>
          <cell r="HE37">
            <v>30021.94</v>
          </cell>
          <cell r="HF37">
            <v>0</v>
          </cell>
          <cell r="HG37">
            <v>0</v>
          </cell>
          <cell r="HH37">
            <v>1</v>
          </cell>
          <cell r="HI37">
            <v>0</v>
          </cell>
          <cell r="HJ37">
            <v>668</v>
          </cell>
          <cell r="HK37">
            <v>0</v>
          </cell>
          <cell r="HL37">
            <v>6540</v>
          </cell>
          <cell r="HM37">
            <v>62676</v>
          </cell>
          <cell r="HN37">
            <v>10443.610000000102</v>
          </cell>
          <cell r="HO37">
            <v>22846.26</v>
          </cell>
        </row>
        <row r="38">
          <cell r="B38" t="str">
            <v>EE245</v>
          </cell>
          <cell r="C38">
            <v>-30546.63</v>
          </cell>
          <cell r="D38">
            <v>0</v>
          </cell>
          <cell r="E38">
            <v>-30400.01</v>
          </cell>
          <cell r="F38">
            <v>0</v>
          </cell>
          <cell r="G38">
            <v>-42962.5</v>
          </cell>
          <cell r="H38">
            <v>-50966</v>
          </cell>
          <cell r="I38">
            <v>-1500</v>
          </cell>
          <cell r="J38">
            <v>-19248.46</v>
          </cell>
          <cell r="K38">
            <v>-17544.14</v>
          </cell>
          <cell r="L38">
            <v>0</v>
          </cell>
          <cell r="M38">
            <v>0</v>
          </cell>
          <cell r="N38">
            <v>-27607.4</v>
          </cell>
          <cell r="O38">
            <v>-578.20000000000005</v>
          </cell>
          <cell r="P38">
            <v>0</v>
          </cell>
          <cell r="Q38">
            <v>0</v>
          </cell>
          <cell r="R38">
            <v>0</v>
          </cell>
          <cell r="S38">
            <v>0</v>
          </cell>
          <cell r="T38">
            <v>496369.06</v>
          </cell>
          <cell r="U38">
            <v>0</v>
          </cell>
          <cell r="V38">
            <v>0</v>
          </cell>
          <cell r="W38">
            <v>21540.66</v>
          </cell>
          <cell r="X38">
            <v>54992.53</v>
          </cell>
          <cell r="Y38">
            <v>0</v>
          </cell>
          <cell r="Z38">
            <v>26898.25</v>
          </cell>
          <cell r="AA38">
            <v>4322.04</v>
          </cell>
          <cell r="AB38">
            <v>160164.54</v>
          </cell>
          <cell r="AC38">
            <v>3043</v>
          </cell>
          <cell r="AD38">
            <v>0</v>
          </cell>
          <cell r="AE38">
            <v>3409.52</v>
          </cell>
          <cell r="AF38">
            <v>5290.04</v>
          </cell>
          <cell r="AG38">
            <v>0</v>
          </cell>
          <cell r="AH38">
            <v>4399.53</v>
          </cell>
          <cell r="AI38">
            <v>20849.18</v>
          </cell>
          <cell r="AJ38">
            <v>0</v>
          </cell>
          <cell r="AK38">
            <v>4254.5</v>
          </cell>
          <cell r="AL38">
            <v>35863.65</v>
          </cell>
          <cell r="AM38">
            <v>13086.78</v>
          </cell>
          <cell r="AN38">
            <v>0</v>
          </cell>
          <cell r="AO38">
            <v>14213.02</v>
          </cell>
          <cell r="AP38">
            <v>3600</v>
          </cell>
          <cell r="AQ38">
            <v>11347.75</v>
          </cell>
          <cell r="AR38">
            <v>44872</v>
          </cell>
          <cell r="AS38">
            <v>0</v>
          </cell>
          <cell r="AT38">
            <v>13302.86</v>
          </cell>
          <cell r="AU38">
            <v>15779.95</v>
          </cell>
          <cell r="AV38">
            <v>0</v>
          </cell>
          <cell r="AW38">
            <v>3854.89</v>
          </cell>
          <cell r="AX38">
            <v>0</v>
          </cell>
          <cell r="AY38">
            <v>0</v>
          </cell>
          <cell r="AZ38">
            <v>-880.6</v>
          </cell>
          <cell r="BA38">
            <v>1719.43</v>
          </cell>
          <cell r="BC38">
            <v>721334.74999999988</v>
          </cell>
          <cell r="BE38">
            <v>-19604.489999999998</v>
          </cell>
          <cell r="BF38">
            <v>0</v>
          </cell>
          <cell r="BG38">
            <v>0</v>
          </cell>
          <cell r="BH38">
            <v>0</v>
          </cell>
          <cell r="BI38">
            <v>0</v>
          </cell>
          <cell r="BJ38">
            <v>0</v>
          </cell>
          <cell r="BK38">
            <v>0</v>
          </cell>
          <cell r="BL38">
            <v>0</v>
          </cell>
          <cell r="BM38">
            <v>0</v>
          </cell>
          <cell r="BN38">
            <v>0</v>
          </cell>
          <cell r="BO38">
            <v>0</v>
          </cell>
          <cell r="BP38">
            <v>-19604.489999999998</v>
          </cell>
          <cell r="BR38">
            <v>838.83</v>
          </cell>
          <cell r="BS38">
            <v>0</v>
          </cell>
          <cell r="BT38">
            <v>838.83</v>
          </cell>
          <cell r="BU38">
            <v>-27607.4</v>
          </cell>
          <cell r="BV38">
            <v>36702.480000000003</v>
          </cell>
          <cell r="BX38">
            <v>740939.24000000011</v>
          </cell>
          <cell r="BY38">
            <v>721334.75000000012</v>
          </cell>
          <cell r="BZ38">
            <v>721334.74999999988</v>
          </cell>
          <cell r="CB38">
            <v>0</v>
          </cell>
          <cell r="CC38">
            <v>0</v>
          </cell>
          <cell r="CD38">
            <v>0</v>
          </cell>
          <cell r="CE38">
            <v>245</v>
          </cell>
          <cell r="CF38">
            <v>118510.97000000032</v>
          </cell>
          <cell r="CG38">
            <v>157437.76000000013</v>
          </cell>
          <cell r="CH38">
            <v>-120.48999999999978</v>
          </cell>
          <cell r="CI38">
            <v>19484</v>
          </cell>
          <cell r="CK38">
            <v>779866</v>
          </cell>
          <cell r="CL38">
            <v>0</v>
          </cell>
          <cell r="CM38">
            <v>0</v>
          </cell>
          <cell r="CN38">
            <v>0</v>
          </cell>
          <cell r="CO38">
            <v>0</v>
          </cell>
          <cell r="CP38">
            <v>-3600</v>
          </cell>
          <cell r="CQ38">
            <v>-17571</v>
          </cell>
          <cell r="CR38">
            <v>-29795</v>
          </cell>
          <cell r="CS38"/>
          <cell r="CT38">
            <v>810412.63</v>
          </cell>
          <cell r="CU38">
            <v>-3600</v>
          </cell>
          <cell r="CW38">
            <v>0</v>
          </cell>
          <cell r="CY38">
            <v>-47366</v>
          </cell>
          <cell r="DE38">
            <v>810412.63</v>
          </cell>
          <cell r="DF38">
            <v>0</v>
          </cell>
          <cell r="DG38">
            <v>30400.01</v>
          </cell>
          <cell r="DH38">
            <v>0</v>
          </cell>
          <cell r="DI38">
            <v>42962.5</v>
          </cell>
          <cell r="DJ38">
            <v>3600</v>
          </cell>
          <cell r="DK38">
            <v>1500</v>
          </cell>
          <cell r="DL38">
            <v>19248.46</v>
          </cell>
          <cell r="DM38">
            <v>5</v>
          </cell>
          <cell r="DN38">
            <v>19243.46</v>
          </cell>
          <cell r="DO38">
            <v>17544.14</v>
          </cell>
          <cell r="DP38">
            <v>0</v>
          </cell>
          <cell r="DQ38">
            <v>0</v>
          </cell>
          <cell r="DR38">
            <v>27607.4</v>
          </cell>
          <cell r="DS38">
            <v>578.20000000000005</v>
          </cell>
          <cell r="DT38">
            <v>0</v>
          </cell>
          <cell r="DU38">
            <v>0</v>
          </cell>
          <cell r="DV38">
            <v>0</v>
          </cell>
          <cell r="DW38">
            <v>0</v>
          </cell>
          <cell r="DX38">
            <v>0</v>
          </cell>
          <cell r="DY38">
            <v>0</v>
          </cell>
          <cell r="DZ38">
            <v>0</v>
          </cell>
          <cell r="EA38">
            <v>47366</v>
          </cell>
          <cell r="EB38">
            <v>245</v>
          </cell>
          <cell r="EC38">
            <v>9352084</v>
          </cell>
          <cell r="ED38">
            <v>2084</v>
          </cell>
          <cell r="EE38" t="str">
            <v>Holbrook Primary School</v>
          </cell>
          <cell r="EF38" t="str">
            <v>Mr Chris Perry</v>
          </cell>
          <cell r="EG38" t="str">
            <v>christine.robinson@holbrook-pri.suffolk.sch.uk</v>
          </cell>
          <cell r="EH38" t="str">
            <v>'01473328225</v>
          </cell>
          <cell r="ET38" t="str">
            <v>Y</v>
          </cell>
          <cell r="EU38" t="str">
            <v>FINAL</v>
          </cell>
          <cell r="EV38" t="str">
            <v>Y</v>
          </cell>
          <cell r="EW38" t="str">
            <v>Accruals</v>
          </cell>
          <cell r="EX38" t="str">
            <v>N</v>
          </cell>
          <cell r="EY38" t="str">
            <v>N</v>
          </cell>
          <cell r="EZ38">
            <v>118510.97000000032</v>
          </cell>
          <cell r="FA38">
            <v>0</v>
          </cell>
          <cell r="FB38">
            <v>-120.48999999999978</v>
          </cell>
          <cell r="FC38">
            <v>810412.63</v>
          </cell>
          <cell r="FD38">
            <v>0</v>
          </cell>
          <cell r="FE38">
            <v>30400.01</v>
          </cell>
          <cell r="FF38">
            <v>0</v>
          </cell>
          <cell r="FG38">
            <v>42962.5</v>
          </cell>
          <cell r="FH38">
            <v>3600</v>
          </cell>
          <cell r="FI38">
            <v>1500</v>
          </cell>
          <cell r="FJ38">
            <v>5</v>
          </cell>
          <cell r="FK38">
            <v>19243.46</v>
          </cell>
          <cell r="FL38">
            <v>17544.14</v>
          </cell>
          <cell r="FM38">
            <v>0</v>
          </cell>
          <cell r="FN38">
            <v>0</v>
          </cell>
          <cell r="FO38">
            <v>27607.4</v>
          </cell>
          <cell r="FP38">
            <v>578.20000000000005</v>
          </cell>
          <cell r="FQ38">
            <v>0</v>
          </cell>
          <cell r="FR38">
            <v>0</v>
          </cell>
          <cell r="FS38">
            <v>0</v>
          </cell>
          <cell r="FT38">
            <v>0</v>
          </cell>
          <cell r="FU38">
            <v>0</v>
          </cell>
          <cell r="FV38">
            <v>0</v>
          </cell>
          <cell r="FW38">
            <v>47366</v>
          </cell>
          <cell r="FX38">
            <v>496369.06</v>
          </cell>
          <cell r="FY38">
            <v>0</v>
          </cell>
          <cell r="FZ38">
            <v>156661.08999999994</v>
          </cell>
          <cell r="GA38">
            <v>21540.66</v>
          </cell>
          <cell r="GB38">
            <v>54992.53</v>
          </cell>
          <cell r="GC38">
            <v>0</v>
          </cell>
          <cell r="GD38">
            <v>26898.25</v>
          </cell>
          <cell r="GE38">
            <v>4322.04</v>
          </cell>
          <cell r="GF38">
            <v>3503.45</v>
          </cell>
          <cell r="GG38">
            <v>3043</v>
          </cell>
          <cell r="GH38">
            <v>0</v>
          </cell>
          <cell r="GI38">
            <v>3409.52</v>
          </cell>
          <cell r="GJ38">
            <v>5290.04</v>
          </cell>
          <cell r="GK38">
            <v>0</v>
          </cell>
          <cell r="GL38">
            <v>4399.53</v>
          </cell>
          <cell r="GM38">
            <v>20849.18</v>
          </cell>
          <cell r="GN38">
            <v>0</v>
          </cell>
          <cell r="GO38">
            <v>4254.5</v>
          </cell>
          <cell r="GP38">
            <v>36702.480000000003</v>
          </cell>
          <cell r="GQ38">
            <v>13086.78</v>
          </cell>
          <cell r="GR38">
            <v>0</v>
          </cell>
          <cell r="GS38">
            <v>14213.02</v>
          </cell>
          <cell r="GT38">
            <v>3600</v>
          </cell>
          <cell r="GU38">
            <v>11347.75</v>
          </cell>
          <cell r="GV38">
            <v>44872</v>
          </cell>
          <cell r="GW38">
            <v>0</v>
          </cell>
          <cell r="GX38">
            <v>13302.86</v>
          </cell>
          <cell r="GY38">
            <v>15779.95</v>
          </cell>
          <cell r="GZ38">
            <v>0</v>
          </cell>
          <cell r="HA38">
            <v>0</v>
          </cell>
          <cell r="HB38">
            <v>3854.89</v>
          </cell>
          <cell r="HC38">
            <v>0</v>
          </cell>
          <cell r="HD38">
            <v>0</v>
          </cell>
          <cell r="HE38">
            <v>19604.490000000002</v>
          </cell>
          <cell r="HF38">
            <v>0</v>
          </cell>
          <cell r="HG38">
            <v>0</v>
          </cell>
          <cell r="HH38">
            <v>1</v>
          </cell>
          <cell r="HI38">
            <v>0</v>
          </cell>
          <cell r="HJ38">
            <v>0</v>
          </cell>
          <cell r="HK38">
            <v>0</v>
          </cell>
          <cell r="HL38">
            <v>0</v>
          </cell>
          <cell r="HM38">
            <v>0</v>
          </cell>
          <cell r="HN38">
            <v>157437.73000000045</v>
          </cell>
          <cell r="HO38">
            <v>19484</v>
          </cell>
        </row>
        <row r="39">
          <cell r="B39" t="str">
            <v>EE246</v>
          </cell>
          <cell r="C39">
            <v>-33516.43</v>
          </cell>
          <cell r="D39">
            <v>0</v>
          </cell>
          <cell r="E39">
            <v>-22033.34</v>
          </cell>
          <cell r="F39">
            <v>0</v>
          </cell>
          <cell r="G39">
            <v>-31382.75</v>
          </cell>
          <cell r="H39">
            <v>-29082</v>
          </cell>
          <cell r="I39">
            <v>-1576.1</v>
          </cell>
          <cell r="J39">
            <v>-19274.7</v>
          </cell>
          <cell r="K39">
            <v>-7730.36</v>
          </cell>
          <cell r="L39">
            <v>0</v>
          </cell>
          <cell r="M39">
            <v>0</v>
          </cell>
          <cell r="N39">
            <v>-13779.4</v>
          </cell>
          <cell r="O39">
            <v>-315</v>
          </cell>
          <cell r="P39">
            <v>0</v>
          </cell>
          <cell r="Q39">
            <v>0</v>
          </cell>
          <cell r="R39">
            <v>0</v>
          </cell>
          <cell r="S39">
            <v>0</v>
          </cell>
          <cell r="T39">
            <v>245032.37</v>
          </cell>
          <cell r="U39">
            <v>0</v>
          </cell>
          <cell r="V39">
            <v>0</v>
          </cell>
          <cell r="W39">
            <v>0</v>
          </cell>
          <cell r="X39">
            <v>51217.98</v>
          </cell>
          <cell r="Y39">
            <v>16202.53</v>
          </cell>
          <cell r="Z39">
            <v>5019.78</v>
          </cell>
          <cell r="AA39">
            <v>11789.74</v>
          </cell>
          <cell r="AB39">
            <v>143685.31</v>
          </cell>
          <cell r="AC39">
            <v>1069.25</v>
          </cell>
          <cell r="AD39">
            <v>0</v>
          </cell>
          <cell r="AE39">
            <v>14748.42</v>
          </cell>
          <cell r="AF39">
            <v>1461</v>
          </cell>
          <cell r="AG39">
            <v>17821.34</v>
          </cell>
          <cell r="AH39">
            <v>2533.9699999999998</v>
          </cell>
          <cell r="AI39">
            <v>16513.77</v>
          </cell>
          <cell r="AJ39">
            <v>0</v>
          </cell>
          <cell r="AK39">
            <v>4555.72</v>
          </cell>
          <cell r="AL39">
            <v>34864.21</v>
          </cell>
          <cell r="AM39">
            <v>1850</v>
          </cell>
          <cell r="AN39">
            <v>0</v>
          </cell>
          <cell r="AO39">
            <v>16147.42</v>
          </cell>
          <cell r="AP39">
            <v>2140</v>
          </cell>
          <cell r="AQ39">
            <v>1583.19</v>
          </cell>
          <cell r="AR39">
            <v>10285.16</v>
          </cell>
          <cell r="AS39">
            <v>8026.26</v>
          </cell>
          <cell r="AT39">
            <v>11692.86</v>
          </cell>
          <cell r="AU39">
            <v>17735.57</v>
          </cell>
          <cell r="AV39">
            <v>0</v>
          </cell>
          <cell r="AW39">
            <v>28172.959999999999</v>
          </cell>
          <cell r="AX39">
            <v>0</v>
          </cell>
          <cell r="AY39">
            <v>0</v>
          </cell>
          <cell r="AZ39">
            <v>-1152.48</v>
          </cell>
          <cell r="BA39">
            <v>1722.4</v>
          </cell>
          <cell r="BC39">
            <v>494319.47999999981</v>
          </cell>
          <cell r="BE39">
            <v>-17350.169999999998</v>
          </cell>
          <cell r="BF39">
            <v>0</v>
          </cell>
          <cell r="BG39">
            <v>3736</v>
          </cell>
          <cell r="BH39">
            <v>0</v>
          </cell>
          <cell r="BI39">
            <v>3736</v>
          </cell>
          <cell r="BJ39">
            <v>1905</v>
          </cell>
          <cell r="BK39">
            <v>0</v>
          </cell>
          <cell r="BL39">
            <v>1905</v>
          </cell>
          <cell r="BM39">
            <v>0</v>
          </cell>
          <cell r="BN39">
            <v>0</v>
          </cell>
          <cell r="BO39">
            <v>0</v>
          </cell>
          <cell r="BP39">
            <v>-11709.169999999998</v>
          </cell>
          <cell r="BR39">
            <v>569.92000000000007</v>
          </cell>
          <cell r="BS39">
            <v>0</v>
          </cell>
          <cell r="BT39">
            <v>569.92000000000007</v>
          </cell>
          <cell r="BU39">
            <v>-13779.4</v>
          </cell>
          <cell r="BV39">
            <v>35434.129999999997</v>
          </cell>
          <cell r="BX39">
            <v>506028.65</v>
          </cell>
          <cell r="BY39">
            <v>494319.48000000004</v>
          </cell>
          <cell r="BZ39">
            <v>494319.47999999981</v>
          </cell>
          <cell r="CB39">
            <v>0</v>
          </cell>
          <cell r="CC39">
            <v>0</v>
          </cell>
          <cell r="CD39">
            <v>0</v>
          </cell>
          <cell r="CE39">
            <v>246</v>
          </cell>
          <cell r="CF39">
            <v>160021.00999999989</v>
          </cell>
          <cell r="CG39">
            <v>179658.35000000021</v>
          </cell>
          <cell r="CH39">
            <v>4091.71</v>
          </cell>
          <cell r="CI39">
            <v>15800.879999999997</v>
          </cell>
          <cell r="CK39">
            <v>525666</v>
          </cell>
          <cell r="CL39">
            <v>0</v>
          </cell>
          <cell r="CM39">
            <v>0</v>
          </cell>
          <cell r="CN39">
            <v>0</v>
          </cell>
          <cell r="CO39">
            <v>0</v>
          </cell>
          <cell r="CP39">
            <v>0</v>
          </cell>
          <cell r="CQ39">
            <v>-16887</v>
          </cell>
          <cell r="CR39">
            <v>-13120</v>
          </cell>
          <cell r="CS39"/>
          <cell r="CT39">
            <v>559182.43000000005</v>
          </cell>
          <cell r="CU39">
            <v>925</v>
          </cell>
          <cell r="CW39">
            <v>0</v>
          </cell>
          <cell r="CY39">
            <v>-30007</v>
          </cell>
          <cell r="DE39">
            <v>559182.43000000005</v>
          </cell>
          <cell r="DF39">
            <v>0</v>
          </cell>
          <cell r="DG39">
            <v>22033.34</v>
          </cell>
          <cell r="DH39">
            <v>0</v>
          </cell>
          <cell r="DI39">
            <v>31382.75</v>
          </cell>
          <cell r="DJ39">
            <v>-925</v>
          </cell>
          <cell r="DK39">
            <v>1576.1</v>
          </cell>
          <cell r="DL39">
            <v>19274.7</v>
          </cell>
          <cell r="DM39">
            <v>0</v>
          </cell>
          <cell r="DN39">
            <v>19274.7</v>
          </cell>
          <cell r="DO39">
            <v>7730.36</v>
          </cell>
          <cell r="DP39">
            <v>0</v>
          </cell>
          <cell r="DQ39">
            <v>0</v>
          </cell>
          <cell r="DR39">
            <v>13779.4</v>
          </cell>
          <cell r="DS39">
            <v>315</v>
          </cell>
          <cell r="DT39">
            <v>0</v>
          </cell>
          <cell r="DU39">
            <v>0</v>
          </cell>
          <cell r="DV39">
            <v>0</v>
          </cell>
          <cell r="DW39">
            <v>0</v>
          </cell>
          <cell r="DX39">
            <v>0</v>
          </cell>
          <cell r="DY39">
            <v>0</v>
          </cell>
          <cell r="DZ39">
            <v>0</v>
          </cell>
          <cell r="EA39">
            <v>30007</v>
          </cell>
          <cell r="EB39">
            <v>246</v>
          </cell>
          <cell r="EC39">
            <v>9352085</v>
          </cell>
          <cell r="ED39">
            <v>2085</v>
          </cell>
          <cell r="EE39" t="str">
            <v>Hollesley Primary School</v>
          </cell>
          <cell r="EF39" t="str">
            <v>Mrs Sarah Wood</v>
          </cell>
          <cell r="EG39" t="str">
            <v>admin@hollesley.suffolk.sch.uk</v>
          </cell>
          <cell r="EH39" t="str">
            <v>'01394411616</v>
          </cell>
          <cell r="ET39" t="str">
            <v>Y</v>
          </cell>
          <cell r="EU39" t="str">
            <v>FINAL</v>
          </cell>
          <cell r="EV39" t="str">
            <v>Y</v>
          </cell>
          <cell r="EW39" t="str">
            <v>Accruals</v>
          </cell>
          <cell r="EX39" t="str">
            <v>N</v>
          </cell>
          <cell r="EY39" t="str">
            <v>N</v>
          </cell>
          <cell r="EZ39">
            <v>160021.00999999989</v>
          </cell>
          <cell r="FA39">
            <v>0</v>
          </cell>
          <cell r="FB39">
            <v>4091.71</v>
          </cell>
          <cell r="FC39">
            <v>559182.43000000005</v>
          </cell>
          <cell r="FD39">
            <v>0</v>
          </cell>
          <cell r="FE39">
            <v>22033.34</v>
          </cell>
          <cell r="FF39">
            <v>0</v>
          </cell>
          <cell r="FG39">
            <v>29582.75</v>
          </cell>
          <cell r="FH39">
            <v>875</v>
          </cell>
          <cell r="FI39">
            <v>1576.1</v>
          </cell>
          <cell r="FJ39">
            <v>0</v>
          </cell>
          <cell r="FK39">
            <v>19274.7</v>
          </cell>
          <cell r="FL39">
            <v>7730.36</v>
          </cell>
          <cell r="FM39">
            <v>0</v>
          </cell>
          <cell r="FN39">
            <v>0</v>
          </cell>
          <cell r="FO39">
            <v>13779.4</v>
          </cell>
          <cell r="FP39">
            <v>315</v>
          </cell>
          <cell r="FQ39">
            <v>0</v>
          </cell>
          <cell r="FR39">
            <v>0</v>
          </cell>
          <cell r="FS39">
            <v>0</v>
          </cell>
          <cell r="FT39">
            <v>0</v>
          </cell>
          <cell r="FU39">
            <v>0</v>
          </cell>
          <cell r="FV39">
            <v>0</v>
          </cell>
          <cell r="FW39">
            <v>30007</v>
          </cell>
          <cell r="FX39">
            <v>245032.37</v>
          </cell>
          <cell r="FY39">
            <v>0</v>
          </cell>
          <cell r="FZ39">
            <v>136283.84</v>
          </cell>
          <cell r="GA39">
            <v>0</v>
          </cell>
          <cell r="GB39">
            <v>51217.98</v>
          </cell>
          <cell r="GC39">
            <v>16202.53</v>
          </cell>
          <cell r="GD39">
            <v>14009.690000000006</v>
          </cell>
          <cell r="GE39">
            <v>2799.8299999999927</v>
          </cell>
          <cell r="GF39">
            <v>7401.4699999999993</v>
          </cell>
          <cell r="GG39">
            <v>1069.25</v>
          </cell>
          <cell r="GH39">
            <v>0</v>
          </cell>
          <cell r="GI39">
            <v>14748.42</v>
          </cell>
          <cell r="GJ39">
            <v>1461</v>
          </cell>
          <cell r="GK39">
            <v>17821.34</v>
          </cell>
          <cell r="GL39">
            <v>2533.9699999999998</v>
          </cell>
          <cell r="GM39">
            <v>16513.77</v>
          </cell>
          <cell r="GN39">
            <v>0</v>
          </cell>
          <cell r="GO39">
            <v>4555.72</v>
          </cell>
          <cell r="GP39">
            <v>35434.129999999997</v>
          </cell>
          <cell r="GQ39">
            <v>1850</v>
          </cell>
          <cell r="GR39">
            <v>0</v>
          </cell>
          <cell r="GS39">
            <v>16147.42</v>
          </cell>
          <cell r="GT39">
            <v>2140</v>
          </cell>
          <cell r="GU39">
            <v>1583.19</v>
          </cell>
          <cell r="GV39">
            <v>10285.16</v>
          </cell>
          <cell r="GW39">
            <v>8026.26</v>
          </cell>
          <cell r="GX39">
            <v>11692.86</v>
          </cell>
          <cell r="GY39">
            <v>17735.57</v>
          </cell>
          <cell r="GZ39">
            <v>0</v>
          </cell>
          <cell r="HA39">
            <v>0</v>
          </cell>
          <cell r="HB39">
            <v>28172.959999999999</v>
          </cell>
          <cell r="HC39">
            <v>0</v>
          </cell>
          <cell r="HD39">
            <v>0</v>
          </cell>
          <cell r="HE39">
            <v>17350.169999999998</v>
          </cell>
          <cell r="HF39">
            <v>0</v>
          </cell>
          <cell r="HG39">
            <v>0</v>
          </cell>
          <cell r="HH39">
            <v>1</v>
          </cell>
          <cell r="HI39">
            <v>0</v>
          </cell>
          <cell r="HJ39">
            <v>3736</v>
          </cell>
          <cell r="HK39">
            <v>1905</v>
          </cell>
          <cell r="HL39">
            <v>0</v>
          </cell>
          <cell r="HM39">
            <v>44115.360000000001</v>
          </cell>
          <cell r="HN39">
            <v>135543</v>
          </cell>
          <cell r="HO39">
            <v>15800.880000000001</v>
          </cell>
        </row>
        <row r="40">
          <cell r="B40" t="str">
            <v>EE258</v>
          </cell>
          <cell r="C40">
            <v>-137181.66</v>
          </cell>
          <cell r="D40">
            <v>0</v>
          </cell>
          <cell r="E40">
            <v>-38999.99</v>
          </cell>
          <cell r="F40">
            <v>0</v>
          </cell>
          <cell r="G40">
            <v>-132863.75</v>
          </cell>
          <cell r="H40">
            <v>-75593</v>
          </cell>
          <cell r="I40">
            <v>-8335</v>
          </cell>
          <cell r="J40">
            <v>-27870.99</v>
          </cell>
          <cell r="K40">
            <v>-42286.29</v>
          </cell>
          <cell r="L40">
            <v>-3394.2</v>
          </cell>
          <cell r="M40">
            <v>-16713</v>
          </cell>
          <cell r="N40">
            <v>-22654.31</v>
          </cell>
          <cell r="O40">
            <v>-540.83000000000004</v>
          </cell>
          <cell r="P40">
            <v>0</v>
          </cell>
          <cell r="Q40">
            <v>0</v>
          </cell>
          <cell r="R40">
            <v>0</v>
          </cell>
          <cell r="S40">
            <v>0</v>
          </cell>
          <cell r="T40">
            <v>1092303.3600000001</v>
          </cell>
          <cell r="U40">
            <v>29320.53</v>
          </cell>
          <cell r="V40">
            <v>0</v>
          </cell>
          <cell r="W40">
            <v>72024.070000000007</v>
          </cell>
          <cell r="X40">
            <v>128765.06</v>
          </cell>
          <cell r="Y40">
            <v>71480.73</v>
          </cell>
          <cell r="Z40">
            <v>49115.32</v>
          </cell>
          <cell r="AA40">
            <v>13132.49</v>
          </cell>
          <cell r="AB40">
            <v>447506.64</v>
          </cell>
          <cell r="AC40">
            <v>25355.25</v>
          </cell>
          <cell r="AD40">
            <v>52097.71</v>
          </cell>
          <cell r="AE40">
            <v>20627.82</v>
          </cell>
          <cell r="AF40">
            <v>24379.29</v>
          </cell>
          <cell r="AG40">
            <v>4368.1000000000004</v>
          </cell>
          <cell r="AH40">
            <v>607.66</v>
          </cell>
          <cell r="AI40">
            <v>30026.78</v>
          </cell>
          <cell r="AJ40">
            <v>0</v>
          </cell>
          <cell r="AK40">
            <v>6236.51</v>
          </cell>
          <cell r="AL40">
            <v>72291.289999999994</v>
          </cell>
          <cell r="AM40">
            <v>20094.02</v>
          </cell>
          <cell r="AN40">
            <v>0</v>
          </cell>
          <cell r="AO40">
            <v>19560.48</v>
          </cell>
          <cell r="AP40">
            <v>8720</v>
          </cell>
          <cell r="AQ40">
            <v>14486.63</v>
          </cell>
          <cell r="AR40">
            <v>55775.27</v>
          </cell>
          <cell r="AS40">
            <v>2745</v>
          </cell>
          <cell r="AT40">
            <v>38052.120000000003</v>
          </cell>
          <cell r="AU40">
            <v>21011.97</v>
          </cell>
          <cell r="AV40">
            <v>0</v>
          </cell>
          <cell r="AW40">
            <v>0</v>
          </cell>
          <cell r="AX40">
            <v>0</v>
          </cell>
          <cell r="AY40">
            <v>0</v>
          </cell>
          <cell r="AZ40">
            <v>-12752.42</v>
          </cell>
          <cell r="BA40">
            <v>7234</v>
          </cell>
          <cell r="BC40">
            <v>1793551.9800000014</v>
          </cell>
          <cell r="BE40">
            <v>-27368.12</v>
          </cell>
          <cell r="BF40">
            <v>0</v>
          </cell>
          <cell r="BG40">
            <v>3236.56</v>
          </cell>
          <cell r="BH40">
            <v>0</v>
          </cell>
          <cell r="BI40">
            <v>3236.56</v>
          </cell>
          <cell r="BJ40">
            <v>1724.76</v>
          </cell>
          <cell r="BK40">
            <v>0</v>
          </cell>
          <cell r="BL40">
            <v>1724.76</v>
          </cell>
          <cell r="BM40">
            <v>7826.12</v>
          </cell>
          <cell r="BN40">
            <v>0</v>
          </cell>
          <cell r="BO40">
            <v>7826.12</v>
          </cell>
          <cell r="BP40">
            <v>-14580.68</v>
          </cell>
          <cell r="BR40">
            <v>-5518.42</v>
          </cell>
          <cell r="BS40">
            <v>-5518.42</v>
          </cell>
          <cell r="BT40">
            <v>0</v>
          </cell>
          <cell r="BU40">
            <v>-28172.730000000003</v>
          </cell>
          <cell r="BV40">
            <v>72291.289999999994</v>
          </cell>
          <cell r="BX40">
            <v>1808132.6600000004</v>
          </cell>
          <cell r="BY40">
            <v>1793551.9800000004</v>
          </cell>
          <cell r="BZ40">
            <v>1793551.9800000014</v>
          </cell>
          <cell r="CB40">
            <v>0</v>
          </cell>
          <cell r="CC40">
            <v>0</v>
          </cell>
          <cell r="CD40">
            <v>0</v>
          </cell>
          <cell r="CE40">
            <v>258</v>
          </cell>
          <cell r="CF40">
            <v>-18747.229999999749</v>
          </cell>
          <cell r="CG40">
            <v>-106090.66000000131</v>
          </cell>
          <cell r="CH40">
            <v>10553.41</v>
          </cell>
          <cell r="CI40">
            <v>14580.68</v>
          </cell>
          <cell r="CK40">
            <v>1720789</v>
          </cell>
          <cell r="CL40">
            <v>0</v>
          </cell>
          <cell r="CM40">
            <v>-57354.99</v>
          </cell>
          <cell r="CN40">
            <v>-1128</v>
          </cell>
          <cell r="CO40">
            <v>0</v>
          </cell>
          <cell r="CP40">
            <v>0</v>
          </cell>
          <cell r="CQ40">
            <v>-19575</v>
          </cell>
          <cell r="CR40">
            <v>-56018</v>
          </cell>
          <cell r="CS40"/>
          <cell r="CT40">
            <v>1857970.66</v>
          </cell>
          <cell r="CU40">
            <v>0</v>
          </cell>
          <cell r="CW40">
            <v>0</v>
          </cell>
          <cell r="CY40">
            <v>-75593</v>
          </cell>
          <cell r="DE40">
            <v>1857970.66</v>
          </cell>
          <cell r="DF40">
            <v>0</v>
          </cell>
          <cell r="DG40">
            <v>38999.99</v>
          </cell>
          <cell r="DH40">
            <v>0</v>
          </cell>
          <cell r="DI40">
            <v>132863.75</v>
          </cell>
          <cell r="DJ40">
            <v>0</v>
          </cell>
          <cell r="DK40">
            <v>8335</v>
          </cell>
          <cell r="DL40">
            <v>27870.99</v>
          </cell>
          <cell r="DM40">
            <v>10879</v>
          </cell>
          <cell r="DN40">
            <v>16991.990000000002</v>
          </cell>
          <cell r="DO40">
            <v>42286.29</v>
          </cell>
          <cell r="DP40">
            <v>3394.2</v>
          </cell>
          <cell r="DQ40">
            <v>16713</v>
          </cell>
          <cell r="DR40">
            <v>28172.73</v>
          </cell>
          <cell r="DS40">
            <v>540.83000000000004</v>
          </cell>
          <cell r="DT40">
            <v>0</v>
          </cell>
          <cell r="DU40">
            <v>0</v>
          </cell>
          <cell r="DV40">
            <v>0</v>
          </cell>
          <cell r="DW40">
            <v>0</v>
          </cell>
          <cell r="DX40">
            <v>0</v>
          </cell>
          <cell r="DY40">
            <v>0</v>
          </cell>
          <cell r="DZ40">
            <v>0</v>
          </cell>
          <cell r="EA40">
            <v>75593</v>
          </cell>
          <cell r="EB40">
            <v>258</v>
          </cell>
          <cell r="EC40">
            <v>9352166</v>
          </cell>
          <cell r="ED40">
            <v>2166</v>
          </cell>
          <cell r="EE40" t="str">
            <v>Clifford Road Primary School &amp; Nursery</v>
          </cell>
          <cell r="EF40" t="str">
            <v>Mr Stephen Wood</v>
          </cell>
          <cell r="EG40" t="str">
            <v>head@cliffordroad.suffolk.sch.uk</v>
          </cell>
          <cell r="EH40" t="str">
            <v>'01473251605</v>
          </cell>
          <cell r="ET40" t="str">
            <v>Y</v>
          </cell>
          <cell r="EU40" t="str">
            <v>FINAL</v>
          </cell>
          <cell r="EV40" t="str">
            <v>Y</v>
          </cell>
          <cell r="EW40" t="str">
            <v>Accruals</v>
          </cell>
          <cell r="EX40" t="str">
            <v>N</v>
          </cell>
          <cell r="EY40" t="str">
            <v>N</v>
          </cell>
          <cell r="EZ40">
            <v>-18747.229999999749</v>
          </cell>
          <cell r="FA40">
            <v>0</v>
          </cell>
          <cell r="FB40">
            <v>10553.41</v>
          </cell>
          <cell r="FC40">
            <v>1857970.66</v>
          </cell>
          <cell r="FD40">
            <v>0</v>
          </cell>
          <cell r="FE40">
            <v>38999.99</v>
          </cell>
          <cell r="FF40">
            <v>0</v>
          </cell>
          <cell r="FG40">
            <v>132863.75</v>
          </cell>
          <cell r="FH40">
            <v>0</v>
          </cell>
          <cell r="FI40">
            <v>8335</v>
          </cell>
          <cell r="FJ40">
            <v>10879</v>
          </cell>
          <cell r="FK40">
            <v>16991.990000000002</v>
          </cell>
          <cell r="FL40">
            <v>42286.29</v>
          </cell>
          <cell r="FM40">
            <v>3394.2</v>
          </cell>
          <cell r="FN40">
            <v>16713</v>
          </cell>
          <cell r="FO40">
            <v>28172.73</v>
          </cell>
          <cell r="FP40">
            <v>540.83000000000004</v>
          </cell>
          <cell r="FQ40">
            <v>0</v>
          </cell>
          <cell r="FR40">
            <v>0</v>
          </cell>
          <cell r="FS40">
            <v>0</v>
          </cell>
          <cell r="FT40">
            <v>0</v>
          </cell>
          <cell r="FU40">
            <v>0</v>
          </cell>
          <cell r="FV40">
            <v>0</v>
          </cell>
          <cell r="FW40">
            <v>75593</v>
          </cell>
          <cell r="FX40">
            <v>1092303.3600000001</v>
          </cell>
          <cell r="FY40">
            <v>29320.53</v>
          </cell>
          <cell r="FZ40">
            <v>531082.29</v>
          </cell>
          <cell r="GA40">
            <v>72024.070000000007</v>
          </cell>
          <cell r="GB40">
            <v>128765.06</v>
          </cell>
          <cell r="GC40">
            <v>71480.73</v>
          </cell>
          <cell r="GD40">
            <v>49115.32</v>
          </cell>
          <cell r="GE40">
            <v>13132.49</v>
          </cell>
          <cell r="GF40">
            <v>2437.1999999999998</v>
          </cell>
          <cell r="GG40">
            <v>2507</v>
          </cell>
          <cell r="GH40">
            <v>13312.400000000001</v>
          </cell>
          <cell r="GI40">
            <v>20627.82</v>
          </cell>
          <cell r="GJ40">
            <v>0</v>
          </cell>
          <cell r="GK40">
            <v>4368.1000000000004</v>
          </cell>
          <cell r="GL40">
            <v>607.66</v>
          </cell>
          <cell r="GM40">
            <v>30026.78</v>
          </cell>
          <cell r="GN40">
            <v>0</v>
          </cell>
          <cell r="GO40">
            <v>6236.51</v>
          </cell>
          <cell r="GP40">
            <v>72291.289999999994</v>
          </cell>
          <cell r="GQ40">
            <v>20094.02</v>
          </cell>
          <cell r="GR40">
            <v>0</v>
          </cell>
          <cell r="GS40">
            <v>19560.48</v>
          </cell>
          <cell r="GT40">
            <v>8720</v>
          </cell>
          <cell r="GU40">
            <v>14486.63</v>
          </cell>
          <cell r="GV40">
            <v>55775.27</v>
          </cell>
          <cell r="GW40">
            <v>2745</v>
          </cell>
          <cell r="GX40">
            <v>38052.120000000003</v>
          </cell>
          <cell r="GY40">
            <v>21011.97</v>
          </cell>
          <cell r="GZ40">
            <v>0</v>
          </cell>
          <cell r="HA40">
            <v>0</v>
          </cell>
          <cell r="HB40">
            <v>0</v>
          </cell>
          <cell r="HC40">
            <v>0</v>
          </cell>
          <cell r="HD40">
            <v>0</v>
          </cell>
          <cell r="HE40">
            <v>27368.12</v>
          </cell>
          <cell r="HF40">
            <v>0</v>
          </cell>
          <cell r="HG40">
            <v>0</v>
          </cell>
          <cell r="HH40">
            <v>1</v>
          </cell>
          <cell r="HI40">
            <v>0</v>
          </cell>
          <cell r="HJ40">
            <v>3236.56</v>
          </cell>
          <cell r="HK40">
            <v>1724.76</v>
          </cell>
          <cell r="HL40">
            <v>7826.12</v>
          </cell>
          <cell r="HM40">
            <v>0</v>
          </cell>
          <cell r="HN40">
            <v>-106090.89000000083</v>
          </cell>
          <cell r="HO40">
            <v>25134.09</v>
          </cell>
        </row>
        <row r="41">
          <cell r="B41" t="str">
            <v>EE259</v>
          </cell>
          <cell r="C41">
            <v>-54111.38</v>
          </cell>
          <cell r="D41">
            <v>0</v>
          </cell>
          <cell r="E41">
            <v>-73266.67</v>
          </cell>
          <cell r="F41">
            <v>0</v>
          </cell>
          <cell r="G41">
            <v>-70598.75</v>
          </cell>
          <cell r="H41">
            <v>-86470</v>
          </cell>
          <cell r="I41">
            <v>-32673.8</v>
          </cell>
          <cell r="J41">
            <v>-28128.17</v>
          </cell>
          <cell r="K41">
            <v>-16774.650000000001</v>
          </cell>
          <cell r="L41">
            <v>-338</v>
          </cell>
          <cell r="M41">
            <v>-25910.95</v>
          </cell>
          <cell r="N41">
            <v>-13633</v>
          </cell>
          <cell r="O41">
            <v>-2041.67</v>
          </cell>
          <cell r="P41">
            <v>0</v>
          </cell>
          <cell r="Q41">
            <v>0</v>
          </cell>
          <cell r="R41">
            <v>0</v>
          </cell>
          <cell r="S41">
            <v>0</v>
          </cell>
          <cell r="T41">
            <v>1128468.23</v>
          </cell>
          <cell r="U41">
            <v>1921.6</v>
          </cell>
          <cell r="V41">
            <v>0</v>
          </cell>
          <cell r="W41">
            <v>81036.460000000006</v>
          </cell>
          <cell r="X41">
            <v>101532.77</v>
          </cell>
          <cell r="Y41">
            <v>61865.81</v>
          </cell>
          <cell r="Z41">
            <v>62802.19</v>
          </cell>
          <cell r="AA41">
            <v>11143.54</v>
          </cell>
          <cell r="AB41">
            <v>460322.28</v>
          </cell>
          <cell r="AC41">
            <v>7869.5</v>
          </cell>
          <cell r="AD41">
            <v>0</v>
          </cell>
          <cell r="AE41">
            <v>27045.62</v>
          </cell>
          <cell r="AF41">
            <v>12663.7</v>
          </cell>
          <cell r="AG41">
            <v>5492.99</v>
          </cell>
          <cell r="AH41">
            <v>4934.42</v>
          </cell>
          <cell r="AI41">
            <v>29165.66</v>
          </cell>
          <cell r="AJ41">
            <v>0</v>
          </cell>
          <cell r="AK41">
            <v>11290.36</v>
          </cell>
          <cell r="AL41">
            <v>73124.44</v>
          </cell>
          <cell r="AM41">
            <v>2587.75</v>
          </cell>
          <cell r="AN41">
            <v>0</v>
          </cell>
          <cell r="AO41">
            <v>17152.509999999998</v>
          </cell>
          <cell r="AP41">
            <v>8360</v>
          </cell>
          <cell r="AQ41">
            <v>0</v>
          </cell>
          <cell r="AR41">
            <v>37889.21</v>
          </cell>
          <cell r="AS41">
            <v>2997</v>
          </cell>
          <cell r="AT41">
            <v>19575.099999999999</v>
          </cell>
          <cell r="AU41">
            <v>29824.62</v>
          </cell>
          <cell r="AV41">
            <v>0</v>
          </cell>
          <cell r="AW41">
            <v>13504.04</v>
          </cell>
          <cell r="AX41">
            <v>0</v>
          </cell>
          <cell r="AY41">
            <v>0</v>
          </cell>
          <cell r="AZ41">
            <v>-548.45000000000005</v>
          </cell>
          <cell r="BA41">
            <v>2999.16</v>
          </cell>
          <cell r="BC41">
            <v>1795469.8900000004</v>
          </cell>
          <cell r="BE41">
            <v>-27087.58</v>
          </cell>
          <cell r="BF41">
            <v>0</v>
          </cell>
          <cell r="BG41">
            <v>4363</v>
          </cell>
          <cell r="BH41">
            <v>0</v>
          </cell>
          <cell r="BI41">
            <v>4363</v>
          </cell>
          <cell r="BJ41">
            <v>5463</v>
          </cell>
          <cell r="BK41">
            <v>0</v>
          </cell>
          <cell r="BL41">
            <v>5463</v>
          </cell>
          <cell r="BM41">
            <v>1658</v>
          </cell>
          <cell r="BN41">
            <v>0</v>
          </cell>
          <cell r="BO41">
            <v>1658</v>
          </cell>
          <cell r="BP41">
            <v>-15603.580000000002</v>
          </cell>
          <cell r="BR41">
            <v>2450.71</v>
          </cell>
          <cell r="BS41">
            <v>0</v>
          </cell>
          <cell r="BT41">
            <v>2450.71</v>
          </cell>
          <cell r="BU41">
            <v>-13633</v>
          </cell>
          <cell r="BV41">
            <v>75575.150000000009</v>
          </cell>
          <cell r="BX41">
            <v>1811073.47</v>
          </cell>
          <cell r="BY41">
            <v>1795469.89</v>
          </cell>
          <cell r="BZ41">
            <v>1795469.8900000004</v>
          </cell>
          <cell r="CB41">
            <v>0</v>
          </cell>
          <cell r="CC41">
            <v>0</v>
          </cell>
          <cell r="CD41">
            <v>0</v>
          </cell>
          <cell r="CE41">
            <v>259</v>
          </cell>
          <cell r="CF41">
            <v>120782.08000000031</v>
          </cell>
          <cell r="CG41">
            <v>-185794.47000000044</v>
          </cell>
          <cell r="CH41">
            <v>3805.3500000000013</v>
          </cell>
          <cell r="CI41">
            <v>19408.93</v>
          </cell>
          <cell r="CK41">
            <v>1754701</v>
          </cell>
          <cell r="CL41">
            <v>0</v>
          </cell>
          <cell r="CM41">
            <v>0</v>
          </cell>
          <cell r="CN41">
            <v>0</v>
          </cell>
          <cell r="CO41">
            <v>0</v>
          </cell>
          <cell r="CP41">
            <v>-1700</v>
          </cell>
          <cell r="CQ41">
            <v>-19556</v>
          </cell>
          <cell r="CR41">
            <v>-65214</v>
          </cell>
          <cell r="CS41"/>
          <cell r="CT41">
            <v>1808812.38</v>
          </cell>
          <cell r="CU41">
            <v>-1700</v>
          </cell>
          <cell r="CW41">
            <v>0</v>
          </cell>
          <cell r="CY41">
            <v>-84770</v>
          </cell>
          <cell r="DE41">
            <v>1808812.38</v>
          </cell>
          <cell r="DF41">
            <v>0</v>
          </cell>
          <cell r="DG41">
            <v>73266.67</v>
          </cell>
          <cell r="DH41">
            <v>0</v>
          </cell>
          <cell r="DI41">
            <v>70598.75</v>
          </cell>
          <cell r="DJ41">
            <v>1700</v>
          </cell>
          <cell r="DK41">
            <v>32673.8</v>
          </cell>
          <cell r="DL41">
            <v>28128.17</v>
          </cell>
          <cell r="DM41">
            <v>6649.8</v>
          </cell>
          <cell r="DN41">
            <v>21478.37</v>
          </cell>
          <cell r="DO41">
            <v>16774.650000000001</v>
          </cell>
          <cell r="DP41">
            <v>338</v>
          </cell>
          <cell r="DQ41">
            <v>25910.95</v>
          </cell>
          <cell r="DR41">
            <v>13633</v>
          </cell>
          <cell r="DS41">
            <v>2041.67</v>
          </cell>
          <cell r="DT41">
            <v>0</v>
          </cell>
          <cell r="DU41">
            <v>0</v>
          </cell>
          <cell r="DV41">
            <v>0</v>
          </cell>
          <cell r="DW41">
            <v>0</v>
          </cell>
          <cell r="DX41">
            <v>0</v>
          </cell>
          <cell r="DY41">
            <v>0</v>
          </cell>
          <cell r="DZ41">
            <v>0</v>
          </cell>
          <cell r="EA41">
            <v>84770</v>
          </cell>
          <cell r="EB41">
            <v>259</v>
          </cell>
          <cell r="EC41">
            <v>9352184</v>
          </cell>
          <cell r="ED41">
            <v>2184</v>
          </cell>
          <cell r="EE41" t="str">
            <v>Dale Hall Community Primary School</v>
          </cell>
          <cell r="EF41" t="str">
            <v>Mrs Joanne Dedicoat</v>
          </cell>
          <cell r="EG41" t="str">
            <v>gill.durrant@dalehall.suffolk.sch.uk</v>
          </cell>
          <cell r="EH41" t="str">
            <v>'01473251651</v>
          </cell>
          <cell r="ET41" t="str">
            <v>Y</v>
          </cell>
          <cell r="EU41" t="str">
            <v>FINAL</v>
          </cell>
          <cell r="EV41" t="str">
            <v>Y</v>
          </cell>
          <cell r="EW41" t="str">
            <v>Accruals</v>
          </cell>
          <cell r="EX41" t="str">
            <v>N</v>
          </cell>
          <cell r="EY41" t="str">
            <v>N</v>
          </cell>
          <cell r="EZ41">
            <v>120782.08000000031</v>
          </cell>
          <cell r="FA41">
            <v>0</v>
          </cell>
          <cell r="FB41">
            <v>3805.3500000000013</v>
          </cell>
          <cell r="FC41">
            <v>1808812.38</v>
          </cell>
          <cell r="FD41">
            <v>0</v>
          </cell>
          <cell r="FE41">
            <v>73266.67</v>
          </cell>
          <cell r="FF41">
            <v>0</v>
          </cell>
          <cell r="FG41">
            <v>70598.75</v>
          </cell>
          <cell r="FH41">
            <v>1700</v>
          </cell>
          <cell r="FI41">
            <v>32673.8</v>
          </cell>
          <cell r="FJ41">
            <v>6649.8</v>
          </cell>
          <cell r="FK41">
            <v>21478.37</v>
          </cell>
          <cell r="FL41">
            <v>16774.650000000001</v>
          </cell>
          <cell r="FM41">
            <v>338</v>
          </cell>
          <cell r="FN41">
            <v>25910.95</v>
          </cell>
          <cell r="FO41">
            <v>13633</v>
          </cell>
          <cell r="FP41">
            <v>2041.67</v>
          </cell>
          <cell r="FQ41">
            <v>0</v>
          </cell>
          <cell r="FR41">
            <v>0</v>
          </cell>
          <cell r="FS41">
            <v>0</v>
          </cell>
          <cell r="FT41">
            <v>0</v>
          </cell>
          <cell r="FU41">
            <v>0</v>
          </cell>
          <cell r="FV41">
            <v>0</v>
          </cell>
          <cell r="FW41">
            <v>84770</v>
          </cell>
          <cell r="FX41">
            <v>1128468.23</v>
          </cell>
          <cell r="FY41">
            <v>1921.6</v>
          </cell>
          <cell r="FZ41">
            <v>455969.73</v>
          </cell>
          <cell r="GA41">
            <v>81036.460000000006</v>
          </cell>
          <cell r="GB41">
            <v>101532.77</v>
          </cell>
          <cell r="GC41">
            <v>61865.81</v>
          </cell>
          <cell r="GD41">
            <v>62802.19</v>
          </cell>
          <cell r="GE41">
            <v>11143.54</v>
          </cell>
          <cell r="GF41">
            <v>17941.3</v>
          </cell>
          <cell r="GG41">
            <v>1124.0299999999997</v>
          </cell>
          <cell r="GH41">
            <v>0</v>
          </cell>
          <cell r="GI41">
            <v>27045.62</v>
          </cell>
          <cell r="GJ41">
            <v>5820.4199999999973</v>
          </cell>
          <cell r="GK41">
            <v>5492.99</v>
          </cell>
          <cell r="GL41">
            <v>4934.42</v>
          </cell>
          <cell r="GM41">
            <v>29165.66</v>
          </cell>
          <cell r="GN41">
            <v>0</v>
          </cell>
          <cell r="GO41">
            <v>11290.36</v>
          </cell>
          <cell r="GP41">
            <v>75575.150000000009</v>
          </cell>
          <cell r="GQ41">
            <v>2587.75</v>
          </cell>
          <cell r="GR41">
            <v>0</v>
          </cell>
          <cell r="GS41">
            <v>17152.509999999998</v>
          </cell>
          <cell r="GT41">
            <v>8360</v>
          </cell>
          <cell r="GU41">
            <v>0</v>
          </cell>
          <cell r="GV41">
            <v>37889.21</v>
          </cell>
          <cell r="GW41">
            <v>2997</v>
          </cell>
          <cell r="GX41">
            <v>19575.099999999999</v>
          </cell>
          <cell r="GY41">
            <v>29824.62</v>
          </cell>
          <cell r="GZ41">
            <v>0</v>
          </cell>
          <cell r="HA41">
            <v>0</v>
          </cell>
          <cell r="HB41">
            <v>13504.04</v>
          </cell>
          <cell r="HC41">
            <v>0</v>
          </cell>
          <cell r="HD41">
            <v>0</v>
          </cell>
          <cell r="HE41">
            <v>27087.58</v>
          </cell>
          <cell r="HF41">
            <v>0</v>
          </cell>
          <cell r="HG41">
            <v>0</v>
          </cell>
          <cell r="HH41">
            <v>1</v>
          </cell>
          <cell r="HI41">
            <v>0</v>
          </cell>
          <cell r="HJ41">
            <v>4363</v>
          </cell>
          <cell r="HK41">
            <v>5463</v>
          </cell>
          <cell r="HL41">
            <v>1658</v>
          </cell>
          <cell r="HM41">
            <v>0</v>
          </cell>
          <cell r="HN41">
            <v>64409.60999999987</v>
          </cell>
          <cell r="HO41">
            <v>19408.93</v>
          </cell>
        </row>
        <row r="42">
          <cell r="B42" t="str">
            <v>EE266</v>
          </cell>
          <cell r="C42">
            <v>-574351.31999999995</v>
          </cell>
          <cell r="D42">
            <v>0</v>
          </cell>
          <cell r="E42">
            <v>-5309.67</v>
          </cell>
          <cell r="F42">
            <v>0</v>
          </cell>
          <cell r="G42">
            <v>0</v>
          </cell>
          <cell r="H42">
            <v>-84344.62</v>
          </cell>
          <cell r="I42">
            <v>-34481.519999999997</v>
          </cell>
          <cell r="J42">
            <v>-91334.23</v>
          </cell>
          <cell r="K42">
            <v>0</v>
          </cell>
          <cell r="L42">
            <v>0</v>
          </cell>
          <cell r="M42">
            <v>0</v>
          </cell>
          <cell r="N42">
            <v>0</v>
          </cell>
          <cell r="O42">
            <v>-13818.27</v>
          </cell>
          <cell r="P42">
            <v>0</v>
          </cell>
          <cell r="Q42">
            <v>0</v>
          </cell>
          <cell r="R42">
            <v>0</v>
          </cell>
          <cell r="S42">
            <v>0</v>
          </cell>
          <cell r="T42">
            <v>99651.33</v>
          </cell>
          <cell r="U42">
            <v>7370.11</v>
          </cell>
          <cell r="V42">
            <v>0</v>
          </cell>
          <cell r="W42">
            <v>21205.95</v>
          </cell>
          <cell r="X42">
            <v>83221.91</v>
          </cell>
          <cell r="Y42">
            <v>0</v>
          </cell>
          <cell r="Z42">
            <v>0</v>
          </cell>
          <cell r="AA42">
            <v>138955.82</v>
          </cell>
          <cell r="AB42">
            <v>238780.66</v>
          </cell>
          <cell r="AC42">
            <v>44512.4</v>
          </cell>
          <cell r="AD42">
            <v>0</v>
          </cell>
          <cell r="AE42">
            <v>7343.17</v>
          </cell>
          <cell r="AF42">
            <v>7496.99</v>
          </cell>
          <cell r="AG42">
            <v>21748.63</v>
          </cell>
          <cell r="AH42">
            <v>1830.3</v>
          </cell>
          <cell r="AI42">
            <v>12393.04</v>
          </cell>
          <cell r="AJ42">
            <v>0</v>
          </cell>
          <cell r="AK42">
            <v>9169.68</v>
          </cell>
          <cell r="AL42">
            <v>14082.18</v>
          </cell>
          <cell r="AM42">
            <v>0</v>
          </cell>
          <cell r="AN42">
            <v>0</v>
          </cell>
          <cell r="AO42">
            <v>8572.66</v>
          </cell>
          <cell r="AP42">
            <v>2615</v>
          </cell>
          <cell r="AQ42">
            <v>59280.160000000003</v>
          </cell>
          <cell r="AR42">
            <v>15754.11</v>
          </cell>
          <cell r="AS42">
            <v>0</v>
          </cell>
          <cell r="AT42">
            <v>685</v>
          </cell>
          <cell r="AU42">
            <v>14749.5</v>
          </cell>
          <cell r="AV42">
            <v>0</v>
          </cell>
          <cell r="AW42">
            <v>0</v>
          </cell>
          <cell r="AX42">
            <v>0</v>
          </cell>
          <cell r="AY42">
            <v>0</v>
          </cell>
          <cell r="AZ42">
            <v>0</v>
          </cell>
          <cell r="BA42">
            <v>0</v>
          </cell>
          <cell r="BC42">
            <v>3982.3500000000258</v>
          </cell>
          <cell r="BE42">
            <v>-15980.04</v>
          </cell>
          <cell r="BF42">
            <v>0</v>
          </cell>
          <cell r="BG42">
            <v>1694</v>
          </cell>
          <cell r="BH42">
            <v>0</v>
          </cell>
          <cell r="BI42">
            <v>1694</v>
          </cell>
          <cell r="BJ42">
            <v>0</v>
          </cell>
          <cell r="BK42">
            <v>0</v>
          </cell>
          <cell r="BL42">
            <v>0</v>
          </cell>
          <cell r="BM42">
            <v>12489.42</v>
          </cell>
          <cell r="BN42">
            <v>0</v>
          </cell>
          <cell r="BO42">
            <v>12489.42</v>
          </cell>
          <cell r="BP42">
            <v>-1796.6200000000008</v>
          </cell>
          <cell r="BR42">
            <v>0</v>
          </cell>
          <cell r="BS42">
            <v>0</v>
          </cell>
          <cell r="BT42">
            <v>0</v>
          </cell>
          <cell r="BU42">
            <v>0</v>
          </cell>
          <cell r="BV42">
            <v>14082.18</v>
          </cell>
          <cell r="BX42">
            <v>5778.9699999999284</v>
          </cell>
          <cell r="BY42">
            <v>3982.3499999999276</v>
          </cell>
          <cell r="BZ42">
            <v>3982.3500000000258</v>
          </cell>
          <cell r="CB42">
            <v>-9.822542779147625E-11</v>
          </cell>
          <cell r="CC42">
            <v>0</v>
          </cell>
          <cell r="CD42">
            <v>0</v>
          </cell>
          <cell r="CE42">
            <v>266</v>
          </cell>
          <cell r="CF42">
            <v>232645.79000000015</v>
          </cell>
          <cell r="CG42">
            <v>226867.02999999997</v>
          </cell>
          <cell r="CH42">
            <v>26563.25</v>
          </cell>
          <cell r="CI42">
            <v>28359.870000000003</v>
          </cell>
          <cell r="CK42">
            <v>0</v>
          </cell>
          <cell r="CL42">
            <v>0</v>
          </cell>
          <cell r="CM42">
            <v>-368777.03</v>
          </cell>
          <cell r="CN42">
            <v>-4702</v>
          </cell>
          <cell r="CO42">
            <v>0</v>
          </cell>
          <cell r="CP42">
            <v>0</v>
          </cell>
          <cell r="CQ42">
            <v>0</v>
          </cell>
          <cell r="CR42">
            <v>0</v>
          </cell>
          <cell r="CS42"/>
          <cell r="CT42">
            <v>574351.31999999995</v>
          </cell>
          <cell r="CU42">
            <v>-84344.62</v>
          </cell>
          <cell r="CW42">
            <v>0</v>
          </cell>
          <cell r="CY42">
            <v>0</v>
          </cell>
          <cell r="DE42">
            <v>574351.31999999995</v>
          </cell>
          <cell r="DF42">
            <v>0</v>
          </cell>
          <cell r="DG42">
            <v>5309.67</v>
          </cell>
          <cell r="DH42">
            <v>0</v>
          </cell>
          <cell r="DI42">
            <v>0</v>
          </cell>
          <cell r="DJ42">
            <v>84344.62</v>
          </cell>
          <cell r="DK42">
            <v>34481.519999999997</v>
          </cell>
          <cell r="DL42">
            <v>91334.23</v>
          </cell>
          <cell r="DM42">
            <v>0</v>
          </cell>
          <cell r="DN42">
            <v>91334.23</v>
          </cell>
          <cell r="DO42">
            <v>0</v>
          </cell>
          <cell r="DP42">
            <v>0</v>
          </cell>
          <cell r="DQ42">
            <v>0</v>
          </cell>
          <cell r="DR42">
            <v>0</v>
          </cell>
          <cell r="DS42">
            <v>13818.27</v>
          </cell>
          <cell r="DT42">
            <v>0</v>
          </cell>
          <cell r="DU42">
            <v>0</v>
          </cell>
          <cell r="DV42">
            <v>0</v>
          </cell>
          <cell r="DW42">
            <v>0</v>
          </cell>
          <cell r="DX42">
            <v>0</v>
          </cell>
          <cell r="DY42">
            <v>0</v>
          </cell>
          <cell r="DZ42">
            <v>0</v>
          </cell>
          <cell r="EA42">
            <v>0</v>
          </cell>
          <cell r="EB42">
            <v>266</v>
          </cell>
          <cell r="EC42">
            <v>9351001</v>
          </cell>
          <cell r="ED42">
            <v>1001</v>
          </cell>
          <cell r="EE42" t="str">
            <v>Highfield Nursery School</v>
          </cell>
          <cell r="EF42" t="str">
            <v>Mrs Ruth Coleman</v>
          </cell>
          <cell r="EG42" t="str">
            <v xml:space="preserve">admin@highfield.suffolk.sch.uk </v>
          </cell>
          <cell r="EH42" t="str">
            <v>'01473742534</v>
          </cell>
          <cell r="ET42" t="str">
            <v>Y</v>
          </cell>
          <cell r="EU42" t="str">
            <v>FINAL</v>
          </cell>
          <cell r="EV42" t="str">
            <v>Y</v>
          </cell>
          <cell r="EW42" t="str">
            <v>Accruals</v>
          </cell>
          <cell r="EX42" t="str">
            <v>N</v>
          </cell>
          <cell r="EY42" t="str">
            <v>N</v>
          </cell>
          <cell r="EZ42">
            <v>232646.23000000045</v>
          </cell>
          <cell r="FA42">
            <v>0</v>
          </cell>
          <cell r="FB42">
            <v>26563.25</v>
          </cell>
          <cell r="FC42">
            <v>574351.31999999995</v>
          </cell>
          <cell r="FD42">
            <v>0</v>
          </cell>
          <cell r="FE42">
            <v>5309.67</v>
          </cell>
          <cell r="FF42">
            <v>0</v>
          </cell>
          <cell r="FG42">
            <v>0</v>
          </cell>
          <cell r="FH42">
            <v>84344.62</v>
          </cell>
          <cell r="FI42">
            <v>34481.519999999997</v>
          </cell>
          <cell r="FJ42">
            <v>0</v>
          </cell>
          <cell r="FK42">
            <v>91334.23</v>
          </cell>
          <cell r="FL42">
            <v>0</v>
          </cell>
          <cell r="FM42">
            <v>0</v>
          </cell>
          <cell r="FN42">
            <v>0</v>
          </cell>
          <cell r="FO42">
            <v>0</v>
          </cell>
          <cell r="FP42">
            <v>13818.27</v>
          </cell>
          <cell r="FQ42">
            <v>0</v>
          </cell>
          <cell r="FR42">
            <v>0</v>
          </cell>
          <cell r="FS42">
            <v>0</v>
          </cell>
          <cell r="FT42">
            <v>0</v>
          </cell>
          <cell r="FU42">
            <v>0</v>
          </cell>
          <cell r="FV42">
            <v>0</v>
          </cell>
          <cell r="FW42">
            <v>0</v>
          </cell>
          <cell r="FX42">
            <v>99651.33</v>
          </cell>
          <cell r="FY42">
            <v>7370.11</v>
          </cell>
          <cell r="FZ42">
            <v>281332.28000000003</v>
          </cell>
          <cell r="GA42">
            <v>21205.95</v>
          </cell>
          <cell r="GB42">
            <v>83221.91</v>
          </cell>
          <cell r="GC42">
            <v>0</v>
          </cell>
          <cell r="GD42">
            <v>134775.17000000001</v>
          </cell>
          <cell r="GE42">
            <v>4180.6499999999942</v>
          </cell>
          <cell r="GF42">
            <v>4646.26</v>
          </cell>
          <cell r="GG42">
            <v>304.40000000000146</v>
          </cell>
          <cell r="GH42">
            <v>0</v>
          </cell>
          <cell r="GI42">
            <v>7343.17</v>
          </cell>
          <cell r="GJ42">
            <v>4507.1100000000015</v>
          </cell>
          <cell r="GK42">
            <v>21748.63</v>
          </cell>
          <cell r="GL42">
            <v>1830.3</v>
          </cell>
          <cell r="GM42">
            <v>12393.04</v>
          </cell>
          <cell r="GN42">
            <v>0</v>
          </cell>
          <cell r="GO42">
            <v>9169.68</v>
          </cell>
          <cell r="GP42">
            <v>14082.18</v>
          </cell>
          <cell r="GQ42">
            <v>0</v>
          </cell>
          <cell r="GR42">
            <v>0</v>
          </cell>
          <cell r="GS42">
            <v>8572.66</v>
          </cell>
          <cell r="GT42">
            <v>2615</v>
          </cell>
          <cell r="GU42">
            <v>59280.160000000003</v>
          </cell>
          <cell r="GV42">
            <v>15754.11</v>
          </cell>
          <cell r="GW42">
            <v>0</v>
          </cell>
          <cell r="GX42">
            <v>685</v>
          </cell>
          <cell r="GY42">
            <v>14749.5</v>
          </cell>
          <cell r="GZ42">
            <v>0</v>
          </cell>
          <cell r="HA42">
            <v>0</v>
          </cell>
          <cell r="HB42">
            <v>0</v>
          </cell>
          <cell r="HC42">
            <v>0</v>
          </cell>
          <cell r="HD42">
            <v>0</v>
          </cell>
          <cell r="HE42">
            <v>15980.04</v>
          </cell>
          <cell r="HF42">
            <v>0</v>
          </cell>
          <cell r="HG42">
            <v>0</v>
          </cell>
          <cell r="HH42">
            <v>1</v>
          </cell>
          <cell r="HI42">
            <v>0</v>
          </cell>
          <cell r="HJ42">
            <v>1694</v>
          </cell>
          <cell r="HK42">
            <v>0</v>
          </cell>
          <cell r="HL42">
            <v>12489.42</v>
          </cell>
          <cell r="HM42">
            <v>140675</v>
          </cell>
          <cell r="HN42">
            <v>86192.260000000417</v>
          </cell>
          <cell r="HO42">
            <v>28359.870000000003</v>
          </cell>
        </row>
        <row r="43">
          <cell r="B43" t="str">
            <v>EE273</v>
          </cell>
          <cell r="C43">
            <v>-158743.71</v>
          </cell>
          <cell r="D43">
            <v>0</v>
          </cell>
          <cell r="E43">
            <v>-53966.66</v>
          </cell>
          <cell r="F43">
            <v>0</v>
          </cell>
          <cell r="G43">
            <v>-177319.75</v>
          </cell>
          <cell r="H43">
            <v>-58339</v>
          </cell>
          <cell r="I43">
            <v>-13351.43</v>
          </cell>
          <cell r="J43">
            <v>-47223.41</v>
          </cell>
          <cell r="K43">
            <v>-28212.080000000002</v>
          </cell>
          <cell r="L43">
            <v>-10080</v>
          </cell>
          <cell r="M43">
            <v>-19080</v>
          </cell>
          <cell r="N43">
            <v>-6904.48</v>
          </cell>
          <cell r="O43">
            <v>0</v>
          </cell>
          <cell r="P43">
            <v>0</v>
          </cell>
          <cell r="Q43">
            <v>0</v>
          </cell>
          <cell r="R43">
            <v>0</v>
          </cell>
          <cell r="S43">
            <v>0</v>
          </cell>
          <cell r="T43">
            <v>1166597.25</v>
          </cell>
          <cell r="U43">
            <v>0</v>
          </cell>
          <cell r="V43">
            <v>0</v>
          </cell>
          <cell r="W43">
            <v>32142.18</v>
          </cell>
          <cell r="X43">
            <v>93206.01</v>
          </cell>
          <cell r="Y43">
            <v>0</v>
          </cell>
          <cell r="Z43">
            <v>22877.69</v>
          </cell>
          <cell r="AA43">
            <v>69487.14</v>
          </cell>
          <cell r="AB43">
            <v>350824.27</v>
          </cell>
          <cell r="AC43">
            <v>12702.03</v>
          </cell>
          <cell r="AD43">
            <v>26353.71</v>
          </cell>
          <cell r="AE43">
            <v>29111.62</v>
          </cell>
          <cell r="AF43">
            <v>7304.25</v>
          </cell>
          <cell r="AG43">
            <v>74870.95</v>
          </cell>
          <cell r="AH43">
            <v>3631.27</v>
          </cell>
          <cell r="AI43">
            <v>41949.62</v>
          </cell>
          <cell r="AJ43">
            <v>0</v>
          </cell>
          <cell r="AK43">
            <v>8933.69</v>
          </cell>
          <cell r="AL43">
            <v>103554.94</v>
          </cell>
          <cell r="AM43">
            <v>43502.33</v>
          </cell>
          <cell r="AN43">
            <v>0</v>
          </cell>
          <cell r="AO43">
            <v>41472.35</v>
          </cell>
          <cell r="AP43">
            <v>9230</v>
          </cell>
          <cell r="AQ43">
            <v>25793.26</v>
          </cell>
          <cell r="AR43">
            <v>104721.52</v>
          </cell>
          <cell r="AS43">
            <v>108496</v>
          </cell>
          <cell r="AT43">
            <v>56795.45</v>
          </cell>
          <cell r="AU43">
            <v>55563.35</v>
          </cell>
          <cell r="AV43">
            <v>0</v>
          </cell>
          <cell r="AW43">
            <v>22509.23</v>
          </cell>
          <cell r="AX43">
            <v>0</v>
          </cell>
          <cell r="AY43">
            <v>0</v>
          </cell>
          <cell r="AZ43">
            <v>-7327.41</v>
          </cell>
          <cell r="BA43">
            <v>3765.05</v>
          </cell>
          <cell r="BC43">
            <v>1960162.8999999985</v>
          </cell>
          <cell r="BE43">
            <v>-27344.32</v>
          </cell>
          <cell r="BF43">
            <v>0</v>
          </cell>
          <cell r="BG43">
            <v>8259</v>
          </cell>
          <cell r="BH43">
            <v>0</v>
          </cell>
          <cell r="BI43">
            <v>8259</v>
          </cell>
          <cell r="BJ43">
            <v>0</v>
          </cell>
          <cell r="BK43">
            <v>0</v>
          </cell>
          <cell r="BL43">
            <v>0</v>
          </cell>
          <cell r="BM43">
            <v>44400.990000000005</v>
          </cell>
          <cell r="BN43">
            <v>0</v>
          </cell>
          <cell r="BO43">
            <v>44400.990000000005</v>
          </cell>
          <cell r="BP43">
            <v>25315.670000000006</v>
          </cell>
          <cell r="BR43">
            <v>-3562.3599999999997</v>
          </cell>
          <cell r="BS43">
            <v>-3562.3599999999997</v>
          </cell>
          <cell r="BT43">
            <v>0</v>
          </cell>
          <cell r="BU43">
            <v>-10466.84</v>
          </cell>
          <cell r="BV43">
            <v>103554.94</v>
          </cell>
          <cell r="BX43">
            <v>1934847.2300000004</v>
          </cell>
          <cell r="BY43">
            <v>1960162.9000000004</v>
          </cell>
          <cell r="BZ43">
            <v>1960162.8999999985</v>
          </cell>
          <cell r="CB43">
            <v>1.862645149230957E-9</v>
          </cell>
          <cell r="CC43">
            <v>0</v>
          </cell>
          <cell r="CD43">
            <v>0</v>
          </cell>
          <cell r="CE43">
            <v>273</v>
          </cell>
          <cell r="CF43">
            <v>284185.35999999847</v>
          </cell>
          <cell r="CG43">
            <v>233691.77000000095</v>
          </cell>
          <cell r="CH43">
            <v>31136.18</v>
          </cell>
          <cell r="CI43">
            <v>5820.510000000002</v>
          </cell>
          <cell r="CK43">
            <v>1884354</v>
          </cell>
          <cell r="CL43">
            <v>0</v>
          </cell>
          <cell r="CM43">
            <v>-57148.53</v>
          </cell>
          <cell r="CN43">
            <v>-1457</v>
          </cell>
          <cell r="CO43">
            <v>0</v>
          </cell>
          <cell r="CP43">
            <v>0</v>
          </cell>
          <cell r="CQ43">
            <v>-8133</v>
          </cell>
          <cell r="CR43">
            <v>-38848</v>
          </cell>
          <cell r="CS43"/>
          <cell r="CT43">
            <v>2043097.71</v>
          </cell>
          <cell r="CU43">
            <v>-11358</v>
          </cell>
          <cell r="CW43">
            <v>0</v>
          </cell>
          <cell r="CY43">
            <v>-46981</v>
          </cell>
          <cell r="DE43">
            <v>2043097.71</v>
          </cell>
          <cell r="DF43">
            <v>0</v>
          </cell>
          <cell r="DG43">
            <v>53966.66</v>
          </cell>
          <cell r="DH43">
            <v>0</v>
          </cell>
          <cell r="DI43">
            <v>177319.75</v>
          </cell>
          <cell r="DJ43">
            <v>11358</v>
          </cell>
          <cell r="DK43">
            <v>13351.43</v>
          </cell>
          <cell r="DL43">
            <v>47223.41</v>
          </cell>
          <cell r="DM43">
            <v>0</v>
          </cell>
          <cell r="DN43">
            <v>47223.41</v>
          </cell>
          <cell r="DO43">
            <v>28212.080000000002</v>
          </cell>
          <cell r="DP43">
            <v>10080</v>
          </cell>
          <cell r="DQ43">
            <v>19080</v>
          </cell>
          <cell r="DR43">
            <v>10466.84</v>
          </cell>
          <cell r="DS43">
            <v>0</v>
          </cell>
          <cell r="DT43">
            <v>0</v>
          </cell>
          <cell r="DU43">
            <v>0</v>
          </cell>
          <cell r="DV43">
            <v>0</v>
          </cell>
          <cell r="DW43">
            <v>0</v>
          </cell>
          <cell r="DX43">
            <v>0</v>
          </cell>
          <cell r="DY43">
            <v>0</v>
          </cell>
          <cell r="DZ43">
            <v>0</v>
          </cell>
          <cell r="EA43">
            <v>46981</v>
          </cell>
          <cell r="EB43">
            <v>273</v>
          </cell>
          <cell r="EC43">
            <v>9352162</v>
          </cell>
          <cell r="ED43">
            <v>2162</v>
          </cell>
          <cell r="EE43" t="str">
            <v>Ravenswood Community Primary School</v>
          </cell>
          <cell r="EF43" t="str">
            <v>Mrs Helen Kent</v>
          </cell>
          <cell r="EG43" t="str">
            <v>admin@ravenswood.suffolk.sch.uk</v>
          </cell>
          <cell r="EH43" t="str">
            <v>'01473728565</v>
          </cell>
          <cell r="ET43" t="str">
            <v>Y</v>
          </cell>
          <cell r="EU43" t="str">
            <v>FINAL</v>
          </cell>
          <cell r="EV43" t="str">
            <v>Y</v>
          </cell>
          <cell r="EW43" t="str">
            <v>Accruals</v>
          </cell>
          <cell r="EX43" t="str">
            <v>N</v>
          </cell>
          <cell r="EY43" t="str">
            <v>N</v>
          </cell>
          <cell r="EZ43">
            <v>284185.35999999847</v>
          </cell>
          <cell r="FA43">
            <v>0</v>
          </cell>
          <cell r="FB43">
            <v>31136.18</v>
          </cell>
          <cell r="FC43">
            <v>2043097.71</v>
          </cell>
          <cell r="FD43">
            <v>0</v>
          </cell>
          <cell r="FE43">
            <v>53966.66</v>
          </cell>
          <cell r="FF43">
            <v>0</v>
          </cell>
          <cell r="FG43">
            <v>177319.75</v>
          </cell>
          <cell r="FH43">
            <v>11358</v>
          </cell>
          <cell r="FI43">
            <v>13351.43</v>
          </cell>
          <cell r="FJ43">
            <v>0</v>
          </cell>
          <cell r="FK43">
            <v>47223.41</v>
          </cell>
          <cell r="FL43">
            <v>28212.080000000002</v>
          </cell>
          <cell r="FM43">
            <v>10080</v>
          </cell>
          <cell r="FN43">
            <v>19080</v>
          </cell>
          <cell r="FO43">
            <v>10466.84</v>
          </cell>
          <cell r="FP43">
            <v>0</v>
          </cell>
          <cell r="FQ43">
            <v>0</v>
          </cell>
          <cell r="FR43">
            <v>0</v>
          </cell>
          <cell r="FS43">
            <v>0</v>
          </cell>
          <cell r="FT43">
            <v>0</v>
          </cell>
          <cell r="FU43">
            <v>0</v>
          </cell>
          <cell r="FV43">
            <v>0</v>
          </cell>
          <cell r="FW43">
            <v>46981</v>
          </cell>
          <cell r="FX43">
            <v>1166597.25</v>
          </cell>
          <cell r="FY43">
            <v>0</v>
          </cell>
          <cell r="FZ43">
            <v>364979.98000000004</v>
          </cell>
          <cell r="GA43">
            <v>32142.18</v>
          </cell>
          <cell r="GB43">
            <v>93206.01</v>
          </cell>
          <cell r="GC43">
            <v>0</v>
          </cell>
          <cell r="GD43">
            <v>72547.760000000024</v>
          </cell>
          <cell r="GE43">
            <v>19817.069999999971</v>
          </cell>
          <cell r="GF43">
            <v>12198</v>
          </cell>
          <cell r="GG43">
            <v>12702.03</v>
          </cell>
          <cell r="GH43">
            <v>0</v>
          </cell>
          <cell r="GI43">
            <v>29111.62</v>
          </cell>
          <cell r="GJ43">
            <v>7304.25</v>
          </cell>
          <cell r="GK43">
            <v>74870.95</v>
          </cell>
          <cell r="GL43">
            <v>3631.27</v>
          </cell>
          <cell r="GM43">
            <v>41949.62</v>
          </cell>
          <cell r="GN43">
            <v>0</v>
          </cell>
          <cell r="GO43">
            <v>8933.69</v>
          </cell>
          <cell r="GP43">
            <v>103554.94</v>
          </cell>
          <cell r="GQ43">
            <v>43502.33</v>
          </cell>
          <cell r="GR43">
            <v>0</v>
          </cell>
          <cell r="GS43">
            <v>41472.35</v>
          </cell>
          <cell r="GT43">
            <v>9230</v>
          </cell>
          <cell r="GU43">
            <v>25793.26</v>
          </cell>
          <cell r="GV43">
            <v>104721.52</v>
          </cell>
          <cell r="GW43">
            <v>108496</v>
          </cell>
          <cell r="GX43">
            <v>56795.45</v>
          </cell>
          <cell r="GY43">
            <v>55563.35</v>
          </cell>
          <cell r="GZ43">
            <v>0</v>
          </cell>
          <cell r="HA43">
            <v>0</v>
          </cell>
          <cell r="HB43">
            <v>22509.23</v>
          </cell>
          <cell r="HC43">
            <v>0</v>
          </cell>
          <cell r="HD43">
            <v>0</v>
          </cell>
          <cell r="HE43">
            <v>27344.32</v>
          </cell>
          <cell r="HF43">
            <v>0</v>
          </cell>
          <cell r="HG43">
            <v>0</v>
          </cell>
          <cell r="HH43">
            <v>1</v>
          </cell>
          <cell r="HI43">
            <v>0</v>
          </cell>
          <cell r="HJ43">
            <v>8259</v>
          </cell>
          <cell r="HK43">
            <v>0</v>
          </cell>
          <cell r="HL43">
            <v>44400.990000000005</v>
          </cell>
          <cell r="HM43">
            <v>0</v>
          </cell>
          <cell r="HN43">
            <v>233692.12999999989</v>
          </cell>
          <cell r="HO43">
            <v>5820.51</v>
          </cell>
        </row>
        <row r="44">
          <cell r="B44" t="str">
            <v>EE275</v>
          </cell>
          <cell r="C44">
            <v>-96716.34</v>
          </cell>
          <cell r="D44">
            <v>0</v>
          </cell>
          <cell r="E44">
            <v>-74333.34</v>
          </cell>
          <cell r="F44">
            <v>0</v>
          </cell>
          <cell r="G44">
            <v>-155307.29999999999</v>
          </cell>
          <cell r="H44">
            <v>-38221</v>
          </cell>
          <cell r="I44">
            <v>0</v>
          </cell>
          <cell r="J44">
            <v>-19788.95</v>
          </cell>
          <cell r="K44">
            <v>-15788.77</v>
          </cell>
          <cell r="L44">
            <v>0</v>
          </cell>
          <cell r="M44">
            <v>-2944</v>
          </cell>
          <cell r="N44">
            <v>-4055.77</v>
          </cell>
          <cell r="O44">
            <v>-5461.25</v>
          </cell>
          <cell r="P44">
            <v>0</v>
          </cell>
          <cell r="Q44">
            <v>0</v>
          </cell>
          <cell r="R44">
            <v>0</v>
          </cell>
          <cell r="S44">
            <v>0</v>
          </cell>
          <cell r="T44">
            <v>900410.09</v>
          </cell>
          <cell r="U44">
            <v>0</v>
          </cell>
          <cell r="V44">
            <v>0</v>
          </cell>
          <cell r="W44">
            <v>36301.61</v>
          </cell>
          <cell r="X44">
            <v>92952.2</v>
          </cell>
          <cell r="Y44">
            <v>0</v>
          </cell>
          <cell r="Z44">
            <v>946.66</v>
          </cell>
          <cell r="AA44">
            <v>16514.38</v>
          </cell>
          <cell r="AB44">
            <v>488086.22</v>
          </cell>
          <cell r="AC44">
            <v>22934.43</v>
          </cell>
          <cell r="AD44">
            <v>0</v>
          </cell>
          <cell r="AE44">
            <v>22996.46</v>
          </cell>
          <cell r="AF44">
            <v>3085.96</v>
          </cell>
          <cell r="AG44">
            <v>38652.910000000003</v>
          </cell>
          <cell r="AH44">
            <v>3309.92</v>
          </cell>
          <cell r="AI44">
            <v>23581.91</v>
          </cell>
          <cell r="AJ44">
            <v>0</v>
          </cell>
          <cell r="AK44">
            <v>13035.38</v>
          </cell>
          <cell r="AL44">
            <v>65139.57</v>
          </cell>
          <cell r="AM44">
            <v>1306.99</v>
          </cell>
          <cell r="AN44">
            <v>0</v>
          </cell>
          <cell r="AO44">
            <v>8580.6200000000008</v>
          </cell>
          <cell r="AP44">
            <v>6280</v>
          </cell>
          <cell r="AQ44">
            <v>80</v>
          </cell>
          <cell r="AR44">
            <v>68897.62</v>
          </cell>
          <cell r="AS44">
            <v>13720.46</v>
          </cell>
          <cell r="AT44">
            <v>46053.56</v>
          </cell>
          <cell r="AU44">
            <v>38976.080000000002</v>
          </cell>
          <cell r="AV44">
            <v>0</v>
          </cell>
          <cell r="AW44">
            <v>4168.9799999999996</v>
          </cell>
          <cell r="AX44">
            <v>0</v>
          </cell>
          <cell r="AY44">
            <v>0</v>
          </cell>
          <cell r="AZ44">
            <v>-5591.52</v>
          </cell>
          <cell r="BA44">
            <v>7335.96</v>
          </cell>
          <cell r="BC44">
            <v>1487437.3599999992</v>
          </cell>
          <cell r="BE44">
            <v>-23461.879999999997</v>
          </cell>
          <cell r="BF44">
            <v>0</v>
          </cell>
          <cell r="BG44">
            <v>0</v>
          </cell>
          <cell r="BH44">
            <v>0</v>
          </cell>
          <cell r="BI44">
            <v>0</v>
          </cell>
          <cell r="BJ44">
            <v>560.51</v>
          </cell>
          <cell r="BK44">
            <v>0</v>
          </cell>
          <cell r="BL44">
            <v>560.51</v>
          </cell>
          <cell r="BM44">
            <v>5199</v>
          </cell>
          <cell r="BN44">
            <v>0</v>
          </cell>
          <cell r="BO44">
            <v>5199</v>
          </cell>
          <cell r="BP44">
            <v>-17702.37</v>
          </cell>
          <cell r="BR44">
            <v>1744.4399999999996</v>
          </cell>
          <cell r="BS44">
            <v>0</v>
          </cell>
          <cell r="BT44">
            <v>1744.4399999999996</v>
          </cell>
          <cell r="BU44">
            <v>-4055.77</v>
          </cell>
          <cell r="BV44">
            <v>66884.009999999995</v>
          </cell>
          <cell r="BX44">
            <v>1505139.7299999995</v>
          </cell>
          <cell r="BY44">
            <v>1487437.3599999994</v>
          </cell>
          <cell r="BZ44">
            <v>1487437.3599999992</v>
          </cell>
          <cell r="CB44">
            <v>0</v>
          </cell>
          <cell r="CC44">
            <v>0</v>
          </cell>
          <cell r="CD44">
            <v>0</v>
          </cell>
          <cell r="CE44">
            <v>275</v>
          </cell>
          <cell r="CF44">
            <v>222377.28000000003</v>
          </cell>
          <cell r="CG44">
            <v>78953.270000000717</v>
          </cell>
          <cell r="CH44">
            <v>18441.25</v>
          </cell>
          <cell r="CI44">
            <v>36143.620000000003</v>
          </cell>
          <cell r="CK44">
            <v>1361716</v>
          </cell>
          <cell r="CL44">
            <v>0</v>
          </cell>
          <cell r="CM44">
            <v>-32472.38</v>
          </cell>
          <cell r="CN44">
            <v>-847</v>
          </cell>
          <cell r="CO44">
            <v>0</v>
          </cell>
          <cell r="CP44">
            <v>0</v>
          </cell>
          <cell r="CQ44">
            <v>-7700</v>
          </cell>
          <cell r="CR44">
            <v>-20942</v>
          </cell>
          <cell r="CS44"/>
          <cell r="CT44">
            <v>1458432.34</v>
          </cell>
          <cell r="CU44">
            <v>-9579</v>
          </cell>
          <cell r="CW44">
            <v>0</v>
          </cell>
          <cell r="CY44">
            <v>-28642</v>
          </cell>
          <cell r="DE44">
            <v>1458432.34</v>
          </cell>
          <cell r="DF44">
            <v>0</v>
          </cell>
          <cell r="DG44">
            <v>74333.34</v>
          </cell>
          <cell r="DH44">
            <v>0</v>
          </cell>
          <cell r="DI44">
            <v>155307.29999999999</v>
          </cell>
          <cell r="DJ44">
            <v>9579</v>
          </cell>
          <cell r="DK44">
            <v>0</v>
          </cell>
          <cell r="DL44">
            <v>19788.95</v>
          </cell>
          <cell r="DM44">
            <v>0</v>
          </cell>
          <cell r="DN44">
            <v>19788.95</v>
          </cell>
          <cell r="DO44">
            <v>15788.77</v>
          </cell>
          <cell r="DP44">
            <v>0</v>
          </cell>
          <cell r="DQ44">
            <v>2944</v>
          </cell>
          <cell r="DR44">
            <v>4055.77</v>
          </cell>
          <cell r="DS44">
            <v>5461.25</v>
          </cell>
          <cell r="DT44">
            <v>0</v>
          </cell>
          <cell r="DU44">
            <v>0</v>
          </cell>
          <cell r="DV44">
            <v>0</v>
          </cell>
          <cell r="DW44">
            <v>0</v>
          </cell>
          <cell r="DX44">
            <v>0</v>
          </cell>
          <cell r="DY44">
            <v>0</v>
          </cell>
          <cell r="DZ44">
            <v>0</v>
          </cell>
          <cell r="EA44">
            <v>28642</v>
          </cell>
          <cell r="EB44">
            <v>275</v>
          </cell>
          <cell r="EC44">
            <v>9352157</v>
          </cell>
          <cell r="ED44">
            <v>2157</v>
          </cell>
          <cell r="EE44" t="str">
            <v>Ranelagh Primary School</v>
          </cell>
          <cell r="EF44" t="str">
            <v>Mrs Nicola Ling</v>
          </cell>
          <cell r="EG44" t="str">
            <v>admin@ranelagh.suffolk.sch.uk</v>
          </cell>
          <cell r="EH44" t="str">
            <v>'01473251608</v>
          </cell>
          <cell r="ET44" t="str">
            <v>Y</v>
          </cell>
          <cell r="EU44" t="str">
            <v>FINAL</v>
          </cell>
          <cell r="EV44" t="str">
            <v>Y</v>
          </cell>
          <cell r="EW44" t="str">
            <v>Accruals</v>
          </cell>
          <cell r="EX44" t="str">
            <v>N</v>
          </cell>
          <cell r="EY44" t="str">
            <v>N</v>
          </cell>
          <cell r="EZ44">
            <v>222377.28000000003</v>
          </cell>
          <cell r="FA44">
            <v>0</v>
          </cell>
          <cell r="FB44">
            <v>18441.25</v>
          </cell>
          <cell r="FC44">
            <v>1458432.34</v>
          </cell>
          <cell r="FD44">
            <v>0</v>
          </cell>
          <cell r="FE44">
            <v>74333.34</v>
          </cell>
          <cell r="FF44">
            <v>0</v>
          </cell>
          <cell r="FG44">
            <v>155307.29999999999</v>
          </cell>
          <cell r="FH44">
            <v>9579</v>
          </cell>
          <cell r="FI44">
            <v>0</v>
          </cell>
          <cell r="FJ44">
            <v>0</v>
          </cell>
          <cell r="FK44">
            <v>19788.95</v>
          </cell>
          <cell r="FL44">
            <v>15788.77</v>
          </cell>
          <cell r="FM44">
            <v>0</v>
          </cell>
          <cell r="FN44">
            <v>2944</v>
          </cell>
          <cell r="FO44">
            <v>4055.77</v>
          </cell>
          <cell r="FP44">
            <v>5461.25</v>
          </cell>
          <cell r="FQ44">
            <v>0</v>
          </cell>
          <cell r="FR44">
            <v>0</v>
          </cell>
          <cell r="FS44">
            <v>0</v>
          </cell>
          <cell r="FT44">
            <v>0</v>
          </cell>
          <cell r="FU44">
            <v>0</v>
          </cell>
          <cell r="FV44">
            <v>0</v>
          </cell>
          <cell r="FW44">
            <v>28642</v>
          </cell>
          <cell r="FX44">
            <v>900410.09</v>
          </cell>
          <cell r="FY44">
            <v>0</v>
          </cell>
          <cell r="FZ44">
            <v>497656.41000000003</v>
          </cell>
          <cell r="GA44">
            <v>36301.61</v>
          </cell>
          <cell r="GB44">
            <v>92952.2</v>
          </cell>
          <cell r="GC44">
            <v>0</v>
          </cell>
          <cell r="GD44">
            <v>946.66</v>
          </cell>
          <cell r="GE44">
            <v>16514.38</v>
          </cell>
          <cell r="GF44">
            <v>8681.14</v>
          </cell>
          <cell r="GG44">
            <v>4683.0999999999985</v>
          </cell>
          <cell r="GH44">
            <v>0</v>
          </cell>
          <cell r="GI44">
            <v>22996.46</v>
          </cell>
          <cell r="GJ44">
            <v>3085.96</v>
          </cell>
          <cell r="GK44">
            <v>38652.910000000003</v>
          </cell>
          <cell r="GL44">
            <v>3309.92</v>
          </cell>
          <cell r="GM44">
            <v>23581.91</v>
          </cell>
          <cell r="GN44">
            <v>0</v>
          </cell>
          <cell r="GO44">
            <v>13035.38</v>
          </cell>
          <cell r="GP44">
            <v>66884.009999999995</v>
          </cell>
          <cell r="GQ44">
            <v>1306.99</v>
          </cell>
          <cell r="GR44">
            <v>0</v>
          </cell>
          <cell r="GS44">
            <v>8580.6200000000008</v>
          </cell>
          <cell r="GT44">
            <v>6280</v>
          </cell>
          <cell r="GU44">
            <v>80</v>
          </cell>
          <cell r="GV44">
            <v>68897.62</v>
          </cell>
          <cell r="GW44">
            <v>13720.46</v>
          </cell>
          <cell r="GX44">
            <v>46053.56</v>
          </cell>
          <cell r="GY44">
            <v>38976.080000000002</v>
          </cell>
          <cell r="GZ44">
            <v>0</v>
          </cell>
          <cell r="HA44">
            <v>0</v>
          </cell>
          <cell r="HB44">
            <v>4168.9799999999996</v>
          </cell>
          <cell r="HC44">
            <v>0</v>
          </cell>
          <cell r="HD44">
            <v>0</v>
          </cell>
          <cell r="HE44">
            <v>23461.88</v>
          </cell>
          <cell r="HF44">
            <v>0</v>
          </cell>
          <cell r="HG44">
            <v>0</v>
          </cell>
          <cell r="HH44">
            <v>1</v>
          </cell>
          <cell r="HI44">
            <v>0</v>
          </cell>
          <cell r="HJ44">
            <v>0</v>
          </cell>
          <cell r="HK44">
            <v>560.51</v>
          </cell>
          <cell r="HL44">
            <v>5199</v>
          </cell>
          <cell r="HM44">
            <v>78953.55</v>
          </cell>
          <cell r="HN44">
            <v>1.2078089639544487E-9</v>
          </cell>
          <cell r="HO44">
            <v>36143.620000000003</v>
          </cell>
        </row>
        <row r="45">
          <cell r="B45" t="str">
            <v>EE284</v>
          </cell>
          <cell r="C45">
            <v>-25937.88</v>
          </cell>
          <cell r="D45">
            <v>0</v>
          </cell>
          <cell r="E45">
            <v>-10699.99</v>
          </cell>
          <cell r="F45">
            <v>0</v>
          </cell>
          <cell r="G45">
            <v>-20450</v>
          </cell>
          <cell r="H45">
            <v>-51215</v>
          </cell>
          <cell r="I45">
            <v>-1867.6</v>
          </cell>
          <cell r="J45">
            <v>-44966.15</v>
          </cell>
          <cell r="K45">
            <v>-23254.799999999999</v>
          </cell>
          <cell r="L45">
            <v>0</v>
          </cell>
          <cell r="M45">
            <v>0</v>
          </cell>
          <cell r="N45">
            <v>-21814.03</v>
          </cell>
          <cell r="O45">
            <v>-16926.7</v>
          </cell>
          <cell r="P45">
            <v>0</v>
          </cell>
          <cell r="Q45">
            <v>0</v>
          </cell>
          <cell r="R45">
            <v>0</v>
          </cell>
          <cell r="S45">
            <v>0</v>
          </cell>
          <cell r="T45">
            <v>490780.4</v>
          </cell>
          <cell r="U45">
            <v>30517.49</v>
          </cell>
          <cell r="V45">
            <v>0</v>
          </cell>
          <cell r="W45">
            <v>17024.38</v>
          </cell>
          <cell r="X45">
            <v>51286.51</v>
          </cell>
          <cell r="Y45">
            <v>0</v>
          </cell>
          <cell r="Z45">
            <v>20791.03</v>
          </cell>
          <cell r="AA45">
            <v>13183.93</v>
          </cell>
          <cell r="AB45">
            <v>163922.43</v>
          </cell>
          <cell r="AC45">
            <v>1650.02</v>
          </cell>
          <cell r="AD45">
            <v>12545.84</v>
          </cell>
          <cell r="AE45">
            <v>10407.66</v>
          </cell>
          <cell r="AF45">
            <v>7940.76</v>
          </cell>
          <cell r="AG45">
            <v>17640</v>
          </cell>
          <cell r="AH45">
            <v>2964.57</v>
          </cell>
          <cell r="AI45">
            <v>18101.32</v>
          </cell>
          <cell r="AJ45">
            <v>0</v>
          </cell>
          <cell r="AK45">
            <v>8768.8700000000008</v>
          </cell>
          <cell r="AL45">
            <v>49381.69</v>
          </cell>
          <cell r="AM45">
            <v>14070.29</v>
          </cell>
          <cell r="AN45">
            <v>0</v>
          </cell>
          <cell r="AO45">
            <v>12898.8</v>
          </cell>
          <cell r="AP45">
            <v>4120</v>
          </cell>
          <cell r="AQ45">
            <v>7253.5</v>
          </cell>
          <cell r="AR45">
            <v>56476.81</v>
          </cell>
          <cell r="AS45">
            <v>0</v>
          </cell>
          <cell r="AT45">
            <v>14158.33</v>
          </cell>
          <cell r="AU45">
            <v>18188.02</v>
          </cell>
          <cell r="AV45">
            <v>0</v>
          </cell>
          <cell r="AW45">
            <v>58010.25</v>
          </cell>
          <cell r="AX45">
            <v>0</v>
          </cell>
          <cell r="AY45">
            <v>0</v>
          </cell>
          <cell r="AZ45">
            <v>-6371.57</v>
          </cell>
          <cell r="BA45">
            <v>6847.51</v>
          </cell>
          <cell r="BC45">
            <v>885426.69000000018</v>
          </cell>
          <cell r="BE45">
            <v>0</v>
          </cell>
          <cell r="BF45">
            <v>0</v>
          </cell>
          <cell r="BG45">
            <v>0</v>
          </cell>
          <cell r="BH45">
            <v>0</v>
          </cell>
          <cell r="BI45">
            <v>0</v>
          </cell>
          <cell r="BJ45">
            <v>0</v>
          </cell>
          <cell r="BK45">
            <v>0</v>
          </cell>
          <cell r="BL45">
            <v>0</v>
          </cell>
          <cell r="BM45">
            <v>0</v>
          </cell>
          <cell r="BN45">
            <v>0</v>
          </cell>
          <cell r="BO45">
            <v>0</v>
          </cell>
          <cell r="BP45">
            <v>0</v>
          </cell>
          <cell r="BR45">
            <v>475.94000000000051</v>
          </cell>
          <cell r="BS45">
            <v>0</v>
          </cell>
          <cell r="BT45">
            <v>475.94000000000051</v>
          </cell>
          <cell r="BU45">
            <v>-21814.03</v>
          </cell>
          <cell r="BV45">
            <v>49857.630000000005</v>
          </cell>
          <cell r="BX45">
            <v>885426.69000000018</v>
          </cell>
          <cell r="BY45">
            <v>885426.69000000018</v>
          </cell>
          <cell r="BZ45">
            <v>885426.69000000018</v>
          </cell>
          <cell r="CB45">
            <v>0</v>
          </cell>
          <cell r="CC45">
            <v>0</v>
          </cell>
          <cell r="CD45">
            <v>0</v>
          </cell>
          <cell r="CE45">
            <v>284</v>
          </cell>
          <cell r="CF45">
            <v>170241.2999999997</v>
          </cell>
          <cell r="CG45">
            <v>170646.30999999982</v>
          </cell>
          <cell r="CH45">
            <v>0</v>
          </cell>
          <cell r="CI45">
            <v>0</v>
          </cell>
          <cell r="CK45">
            <v>885832</v>
          </cell>
          <cell r="CL45">
            <v>0</v>
          </cell>
          <cell r="CM45">
            <v>0</v>
          </cell>
          <cell r="CN45">
            <v>0</v>
          </cell>
          <cell r="CO45">
            <v>0</v>
          </cell>
          <cell r="CP45">
            <v>0</v>
          </cell>
          <cell r="CQ45">
            <v>-7404</v>
          </cell>
          <cell r="CR45">
            <v>-33428</v>
          </cell>
          <cell r="CS45"/>
          <cell r="CT45">
            <v>911769.88</v>
          </cell>
          <cell r="CU45">
            <v>-10383</v>
          </cell>
          <cell r="CW45">
            <v>0</v>
          </cell>
          <cell r="CY45">
            <v>-40832</v>
          </cell>
          <cell r="DE45">
            <v>911769.88</v>
          </cell>
          <cell r="DF45">
            <v>0</v>
          </cell>
          <cell r="DG45">
            <v>10699.99</v>
          </cell>
          <cell r="DH45">
            <v>0</v>
          </cell>
          <cell r="DI45">
            <v>20450</v>
          </cell>
          <cell r="DJ45">
            <v>10383</v>
          </cell>
          <cell r="DK45">
            <v>1867.6</v>
          </cell>
          <cell r="DL45">
            <v>44966.15</v>
          </cell>
          <cell r="DM45">
            <v>0</v>
          </cell>
          <cell r="DN45">
            <v>44966.15</v>
          </cell>
          <cell r="DO45">
            <v>23254.799999999999</v>
          </cell>
          <cell r="DP45">
            <v>0</v>
          </cell>
          <cell r="DQ45">
            <v>0</v>
          </cell>
          <cell r="DR45">
            <v>21814.03</v>
          </cell>
          <cell r="DS45">
            <v>16926.7</v>
          </cell>
          <cell r="DT45">
            <v>0</v>
          </cell>
          <cell r="DU45">
            <v>0</v>
          </cell>
          <cell r="DV45">
            <v>0</v>
          </cell>
          <cell r="DW45">
            <v>0</v>
          </cell>
          <cell r="DX45">
            <v>0</v>
          </cell>
          <cell r="DY45">
            <v>0</v>
          </cell>
          <cell r="DZ45">
            <v>0</v>
          </cell>
          <cell r="EA45">
            <v>40832</v>
          </cell>
          <cell r="EB45">
            <v>284</v>
          </cell>
          <cell r="EC45">
            <v>9353337</v>
          </cell>
          <cell r="ED45">
            <v>3337</v>
          </cell>
          <cell r="EE45" t="str">
            <v>St John's Church of England Voluntary Aided Primary School, Ipswich</v>
          </cell>
          <cell r="EF45" t="str">
            <v>Mrs Janita Betts</v>
          </cell>
          <cell r="EG45" t="str">
            <v>office@st-johns.suffolk.sch.uk</v>
          </cell>
          <cell r="EH45" t="str">
            <v>'01473727554</v>
          </cell>
          <cell r="ET45" t="str">
            <v>Y</v>
          </cell>
          <cell r="EU45" t="str">
            <v>FINAL</v>
          </cell>
          <cell r="EV45" t="str">
            <v>Y</v>
          </cell>
          <cell r="EW45" t="str">
            <v>Accruals</v>
          </cell>
          <cell r="EX45" t="str">
            <v>N</v>
          </cell>
          <cell r="EY45" t="str">
            <v>N</v>
          </cell>
          <cell r="EZ45">
            <v>170241.2999999997</v>
          </cell>
          <cell r="FA45">
            <v>0</v>
          </cell>
          <cell r="FB45">
            <v>26564.69</v>
          </cell>
          <cell r="FC45">
            <v>911769.88</v>
          </cell>
          <cell r="FD45">
            <v>0</v>
          </cell>
          <cell r="FE45">
            <v>10699.99</v>
          </cell>
          <cell r="FF45">
            <v>0</v>
          </cell>
          <cell r="FG45">
            <v>20450</v>
          </cell>
          <cell r="FH45">
            <v>10383</v>
          </cell>
          <cell r="FI45">
            <v>1867.6</v>
          </cell>
          <cell r="FJ45">
            <v>0</v>
          </cell>
          <cell r="FK45">
            <v>44966.15</v>
          </cell>
          <cell r="FL45">
            <v>23254.799999999999</v>
          </cell>
          <cell r="FM45">
            <v>0</v>
          </cell>
          <cell r="FN45">
            <v>0</v>
          </cell>
          <cell r="FO45">
            <v>21814.03</v>
          </cell>
          <cell r="FP45">
            <v>16926.7</v>
          </cell>
          <cell r="FQ45">
            <v>0</v>
          </cell>
          <cell r="FR45">
            <v>0</v>
          </cell>
          <cell r="FS45">
            <v>0</v>
          </cell>
          <cell r="FT45">
            <v>0</v>
          </cell>
          <cell r="FU45">
            <v>0</v>
          </cell>
          <cell r="FV45">
            <v>0</v>
          </cell>
          <cell r="FW45">
            <v>40832</v>
          </cell>
          <cell r="FX45">
            <v>490780.4</v>
          </cell>
          <cell r="FY45">
            <v>30517.49</v>
          </cell>
          <cell r="FZ45">
            <v>169088.76</v>
          </cell>
          <cell r="GA45">
            <v>17024.38</v>
          </cell>
          <cell r="GB45">
            <v>51286.51</v>
          </cell>
          <cell r="GC45">
            <v>0</v>
          </cell>
          <cell r="GD45">
            <v>32324.920000000006</v>
          </cell>
          <cell r="GE45">
            <v>1650.0399999999936</v>
          </cell>
          <cell r="GF45">
            <v>7379.51</v>
          </cell>
          <cell r="GG45">
            <v>1650.02</v>
          </cell>
          <cell r="GH45">
            <v>0</v>
          </cell>
          <cell r="GI45">
            <v>10407.66</v>
          </cell>
          <cell r="GJ45">
            <v>7940.76</v>
          </cell>
          <cell r="GK45">
            <v>17640</v>
          </cell>
          <cell r="GL45">
            <v>2964.57</v>
          </cell>
          <cell r="GM45">
            <v>18101.32</v>
          </cell>
          <cell r="GN45">
            <v>0</v>
          </cell>
          <cell r="GO45">
            <v>8768.8700000000008</v>
          </cell>
          <cell r="GP45">
            <v>49857.630000000005</v>
          </cell>
          <cell r="GQ45">
            <v>14070.29</v>
          </cell>
          <cell r="GR45">
            <v>0</v>
          </cell>
          <cell r="GS45">
            <v>12898.8</v>
          </cell>
          <cell r="GT45">
            <v>4120</v>
          </cell>
          <cell r="GU45">
            <v>7253.5</v>
          </cell>
          <cell r="GV45">
            <v>56476.81</v>
          </cell>
          <cell r="GW45">
            <v>0</v>
          </cell>
          <cell r="GX45">
            <v>14158.33</v>
          </cell>
          <cell r="GY45">
            <v>18188.02</v>
          </cell>
          <cell r="GZ45">
            <v>0</v>
          </cell>
          <cell r="HA45">
            <v>0</v>
          </cell>
          <cell r="HB45">
            <v>58010.25</v>
          </cell>
          <cell r="HC45">
            <v>0</v>
          </cell>
          <cell r="HD45">
            <v>0</v>
          </cell>
          <cell r="HE45">
            <v>24539.83</v>
          </cell>
          <cell r="HF45">
            <v>0</v>
          </cell>
          <cell r="HG45">
            <v>0</v>
          </cell>
          <cell r="HH45">
            <v>1</v>
          </cell>
          <cell r="HI45">
            <v>0</v>
          </cell>
          <cell r="HJ45">
            <v>0</v>
          </cell>
          <cell r="HK45">
            <v>0</v>
          </cell>
          <cell r="HL45">
            <v>0</v>
          </cell>
          <cell r="HM45">
            <v>728</v>
          </cell>
          <cell r="HN45">
            <v>169918.60999999964</v>
          </cell>
          <cell r="HO45">
            <v>51104.520000000004</v>
          </cell>
        </row>
        <row r="46">
          <cell r="B46" t="str">
            <v>EE285</v>
          </cell>
          <cell r="C46">
            <v>-105334.88</v>
          </cell>
          <cell r="D46">
            <v>0</v>
          </cell>
          <cell r="E46">
            <v>-82266.66</v>
          </cell>
          <cell r="F46">
            <v>0</v>
          </cell>
          <cell r="G46">
            <v>-136500</v>
          </cell>
          <cell r="H46">
            <v>-83033</v>
          </cell>
          <cell r="I46">
            <v>-5575</v>
          </cell>
          <cell r="J46">
            <v>-16669.16</v>
          </cell>
          <cell r="K46">
            <v>-37575.980000000003</v>
          </cell>
          <cell r="L46">
            <v>-6600</v>
          </cell>
          <cell r="M46">
            <v>0</v>
          </cell>
          <cell r="N46">
            <v>-16975.419999999998</v>
          </cell>
          <cell r="O46">
            <v>-2956.21</v>
          </cell>
          <cell r="P46">
            <v>0</v>
          </cell>
          <cell r="Q46">
            <v>0</v>
          </cell>
          <cell r="R46">
            <v>0</v>
          </cell>
          <cell r="S46">
            <v>0</v>
          </cell>
          <cell r="T46">
            <v>1149638.8999999999</v>
          </cell>
          <cell r="U46">
            <v>42039.839999999997</v>
          </cell>
          <cell r="V46">
            <v>0</v>
          </cell>
          <cell r="W46">
            <v>66250.34</v>
          </cell>
          <cell r="X46">
            <v>87973.46</v>
          </cell>
          <cell r="Y46">
            <v>0</v>
          </cell>
          <cell r="Z46">
            <v>27795.1</v>
          </cell>
          <cell r="AA46">
            <v>6773.07</v>
          </cell>
          <cell r="AB46">
            <v>466004.46</v>
          </cell>
          <cell r="AC46">
            <v>11469.51</v>
          </cell>
          <cell r="AD46">
            <v>0</v>
          </cell>
          <cell r="AE46">
            <v>37710.51</v>
          </cell>
          <cell r="AF46">
            <v>3278.49</v>
          </cell>
          <cell r="AG46">
            <v>4564.83</v>
          </cell>
          <cell r="AH46">
            <v>7260.53</v>
          </cell>
          <cell r="AI46">
            <v>34118.35</v>
          </cell>
          <cell r="AJ46">
            <v>0</v>
          </cell>
          <cell r="AK46">
            <v>10652.83</v>
          </cell>
          <cell r="AL46">
            <v>74373.64</v>
          </cell>
          <cell r="AM46">
            <v>27537.89</v>
          </cell>
          <cell r="AN46">
            <v>0</v>
          </cell>
          <cell r="AO46">
            <v>20396.28</v>
          </cell>
          <cell r="AP46">
            <v>8220</v>
          </cell>
          <cell r="AQ46">
            <v>5366.94</v>
          </cell>
          <cell r="AR46">
            <v>137905.93</v>
          </cell>
          <cell r="AS46">
            <v>0</v>
          </cell>
          <cell r="AT46">
            <v>51271.3</v>
          </cell>
          <cell r="AU46">
            <v>25230.77</v>
          </cell>
          <cell r="AV46">
            <v>0</v>
          </cell>
          <cell r="AW46">
            <v>5290</v>
          </cell>
          <cell r="AX46">
            <v>0</v>
          </cell>
          <cell r="AY46">
            <v>0</v>
          </cell>
          <cell r="AZ46">
            <v>0</v>
          </cell>
          <cell r="BA46">
            <v>0</v>
          </cell>
          <cell r="BC46">
            <v>1817636.6600000006</v>
          </cell>
          <cell r="BE46">
            <v>0</v>
          </cell>
          <cell r="BF46">
            <v>0</v>
          </cell>
          <cell r="BG46">
            <v>0</v>
          </cell>
          <cell r="BH46">
            <v>0</v>
          </cell>
          <cell r="BI46">
            <v>0</v>
          </cell>
          <cell r="BJ46">
            <v>0</v>
          </cell>
          <cell r="BK46">
            <v>0</v>
          </cell>
          <cell r="BL46">
            <v>0</v>
          </cell>
          <cell r="BM46">
            <v>0</v>
          </cell>
          <cell r="BN46">
            <v>0</v>
          </cell>
          <cell r="BO46">
            <v>0</v>
          </cell>
          <cell r="BP46">
            <v>0</v>
          </cell>
          <cell r="BR46">
            <v>0</v>
          </cell>
          <cell r="BS46">
            <v>0</v>
          </cell>
          <cell r="BT46">
            <v>0</v>
          </cell>
          <cell r="BU46">
            <v>-16975.419999999998</v>
          </cell>
          <cell r="BV46">
            <v>74373.64</v>
          </cell>
          <cell r="BX46">
            <v>1817636.6599999997</v>
          </cell>
          <cell r="BY46">
            <v>1817636.6599999997</v>
          </cell>
          <cell r="BZ46">
            <v>1817636.6600000006</v>
          </cell>
          <cell r="CB46">
            <v>0</v>
          </cell>
          <cell r="CC46">
            <v>0</v>
          </cell>
          <cell r="CD46">
            <v>0</v>
          </cell>
          <cell r="CE46">
            <v>285</v>
          </cell>
          <cell r="CF46">
            <v>294784.35999999964</v>
          </cell>
          <cell r="CG46">
            <v>244276.33999999939</v>
          </cell>
          <cell r="CH46">
            <v>0</v>
          </cell>
          <cell r="CI46">
            <v>0</v>
          </cell>
          <cell r="CK46">
            <v>1767129</v>
          </cell>
          <cell r="CL46">
            <v>0</v>
          </cell>
          <cell r="CM46">
            <v>0</v>
          </cell>
          <cell r="CN46">
            <v>0</v>
          </cell>
          <cell r="CO46">
            <v>0</v>
          </cell>
          <cell r="CP46">
            <v>-7200</v>
          </cell>
          <cell r="CQ46">
            <v>-8129</v>
          </cell>
          <cell r="CR46">
            <v>-56265</v>
          </cell>
          <cell r="CS46"/>
          <cell r="CT46">
            <v>1872463.88</v>
          </cell>
          <cell r="CU46">
            <v>-18639</v>
          </cell>
          <cell r="CW46">
            <v>0</v>
          </cell>
          <cell r="CY46">
            <v>-64394</v>
          </cell>
          <cell r="DE46">
            <v>1872463.88</v>
          </cell>
          <cell r="DF46">
            <v>0</v>
          </cell>
          <cell r="DG46">
            <v>82266.66</v>
          </cell>
          <cell r="DH46">
            <v>0</v>
          </cell>
          <cell r="DI46">
            <v>136500</v>
          </cell>
          <cell r="DJ46">
            <v>18639</v>
          </cell>
          <cell r="DK46">
            <v>5575</v>
          </cell>
          <cell r="DL46">
            <v>16669.16</v>
          </cell>
          <cell r="DM46">
            <v>30</v>
          </cell>
          <cell r="DN46">
            <v>16639.16</v>
          </cell>
          <cell r="DO46">
            <v>37575.980000000003</v>
          </cell>
          <cell r="DP46">
            <v>6600</v>
          </cell>
          <cell r="DQ46">
            <v>0</v>
          </cell>
          <cell r="DR46">
            <v>16975.419999999998</v>
          </cell>
          <cell r="DS46">
            <v>2956.21</v>
          </cell>
          <cell r="DT46">
            <v>0</v>
          </cell>
          <cell r="DU46">
            <v>0</v>
          </cell>
          <cell r="DV46">
            <v>0</v>
          </cell>
          <cell r="DW46">
            <v>0</v>
          </cell>
          <cell r="DX46">
            <v>0</v>
          </cell>
          <cell r="DY46">
            <v>0</v>
          </cell>
          <cell r="DZ46">
            <v>0</v>
          </cell>
          <cell r="EA46">
            <v>64394</v>
          </cell>
          <cell r="EB46">
            <v>285</v>
          </cell>
          <cell r="EC46">
            <v>9353338</v>
          </cell>
          <cell r="ED46">
            <v>3338</v>
          </cell>
          <cell r="EE46" t="str">
            <v>St Margaret's Church of England Voluntary Aided Primary School, Ipswich</v>
          </cell>
          <cell r="EF46" t="str">
            <v>Canon Jo Gunn</v>
          </cell>
          <cell r="EG46" t="str">
            <v>admin@stmargaretsipswich.org</v>
          </cell>
          <cell r="EH46" t="str">
            <v>'01473251613</v>
          </cell>
          <cell r="ET46" t="str">
            <v>Y</v>
          </cell>
          <cell r="EU46" t="str">
            <v>FINAL</v>
          </cell>
          <cell r="EV46" t="str">
            <v>Y</v>
          </cell>
          <cell r="EW46" t="str">
            <v>Accruals</v>
          </cell>
          <cell r="EX46" t="str">
            <v>N</v>
          </cell>
          <cell r="EY46" t="str">
            <v>N</v>
          </cell>
          <cell r="EZ46">
            <v>294784.35999999964</v>
          </cell>
          <cell r="FA46">
            <v>0</v>
          </cell>
          <cell r="FB46">
            <v>15089.82</v>
          </cell>
          <cell r="FC46">
            <v>1872463.88</v>
          </cell>
          <cell r="FD46">
            <v>0</v>
          </cell>
          <cell r="FE46">
            <v>82266.66</v>
          </cell>
          <cell r="FF46">
            <v>0</v>
          </cell>
          <cell r="FG46">
            <v>136500</v>
          </cell>
          <cell r="FH46">
            <v>18639</v>
          </cell>
          <cell r="FI46">
            <v>5575</v>
          </cell>
          <cell r="FJ46">
            <v>30</v>
          </cell>
          <cell r="FK46">
            <v>16639.16</v>
          </cell>
          <cell r="FL46">
            <v>37575.980000000003</v>
          </cell>
          <cell r="FM46">
            <v>6600</v>
          </cell>
          <cell r="FN46">
            <v>0</v>
          </cell>
          <cell r="FO46">
            <v>16975.419999999998</v>
          </cell>
          <cell r="FP46">
            <v>2956.21</v>
          </cell>
          <cell r="FQ46">
            <v>0</v>
          </cell>
          <cell r="FR46">
            <v>0</v>
          </cell>
          <cell r="FS46">
            <v>0</v>
          </cell>
          <cell r="FT46">
            <v>0</v>
          </cell>
          <cell r="FU46">
            <v>0</v>
          </cell>
          <cell r="FV46">
            <v>0</v>
          </cell>
          <cell r="FW46">
            <v>64394</v>
          </cell>
          <cell r="FX46">
            <v>1149638.8999999999</v>
          </cell>
          <cell r="FY46">
            <v>42039.839999999997</v>
          </cell>
          <cell r="FZ46">
            <v>449485.2599999996</v>
          </cell>
          <cell r="GA46">
            <v>66250.34</v>
          </cell>
          <cell r="GB46">
            <v>87973.46</v>
          </cell>
          <cell r="GC46">
            <v>0</v>
          </cell>
          <cell r="GD46">
            <v>27795.1</v>
          </cell>
          <cell r="GE46">
            <v>6773.07</v>
          </cell>
          <cell r="GF46">
            <v>16519.199999999997</v>
          </cell>
          <cell r="GG46">
            <v>11469.51</v>
          </cell>
          <cell r="GH46">
            <v>0</v>
          </cell>
          <cell r="GI46">
            <v>37710.51</v>
          </cell>
          <cell r="GJ46">
            <v>3278.49</v>
          </cell>
          <cell r="GK46">
            <v>4564.83</v>
          </cell>
          <cell r="GL46">
            <v>7260.53</v>
          </cell>
          <cell r="GM46">
            <v>34118.35</v>
          </cell>
          <cell r="GN46">
            <v>0</v>
          </cell>
          <cell r="GO46">
            <v>10652.83</v>
          </cell>
          <cell r="GP46">
            <v>74373.64</v>
          </cell>
          <cell r="GQ46">
            <v>27537.89</v>
          </cell>
          <cell r="GR46">
            <v>0</v>
          </cell>
          <cell r="GS46">
            <v>20396.28</v>
          </cell>
          <cell r="GT46">
            <v>8220</v>
          </cell>
          <cell r="GU46">
            <v>5366.94</v>
          </cell>
          <cell r="GV46">
            <v>137905.93</v>
          </cell>
          <cell r="GW46">
            <v>0</v>
          </cell>
          <cell r="GX46">
            <v>51271.3</v>
          </cell>
          <cell r="GY46">
            <v>25230.77</v>
          </cell>
          <cell r="GZ46">
            <v>0</v>
          </cell>
          <cell r="HA46">
            <v>0</v>
          </cell>
          <cell r="HB46">
            <v>5290</v>
          </cell>
          <cell r="HC46">
            <v>0</v>
          </cell>
          <cell r="HD46">
            <v>0</v>
          </cell>
          <cell r="HE46">
            <v>32242.09</v>
          </cell>
          <cell r="HF46">
            <v>0</v>
          </cell>
          <cell r="HG46">
            <v>0</v>
          </cell>
          <cell r="HH46">
            <v>1</v>
          </cell>
          <cell r="HI46">
            <v>0</v>
          </cell>
          <cell r="HJ46">
            <v>6454</v>
          </cell>
          <cell r="HK46">
            <v>0</v>
          </cell>
          <cell r="HL46">
            <v>0</v>
          </cell>
          <cell r="HM46">
            <v>0</v>
          </cell>
          <cell r="HN46">
            <v>244276.69999999902</v>
          </cell>
          <cell r="HO46">
            <v>40877.910000000003</v>
          </cell>
        </row>
        <row r="47">
          <cell r="B47" t="str">
            <v>EE287</v>
          </cell>
          <cell r="C47">
            <v>-31015.63</v>
          </cell>
          <cell r="D47">
            <v>0</v>
          </cell>
          <cell r="E47">
            <v>-32000.01</v>
          </cell>
          <cell r="F47">
            <v>0</v>
          </cell>
          <cell r="G47">
            <v>-46553.25</v>
          </cell>
          <cell r="H47">
            <v>-44609</v>
          </cell>
          <cell r="I47">
            <v>-1746.3</v>
          </cell>
          <cell r="J47">
            <v>-11195.94</v>
          </cell>
          <cell r="K47">
            <v>-17329.900000000001</v>
          </cell>
          <cell r="L47">
            <v>-842.4</v>
          </cell>
          <cell r="M47">
            <v>-6830</v>
          </cell>
          <cell r="N47">
            <v>-44522.58</v>
          </cell>
          <cell r="O47">
            <v>-398.32</v>
          </cell>
          <cell r="P47">
            <v>0</v>
          </cell>
          <cell r="Q47">
            <v>0</v>
          </cell>
          <cell r="R47">
            <v>0</v>
          </cell>
          <cell r="S47">
            <v>0</v>
          </cell>
          <cell r="T47">
            <v>564045.18999999994</v>
          </cell>
          <cell r="U47">
            <v>1833.44</v>
          </cell>
          <cell r="V47">
            <v>0</v>
          </cell>
          <cell r="W47">
            <v>32316.45</v>
          </cell>
          <cell r="X47">
            <v>71015.56</v>
          </cell>
          <cell r="Y47">
            <v>0</v>
          </cell>
          <cell r="Z47">
            <v>13883.68</v>
          </cell>
          <cell r="AA47">
            <v>16444.32</v>
          </cell>
          <cell r="AB47">
            <v>199147.8</v>
          </cell>
          <cell r="AC47">
            <v>31811.95</v>
          </cell>
          <cell r="AD47">
            <v>0</v>
          </cell>
          <cell r="AE47">
            <v>10786.99</v>
          </cell>
          <cell r="AF47">
            <v>5773.48</v>
          </cell>
          <cell r="AG47">
            <v>106.95</v>
          </cell>
          <cell r="AH47">
            <v>3128.01</v>
          </cell>
          <cell r="AI47">
            <v>23886.66</v>
          </cell>
          <cell r="AJ47">
            <v>0</v>
          </cell>
          <cell r="AK47">
            <v>12170.46</v>
          </cell>
          <cell r="AL47">
            <v>77993.259999999995</v>
          </cell>
          <cell r="AM47">
            <v>559.17999999999995</v>
          </cell>
          <cell r="AN47">
            <v>0</v>
          </cell>
          <cell r="AO47">
            <v>29231.63</v>
          </cell>
          <cell r="AP47">
            <v>5995.78</v>
          </cell>
          <cell r="AQ47">
            <v>40</v>
          </cell>
          <cell r="AR47">
            <v>49800.63</v>
          </cell>
          <cell r="AS47">
            <v>11456.25</v>
          </cell>
          <cell r="AT47">
            <v>24039.919999999998</v>
          </cell>
          <cell r="AU47">
            <v>12086.9</v>
          </cell>
          <cell r="AV47">
            <v>0</v>
          </cell>
          <cell r="AW47">
            <v>0</v>
          </cell>
          <cell r="AX47">
            <v>0</v>
          </cell>
          <cell r="AY47">
            <v>0</v>
          </cell>
          <cell r="AZ47">
            <v>-6224.43</v>
          </cell>
          <cell r="BA47">
            <v>120.52</v>
          </cell>
          <cell r="BC47">
            <v>954407.25</v>
          </cell>
          <cell r="BE47">
            <v>0</v>
          </cell>
          <cell r="BF47">
            <v>0</v>
          </cell>
          <cell r="BG47">
            <v>0</v>
          </cell>
          <cell r="BH47">
            <v>0</v>
          </cell>
          <cell r="BI47">
            <v>0</v>
          </cell>
          <cell r="BJ47">
            <v>0</v>
          </cell>
          <cell r="BK47">
            <v>0</v>
          </cell>
          <cell r="BL47">
            <v>0</v>
          </cell>
          <cell r="BM47">
            <v>0</v>
          </cell>
          <cell r="BN47">
            <v>0</v>
          </cell>
          <cell r="BO47">
            <v>0</v>
          </cell>
          <cell r="BP47">
            <v>0</v>
          </cell>
          <cell r="BR47">
            <v>-6103.91</v>
          </cell>
          <cell r="BS47">
            <v>-6103.91</v>
          </cell>
          <cell r="BT47">
            <v>0</v>
          </cell>
          <cell r="BU47">
            <v>-50626.490000000005</v>
          </cell>
          <cell r="BV47">
            <v>77993.259999999995</v>
          </cell>
          <cell r="BX47">
            <v>954407.24999999988</v>
          </cell>
          <cell r="BY47">
            <v>954407.24999999988</v>
          </cell>
          <cell r="BZ47">
            <v>954407.25</v>
          </cell>
          <cell r="CB47">
            <v>0</v>
          </cell>
          <cell r="CC47">
            <v>0</v>
          </cell>
          <cell r="CD47">
            <v>0</v>
          </cell>
          <cell r="CE47">
            <v>287</v>
          </cell>
          <cell r="CF47">
            <v>74286.85999999987</v>
          </cell>
          <cell r="CG47">
            <v>34650.75</v>
          </cell>
          <cell r="CH47">
            <v>0</v>
          </cell>
          <cell r="CI47">
            <v>0</v>
          </cell>
          <cell r="CK47">
            <v>914771</v>
          </cell>
          <cell r="CL47">
            <v>0</v>
          </cell>
          <cell r="CM47">
            <v>0</v>
          </cell>
          <cell r="CN47">
            <v>0</v>
          </cell>
          <cell r="CO47">
            <v>0</v>
          </cell>
          <cell r="CP47">
            <v>0</v>
          </cell>
          <cell r="CQ47">
            <v>-7417</v>
          </cell>
          <cell r="CR47">
            <v>-28957</v>
          </cell>
          <cell r="CS47"/>
          <cell r="CT47">
            <v>945786.63</v>
          </cell>
          <cell r="CU47">
            <v>-8235</v>
          </cell>
          <cell r="CW47">
            <v>0</v>
          </cell>
          <cell r="CY47">
            <v>-36374</v>
          </cell>
          <cell r="DE47">
            <v>945786.63</v>
          </cell>
          <cell r="DF47">
            <v>0</v>
          </cell>
          <cell r="DG47">
            <v>32000.01</v>
          </cell>
          <cell r="DH47">
            <v>0</v>
          </cell>
          <cell r="DI47">
            <v>46553.25</v>
          </cell>
          <cell r="DJ47">
            <v>8235</v>
          </cell>
          <cell r="DK47">
            <v>1746.3</v>
          </cell>
          <cell r="DL47">
            <v>11195.94</v>
          </cell>
          <cell r="DM47">
            <v>0</v>
          </cell>
          <cell r="DN47">
            <v>11195.94</v>
          </cell>
          <cell r="DO47">
            <v>17329.900000000001</v>
          </cell>
          <cell r="DP47">
            <v>842.4</v>
          </cell>
          <cell r="DQ47">
            <v>6830</v>
          </cell>
          <cell r="DR47">
            <v>50626.49</v>
          </cell>
          <cell r="DS47">
            <v>398.32</v>
          </cell>
          <cell r="DT47">
            <v>0</v>
          </cell>
          <cell r="DU47">
            <v>0</v>
          </cell>
          <cell r="DV47">
            <v>0</v>
          </cell>
          <cell r="DW47">
            <v>0</v>
          </cell>
          <cell r="DX47">
            <v>0</v>
          </cell>
          <cell r="DY47">
            <v>0</v>
          </cell>
          <cell r="DZ47">
            <v>0</v>
          </cell>
          <cell r="EA47">
            <v>36374</v>
          </cell>
          <cell r="EB47">
            <v>287</v>
          </cell>
          <cell r="EC47">
            <v>9353342</v>
          </cell>
          <cell r="ED47">
            <v>3342</v>
          </cell>
          <cell r="EE47" t="str">
            <v>St Mark's Catholic Primary School, Ipswich</v>
          </cell>
          <cell r="EF47" t="str">
            <v>Dr Michael Keller</v>
          </cell>
          <cell r="EG47" t="str">
            <v>admin@st-marks.suffolk.sch.uk</v>
          </cell>
          <cell r="EH47" t="str">
            <v>'01473601748</v>
          </cell>
          <cell r="ET47" t="str">
            <v>Y</v>
          </cell>
          <cell r="EU47" t="str">
            <v>FINAL</v>
          </cell>
          <cell r="EV47" t="str">
            <v>Y</v>
          </cell>
          <cell r="EW47" t="str">
            <v>Accruals</v>
          </cell>
          <cell r="EX47" t="str">
            <v>N</v>
          </cell>
          <cell r="EY47" t="str">
            <v>N</v>
          </cell>
          <cell r="EZ47">
            <v>74286.85999999987</v>
          </cell>
          <cell r="FA47">
            <v>0</v>
          </cell>
          <cell r="FB47">
            <v>10711.42</v>
          </cell>
          <cell r="FC47">
            <v>945786.63</v>
          </cell>
          <cell r="FD47">
            <v>0</v>
          </cell>
          <cell r="FE47">
            <v>32000.01</v>
          </cell>
          <cell r="FF47">
            <v>0</v>
          </cell>
          <cell r="FG47">
            <v>46553.25</v>
          </cell>
          <cell r="FH47">
            <v>8235</v>
          </cell>
          <cell r="FI47">
            <v>1746.3</v>
          </cell>
          <cell r="FJ47">
            <v>0</v>
          </cell>
          <cell r="FK47">
            <v>11195.94</v>
          </cell>
          <cell r="FL47">
            <v>17329.900000000001</v>
          </cell>
          <cell r="FM47">
            <v>842.4</v>
          </cell>
          <cell r="FN47">
            <v>6830</v>
          </cell>
          <cell r="FO47">
            <v>50626.49</v>
          </cell>
          <cell r="FP47">
            <v>398.32</v>
          </cell>
          <cell r="FQ47">
            <v>0</v>
          </cell>
          <cell r="FR47">
            <v>0</v>
          </cell>
          <cell r="FS47">
            <v>0</v>
          </cell>
          <cell r="FT47">
            <v>0</v>
          </cell>
          <cell r="FU47">
            <v>0</v>
          </cell>
          <cell r="FV47">
            <v>0</v>
          </cell>
          <cell r="FW47">
            <v>36374</v>
          </cell>
          <cell r="FX47">
            <v>564045.18999999994</v>
          </cell>
          <cell r="FY47">
            <v>1833.44</v>
          </cell>
          <cell r="FZ47">
            <v>221379.97</v>
          </cell>
          <cell r="GA47">
            <v>32316.45</v>
          </cell>
          <cell r="GB47">
            <v>71015.56</v>
          </cell>
          <cell r="GC47">
            <v>0</v>
          </cell>
          <cell r="GD47">
            <v>13883.68</v>
          </cell>
          <cell r="GE47">
            <v>16444.32</v>
          </cell>
          <cell r="GF47">
            <v>5402.38</v>
          </cell>
          <cell r="GG47">
            <v>4177.4000000000015</v>
          </cell>
          <cell r="GH47">
            <v>0</v>
          </cell>
          <cell r="GI47">
            <v>10786.99</v>
          </cell>
          <cell r="GJ47">
            <v>5773.48</v>
          </cell>
          <cell r="GK47">
            <v>106.95</v>
          </cell>
          <cell r="GL47">
            <v>3128.01</v>
          </cell>
          <cell r="GM47">
            <v>23886.66</v>
          </cell>
          <cell r="GN47">
            <v>0</v>
          </cell>
          <cell r="GO47">
            <v>12170.46</v>
          </cell>
          <cell r="GP47">
            <v>77993.259999999995</v>
          </cell>
          <cell r="GQ47">
            <v>559.17999999999995</v>
          </cell>
          <cell r="GR47">
            <v>0</v>
          </cell>
          <cell r="GS47">
            <v>29231.63</v>
          </cell>
          <cell r="GT47">
            <v>5995.78</v>
          </cell>
          <cell r="GU47">
            <v>40</v>
          </cell>
          <cell r="GV47">
            <v>49800.63</v>
          </cell>
          <cell r="GW47">
            <v>11456.25</v>
          </cell>
          <cell r="GX47">
            <v>24039.919999999998</v>
          </cell>
          <cell r="GY47">
            <v>12086.9</v>
          </cell>
          <cell r="GZ47">
            <v>0</v>
          </cell>
          <cell r="HA47">
            <v>0</v>
          </cell>
          <cell r="HB47">
            <v>0</v>
          </cell>
          <cell r="HC47">
            <v>0</v>
          </cell>
          <cell r="HD47">
            <v>0</v>
          </cell>
          <cell r="HE47">
            <v>12355.2</v>
          </cell>
          <cell r="HF47">
            <v>0</v>
          </cell>
          <cell r="HG47">
            <v>0</v>
          </cell>
          <cell r="HH47">
            <v>1</v>
          </cell>
          <cell r="HI47">
            <v>0</v>
          </cell>
          <cell r="HJ47">
            <v>12355.2</v>
          </cell>
          <cell r="HK47">
            <v>0</v>
          </cell>
          <cell r="HL47">
            <v>0</v>
          </cell>
          <cell r="HM47">
            <v>10000</v>
          </cell>
          <cell r="HN47">
            <v>24650.60999999987</v>
          </cell>
          <cell r="HO47">
            <v>10711.420000000002</v>
          </cell>
        </row>
        <row r="48">
          <cell r="B48" t="str">
            <v>EE307</v>
          </cell>
          <cell r="C48">
            <v>-55140.25</v>
          </cell>
          <cell r="D48">
            <v>0</v>
          </cell>
          <cell r="E48">
            <v>-94000</v>
          </cell>
          <cell r="F48">
            <v>0</v>
          </cell>
          <cell r="G48">
            <v>-72990</v>
          </cell>
          <cell r="H48">
            <v>-91958</v>
          </cell>
          <cell r="I48">
            <v>-140</v>
          </cell>
          <cell r="J48">
            <v>-76263.259999999995</v>
          </cell>
          <cell r="K48">
            <v>-35780.089999999997</v>
          </cell>
          <cell r="L48">
            <v>-480</v>
          </cell>
          <cell r="M48">
            <v>-918</v>
          </cell>
          <cell r="N48">
            <v>-29900.05</v>
          </cell>
          <cell r="O48">
            <v>-40865.67</v>
          </cell>
          <cell r="P48">
            <v>0</v>
          </cell>
          <cell r="Q48">
            <v>0</v>
          </cell>
          <cell r="R48">
            <v>0</v>
          </cell>
          <cell r="S48">
            <v>0</v>
          </cell>
          <cell r="T48">
            <v>970843.87</v>
          </cell>
          <cell r="U48">
            <v>28784.34</v>
          </cell>
          <cell r="V48">
            <v>0</v>
          </cell>
          <cell r="W48">
            <v>2246.7600000000002</v>
          </cell>
          <cell r="X48">
            <v>153668.68</v>
          </cell>
          <cell r="Y48">
            <v>0</v>
          </cell>
          <cell r="Z48">
            <v>43221.78</v>
          </cell>
          <cell r="AA48">
            <v>61022.47</v>
          </cell>
          <cell r="AB48">
            <v>516652.11</v>
          </cell>
          <cell r="AC48">
            <v>9230.39</v>
          </cell>
          <cell r="AD48">
            <v>0</v>
          </cell>
          <cell r="AE48">
            <v>16823.71</v>
          </cell>
          <cell r="AF48">
            <v>39465.78</v>
          </cell>
          <cell r="AG48">
            <v>48354.49</v>
          </cell>
          <cell r="AH48">
            <v>5095.9399999999996</v>
          </cell>
          <cell r="AI48">
            <v>30994.400000000001</v>
          </cell>
          <cell r="AJ48">
            <v>0</v>
          </cell>
          <cell r="AK48">
            <v>8722.5300000000007</v>
          </cell>
          <cell r="AL48">
            <v>81499.360000000001</v>
          </cell>
          <cell r="AM48">
            <v>17018.07</v>
          </cell>
          <cell r="AN48">
            <v>0</v>
          </cell>
          <cell r="AO48">
            <v>29039.96</v>
          </cell>
          <cell r="AP48">
            <v>8000</v>
          </cell>
          <cell r="AQ48">
            <v>9718.17</v>
          </cell>
          <cell r="AR48">
            <v>98686.3</v>
          </cell>
          <cell r="AS48">
            <v>1846.7</v>
          </cell>
          <cell r="AT48">
            <v>34511.519999999997</v>
          </cell>
          <cell r="AU48">
            <v>24620</v>
          </cell>
          <cell r="AV48">
            <v>0</v>
          </cell>
          <cell r="AW48">
            <v>10032</v>
          </cell>
          <cell r="AX48">
            <v>0</v>
          </cell>
          <cell r="AY48">
            <v>0</v>
          </cell>
          <cell r="AZ48">
            <v>-1294.8599999999999</v>
          </cell>
          <cell r="BA48">
            <v>951.67</v>
          </cell>
          <cell r="BC48">
            <v>1733899.5399999986</v>
          </cell>
          <cell r="BE48">
            <v>-26524</v>
          </cell>
          <cell r="BF48">
            <v>0</v>
          </cell>
          <cell r="BG48">
            <v>6023</v>
          </cell>
          <cell r="BH48">
            <v>0</v>
          </cell>
          <cell r="BI48">
            <v>6023</v>
          </cell>
          <cell r="BJ48">
            <v>3079.72</v>
          </cell>
          <cell r="BK48">
            <v>0</v>
          </cell>
          <cell r="BL48">
            <v>3079.72</v>
          </cell>
          <cell r="BM48">
            <v>0</v>
          </cell>
          <cell r="BN48">
            <v>0</v>
          </cell>
          <cell r="BO48">
            <v>0</v>
          </cell>
          <cell r="BP48">
            <v>-17421.28</v>
          </cell>
          <cell r="BR48">
            <v>-343.18999999999994</v>
          </cell>
          <cell r="BS48">
            <v>-343.18999999999994</v>
          </cell>
          <cell r="BT48">
            <v>0</v>
          </cell>
          <cell r="BU48">
            <v>-30243.239999999998</v>
          </cell>
          <cell r="BV48">
            <v>81499.360000000001</v>
          </cell>
          <cell r="BX48">
            <v>1751320.8199999996</v>
          </cell>
          <cell r="BY48">
            <v>1733899.5399999996</v>
          </cell>
          <cell r="BZ48">
            <v>1733899.5399999986</v>
          </cell>
          <cell r="CB48">
            <v>0</v>
          </cell>
          <cell r="CC48">
            <v>0</v>
          </cell>
          <cell r="CD48">
            <v>0</v>
          </cell>
          <cell r="CE48">
            <v>307</v>
          </cell>
          <cell r="CF48">
            <v>178956.58999999985</v>
          </cell>
          <cell r="CG48">
            <v>161149.18000000133</v>
          </cell>
          <cell r="CH48">
            <v>2242.5799999999986</v>
          </cell>
          <cell r="CI48">
            <v>19663.86</v>
          </cell>
          <cell r="CK48">
            <v>1733513</v>
          </cell>
          <cell r="CL48">
            <v>0</v>
          </cell>
          <cell r="CM48">
            <v>0</v>
          </cell>
          <cell r="CN48">
            <v>0</v>
          </cell>
          <cell r="CO48">
            <v>0</v>
          </cell>
          <cell r="CP48">
            <v>-7200</v>
          </cell>
          <cell r="CQ48">
            <v>-19537</v>
          </cell>
          <cell r="CR48">
            <v>-65221</v>
          </cell>
          <cell r="CS48"/>
          <cell r="CT48">
            <v>1788653.25</v>
          </cell>
          <cell r="CU48">
            <v>-7200</v>
          </cell>
          <cell r="CW48">
            <v>0</v>
          </cell>
          <cell r="CY48">
            <v>-84758</v>
          </cell>
          <cell r="DE48">
            <v>1788653.25</v>
          </cell>
          <cell r="DF48">
            <v>0</v>
          </cell>
          <cell r="DG48">
            <v>94000</v>
          </cell>
          <cell r="DH48">
            <v>0</v>
          </cell>
          <cell r="DI48">
            <v>72990</v>
          </cell>
          <cell r="DJ48">
            <v>7200</v>
          </cell>
          <cell r="DK48">
            <v>140</v>
          </cell>
          <cell r="DL48">
            <v>76263.259999999995</v>
          </cell>
          <cell r="DM48">
            <v>3414.5</v>
          </cell>
          <cell r="DN48">
            <v>72848.759999999995</v>
          </cell>
          <cell r="DO48">
            <v>35780.089999999997</v>
          </cell>
          <cell r="DP48">
            <v>480</v>
          </cell>
          <cell r="DQ48">
            <v>918</v>
          </cell>
          <cell r="DR48">
            <v>30243.24</v>
          </cell>
          <cell r="DS48">
            <v>40865.67</v>
          </cell>
          <cell r="DT48">
            <v>0</v>
          </cell>
          <cell r="DU48">
            <v>0</v>
          </cell>
          <cell r="DV48">
            <v>0</v>
          </cell>
          <cell r="DW48">
            <v>0</v>
          </cell>
          <cell r="DX48">
            <v>0</v>
          </cell>
          <cell r="DY48">
            <v>0</v>
          </cell>
          <cell r="DZ48">
            <v>0</v>
          </cell>
          <cell r="EA48">
            <v>84758</v>
          </cell>
          <cell r="EB48">
            <v>307</v>
          </cell>
          <cell r="EC48">
            <v>9352929</v>
          </cell>
          <cell r="ED48">
            <v>2929</v>
          </cell>
          <cell r="EE48" t="str">
            <v>Cedarwood Primary School</v>
          </cell>
          <cell r="EF48" t="str">
            <v>Mrs Tina Shute</v>
          </cell>
          <cell r="EG48" t="str">
            <v>admin@cedarwoodprimary.org.uk</v>
          </cell>
          <cell r="EH48" t="str">
            <v>'01473612981</v>
          </cell>
          <cell r="ET48" t="str">
            <v>Y</v>
          </cell>
          <cell r="EU48" t="str">
            <v>FINAL</v>
          </cell>
          <cell r="EV48" t="str">
            <v>Y</v>
          </cell>
          <cell r="EW48" t="str">
            <v>Accruals</v>
          </cell>
          <cell r="EX48" t="str">
            <v>N</v>
          </cell>
          <cell r="EY48" t="str">
            <v>N</v>
          </cell>
          <cell r="EZ48">
            <v>178956.58999999985</v>
          </cell>
          <cell r="FA48">
            <v>0</v>
          </cell>
          <cell r="FB48">
            <v>2242.5799999999986</v>
          </cell>
          <cell r="FC48">
            <v>1788653.66</v>
          </cell>
          <cell r="FD48">
            <v>0</v>
          </cell>
          <cell r="FE48">
            <v>94000</v>
          </cell>
          <cell r="FF48">
            <v>0</v>
          </cell>
          <cell r="FG48">
            <v>72990</v>
          </cell>
          <cell r="FH48">
            <v>7200</v>
          </cell>
          <cell r="FI48">
            <v>140</v>
          </cell>
          <cell r="FJ48">
            <v>3414.5</v>
          </cell>
          <cell r="FK48">
            <v>72848.759999999995</v>
          </cell>
          <cell r="FL48">
            <v>35780.089999999997</v>
          </cell>
          <cell r="FM48">
            <v>480</v>
          </cell>
          <cell r="FN48">
            <v>918</v>
          </cell>
          <cell r="FO48">
            <v>30243.24</v>
          </cell>
          <cell r="FP48">
            <v>40865.67</v>
          </cell>
          <cell r="FQ48">
            <v>0</v>
          </cell>
          <cell r="FR48">
            <v>0</v>
          </cell>
          <cell r="FS48">
            <v>0</v>
          </cell>
          <cell r="FT48">
            <v>0</v>
          </cell>
          <cell r="FU48">
            <v>0</v>
          </cell>
          <cell r="FV48">
            <v>0</v>
          </cell>
          <cell r="FW48">
            <v>84758</v>
          </cell>
          <cell r="FX48">
            <v>970843.87</v>
          </cell>
          <cell r="FY48">
            <v>28784.34</v>
          </cell>
          <cell r="FZ48">
            <v>505482.74</v>
          </cell>
          <cell r="GA48">
            <v>2246.7600000000002</v>
          </cell>
          <cell r="GB48">
            <v>153668.68</v>
          </cell>
          <cell r="GC48">
            <v>0</v>
          </cell>
          <cell r="GD48">
            <v>95213.85</v>
          </cell>
          <cell r="GE48">
            <v>9030.3999999999942</v>
          </cell>
          <cell r="GF48">
            <v>11209.37</v>
          </cell>
          <cell r="GG48">
            <v>9230.39</v>
          </cell>
          <cell r="GH48">
            <v>0</v>
          </cell>
          <cell r="GI48">
            <v>16823.71</v>
          </cell>
          <cell r="GJ48">
            <v>39465.78</v>
          </cell>
          <cell r="GK48">
            <v>48354.49</v>
          </cell>
          <cell r="GL48">
            <v>5095.9399999999996</v>
          </cell>
          <cell r="GM48">
            <v>30994.400000000001</v>
          </cell>
          <cell r="GN48">
            <v>0</v>
          </cell>
          <cell r="GO48">
            <v>8722.5300000000007</v>
          </cell>
          <cell r="GP48">
            <v>81499.360000000001</v>
          </cell>
          <cell r="GQ48">
            <v>17018.07</v>
          </cell>
          <cell r="GR48">
            <v>0</v>
          </cell>
          <cell r="GS48">
            <v>29039.96</v>
          </cell>
          <cell r="GT48">
            <v>8000</v>
          </cell>
          <cell r="GU48">
            <v>9678.17</v>
          </cell>
          <cell r="GV48">
            <v>98686.3</v>
          </cell>
          <cell r="GW48">
            <v>1846.7</v>
          </cell>
          <cell r="GX48">
            <v>34511.519999999997</v>
          </cell>
          <cell r="GY48">
            <v>24620</v>
          </cell>
          <cell r="GZ48">
            <v>0</v>
          </cell>
          <cell r="HA48">
            <v>0</v>
          </cell>
          <cell r="HB48">
            <v>10032</v>
          </cell>
          <cell r="HC48">
            <v>0</v>
          </cell>
          <cell r="HD48">
            <v>0</v>
          </cell>
          <cell r="HE48">
            <v>26524</v>
          </cell>
          <cell r="HF48">
            <v>0</v>
          </cell>
          <cell r="HG48">
            <v>0</v>
          </cell>
          <cell r="HH48">
            <v>1</v>
          </cell>
          <cell r="HI48">
            <v>0</v>
          </cell>
          <cell r="HJ48">
            <v>6023</v>
          </cell>
          <cell r="HK48">
            <v>3079.72</v>
          </cell>
          <cell r="HL48">
            <v>0</v>
          </cell>
          <cell r="HM48">
            <v>61535</v>
          </cell>
          <cell r="HN48">
            <v>99614.18</v>
          </cell>
          <cell r="HO48">
            <v>19663.86</v>
          </cell>
        </row>
        <row r="49">
          <cell r="B49" t="str">
            <v>EE309</v>
          </cell>
          <cell r="C49">
            <v>-225039.94</v>
          </cell>
          <cell r="D49">
            <v>0</v>
          </cell>
          <cell r="E49">
            <v>-92500</v>
          </cell>
          <cell r="F49">
            <v>0</v>
          </cell>
          <cell r="G49">
            <v>-127775</v>
          </cell>
          <cell r="H49">
            <v>-113512</v>
          </cell>
          <cell r="I49">
            <v>-5214.1499999999996</v>
          </cell>
          <cell r="J49">
            <v>-154032.93</v>
          </cell>
          <cell r="K49">
            <v>-46473.78</v>
          </cell>
          <cell r="L49">
            <v>-20794.400000000001</v>
          </cell>
          <cell r="M49">
            <v>0</v>
          </cell>
          <cell r="N49">
            <v>-30586.5</v>
          </cell>
          <cell r="O49">
            <v>-9598.7000000000007</v>
          </cell>
          <cell r="P49">
            <v>0</v>
          </cell>
          <cell r="Q49">
            <v>0</v>
          </cell>
          <cell r="R49">
            <v>0</v>
          </cell>
          <cell r="S49">
            <v>0</v>
          </cell>
          <cell r="T49">
            <v>1386639.35</v>
          </cell>
          <cell r="U49">
            <v>27225.68</v>
          </cell>
          <cell r="V49">
            <v>0</v>
          </cell>
          <cell r="W49">
            <v>10725.06</v>
          </cell>
          <cell r="X49">
            <v>212332.14</v>
          </cell>
          <cell r="Y49">
            <v>71365.27</v>
          </cell>
          <cell r="Z49">
            <v>80068.600000000006</v>
          </cell>
          <cell r="AA49">
            <v>100248.96000000001</v>
          </cell>
          <cell r="AB49">
            <v>586634.77</v>
          </cell>
          <cell r="AC49">
            <v>41021.19</v>
          </cell>
          <cell r="AD49">
            <v>0</v>
          </cell>
          <cell r="AE49">
            <v>19842.759999999998</v>
          </cell>
          <cell r="AF49">
            <v>29261.61</v>
          </cell>
          <cell r="AG49">
            <v>111024.98</v>
          </cell>
          <cell r="AH49">
            <v>7061.48</v>
          </cell>
          <cell r="AI49">
            <v>31175.8</v>
          </cell>
          <cell r="AJ49">
            <v>0</v>
          </cell>
          <cell r="AK49">
            <v>-287.58999999999997</v>
          </cell>
          <cell r="AL49">
            <v>119326.28</v>
          </cell>
          <cell r="AM49">
            <v>12061.7</v>
          </cell>
          <cell r="AN49">
            <v>0</v>
          </cell>
          <cell r="AO49">
            <v>28979.33</v>
          </cell>
          <cell r="AP49">
            <v>12340</v>
          </cell>
          <cell r="AQ49">
            <v>730</v>
          </cell>
          <cell r="AR49">
            <v>66460.19</v>
          </cell>
          <cell r="AS49">
            <v>40603.31</v>
          </cell>
          <cell r="AT49">
            <v>14395.97</v>
          </cell>
          <cell r="AU49">
            <v>35776.68</v>
          </cell>
          <cell r="AV49">
            <v>0</v>
          </cell>
          <cell r="AW49">
            <v>19265.29</v>
          </cell>
          <cell r="AX49">
            <v>0</v>
          </cell>
          <cell r="AY49">
            <v>0</v>
          </cell>
          <cell r="AZ49">
            <v>-3374.72</v>
          </cell>
          <cell r="BA49">
            <v>4930.3500000000004</v>
          </cell>
          <cell r="BC49">
            <v>2309116.640000002</v>
          </cell>
          <cell r="BE49">
            <v>-32161.05</v>
          </cell>
          <cell r="BF49">
            <v>0</v>
          </cell>
          <cell r="BG49">
            <v>100970.65</v>
          </cell>
          <cell r="BH49">
            <v>0</v>
          </cell>
          <cell r="BI49">
            <v>100970.65</v>
          </cell>
          <cell r="BJ49">
            <v>0</v>
          </cell>
          <cell r="BK49">
            <v>0</v>
          </cell>
          <cell r="BL49">
            <v>0</v>
          </cell>
          <cell r="BM49">
            <v>0</v>
          </cell>
          <cell r="BN49">
            <v>0</v>
          </cell>
          <cell r="BO49">
            <v>0</v>
          </cell>
          <cell r="BP49">
            <v>68809.599999999991</v>
          </cell>
          <cell r="BR49">
            <v>1555.6300000000006</v>
          </cell>
          <cell r="BS49">
            <v>0</v>
          </cell>
          <cell r="BT49">
            <v>1555.6300000000006</v>
          </cell>
          <cell r="BU49">
            <v>-30586.5</v>
          </cell>
          <cell r="BV49">
            <v>120881.91</v>
          </cell>
          <cell r="BX49">
            <v>2240307.0400000005</v>
          </cell>
          <cell r="BY49">
            <v>2309116.6400000006</v>
          </cell>
          <cell r="BZ49">
            <v>2309116.640000002</v>
          </cell>
          <cell r="CB49">
            <v>0</v>
          </cell>
          <cell r="CC49">
            <v>0</v>
          </cell>
          <cell r="CD49">
            <v>0</v>
          </cell>
          <cell r="CE49">
            <v>309</v>
          </cell>
          <cell r="CF49">
            <v>598581.66999999993</v>
          </cell>
          <cell r="CG49">
            <v>719071.9599999981</v>
          </cell>
          <cell r="CH49">
            <v>50842.54</v>
          </cell>
          <cell r="CI49">
            <v>-17967.05999999999</v>
          </cell>
          <cell r="CK49">
            <v>2360797</v>
          </cell>
          <cell r="CL49">
            <v>0</v>
          </cell>
          <cell r="CM49">
            <v>-113757.53000000001</v>
          </cell>
          <cell r="CN49">
            <v>-2116</v>
          </cell>
          <cell r="CO49">
            <v>0</v>
          </cell>
          <cell r="CP49">
            <v>-4800</v>
          </cell>
          <cell r="CQ49">
            <v>-21023</v>
          </cell>
          <cell r="CR49">
            <v>-87689</v>
          </cell>
          <cell r="CS49"/>
          <cell r="CT49">
            <v>2585836.94</v>
          </cell>
          <cell r="CU49">
            <v>-4800</v>
          </cell>
          <cell r="CW49">
            <v>0</v>
          </cell>
          <cell r="CY49">
            <v>-108712</v>
          </cell>
          <cell r="DE49">
            <v>2585836.94</v>
          </cell>
          <cell r="DF49">
            <v>0</v>
          </cell>
          <cell r="DG49">
            <v>92500</v>
          </cell>
          <cell r="DH49">
            <v>0</v>
          </cell>
          <cell r="DI49">
            <v>127775</v>
          </cell>
          <cell r="DJ49">
            <v>4800</v>
          </cell>
          <cell r="DK49">
            <v>5214.1499999999996</v>
          </cell>
          <cell r="DL49">
            <v>154032.93</v>
          </cell>
          <cell r="DM49">
            <v>6374</v>
          </cell>
          <cell r="DN49">
            <v>147658.93</v>
          </cell>
          <cell r="DO49">
            <v>46473.78</v>
          </cell>
          <cell r="DP49">
            <v>20794.400000000001</v>
          </cell>
          <cell r="DQ49">
            <v>0</v>
          </cell>
          <cell r="DR49">
            <v>30586.5</v>
          </cell>
          <cell r="DS49">
            <v>9598.7000000000007</v>
          </cell>
          <cell r="DT49">
            <v>0</v>
          </cell>
          <cell r="DU49">
            <v>0</v>
          </cell>
          <cell r="DV49">
            <v>0</v>
          </cell>
          <cell r="DW49">
            <v>0</v>
          </cell>
          <cell r="DX49">
            <v>0</v>
          </cell>
          <cell r="DY49">
            <v>0</v>
          </cell>
          <cell r="DZ49">
            <v>0</v>
          </cell>
          <cell r="EA49">
            <v>108712</v>
          </cell>
          <cell r="EB49">
            <v>309</v>
          </cell>
          <cell r="EC49">
            <v>9352089</v>
          </cell>
          <cell r="ED49">
            <v>2089</v>
          </cell>
          <cell r="EE49" t="str">
            <v>Heath Primary School, Kesgrave</v>
          </cell>
          <cell r="EF49" t="str">
            <v>Mr David Whatley</v>
          </cell>
          <cell r="EG49" t="str">
            <v>hthorpe@heathkesgrave.suffolk.sch.uk</v>
          </cell>
          <cell r="EH49" t="str">
            <v>'01473622806</v>
          </cell>
          <cell r="ET49" t="str">
            <v>Y</v>
          </cell>
          <cell r="EU49" t="str">
            <v>FINAL</v>
          </cell>
          <cell r="EV49" t="str">
            <v>Y</v>
          </cell>
          <cell r="EW49" t="str">
            <v>Accruals</v>
          </cell>
          <cell r="EX49" t="str">
            <v>N</v>
          </cell>
          <cell r="EY49" t="str">
            <v>N</v>
          </cell>
          <cell r="EZ49">
            <v>598581.66999999993</v>
          </cell>
          <cell r="FA49">
            <v>0</v>
          </cell>
          <cell r="FB49">
            <v>50842.54</v>
          </cell>
          <cell r="FC49">
            <v>2585836.94</v>
          </cell>
          <cell r="FD49">
            <v>0</v>
          </cell>
          <cell r="FE49">
            <v>92500</v>
          </cell>
          <cell r="FF49">
            <v>0</v>
          </cell>
          <cell r="FG49">
            <v>127775</v>
          </cell>
          <cell r="FH49">
            <v>4800</v>
          </cell>
          <cell r="FI49">
            <v>5214.1499999999996</v>
          </cell>
          <cell r="FJ49">
            <v>6374</v>
          </cell>
          <cell r="FK49">
            <v>147658.93</v>
          </cell>
          <cell r="FL49">
            <v>46473.78</v>
          </cell>
          <cell r="FM49">
            <v>20794.400000000001</v>
          </cell>
          <cell r="FN49">
            <v>0</v>
          </cell>
          <cell r="FO49">
            <v>30586.5</v>
          </cell>
          <cell r="FP49">
            <v>9598.7000000000007</v>
          </cell>
          <cell r="FQ49">
            <v>0</v>
          </cell>
          <cell r="FR49">
            <v>0</v>
          </cell>
          <cell r="FS49">
            <v>0</v>
          </cell>
          <cell r="FT49">
            <v>0</v>
          </cell>
          <cell r="FU49">
            <v>0</v>
          </cell>
          <cell r="FV49">
            <v>0</v>
          </cell>
          <cell r="FW49">
            <v>108712</v>
          </cell>
          <cell r="FX49">
            <v>1386639.35</v>
          </cell>
          <cell r="FY49">
            <v>27225.68</v>
          </cell>
          <cell r="FZ49">
            <v>650198.55999999994</v>
          </cell>
          <cell r="GA49">
            <v>10725.06</v>
          </cell>
          <cell r="GB49">
            <v>212332.14</v>
          </cell>
          <cell r="GC49">
            <v>71365.27</v>
          </cell>
          <cell r="GD49">
            <v>166962.12000000011</v>
          </cell>
          <cell r="GE49">
            <v>13355.4399999999</v>
          </cell>
          <cell r="GF49">
            <v>9227.9499999999989</v>
          </cell>
          <cell r="GG49">
            <v>26823.420000000002</v>
          </cell>
          <cell r="GH49">
            <v>0</v>
          </cell>
          <cell r="GI49">
            <v>19842.759999999998</v>
          </cell>
          <cell r="GJ49">
            <v>15015.090000000009</v>
          </cell>
          <cell r="GK49">
            <v>66677.53</v>
          </cell>
          <cell r="GL49">
            <v>7061.48</v>
          </cell>
          <cell r="GM49">
            <v>31175.8</v>
          </cell>
          <cell r="GN49">
            <v>0</v>
          </cell>
          <cell r="GO49">
            <v>712.41000000000008</v>
          </cell>
          <cell r="GP49">
            <v>119881.91</v>
          </cell>
          <cell r="GQ49">
            <v>12061.7</v>
          </cell>
          <cell r="GR49">
            <v>0</v>
          </cell>
          <cell r="GS49">
            <v>28979.33</v>
          </cell>
          <cell r="GT49">
            <v>12340</v>
          </cell>
          <cell r="GU49">
            <v>730</v>
          </cell>
          <cell r="GV49">
            <v>66460.19</v>
          </cell>
          <cell r="GW49">
            <v>40603.31</v>
          </cell>
          <cell r="GX49">
            <v>14395.97</v>
          </cell>
          <cell r="GY49">
            <v>35776.68</v>
          </cell>
          <cell r="GZ49">
            <v>0</v>
          </cell>
          <cell r="HA49">
            <v>0</v>
          </cell>
          <cell r="HB49">
            <v>19265.29</v>
          </cell>
          <cell r="HC49">
            <v>0</v>
          </cell>
          <cell r="HD49">
            <v>0</v>
          </cell>
          <cell r="HE49">
            <v>32161.05</v>
          </cell>
          <cell r="HF49">
            <v>0</v>
          </cell>
          <cell r="HG49">
            <v>0</v>
          </cell>
          <cell r="HH49">
            <v>1</v>
          </cell>
          <cell r="HI49">
            <v>0</v>
          </cell>
          <cell r="HJ49">
            <v>100970.65</v>
          </cell>
          <cell r="HK49">
            <v>0</v>
          </cell>
          <cell r="HL49">
            <v>0</v>
          </cell>
          <cell r="HN49">
            <v>719071.62999999756</v>
          </cell>
          <cell r="HO49">
            <v>-17967.059999999994</v>
          </cell>
        </row>
        <row r="50">
          <cell r="B50" t="str">
            <v>EE310</v>
          </cell>
          <cell r="C50">
            <v>-15176.25</v>
          </cell>
          <cell r="D50">
            <v>0</v>
          </cell>
          <cell r="E50">
            <v>-9333.33</v>
          </cell>
          <cell r="F50">
            <v>0</v>
          </cell>
          <cell r="G50">
            <v>-12195</v>
          </cell>
          <cell r="H50">
            <v>-23640</v>
          </cell>
          <cell r="I50">
            <v>-788.05</v>
          </cell>
          <cell r="J50">
            <v>-1799</v>
          </cell>
          <cell r="K50">
            <v>-15446.04</v>
          </cell>
          <cell r="L50">
            <v>-756</v>
          </cell>
          <cell r="M50">
            <v>-212.4</v>
          </cell>
          <cell r="N50">
            <v>0</v>
          </cell>
          <cell r="O50">
            <v>0</v>
          </cell>
          <cell r="P50">
            <v>0</v>
          </cell>
          <cell r="Q50">
            <v>0</v>
          </cell>
          <cell r="R50">
            <v>0</v>
          </cell>
          <cell r="S50">
            <v>0</v>
          </cell>
          <cell r="T50">
            <v>305734.89</v>
          </cell>
          <cell r="U50">
            <v>1331.28</v>
          </cell>
          <cell r="V50">
            <v>0</v>
          </cell>
          <cell r="W50">
            <v>0</v>
          </cell>
          <cell r="X50">
            <v>43553.65</v>
          </cell>
          <cell r="Y50">
            <v>20120.77</v>
          </cell>
          <cell r="Z50">
            <v>1773.5</v>
          </cell>
          <cell r="AA50">
            <v>2954.39</v>
          </cell>
          <cell r="AB50">
            <v>108071.5</v>
          </cell>
          <cell r="AC50">
            <v>5017.45</v>
          </cell>
          <cell r="AD50">
            <v>2027.6</v>
          </cell>
          <cell r="AE50">
            <v>9280.86</v>
          </cell>
          <cell r="AF50">
            <v>4618.3500000000004</v>
          </cell>
          <cell r="AG50">
            <v>11044.38</v>
          </cell>
          <cell r="AH50">
            <v>1381.7</v>
          </cell>
          <cell r="AI50">
            <v>11826.39</v>
          </cell>
          <cell r="AJ50">
            <v>0</v>
          </cell>
          <cell r="AK50">
            <v>2210.04</v>
          </cell>
          <cell r="AL50">
            <v>12108.64</v>
          </cell>
          <cell r="AM50">
            <v>4196.32</v>
          </cell>
          <cell r="AN50">
            <v>0</v>
          </cell>
          <cell r="AO50">
            <v>6244.91</v>
          </cell>
          <cell r="AP50">
            <v>2200</v>
          </cell>
          <cell r="AQ50">
            <v>0</v>
          </cell>
          <cell r="AR50">
            <v>25934.07</v>
          </cell>
          <cell r="AS50">
            <v>0</v>
          </cell>
          <cell r="AT50">
            <v>21861.06</v>
          </cell>
          <cell r="AU50">
            <v>12285.96</v>
          </cell>
          <cell r="AV50">
            <v>0</v>
          </cell>
          <cell r="AW50">
            <v>2168.1799999999998</v>
          </cell>
          <cell r="AX50">
            <v>0</v>
          </cell>
          <cell r="AY50">
            <v>0</v>
          </cell>
          <cell r="AZ50">
            <v>0</v>
          </cell>
          <cell r="BA50">
            <v>0</v>
          </cell>
          <cell r="BC50">
            <v>521171.36999999959</v>
          </cell>
          <cell r="BE50">
            <v>-17428.45</v>
          </cell>
          <cell r="BF50">
            <v>0</v>
          </cell>
          <cell r="BG50">
            <v>0</v>
          </cell>
          <cell r="BH50">
            <v>0</v>
          </cell>
          <cell r="BI50">
            <v>0</v>
          </cell>
          <cell r="BJ50">
            <v>0</v>
          </cell>
          <cell r="BK50">
            <v>0</v>
          </cell>
          <cell r="BL50">
            <v>0</v>
          </cell>
          <cell r="BM50">
            <v>0</v>
          </cell>
          <cell r="BN50">
            <v>0</v>
          </cell>
          <cell r="BO50">
            <v>0</v>
          </cell>
          <cell r="BP50">
            <v>-17428.45</v>
          </cell>
          <cell r="BR50">
            <v>0</v>
          </cell>
          <cell r="BS50">
            <v>0</v>
          </cell>
          <cell r="BT50">
            <v>0</v>
          </cell>
          <cell r="BU50">
            <v>0</v>
          </cell>
          <cell r="BV50">
            <v>12108.64</v>
          </cell>
          <cell r="BX50">
            <v>538599.82000000007</v>
          </cell>
          <cell r="BY50">
            <v>521171.37000000005</v>
          </cell>
          <cell r="BZ50">
            <v>521171.36999999959</v>
          </cell>
          <cell r="CB50">
            <v>4.6566128730773926E-10</v>
          </cell>
          <cell r="CC50">
            <v>0</v>
          </cell>
          <cell r="CD50">
            <v>0</v>
          </cell>
          <cell r="CE50">
            <v>310</v>
          </cell>
          <cell r="CF50">
            <v>73764.119999999763</v>
          </cell>
          <cell r="CG50">
            <v>50221.1800000004</v>
          </cell>
          <cell r="CH50">
            <v>2461.4500000000003</v>
          </cell>
          <cell r="CI50">
            <v>19889.900000000001</v>
          </cell>
          <cell r="CK50">
            <v>515057</v>
          </cell>
          <cell r="CL50">
            <v>0</v>
          </cell>
          <cell r="CM50">
            <v>0</v>
          </cell>
          <cell r="CN50">
            <v>0</v>
          </cell>
          <cell r="CO50">
            <v>0</v>
          </cell>
          <cell r="CP50">
            <v>0</v>
          </cell>
          <cell r="CQ50">
            <v>-16890</v>
          </cell>
          <cell r="CR50">
            <v>-6750</v>
          </cell>
          <cell r="CS50"/>
          <cell r="CT50">
            <v>530233.25</v>
          </cell>
          <cell r="CU50">
            <v>0</v>
          </cell>
          <cell r="CW50">
            <v>0</v>
          </cell>
          <cell r="CY50">
            <v>-23640</v>
          </cell>
          <cell r="DE50">
            <v>530233.25</v>
          </cell>
          <cell r="DF50">
            <v>0</v>
          </cell>
          <cell r="DG50">
            <v>9333.33</v>
          </cell>
          <cell r="DH50">
            <v>0</v>
          </cell>
          <cell r="DI50">
            <v>12195</v>
          </cell>
          <cell r="DJ50">
            <v>0</v>
          </cell>
          <cell r="DK50">
            <v>788.05</v>
          </cell>
          <cell r="DL50">
            <v>1799</v>
          </cell>
          <cell r="DM50">
            <v>0</v>
          </cell>
          <cell r="DN50">
            <v>1799</v>
          </cell>
          <cell r="DO50">
            <v>15446.04</v>
          </cell>
          <cell r="DP50">
            <v>756</v>
          </cell>
          <cell r="DQ50">
            <v>212.4</v>
          </cell>
          <cell r="DR50">
            <v>0</v>
          </cell>
          <cell r="DS50">
            <v>0</v>
          </cell>
          <cell r="DT50">
            <v>0</v>
          </cell>
          <cell r="DU50">
            <v>0</v>
          </cell>
          <cell r="DV50">
            <v>0</v>
          </cell>
          <cell r="DW50">
            <v>0</v>
          </cell>
          <cell r="DX50">
            <v>0</v>
          </cell>
          <cell r="DY50">
            <v>0</v>
          </cell>
          <cell r="DZ50">
            <v>0</v>
          </cell>
          <cell r="EA50">
            <v>23640</v>
          </cell>
          <cell r="EB50">
            <v>310</v>
          </cell>
          <cell r="EC50">
            <v>9352092</v>
          </cell>
          <cell r="ED50">
            <v>2092</v>
          </cell>
          <cell r="EE50" t="str">
            <v>Bealings School</v>
          </cell>
          <cell r="EF50" t="str">
            <v>Headteacher Duncan Bathgate</v>
          </cell>
          <cell r="EG50" t="str">
            <v>bealings_school@yahoo.co.uk</v>
          </cell>
          <cell r="EH50" t="str">
            <v>'01473622376</v>
          </cell>
          <cell r="ET50" t="str">
            <v>Y</v>
          </cell>
          <cell r="EU50" t="str">
            <v>FINAL</v>
          </cell>
          <cell r="EV50" t="str">
            <v>Y</v>
          </cell>
          <cell r="EW50" t="str">
            <v>Accruals</v>
          </cell>
          <cell r="EX50" t="str">
            <v>N</v>
          </cell>
          <cell r="EY50" t="str">
            <v>N</v>
          </cell>
          <cell r="EZ50">
            <v>73764.119999999763</v>
          </cell>
          <cell r="FA50">
            <v>0</v>
          </cell>
          <cell r="FB50">
            <v>2461.4500000000003</v>
          </cell>
          <cell r="FC50">
            <v>530233.25</v>
          </cell>
          <cell r="FD50">
            <v>0</v>
          </cell>
          <cell r="FE50">
            <v>9333.33</v>
          </cell>
          <cell r="FF50">
            <v>0</v>
          </cell>
          <cell r="FG50">
            <v>12195</v>
          </cell>
          <cell r="FH50">
            <v>0</v>
          </cell>
          <cell r="FI50">
            <v>788.05</v>
          </cell>
          <cell r="FJ50">
            <v>0</v>
          </cell>
          <cell r="FK50">
            <v>1799</v>
          </cell>
          <cell r="FL50">
            <v>15446.04</v>
          </cell>
          <cell r="FM50">
            <v>756</v>
          </cell>
          <cell r="FN50">
            <v>212.4</v>
          </cell>
          <cell r="FO50">
            <v>0</v>
          </cell>
          <cell r="FP50">
            <v>0</v>
          </cell>
          <cell r="FQ50">
            <v>0</v>
          </cell>
          <cell r="FR50">
            <v>0</v>
          </cell>
          <cell r="FS50">
            <v>0</v>
          </cell>
          <cell r="FT50">
            <v>0</v>
          </cell>
          <cell r="FU50">
            <v>0</v>
          </cell>
          <cell r="FV50">
            <v>0</v>
          </cell>
          <cell r="FW50">
            <v>23640</v>
          </cell>
          <cell r="FX50">
            <v>305734.89</v>
          </cell>
          <cell r="FY50">
            <v>1331.28</v>
          </cell>
          <cell r="FZ50">
            <v>106484.5</v>
          </cell>
          <cell r="GA50">
            <v>0</v>
          </cell>
          <cell r="GB50">
            <v>43553.65</v>
          </cell>
          <cell r="GC50">
            <v>20120.77</v>
          </cell>
          <cell r="GD50">
            <v>1773.5</v>
          </cell>
          <cell r="GE50">
            <v>2954.39</v>
          </cell>
          <cell r="GF50">
            <v>3077.5</v>
          </cell>
          <cell r="GG50">
            <v>5017.45</v>
          </cell>
          <cell r="GH50">
            <v>2027.6</v>
          </cell>
          <cell r="GI50">
            <v>9280.86</v>
          </cell>
          <cell r="GJ50">
            <v>3127.8500000000004</v>
          </cell>
          <cell r="GK50">
            <v>11044.38</v>
          </cell>
          <cell r="GL50">
            <v>1381.7</v>
          </cell>
          <cell r="GM50">
            <v>11826.39</v>
          </cell>
          <cell r="GN50">
            <v>0</v>
          </cell>
          <cell r="GO50">
            <v>2210.04</v>
          </cell>
          <cell r="GP50">
            <v>12108.64</v>
          </cell>
          <cell r="GQ50">
            <v>4196.32</v>
          </cell>
          <cell r="GR50">
            <v>0</v>
          </cell>
          <cell r="GS50">
            <v>6244.91</v>
          </cell>
          <cell r="GT50">
            <v>2200</v>
          </cell>
          <cell r="GU50">
            <v>0</v>
          </cell>
          <cell r="GV50">
            <v>25934.07</v>
          </cell>
          <cell r="GW50">
            <v>0</v>
          </cell>
          <cell r="GX50">
            <v>21861.06</v>
          </cell>
          <cell r="GY50">
            <v>12285.96</v>
          </cell>
          <cell r="GZ50">
            <v>0</v>
          </cell>
          <cell r="HA50">
            <v>0</v>
          </cell>
          <cell r="HB50">
            <v>2168.1799999999998</v>
          </cell>
          <cell r="HC50">
            <v>0</v>
          </cell>
          <cell r="HD50">
            <v>0</v>
          </cell>
          <cell r="HE50">
            <v>17428.45</v>
          </cell>
          <cell r="HF50">
            <v>0</v>
          </cell>
          <cell r="HG50">
            <v>0</v>
          </cell>
          <cell r="HH50">
            <v>1</v>
          </cell>
          <cell r="HI50">
            <v>0</v>
          </cell>
          <cell r="HJ50">
            <v>0</v>
          </cell>
          <cell r="HK50">
            <v>0</v>
          </cell>
          <cell r="HL50">
            <v>0</v>
          </cell>
          <cell r="HM50">
            <v>0</v>
          </cell>
          <cell r="HN50">
            <v>50221.300000000279</v>
          </cell>
          <cell r="HO50">
            <v>19889.900000000001</v>
          </cell>
        </row>
        <row r="51">
          <cell r="B51" t="str">
            <v>EE311</v>
          </cell>
          <cell r="C51">
            <v>-25647.5</v>
          </cell>
          <cell r="D51">
            <v>0</v>
          </cell>
          <cell r="E51">
            <v>-31533.33</v>
          </cell>
          <cell r="F51">
            <v>0</v>
          </cell>
          <cell r="G51">
            <v>-17655</v>
          </cell>
          <cell r="H51">
            <v>-54000</v>
          </cell>
          <cell r="I51">
            <v>1000</v>
          </cell>
          <cell r="J51">
            <v>-55320.15</v>
          </cell>
          <cell r="K51">
            <v>-17808.2</v>
          </cell>
          <cell r="L51">
            <v>0</v>
          </cell>
          <cell r="M51">
            <v>0</v>
          </cell>
          <cell r="N51">
            <v>-9322.61</v>
          </cell>
          <cell r="O51">
            <v>0</v>
          </cell>
          <cell r="P51">
            <v>0</v>
          </cell>
          <cell r="Q51">
            <v>0</v>
          </cell>
          <cell r="R51">
            <v>0</v>
          </cell>
          <cell r="S51">
            <v>0</v>
          </cell>
          <cell r="T51">
            <v>534089.28</v>
          </cell>
          <cell r="U51">
            <v>0</v>
          </cell>
          <cell r="V51">
            <v>0</v>
          </cell>
          <cell r="W51">
            <v>0</v>
          </cell>
          <cell r="X51">
            <v>54942.720000000001</v>
          </cell>
          <cell r="Y51">
            <v>46274.13</v>
          </cell>
          <cell r="Z51">
            <v>30799.599999999999</v>
          </cell>
          <cell r="AA51">
            <v>31902.36</v>
          </cell>
          <cell r="AB51">
            <v>168461.17</v>
          </cell>
          <cell r="AC51">
            <v>1986</v>
          </cell>
          <cell r="AD51">
            <v>0</v>
          </cell>
          <cell r="AE51">
            <v>8445.86</v>
          </cell>
          <cell r="AF51">
            <v>0</v>
          </cell>
          <cell r="AG51">
            <v>23900</v>
          </cell>
          <cell r="AH51">
            <v>2891.18</v>
          </cell>
          <cell r="AI51">
            <v>19480.61</v>
          </cell>
          <cell r="AJ51">
            <v>0</v>
          </cell>
          <cell r="AK51">
            <v>1451.32</v>
          </cell>
          <cell r="AL51">
            <v>18821.59</v>
          </cell>
          <cell r="AM51">
            <v>16402.62</v>
          </cell>
          <cell r="AN51">
            <v>0</v>
          </cell>
          <cell r="AO51">
            <v>22527.51</v>
          </cell>
          <cell r="AP51">
            <v>4142.5600000000004</v>
          </cell>
          <cell r="AQ51">
            <v>12882.11</v>
          </cell>
          <cell r="AR51">
            <v>28383.95</v>
          </cell>
          <cell r="AS51">
            <v>0</v>
          </cell>
          <cell r="AT51">
            <v>7526.41</v>
          </cell>
          <cell r="AU51">
            <v>16395.2</v>
          </cell>
          <cell r="AV51">
            <v>0</v>
          </cell>
          <cell r="AW51">
            <v>66135.679999999993</v>
          </cell>
          <cell r="AX51">
            <v>0</v>
          </cell>
          <cell r="AY51">
            <v>0</v>
          </cell>
          <cell r="AZ51">
            <v>-277.75</v>
          </cell>
          <cell r="BA51">
            <v>-246.5</v>
          </cell>
          <cell r="BC51">
            <v>881362.27000000037</v>
          </cell>
          <cell r="BE51">
            <v>-20418.55</v>
          </cell>
          <cell r="BF51">
            <v>0</v>
          </cell>
          <cell r="BG51">
            <v>-5250</v>
          </cell>
          <cell r="BH51">
            <v>0</v>
          </cell>
          <cell r="BI51">
            <v>-5250</v>
          </cell>
          <cell r="BJ51">
            <v>0</v>
          </cell>
          <cell r="BK51">
            <v>0</v>
          </cell>
          <cell r="BL51">
            <v>0</v>
          </cell>
          <cell r="BM51">
            <v>0</v>
          </cell>
          <cell r="BN51">
            <v>0</v>
          </cell>
          <cell r="BO51">
            <v>0</v>
          </cell>
          <cell r="BP51">
            <v>-25668.55</v>
          </cell>
          <cell r="BR51">
            <v>-524.25</v>
          </cell>
          <cell r="BS51">
            <v>-524.25</v>
          </cell>
          <cell r="BT51">
            <v>0</v>
          </cell>
          <cell r="BU51">
            <v>-9846.86</v>
          </cell>
          <cell r="BV51">
            <v>18821.59</v>
          </cell>
          <cell r="BX51">
            <v>907030.81999999983</v>
          </cell>
          <cell r="BY51">
            <v>881362.26999999979</v>
          </cell>
          <cell r="BZ51">
            <v>881362.27000000037</v>
          </cell>
          <cell r="CB51">
            <v>0</v>
          </cell>
          <cell r="CC51">
            <v>0</v>
          </cell>
          <cell r="CD51">
            <v>0</v>
          </cell>
          <cell r="CE51">
            <v>311</v>
          </cell>
          <cell r="CF51">
            <v>184622.1399999999</v>
          </cell>
          <cell r="CG51">
            <v>150698.17999999959</v>
          </cell>
          <cell r="CH51">
            <v>1952.2500000000018</v>
          </cell>
          <cell r="CI51">
            <v>27620.799999999999</v>
          </cell>
          <cell r="CK51">
            <v>873107</v>
          </cell>
          <cell r="CL51">
            <v>0</v>
          </cell>
          <cell r="CM51">
            <v>0</v>
          </cell>
          <cell r="CN51">
            <v>0</v>
          </cell>
          <cell r="CO51">
            <v>0</v>
          </cell>
          <cell r="CP51">
            <v>0</v>
          </cell>
          <cell r="CQ51">
            <v>-17764</v>
          </cell>
          <cell r="CR51">
            <v>-36236</v>
          </cell>
          <cell r="CS51"/>
          <cell r="CT51">
            <v>898754.5</v>
          </cell>
          <cell r="CU51">
            <v>0</v>
          </cell>
          <cell r="CW51">
            <v>0</v>
          </cell>
          <cell r="CY51">
            <v>-54000</v>
          </cell>
          <cell r="DE51">
            <v>898754.5</v>
          </cell>
          <cell r="DF51">
            <v>0</v>
          </cell>
          <cell r="DG51">
            <v>31533.33</v>
          </cell>
          <cell r="DH51">
            <v>0</v>
          </cell>
          <cell r="DI51">
            <v>17655</v>
          </cell>
          <cell r="DJ51">
            <v>0</v>
          </cell>
          <cell r="DK51">
            <v>-1000</v>
          </cell>
          <cell r="DL51">
            <v>55320.15</v>
          </cell>
          <cell r="DM51">
            <v>415</v>
          </cell>
          <cell r="DN51">
            <v>54905.15</v>
          </cell>
          <cell r="DO51">
            <v>17808.2</v>
          </cell>
          <cell r="DP51">
            <v>0</v>
          </cell>
          <cell r="DQ51">
            <v>0</v>
          </cell>
          <cell r="DR51">
            <v>9846.86</v>
          </cell>
          <cell r="DS51">
            <v>0</v>
          </cell>
          <cell r="DT51">
            <v>0</v>
          </cell>
          <cell r="DU51">
            <v>0</v>
          </cell>
          <cell r="DV51">
            <v>0</v>
          </cell>
          <cell r="DW51">
            <v>0</v>
          </cell>
          <cell r="DX51">
            <v>0</v>
          </cell>
          <cell r="DY51">
            <v>0</v>
          </cell>
          <cell r="DZ51">
            <v>0</v>
          </cell>
          <cell r="EA51">
            <v>54000</v>
          </cell>
          <cell r="EB51">
            <v>311</v>
          </cell>
          <cell r="EC51">
            <v>9352924</v>
          </cell>
          <cell r="ED51">
            <v>2924</v>
          </cell>
          <cell r="EE51" t="str">
            <v>Birchwood Primary School</v>
          </cell>
          <cell r="EF51" t="str">
            <v>Mrs Melanie Davies</v>
          </cell>
          <cell r="EG51" t="str">
            <v>admin@birchwood.suffolk.sch.uk</v>
          </cell>
          <cell r="EH51" t="str">
            <v>'01473610701</v>
          </cell>
          <cell r="ET51" t="str">
            <v>Y</v>
          </cell>
          <cell r="EU51" t="str">
            <v>FINAL</v>
          </cell>
          <cell r="EV51" t="str">
            <v>Y</v>
          </cell>
          <cell r="EW51" t="str">
            <v>Accruals</v>
          </cell>
          <cell r="EX51" t="str">
            <v>N</v>
          </cell>
          <cell r="EY51" t="str">
            <v>N</v>
          </cell>
          <cell r="EZ51">
            <v>184622.1399999999</v>
          </cell>
          <cell r="FA51">
            <v>0</v>
          </cell>
          <cell r="FB51">
            <v>1952.2500000000018</v>
          </cell>
          <cell r="FC51">
            <v>898754.5</v>
          </cell>
          <cell r="FD51">
            <v>0</v>
          </cell>
          <cell r="FE51">
            <v>31533.33</v>
          </cell>
          <cell r="FF51">
            <v>0</v>
          </cell>
          <cell r="FG51">
            <v>16655</v>
          </cell>
          <cell r="FH51">
            <v>0</v>
          </cell>
          <cell r="FI51">
            <v>0</v>
          </cell>
          <cell r="FJ51">
            <v>415</v>
          </cell>
          <cell r="FK51">
            <v>54905.15</v>
          </cell>
          <cell r="FL51">
            <v>17808.2</v>
          </cell>
          <cell r="FM51">
            <v>0</v>
          </cell>
          <cell r="FN51">
            <v>0</v>
          </cell>
          <cell r="FO51">
            <v>9846.86</v>
          </cell>
          <cell r="FP51">
            <v>0</v>
          </cell>
          <cell r="FQ51">
            <v>0</v>
          </cell>
          <cell r="FR51">
            <v>0</v>
          </cell>
          <cell r="FS51">
            <v>0</v>
          </cell>
          <cell r="FT51">
            <v>0</v>
          </cell>
          <cell r="FU51">
            <v>0</v>
          </cell>
          <cell r="FV51">
            <v>0</v>
          </cell>
          <cell r="FW51">
            <v>54000</v>
          </cell>
          <cell r="FX51">
            <v>534089.28</v>
          </cell>
          <cell r="FY51">
            <v>0</v>
          </cell>
          <cell r="FZ51">
            <v>165517.31999999986</v>
          </cell>
          <cell r="GA51">
            <v>0</v>
          </cell>
          <cell r="GB51">
            <v>54942.720000000001</v>
          </cell>
          <cell r="GC51">
            <v>46274.13</v>
          </cell>
          <cell r="GD51">
            <v>58012.369999999981</v>
          </cell>
          <cell r="GE51">
            <v>4689.590000000022</v>
          </cell>
          <cell r="GF51">
            <v>2943.85</v>
          </cell>
          <cell r="GG51">
            <v>1986</v>
          </cell>
          <cell r="GH51">
            <v>0</v>
          </cell>
          <cell r="GI51">
            <v>8445.86</v>
          </cell>
          <cell r="GJ51">
            <v>0</v>
          </cell>
          <cell r="GK51">
            <v>23900</v>
          </cell>
          <cell r="GL51">
            <v>2891.18</v>
          </cell>
          <cell r="GM51">
            <v>19480.61</v>
          </cell>
          <cell r="GN51">
            <v>0</v>
          </cell>
          <cell r="GO51">
            <v>1451.32</v>
          </cell>
          <cell r="GP51">
            <v>18821.59</v>
          </cell>
          <cell r="GQ51">
            <v>16402.62</v>
          </cell>
          <cell r="GR51">
            <v>0</v>
          </cell>
          <cell r="GS51">
            <v>22527.51</v>
          </cell>
          <cell r="GT51">
            <v>4142.5600000000004</v>
          </cell>
          <cell r="GU51">
            <v>12882.11</v>
          </cell>
          <cell r="GV51">
            <v>28383.95</v>
          </cell>
          <cell r="GW51">
            <v>0</v>
          </cell>
          <cell r="GX51">
            <v>7526.41</v>
          </cell>
          <cell r="GY51">
            <v>16395.2</v>
          </cell>
          <cell r="GZ51">
            <v>0</v>
          </cell>
          <cell r="HA51">
            <v>0</v>
          </cell>
          <cell r="HB51">
            <v>66135.679999999993</v>
          </cell>
          <cell r="HC51">
            <v>0</v>
          </cell>
          <cell r="HD51">
            <v>0</v>
          </cell>
          <cell r="HE51">
            <v>25668.55</v>
          </cell>
          <cell r="HF51">
            <v>0</v>
          </cell>
          <cell r="HG51">
            <v>0</v>
          </cell>
          <cell r="HH51">
            <v>1</v>
          </cell>
          <cell r="HI51">
            <v>0</v>
          </cell>
          <cell r="HJ51">
            <v>0</v>
          </cell>
          <cell r="HK51">
            <v>0</v>
          </cell>
          <cell r="HL51">
            <v>0</v>
          </cell>
          <cell r="HM51">
            <v>0</v>
          </cell>
          <cell r="HN51">
            <v>150698.31999999925</v>
          </cell>
          <cell r="HO51">
            <v>27620.799999999999</v>
          </cell>
        </row>
        <row r="52">
          <cell r="B52" t="str">
            <v>EE313</v>
          </cell>
          <cell r="C52">
            <v>-197191.09</v>
          </cell>
          <cell r="D52">
            <v>0</v>
          </cell>
          <cell r="E52">
            <v>-295041.65999999997</v>
          </cell>
          <cell r="F52">
            <v>0</v>
          </cell>
          <cell r="G52">
            <v>-90802.75</v>
          </cell>
          <cell r="H52">
            <v>-68888</v>
          </cell>
          <cell r="I52">
            <v>-27717</v>
          </cell>
          <cell r="J52">
            <v>-143958.70000000001</v>
          </cell>
          <cell r="K52">
            <v>-43258.66</v>
          </cell>
          <cell r="L52">
            <v>-15837</v>
          </cell>
          <cell r="M52">
            <v>-1583.17</v>
          </cell>
          <cell r="N52">
            <v>-29140.22</v>
          </cell>
          <cell r="O52">
            <v>-14569.51</v>
          </cell>
          <cell r="P52">
            <v>0</v>
          </cell>
          <cell r="Q52">
            <v>0</v>
          </cell>
          <cell r="R52">
            <v>0</v>
          </cell>
          <cell r="S52">
            <v>0</v>
          </cell>
          <cell r="T52">
            <v>1294007.68</v>
          </cell>
          <cell r="U52">
            <v>19.309999999999999</v>
          </cell>
          <cell r="V52">
            <v>0</v>
          </cell>
          <cell r="W52">
            <v>52147.75</v>
          </cell>
          <cell r="X52">
            <v>152845.60999999999</v>
          </cell>
          <cell r="Y52">
            <v>82211.02</v>
          </cell>
          <cell r="Z52">
            <v>44329.83</v>
          </cell>
          <cell r="AA52">
            <v>68884.33</v>
          </cell>
          <cell r="AB52">
            <v>659609.65</v>
          </cell>
          <cell r="AC52">
            <v>0</v>
          </cell>
          <cell r="AD52">
            <v>37083.24</v>
          </cell>
          <cell r="AE52">
            <v>47430.87</v>
          </cell>
          <cell r="AF52">
            <v>39517.79</v>
          </cell>
          <cell r="AG52">
            <v>61430.63</v>
          </cell>
          <cell r="AH52">
            <v>6235.75</v>
          </cell>
          <cell r="AI52">
            <v>29751.68</v>
          </cell>
          <cell r="AJ52">
            <v>0</v>
          </cell>
          <cell r="AK52">
            <v>16266.41</v>
          </cell>
          <cell r="AL52">
            <v>111806.85</v>
          </cell>
          <cell r="AM52">
            <v>55306.080000000002</v>
          </cell>
          <cell r="AN52">
            <v>0</v>
          </cell>
          <cell r="AO52">
            <v>24477.84</v>
          </cell>
          <cell r="AP52">
            <v>9100</v>
          </cell>
          <cell r="AQ52">
            <v>2034.3</v>
          </cell>
          <cell r="AR52">
            <v>57305.48</v>
          </cell>
          <cell r="AS52">
            <v>4110.8500000000004</v>
          </cell>
          <cell r="AT52">
            <v>40312.949999999997</v>
          </cell>
          <cell r="AU52">
            <v>27926.03</v>
          </cell>
          <cell r="AV52">
            <v>0</v>
          </cell>
          <cell r="AW52">
            <v>73862.100000000006</v>
          </cell>
          <cell r="AX52">
            <v>0</v>
          </cell>
          <cell r="AY52">
            <v>0</v>
          </cell>
          <cell r="AZ52">
            <v>-4897.49</v>
          </cell>
          <cell r="BA52">
            <v>4443.04</v>
          </cell>
          <cell r="BC52">
            <v>2074325.6900000013</v>
          </cell>
          <cell r="BE52">
            <v>-28449.57</v>
          </cell>
          <cell r="BF52">
            <v>0</v>
          </cell>
          <cell r="BG52">
            <v>21322.799999999999</v>
          </cell>
          <cell r="BH52">
            <v>0</v>
          </cell>
          <cell r="BI52">
            <v>21322.799999999999</v>
          </cell>
          <cell r="BJ52">
            <v>11880.640000000001</v>
          </cell>
          <cell r="BK52">
            <v>0</v>
          </cell>
          <cell r="BL52">
            <v>11880.640000000001</v>
          </cell>
          <cell r="BM52">
            <v>0</v>
          </cell>
          <cell r="BN52">
            <v>0</v>
          </cell>
          <cell r="BO52">
            <v>0</v>
          </cell>
          <cell r="BP52">
            <v>4753.8700000000008</v>
          </cell>
          <cell r="BR52">
            <v>-454.44999999999982</v>
          </cell>
          <cell r="BS52">
            <v>-454.44999999999982</v>
          </cell>
          <cell r="BT52">
            <v>0</v>
          </cell>
          <cell r="BU52">
            <v>-29594.670000000002</v>
          </cell>
          <cell r="BV52">
            <v>111806.85</v>
          </cell>
          <cell r="BX52">
            <v>2069571.8200000003</v>
          </cell>
          <cell r="BY52">
            <v>2074325.6900000004</v>
          </cell>
          <cell r="BZ52">
            <v>2074325.6900000013</v>
          </cell>
          <cell r="CB52">
            <v>0</v>
          </cell>
          <cell r="CC52">
            <v>0</v>
          </cell>
          <cell r="CD52">
            <v>0</v>
          </cell>
          <cell r="CE52">
            <v>313</v>
          </cell>
          <cell r="CF52">
            <v>352753.70999999973</v>
          </cell>
          <cell r="CG52">
            <v>400138.17999999877</v>
          </cell>
          <cell r="CH52">
            <v>13887.75</v>
          </cell>
          <cell r="CI52">
            <v>9133.8799999999974</v>
          </cell>
          <cell r="CK52">
            <v>2116956</v>
          </cell>
          <cell r="CL52">
            <v>0</v>
          </cell>
          <cell r="CM52">
            <v>-103612.10999999999</v>
          </cell>
          <cell r="CN52">
            <v>0</v>
          </cell>
          <cell r="CO52">
            <v>0</v>
          </cell>
          <cell r="CP52">
            <v>0</v>
          </cell>
          <cell r="CQ52">
            <v>-19835</v>
          </cell>
          <cell r="CR52">
            <v>-49053</v>
          </cell>
          <cell r="CS52"/>
          <cell r="CT52">
            <v>2314147.09</v>
          </cell>
          <cell r="CU52">
            <v>0</v>
          </cell>
          <cell r="CW52">
            <v>0</v>
          </cell>
          <cell r="CY52">
            <v>-68888</v>
          </cell>
          <cell r="DE52">
            <v>2314147.09</v>
          </cell>
          <cell r="DF52">
            <v>0</v>
          </cell>
          <cell r="DG52">
            <v>295041.65999999997</v>
          </cell>
          <cell r="DH52">
            <v>0</v>
          </cell>
          <cell r="DI52">
            <v>90802.75</v>
          </cell>
          <cell r="DJ52">
            <v>0</v>
          </cell>
          <cell r="DK52">
            <v>27717</v>
          </cell>
          <cell r="DL52">
            <v>143958.70000000001</v>
          </cell>
          <cell r="DM52">
            <v>22124</v>
          </cell>
          <cell r="DN52">
            <v>121834.7</v>
          </cell>
          <cell r="DO52">
            <v>43258.66</v>
          </cell>
          <cell r="DP52">
            <v>15837</v>
          </cell>
          <cell r="DQ52">
            <v>1583.17</v>
          </cell>
          <cell r="DR52">
            <v>29594.67</v>
          </cell>
          <cell r="DS52">
            <v>14569.51</v>
          </cell>
          <cell r="DT52">
            <v>0</v>
          </cell>
          <cell r="DU52">
            <v>0</v>
          </cell>
          <cell r="DV52">
            <v>0</v>
          </cell>
          <cell r="DW52">
            <v>0</v>
          </cell>
          <cell r="DX52">
            <v>0</v>
          </cell>
          <cell r="DY52">
            <v>0</v>
          </cell>
          <cell r="DZ52">
            <v>0</v>
          </cell>
          <cell r="EA52">
            <v>68888</v>
          </cell>
          <cell r="EB52">
            <v>313</v>
          </cell>
          <cell r="EC52">
            <v>9352132</v>
          </cell>
          <cell r="ED52">
            <v>2132</v>
          </cell>
          <cell r="EE52" t="str">
            <v>Gorseland Primary School</v>
          </cell>
          <cell r="EF52" t="str">
            <v>Mr Darron Jackson</v>
          </cell>
          <cell r="EG52" t="str">
            <v>slowe@gorseland.net</v>
          </cell>
          <cell r="EH52" t="str">
            <v>'01473623790</v>
          </cell>
          <cell r="ET52" t="str">
            <v>Y</v>
          </cell>
          <cell r="EU52" t="str">
            <v>FINAL</v>
          </cell>
          <cell r="EV52" t="str">
            <v>Y</v>
          </cell>
          <cell r="EW52" t="str">
            <v>Accruals</v>
          </cell>
          <cell r="EX52" t="str">
            <v>N</v>
          </cell>
          <cell r="EY52" t="str">
            <v>N</v>
          </cell>
          <cell r="EZ52">
            <v>352753.70999999973</v>
          </cell>
          <cell r="FA52">
            <v>0</v>
          </cell>
          <cell r="FB52">
            <v>13887.75</v>
          </cell>
          <cell r="FC52">
            <v>2314147.09</v>
          </cell>
          <cell r="FD52">
            <v>0</v>
          </cell>
          <cell r="FE52">
            <v>295041.65999999997</v>
          </cell>
          <cell r="FF52">
            <v>0</v>
          </cell>
          <cell r="FG52">
            <v>90802.75</v>
          </cell>
          <cell r="FH52">
            <v>0</v>
          </cell>
          <cell r="FI52">
            <v>27717</v>
          </cell>
          <cell r="FJ52">
            <v>22124</v>
          </cell>
          <cell r="FK52">
            <v>121834.7</v>
          </cell>
          <cell r="FL52">
            <v>43258.66</v>
          </cell>
          <cell r="FM52">
            <v>15837</v>
          </cell>
          <cell r="FN52">
            <v>1583.17</v>
          </cell>
          <cell r="FO52">
            <v>29594.67</v>
          </cell>
          <cell r="FP52">
            <v>14569.51</v>
          </cell>
          <cell r="FQ52">
            <v>0</v>
          </cell>
          <cell r="FR52">
            <v>0</v>
          </cell>
          <cell r="FS52">
            <v>0</v>
          </cell>
          <cell r="FT52">
            <v>0</v>
          </cell>
          <cell r="FU52">
            <v>0</v>
          </cell>
          <cell r="FV52">
            <v>0</v>
          </cell>
          <cell r="FW52">
            <v>68888</v>
          </cell>
          <cell r="FX52">
            <v>1294007.68</v>
          </cell>
          <cell r="FY52">
            <v>19.309999999999999</v>
          </cell>
          <cell r="FZ52">
            <v>708917.35</v>
          </cell>
          <cell r="GA52">
            <v>52147.75</v>
          </cell>
          <cell r="GB52">
            <v>152845.60999999999</v>
          </cell>
          <cell r="GC52">
            <v>82211.02</v>
          </cell>
          <cell r="GD52">
            <v>97026.48000000001</v>
          </cell>
          <cell r="GE52">
            <v>16187.679999999964</v>
          </cell>
          <cell r="GF52">
            <v>18554.88</v>
          </cell>
          <cell r="GG52">
            <v>0</v>
          </cell>
          <cell r="GH52">
            <v>18445.93</v>
          </cell>
          <cell r="GI52">
            <v>32516.65</v>
          </cell>
          <cell r="GJ52">
            <v>5206.7400000000052</v>
          </cell>
          <cell r="GK52">
            <v>61430.63</v>
          </cell>
          <cell r="GL52">
            <v>6235.75</v>
          </cell>
          <cell r="GM52">
            <v>29751.68</v>
          </cell>
          <cell r="GN52">
            <v>0</v>
          </cell>
          <cell r="GO52">
            <v>16266.41</v>
          </cell>
          <cell r="GP52">
            <v>111806.85</v>
          </cell>
          <cell r="GQ52">
            <v>55306.080000000002</v>
          </cell>
          <cell r="GR52">
            <v>0</v>
          </cell>
          <cell r="GS52">
            <v>24477.84</v>
          </cell>
          <cell r="GT52">
            <v>9100</v>
          </cell>
          <cell r="GU52">
            <v>2034.3</v>
          </cell>
          <cell r="GV52">
            <v>57305.48</v>
          </cell>
          <cell r="GW52">
            <v>4110.8500000000004</v>
          </cell>
          <cell r="GX52">
            <v>40312.949999999997</v>
          </cell>
          <cell r="GY52">
            <v>27926.03</v>
          </cell>
          <cell r="GZ52">
            <v>0</v>
          </cell>
          <cell r="HA52">
            <v>0</v>
          </cell>
          <cell r="HB52">
            <v>73862.100000000006</v>
          </cell>
          <cell r="HC52">
            <v>52696.65</v>
          </cell>
          <cell r="HD52">
            <v>0</v>
          </cell>
          <cell r="HE52">
            <v>28449.57</v>
          </cell>
          <cell r="HF52">
            <v>0</v>
          </cell>
          <cell r="HG52">
            <v>0</v>
          </cell>
          <cell r="HH52">
            <v>1</v>
          </cell>
          <cell r="HI52">
            <v>0</v>
          </cell>
          <cell r="HJ52">
            <v>21322.799999999999</v>
          </cell>
          <cell r="HK52">
            <v>11880.640000000001</v>
          </cell>
          <cell r="HL52">
            <v>0</v>
          </cell>
          <cell r="HM52">
            <v>37701</v>
          </cell>
          <cell r="HN52">
            <v>362436.88999999873</v>
          </cell>
          <cell r="HO52">
            <v>9133.880000000001</v>
          </cell>
        </row>
        <row r="53">
          <cell r="B53" t="str">
            <v>EE314</v>
          </cell>
          <cell r="C53">
            <v>-80957.25</v>
          </cell>
          <cell r="D53">
            <v>0</v>
          </cell>
          <cell r="E53">
            <v>-21400</v>
          </cell>
          <cell r="F53">
            <v>0</v>
          </cell>
          <cell r="G53">
            <v>-70726.25</v>
          </cell>
          <cell r="H53">
            <v>-36662</v>
          </cell>
          <cell r="I53">
            <v>-1235</v>
          </cell>
          <cell r="J53">
            <v>-33892.68</v>
          </cell>
          <cell r="K53">
            <v>-9197.6</v>
          </cell>
          <cell r="L53">
            <v>-750</v>
          </cell>
          <cell r="M53">
            <v>0</v>
          </cell>
          <cell r="N53">
            <v>-9153.61</v>
          </cell>
          <cell r="O53">
            <v>-8625.2099999999991</v>
          </cell>
          <cell r="P53">
            <v>0</v>
          </cell>
          <cell r="Q53">
            <v>0</v>
          </cell>
          <cell r="R53">
            <v>0</v>
          </cell>
          <cell r="S53">
            <v>0</v>
          </cell>
          <cell r="T53">
            <v>482634.07</v>
          </cell>
          <cell r="U53">
            <v>0</v>
          </cell>
          <cell r="V53">
            <v>0</v>
          </cell>
          <cell r="W53">
            <v>18384.32</v>
          </cell>
          <cell r="X53">
            <v>62239.38</v>
          </cell>
          <cell r="Y53">
            <v>0</v>
          </cell>
          <cell r="Z53">
            <v>16152.53</v>
          </cell>
          <cell r="AA53">
            <v>37906.99</v>
          </cell>
          <cell r="AB53">
            <v>148481.75</v>
          </cell>
          <cell r="AC53">
            <v>931.5</v>
          </cell>
          <cell r="AD53">
            <v>1093.72</v>
          </cell>
          <cell r="AE53">
            <v>14143.93</v>
          </cell>
          <cell r="AF53">
            <v>9647.0400000000009</v>
          </cell>
          <cell r="AG53">
            <v>12563.46</v>
          </cell>
          <cell r="AH53">
            <v>2735.88</v>
          </cell>
          <cell r="AI53">
            <v>13097.45</v>
          </cell>
          <cell r="AJ53">
            <v>0</v>
          </cell>
          <cell r="AK53">
            <v>9509.08</v>
          </cell>
          <cell r="AL53">
            <v>41908.15</v>
          </cell>
          <cell r="AM53">
            <v>8807.09</v>
          </cell>
          <cell r="AN53">
            <v>0</v>
          </cell>
          <cell r="AO53">
            <v>8811.6200000000008</v>
          </cell>
          <cell r="AP53">
            <v>6633.1</v>
          </cell>
          <cell r="AQ53">
            <v>1035.74</v>
          </cell>
          <cell r="AR53">
            <v>41915.64</v>
          </cell>
          <cell r="AS53">
            <v>4681.1400000000003</v>
          </cell>
          <cell r="AT53">
            <v>9647.7000000000007</v>
          </cell>
          <cell r="AU53">
            <v>17191.34</v>
          </cell>
          <cell r="AV53">
            <v>0</v>
          </cell>
          <cell r="AW53">
            <v>11740.8</v>
          </cell>
          <cell r="AX53">
            <v>0</v>
          </cell>
          <cell r="AY53">
            <v>0</v>
          </cell>
          <cell r="AZ53">
            <v>-146</v>
          </cell>
          <cell r="BA53">
            <v>1555.31</v>
          </cell>
          <cell r="BC53">
            <v>691630.9100000005</v>
          </cell>
          <cell r="BE53">
            <v>-19072.22</v>
          </cell>
          <cell r="BF53">
            <v>0</v>
          </cell>
          <cell r="BG53">
            <v>0</v>
          </cell>
          <cell r="BH53">
            <v>0</v>
          </cell>
          <cell r="BI53">
            <v>0</v>
          </cell>
          <cell r="BJ53">
            <v>0</v>
          </cell>
          <cell r="BK53">
            <v>0</v>
          </cell>
          <cell r="BL53">
            <v>0</v>
          </cell>
          <cell r="BM53">
            <v>0</v>
          </cell>
          <cell r="BN53">
            <v>0</v>
          </cell>
          <cell r="BO53">
            <v>0</v>
          </cell>
          <cell r="BP53">
            <v>-19072.22</v>
          </cell>
          <cell r="BR53">
            <v>1409.31</v>
          </cell>
          <cell r="BS53">
            <v>0</v>
          </cell>
          <cell r="BT53">
            <v>1409.31</v>
          </cell>
          <cell r="BU53">
            <v>-9153.61</v>
          </cell>
          <cell r="BV53">
            <v>43317.46</v>
          </cell>
          <cell r="BX53">
            <v>710703.12999999989</v>
          </cell>
          <cell r="BY53">
            <v>691630.90999999992</v>
          </cell>
          <cell r="BZ53">
            <v>691630.9100000005</v>
          </cell>
          <cell r="CB53">
            <v>0</v>
          </cell>
          <cell r="CC53">
            <v>0</v>
          </cell>
          <cell r="CD53">
            <v>0</v>
          </cell>
          <cell r="CE53">
            <v>314</v>
          </cell>
          <cell r="CF53">
            <v>113824.96000000031</v>
          </cell>
          <cell r="CG53">
            <v>124778.86999999953</v>
          </cell>
          <cell r="CH53">
            <v>960.53000000000065</v>
          </cell>
          <cell r="CI53">
            <v>20032.75</v>
          </cell>
          <cell r="CK53">
            <v>721657</v>
          </cell>
          <cell r="CL53">
            <v>0</v>
          </cell>
          <cell r="CM53">
            <v>-41514.479999999996</v>
          </cell>
          <cell r="CN53">
            <v>-564</v>
          </cell>
          <cell r="CO53">
            <v>0</v>
          </cell>
          <cell r="CP53">
            <v>-4800</v>
          </cell>
          <cell r="CQ53">
            <v>-17334</v>
          </cell>
          <cell r="CR53">
            <v>-15248</v>
          </cell>
          <cell r="CS53"/>
          <cell r="CT53">
            <v>802614.25</v>
          </cell>
          <cell r="CU53">
            <v>-4080</v>
          </cell>
          <cell r="CW53">
            <v>0</v>
          </cell>
          <cell r="CY53">
            <v>-32582</v>
          </cell>
          <cell r="DE53">
            <v>802614.25</v>
          </cell>
          <cell r="DF53">
            <v>0</v>
          </cell>
          <cell r="DG53">
            <v>21400</v>
          </cell>
          <cell r="DH53">
            <v>0</v>
          </cell>
          <cell r="DI53">
            <v>70726.25</v>
          </cell>
          <cell r="DJ53">
            <v>4080</v>
          </cell>
          <cell r="DK53">
            <v>1235</v>
          </cell>
          <cell r="DL53">
            <v>33892.68</v>
          </cell>
          <cell r="DM53">
            <v>300</v>
          </cell>
          <cell r="DN53">
            <v>33592.68</v>
          </cell>
          <cell r="DO53">
            <v>9197.6</v>
          </cell>
          <cell r="DP53">
            <v>750</v>
          </cell>
          <cell r="DQ53">
            <v>0</v>
          </cell>
          <cell r="DR53">
            <v>9153.61</v>
          </cell>
          <cell r="DS53">
            <v>8625.2099999999991</v>
          </cell>
          <cell r="DT53">
            <v>0</v>
          </cell>
          <cell r="DU53">
            <v>0</v>
          </cell>
          <cell r="DV53">
            <v>0</v>
          </cell>
          <cell r="DW53">
            <v>0</v>
          </cell>
          <cell r="DX53">
            <v>0</v>
          </cell>
          <cell r="DY53">
            <v>0</v>
          </cell>
          <cell r="DZ53">
            <v>0</v>
          </cell>
          <cell r="EA53">
            <v>32582</v>
          </cell>
          <cell r="EB53">
            <v>314</v>
          </cell>
          <cell r="EC53">
            <v>9352095</v>
          </cell>
          <cell r="ED53">
            <v>2095</v>
          </cell>
          <cell r="EE53" t="str">
            <v>Melton Primary School</v>
          </cell>
          <cell r="EF53" t="str">
            <v>Mrs Caroline Richardson</v>
          </cell>
          <cell r="EG53" t="str">
            <v>admin@melton.suffolk.sch.uk</v>
          </cell>
          <cell r="EH53" t="str">
            <v>'01394382506</v>
          </cell>
          <cell r="ET53" t="str">
            <v>Y</v>
          </cell>
          <cell r="EU53" t="str">
            <v>FINAL</v>
          </cell>
          <cell r="EV53" t="str">
            <v>Y</v>
          </cell>
          <cell r="EW53" t="str">
            <v>Accruals</v>
          </cell>
          <cell r="EX53" t="str">
            <v>N</v>
          </cell>
          <cell r="EY53" t="str">
            <v>N</v>
          </cell>
          <cell r="EZ53">
            <v>113824.96000000031</v>
          </cell>
          <cell r="FA53">
            <v>0</v>
          </cell>
          <cell r="FB53">
            <v>960.53000000000065</v>
          </cell>
          <cell r="FC53">
            <v>802614.25</v>
          </cell>
          <cell r="FD53">
            <v>0</v>
          </cell>
          <cell r="FE53">
            <v>21400</v>
          </cell>
          <cell r="FF53">
            <v>0</v>
          </cell>
          <cell r="FG53">
            <v>70726.25</v>
          </cell>
          <cell r="FH53">
            <v>4080</v>
          </cell>
          <cell r="FI53">
            <v>1235</v>
          </cell>
          <cell r="FJ53">
            <v>300</v>
          </cell>
          <cell r="FK53">
            <v>33592.68</v>
          </cell>
          <cell r="FL53">
            <v>9197.6</v>
          </cell>
          <cell r="FM53">
            <v>750</v>
          </cell>
          <cell r="FN53">
            <v>0</v>
          </cell>
          <cell r="FO53">
            <v>9153.61</v>
          </cell>
          <cell r="FP53">
            <v>8625.2099999999991</v>
          </cell>
          <cell r="FQ53">
            <v>0</v>
          </cell>
          <cell r="FR53">
            <v>0</v>
          </cell>
          <cell r="FS53">
            <v>0</v>
          </cell>
          <cell r="FT53">
            <v>0</v>
          </cell>
          <cell r="FU53">
            <v>0</v>
          </cell>
          <cell r="FV53">
            <v>0</v>
          </cell>
          <cell r="FW53">
            <v>32582</v>
          </cell>
          <cell r="FX53">
            <v>482634.07</v>
          </cell>
          <cell r="FY53">
            <v>0</v>
          </cell>
          <cell r="FZ53">
            <v>149516.56</v>
          </cell>
          <cell r="GA53">
            <v>18384.32</v>
          </cell>
          <cell r="GB53">
            <v>62239.38</v>
          </cell>
          <cell r="GC53">
            <v>0</v>
          </cell>
          <cell r="GD53">
            <v>48919.809999999983</v>
          </cell>
          <cell r="GE53">
            <v>5139.7100000000173</v>
          </cell>
          <cell r="GF53">
            <v>5746.67</v>
          </cell>
          <cell r="GG53">
            <v>931.5</v>
          </cell>
          <cell r="GH53">
            <v>0</v>
          </cell>
          <cell r="GI53">
            <v>14143.93</v>
          </cell>
          <cell r="GJ53">
            <v>3959.2800000000025</v>
          </cell>
          <cell r="GK53">
            <v>12563.46</v>
          </cell>
          <cell r="GL53">
            <v>2735.88</v>
          </cell>
          <cell r="GM53">
            <v>13097.45</v>
          </cell>
          <cell r="GN53">
            <v>0</v>
          </cell>
          <cell r="GO53">
            <v>9509.08</v>
          </cell>
          <cell r="GP53">
            <v>43317.46</v>
          </cell>
          <cell r="GQ53">
            <v>8807.09</v>
          </cell>
          <cell r="GR53">
            <v>0</v>
          </cell>
          <cell r="GS53">
            <v>8811.6200000000008</v>
          </cell>
          <cell r="GT53">
            <v>6633.1</v>
          </cell>
          <cell r="GU53">
            <v>1035.74</v>
          </cell>
          <cell r="GV53">
            <v>41915.64</v>
          </cell>
          <cell r="GW53">
            <v>4681.1400000000003</v>
          </cell>
          <cell r="GX53">
            <v>9647.7000000000007</v>
          </cell>
          <cell r="GY53">
            <v>17191.34</v>
          </cell>
          <cell r="GZ53">
            <v>0</v>
          </cell>
          <cell r="HA53">
            <v>0</v>
          </cell>
          <cell r="HB53">
            <v>11740.8</v>
          </cell>
          <cell r="HC53">
            <v>0</v>
          </cell>
          <cell r="HD53">
            <v>0</v>
          </cell>
          <cell r="HE53">
            <v>19072.22</v>
          </cell>
          <cell r="HF53">
            <v>0</v>
          </cell>
          <cell r="HG53">
            <v>0</v>
          </cell>
          <cell r="HH53">
            <v>1</v>
          </cell>
          <cell r="HI53">
            <v>0</v>
          </cell>
          <cell r="HJ53">
            <v>0</v>
          </cell>
          <cell r="HK53">
            <v>0</v>
          </cell>
          <cell r="HL53">
            <v>0</v>
          </cell>
          <cell r="HM53">
            <v>53408</v>
          </cell>
          <cell r="HN53">
            <v>71370.829999999842</v>
          </cell>
          <cell r="HO53">
            <v>20032.75</v>
          </cell>
        </row>
        <row r="54">
          <cell r="B54" t="str">
            <v>EE317</v>
          </cell>
          <cell r="C54">
            <v>-43274.98</v>
          </cell>
          <cell r="D54">
            <v>0</v>
          </cell>
          <cell r="E54">
            <v>-29366.66</v>
          </cell>
          <cell r="F54">
            <v>0</v>
          </cell>
          <cell r="G54">
            <v>-21193.67</v>
          </cell>
          <cell r="H54">
            <v>-22491</v>
          </cell>
          <cell r="I54">
            <v>-15408.21</v>
          </cell>
          <cell r="J54">
            <v>-12968.92</v>
          </cell>
          <cell r="K54">
            <v>-6908.97</v>
          </cell>
          <cell r="L54">
            <v>0</v>
          </cell>
          <cell r="M54">
            <v>0</v>
          </cell>
          <cell r="N54">
            <v>-1711.5</v>
          </cell>
          <cell r="O54">
            <v>-7937.74</v>
          </cell>
          <cell r="P54">
            <v>0</v>
          </cell>
          <cell r="Q54">
            <v>0</v>
          </cell>
          <cell r="R54">
            <v>0</v>
          </cell>
          <cell r="S54">
            <v>0</v>
          </cell>
          <cell r="T54">
            <v>223650.78</v>
          </cell>
          <cell r="U54">
            <v>2703.12</v>
          </cell>
          <cell r="V54">
            <v>0</v>
          </cell>
          <cell r="W54">
            <v>0</v>
          </cell>
          <cell r="X54">
            <v>30199.25</v>
          </cell>
          <cell r="Y54">
            <v>0</v>
          </cell>
          <cell r="Z54">
            <v>11678.99</v>
          </cell>
          <cell r="AA54">
            <v>5214.12</v>
          </cell>
          <cell r="AB54">
            <v>112908.84</v>
          </cell>
          <cell r="AC54">
            <v>8186.03</v>
          </cell>
          <cell r="AD54">
            <v>0</v>
          </cell>
          <cell r="AE54">
            <v>7979.75</v>
          </cell>
          <cell r="AF54">
            <v>0</v>
          </cell>
          <cell r="AG54">
            <v>20962.62</v>
          </cell>
          <cell r="AH54">
            <v>1359.16</v>
          </cell>
          <cell r="AI54">
            <v>13839.81</v>
          </cell>
          <cell r="AJ54">
            <v>0</v>
          </cell>
          <cell r="AK54">
            <v>3994.26</v>
          </cell>
          <cell r="AL54">
            <v>20517.650000000001</v>
          </cell>
          <cell r="AM54">
            <v>4123.32</v>
          </cell>
          <cell r="AN54">
            <v>0</v>
          </cell>
          <cell r="AO54">
            <v>7664.09</v>
          </cell>
          <cell r="AP54">
            <v>1730</v>
          </cell>
          <cell r="AQ54">
            <v>428.57</v>
          </cell>
          <cell r="AR54">
            <v>20751.189999999999</v>
          </cell>
          <cell r="AS54">
            <v>9650.43</v>
          </cell>
          <cell r="AT54">
            <v>8141.47</v>
          </cell>
          <cell r="AU54">
            <v>18134.259999999998</v>
          </cell>
          <cell r="AV54">
            <v>0</v>
          </cell>
          <cell r="AW54">
            <v>5188.72</v>
          </cell>
          <cell r="AX54">
            <v>0</v>
          </cell>
          <cell r="AY54">
            <v>0</v>
          </cell>
          <cell r="AZ54">
            <v>-1279.96</v>
          </cell>
          <cell r="BA54">
            <v>1373.35</v>
          </cell>
          <cell r="BC54">
            <v>377838.9099999998</v>
          </cell>
          <cell r="BE54">
            <v>0</v>
          </cell>
          <cell r="BF54">
            <v>0</v>
          </cell>
          <cell r="BG54">
            <v>0</v>
          </cell>
          <cell r="BH54">
            <v>0</v>
          </cell>
          <cell r="BI54">
            <v>0</v>
          </cell>
          <cell r="BJ54">
            <v>0</v>
          </cell>
          <cell r="BK54">
            <v>0</v>
          </cell>
          <cell r="BL54">
            <v>0</v>
          </cell>
          <cell r="BM54">
            <v>0</v>
          </cell>
          <cell r="BN54">
            <v>0</v>
          </cell>
          <cell r="BO54">
            <v>0</v>
          </cell>
          <cell r="BP54">
            <v>0</v>
          </cell>
          <cell r="BR54">
            <v>93.389999999999873</v>
          </cell>
          <cell r="BS54">
            <v>0</v>
          </cell>
          <cell r="BT54">
            <v>93.389999999999873</v>
          </cell>
          <cell r="BU54">
            <v>-1711.5</v>
          </cell>
          <cell r="BV54">
            <v>20611.04</v>
          </cell>
          <cell r="BX54">
            <v>377838.17</v>
          </cell>
          <cell r="BY54">
            <v>377838.17</v>
          </cell>
          <cell r="BZ54">
            <v>377838.9099999998</v>
          </cell>
          <cell r="CB54">
            <v>-0.73999999981606379</v>
          </cell>
          <cell r="CC54">
            <v>0.74</v>
          </cell>
          <cell r="CD54">
            <v>0</v>
          </cell>
          <cell r="CE54">
            <v>317</v>
          </cell>
          <cell r="CF54">
            <v>59601.909999999916</v>
          </cell>
          <cell r="CG54">
            <v>72802.0900000002</v>
          </cell>
          <cell r="CH54">
            <v>0</v>
          </cell>
          <cell r="CI54">
            <v>0</v>
          </cell>
          <cell r="CK54">
            <v>391039</v>
          </cell>
          <cell r="CL54">
            <v>0</v>
          </cell>
          <cell r="CM54">
            <v>-26255.13</v>
          </cell>
          <cell r="CN54">
            <v>0</v>
          </cell>
          <cell r="CO54">
            <v>0</v>
          </cell>
          <cell r="CP54">
            <v>0</v>
          </cell>
          <cell r="CQ54">
            <v>-6900</v>
          </cell>
          <cell r="CR54">
            <v>-6879</v>
          </cell>
          <cell r="CS54"/>
          <cell r="CT54">
            <v>434313.98</v>
          </cell>
          <cell r="CU54">
            <v>-8712</v>
          </cell>
          <cell r="CW54">
            <v>0</v>
          </cell>
          <cell r="CY54">
            <v>-13779</v>
          </cell>
          <cell r="DE54">
            <v>434313.98</v>
          </cell>
          <cell r="DF54">
            <v>0</v>
          </cell>
          <cell r="DG54">
            <v>29366.66</v>
          </cell>
          <cell r="DH54">
            <v>0</v>
          </cell>
          <cell r="DI54">
            <v>21193.67</v>
          </cell>
          <cell r="DJ54">
            <v>8712</v>
          </cell>
          <cell r="DK54">
            <v>15408.21</v>
          </cell>
          <cell r="DL54">
            <v>12968.92</v>
          </cell>
          <cell r="DM54">
            <v>0</v>
          </cell>
          <cell r="DN54">
            <v>12968.92</v>
          </cell>
          <cell r="DO54">
            <v>6908.97</v>
          </cell>
          <cell r="DP54">
            <v>0</v>
          </cell>
          <cell r="DQ54">
            <v>0</v>
          </cell>
          <cell r="DR54">
            <v>1711.5</v>
          </cell>
          <cell r="DS54">
            <v>7937.74</v>
          </cell>
          <cell r="DT54">
            <v>0</v>
          </cell>
          <cell r="DU54">
            <v>0</v>
          </cell>
          <cell r="DV54">
            <v>0</v>
          </cell>
          <cell r="DW54">
            <v>0</v>
          </cell>
          <cell r="DX54">
            <v>0</v>
          </cell>
          <cell r="DY54">
            <v>0</v>
          </cell>
          <cell r="DZ54">
            <v>0</v>
          </cell>
          <cell r="EA54">
            <v>13779</v>
          </cell>
          <cell r="EB54">
            <v>317</v>
          </cell>
          <cell r="EC54">
            <v>9353332</v>
          </cell>
          <cell r="ED54">
            <v>3332</v>
          </cell>
          <cell r="EE54" t="str">
            <v>Orford Church of England Voluntary Aided Primary School</v>
          </cell>
          <cell r="EF54" t="str">
            <v>Miss Gemma Cannon</v>
          </cell>
          <cell r="EG54" t="str">
            <v>ad.orford.p@talk21.com</v>
          </cell>
          <cell r="EH54" t="str">
            <v>'01394450281</v>
          </cell>
          <cell r="ET54" t="str">
            <v>Y</v>
          </cell>
          <cell r="EU54" t="str">
            <v>FINAL</v>
          </cell>
          <cell r="EV54" t="str">
            <v>Y</v>
          </cell>
          <cell r="EW54" t="str">
            <v>Accruals</v>
          </cell>
          <cell r="EX54" t="str">
            <v>N</v>
          </cell>
          <cell r="EY54" t="str">
            <v>N</v>
          </cell>
          <cell r="EZ54">
            <v>59601.909999999916</v>
          </cell>
          <cell r="FA54">
            <v>0</v>
          </cell>
          <cell r="FB54">
            <v>14571.07</v>
          </cell>
          <cell r="FC54">
            <v>434313.98</v>
          </cell>
          <cell r="FD54">
            <v>0</v>
          </cell>
          <cell r="FE54">
            <v>29366.66</v>
          </cell>
          <cell r="FF54">
            <v>0</v>
          </cell>
          <cell r="FG54">
            <v>21193.67</v>
          </cell>
          <cell r="FH54">
            <v>8712</v>
          </cell>
          <cell r="FI54">
            <v>15408.21</v>
          </cell>
          <cell r="FJ54">
            <v>0</v>
          </cell>
          <cell r="FK54">
            <v>12968.92</v>
          </cell>
          <cell r="FL54">
            <v>6908.97</v>
          </cell>
          <cell r="FM54">
            <v>0</v>
          </cell>
          <cell r="FN54">
            <v>0</v>
          </cell>
          <cell r="FO54">
            <v>1711.5</v>
          </cell>
          <cell r="FP54">
            <v>7937.74</v>
          </cell>
          <cell r="FQ54">
            <v>0</v>
          </cell>
          <cell r="FR54">
            <v>0</v>
          </cell>
          <cell r="FS54">
            <v>0</v>
          </cell>
          <cell r="FT54">
            <v>0</v>
          </cell>
          <cell r="FU54">
            <v>0</v>
          </cell>
          <cell r="FV54">
            <v>0</v>
          </cell>
          <cell r="FW54">
            <v>13779</v>
          </cell>
          <cell r="FX54">
            <v>223650.78</v>
          </cell>
          <cell r="FY54">
            <v>2703.12</v>
          </cell>
          <cell r="FZ54">
            <v>119270.87</v>
          </cell>
          <cell r="GA54">
            <v>0</v>
          </cell>
          <cell r="GB54">
            <v>30199.25</v>
          </cell>
          <cell r="GC54">
            <v>0</v>
          </cell>
          <cell r="GD54">
            <v>15682.68</v>
          </cell>
          <cell r="GE54">
            <v>1210.4300000000003</v>
          </cell>
          <cell r="GF54">
            <v>1047</v>
          </cell>
          <cell r="GG54">
            <v>777</v>
          </cell>
          <cell r="GH54">
            <v>0</v>
          </cell>
          <cell r="GI54">
            <v>7979.75</v>
          </cell>
          <cell r="GJ54">
            <v>0</v>
          </cell>
          <cell r="GK54">
            <v>20962.62</v>
          </cell>
          <cell r="GL54">
            <v>1359.16</v>
          </cell>
          <cell r="GM54">
            <v>13839.81</v>
          </cell>
          <cell r="GN54">
            <v>0</v>
          </cell>
          <cell r="GO54">
            <v>3994.26</v>
          </cell>
          <cell r="GP54">
            <v>20611.04</v>
          </cell>
          <cell r="GQ54">
            <v>4123.32</v>
          </cell>
          <cell r="GR54">
            <v>0</v>
          </cell>
          <cell r="GS54">
            <v>7664.09</v>
          </cell>
          <cell r="GT54">
            <v>1730</v>
          </cell>
          <cell r="GU54">
            <v>429.31</v>
          </cell>
          <cell r="GV54">
            <v>20751.189999999999</v>
          </cell>
          <cell r="GW54">
            <v>9650.43</v>
          </cell>
          <cell r="GX54">
            <v>8141.47</v>
          </cell>
          <cell r="GY54">
            <v>18134.259999999998</v>
          </cell>
          <cell r="GZ54">
            <v>0</v>
          </cell>
          <cell r="HA54">
            <v>0</v>
          </cell>
          <cell r="HB54">
            <v>5188.72</v>
          </cell>
          <cell r="HC54">
            <v>0</v>
          </cell>
          <cell r="HD54">
            <v>0</v>
          </cell>
          <cell r="HE54">
            <v>19054.32</v>
          </cell>
          <cell r="HF54">
            <v>0</v>
          </cell>
          <cell r="HG54">
            <v>0</v>
          </cell>
          <cell r="HH54">
            <v>1</v>
          </cell>
          <cell r="HI54">
            <v>0</v>
          </cell>
          <cell r="HJ54">
            <v>0</v>
          </cell>
          <cell r="HK54">
            <v>0</v>
          </cell>
          <cell r="HL54">
            <v>0</v>
          </cell>
          <cell r="HM54">
            <v>0</v>
          </cell>
          <cell r="HN54">
            <v>72802.000000000116</v>
          </cell>
          <cell r="HO54">
            <v>33625.39</v>
          </cell>
        </row>
        <row r="55">
          <cell r="B55" t="str">
            <v>EE318</v>
          </cell>
          <cell r="C55">
            <v>0</v>
          </cell>
          <cell r="D55">
            <v>0</v>
          </cell>
          <cell r="E55">
            <v>0</v>
          </cell>
          <cell r="F55">
            <v>0</v>
          </cell>
          <cell r="G55">
            <v>0</v>
          </cell>
          <cell r="H55">
            <v>0</v>
          </cell>
          <cell r="I55">
            <v>0</v>
          </cell>
          <cell r="J55">
            <v>-677.64</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C55">
            <v>-677.64</v>
          </cell>
          <cell r="BE55">
            <v>0</v>
          </cell>
          <cell r="BF55">
            <v>0</v>
          </cell>
          <cell r="BG55">
            <v>0</v>
          </cell>
          <cell r="BH55">
            <v>0</v>
          </cell>
          <cell r="BI55">
            <v>0</v>
          </cell>
          <cell r="BJ55">
            <v>0</v>
          </cell>
          <cell r="BK55">
            <v>0</v>
          </cell>
          <cell r="BL55">
            <v>0</v>
          </cell>
          <cell r="BM55">
            <v>0</v>
          </cell>
          <cell r="BN55">
            <v>0</v>
          </cell>
          <cell r="BO55">
            <v>0</v>
          </cell>
          <cell r="BP55">
            <v>0</v>
          </cell>
          <cell r="BR55">
            <v>0</v>
          </cell>
          <cell r="BS55">
            <v>0</v>
          </cell>
          <cell r="BT55">
            <v>0</v>
          </cell>
          <cell r="BU55">
            <v>0</v>
          </cell>
          <cell r="BV55">
            <v>0</v>
          </cell>
          <cell r="BX55">
            <v>-677.64</v>
          </cell>
          <cell r="BY55">
            <v>-677.64</v>
          </cell>
          <cell r="BZ55">
            <v>-677.64</v>
          </cell>
          <cell r="CB55">
            <v>0</v>
          </cell>
          <cell r="CC55">
            <v>0</v>
          </cell>
          <cell r="CD55">
            <v>0</v>
          </cell>
          <cell r="CE55">
            <v>318</v>
          </cell>
          <cell r="CF55">
            <v>0</v>
          </cell>
          <cell r="CG55">
            <v>0</v>
          </cell>
          <cell r="CH55">
            <v>0</v>
          </cell>
          <cell r="CI55">
            <v>0</v>
          </cell>
          <cell r="CK55">
            <v>0</v>
          </cell>
          <cell r="CL55">
            <v>0</v>
          </cell>
          <cell r="CM55">
            <v>0</v>
          </cell>
          <cell r="CN55">
            <v>0</v>
          </cell>
          <cell r="CO55">
            <v>0</v>
          </cell>
          <cell r="CP55">
            <v>0</v>
          </cell>
          <cell r="CQ55">
            <v>0</v>
          </cell>
          <cell r="CR55">
            <v>0</v>
          </cell>
          <cell r="CS55"/>
          <cell r="CT55">
            <v>0</v>
          </cell>
          <cell r="CU55">
            <v>0</v>
          </cell>
          <cell r="CW55">
            <v>0</v>
          </cell>
          <cell r="CY55">
            <v>0</v>
          </cell>
          <cell r="DE55">
            <v>0</v>
          </cell>
          <cell r="DF55">
            <v>0</v>
          </cell>
          <cell r="DG55">
            <v>0</v>
          </cell>
          <cell r="DH55">
            <v>0</v>
          </cell>
          <cell r="DI55">
            <v>0</v>
          </cell>
          <cell r="DJ55">
            <v>0</v>
          </cell>
          <cell r="DK55">
            <v>0</v>
          </cell>
          <cell r="DL55">
            <v>677.64</v>
          </cell>
          <cell r="DM55">
            <v>0</v>
          </cell>
          <cell r="DN55">
            <v>677.64</v>
          </cell>
          <cell r="DO55">
            <v>0</v>
          </cell>
          <cell r="DP55">
            <v>0</v>
          </cell>
          <cell r="DQ55">
            <v>0</v>
          </cell>
          <cell r="DR55">
            <v>0</v>
          </cell>
          <cell r="DS55">
            <v>0</v>
          </cell>
          <cell r="DT55">
            <v>0</v>
          </cell>
          <cell r="DU55">
            <v>0</v>
          </cell>
          <cell r="DV55">
            <v>0</v>
          </cell>
          <cell r="DW55">
            <v>0</v>
          </cell>
          <cell r="DX55">
            <v>0</v>
          </cell>
          <cell r="DY55">
            <v>0</v>
          </cell>
          <cell r="DZ55">
            <v>0</v>
          </cell>
          <cell r="EA55">
            <v>0</v>
          </cell>
          <cell r="EB55">
            <v>318</v>
          </cell>
          <cell r="EC55">
            <v>9352101</v>
          </cell>
          <cell r="ED55">
            <v>2101</v>
          </cell>
          <cell r="EE55" t="str">
            <v>Otley Primary School</v>
          </cell>
          <cell r="EF55" t="str">
            <v>Mrs Michaela Harris</v>
          </cell>
          <cell r="EG55" t="str">
            <v>head@owfed.co.uk</v>
          </cell>
          <cell r="EH55" t="str">
            <v>'01473890302</v>
          </cell>
          <cell r="EI55" t="str">
            <v>YES</v>
          </cell>
          <cell r="EJ55">
            <v>9352124</v>
          </cell>
          <cell r="ET55" t="str">
            <v>Y</v>
          </cell>
          <cell r="EU55" t="str">
            <v>FINAL</v>
          </cell>
          <cell r="EV55" t="str">
            <v>Y</v>
          </cell>
          <cell r="EW55" t="str">
            <v>Accruals</v>
          </cell>
          <cell r="EX55" t="str">
            <v>N</v>
          </cell>
          <cell r="EY55" t="str">
            <v>N</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1</v>
          </cell>
          <cell r="HI55">
            <v>0</v>
          </cell>
          <cell r="HJ55">
            <v>0</v>
          </cell>
          <cell r="HK55">
            <v>0</v>
          </cell>
          <cell r="HL55">
            <v>0</v>
          </cell>
          <cell r="HM55">
            <v>0</v>
          </cell>
          <cell r="HN55">
            <v>0</v>
          </cell>
          <cell r="HO55">
            <v>0</v>
          </cell>
        </row>
        <row r="56">
          <cell r="B56" t="str">
            <v>EE324</v>
          </cell>
          <cell r="C56">
            <v>-17147</v>
          </cell>
          <cell r="D56">
            <v>0</v>
          </cell>
          <cell r="E56">
            <v>-32733.34</v>
          </cell>
          <cell r="F56">
            <v>0</v>
          </cell>
          <cell r="G56">
            <v>-26517.5</v>
          </cell>
          <cell r="H56">
            <v>-28695</v>
          </cell>
          <cell r="I56">
            <v>0</v>
          </cell>
          <cell r="J56">
            <v>-1970.57</v>
          </cell>
          <cell r="K56">
            <v>-5039.3999999999996</v>
          </cell>
          <cell r="L56">
            <v>0</v>
          </cell>
          <cell r="M56">
            <v>-2944</v>
          </cell>
          <cell r="N56">
            <v>-4988.21</v>
          </cell>
          <cell r="O56">
            <v>-1470.18</v>
          </cell>
          <cell r="P56">
            <v>0</v>
          </cell>
          <cell r="Q56">
            <v>0</v>
          </cell>
          <cell r="R56">
            <v>0</v>
          </cell>
          <cell r="S56">
            <v>0</v>
          </cell>
          <cell r="T56">
            <v>311334.57</v>
          </cell>
          <cell r="U56">
            <v>5236.87</v>
          </cell>
          <cell r="V56">
            <v>0</v>
          </cell>
          <cell r="W56">
            <v>23923.87</v>
          </cell>
          <cell r="X56">
            <v>39681.56</v>
          </cell>
          <cell r="Y56">
            <v>0</v>
          </cell>
          <cell r="Z56">
            <v>11671.12</v>
          </cell>
          <cell r="AA56">
            <v>10240.08</v>
          </cell>
          <cell r="AB56">
            <v>129149.2</v>
          </cell>
          <cell r="AC56">
            <v>1585</v>
          </cell>
          <cell r="AD56">
            <v>0</v>
          </cell>
          <cell r="AE56">
            <v>4368.0600000000004</v>
          </cell>
          <cell r="AF56">
            <v>5706.37</v>
          </cell>
          <cell r="AG56">
            <v>1091.77</v>
          </cell>
          <cell r="AH56">
            <v>1305.6099999999999</v>
          </cell>
          <cell r="AI56">
            <v>12783.94</v>
          </cell>
          <cell r="AJ56">
            <v>0</v>
          </cell>
          <cell r="AK56">
            <v>2091.79</v>
          </cell>
          <cell r="AL56">
            <v>9667.74</v>
          </cell>
          <cell r="AM56">
            <v>4099.8500000000004</v>
          </cell>
          <cell r="AN56">
            <v>0</v>
          </cell>
          <cell r="AO56">
            <v>6039.18</v>
          </cell>
          <cell r="AP56">
            <v>1760</v>
          </cell>
          <cell r="AQ56">
            <v>692</v>
          </cell>
          <cell r="AR56">
            <v>19676.740000000002</v>
          </cell>
          <cell r="AS56">
            <v>0</v>
          </cell>
          <cell r="AT56">
            <v>6973.82</v>
          </cell>
          <cell r="AU56">
            <v>10860.15</v>
          </cell>
          <cell r="AV56">
            <v>0</v>
          </cell>
          <cell r="AW56">
            <v>10.41</v>
          </cell>
          <cell r="AX56">
            <v>0</v>
          </cell>
          <cell r="AY56">
            <v>0</v>
          </cell>
          <cell r="AZ56">
            <v>-954.83</v>
          </cell>
          <cell r="BA56">
            <v>529.09</v>
          </cell>
          <cell r="BC56">
            <v>484458.21999999956</v>
          </cell>
          <cell r="BE56">
            <v>-16755.28</v>
          </cell>
          <cell r="BF56">
            <v>0</v>
          </cell>
          <cell r="BG56">
            <v>0</v>
          </cell>
          <cell r="BH56">
            <v>0</v>
          </cell>
          <cell r="BI56">
            <v>0</v>
          </cell>
          <cell r="BJ56">
            <v>164</v>
          </cell>
          <cell r="BK56">
            <v>0</v>
          </cell>
          <cell r="BL56">
            <v>164</v>
          </cell>
          <cell r="BM56">
            <v>3030.74</v>
          </cell>
          <cell r="BN56">
            <v>0</v>
          </cell>
          <cell r="BO56">
            <v>3030.74</v>
          </cell>
          <cell r="BP56">
            <v>-13560.539999999999</v>
          </cell>
          <cell r="BR56">
            <v>-425.74</v>
          </cell>
          <cell r="BS56">
            <v>-425.74</v>
          </cell>
          <cell r="BT56">
            <v>0</v>
          </cell>
          <cell r="BU56">
            <v>-5413.95</v>
          </cell>
          <cell r="BV56">
            <v>9667.74</v>
          </cell>
          <cell r="BX56">
            <v>498018.75999999995</v>
          </cell>
          <cell r="BY56">
            <v>484458.22</v>
          </cell>
          <cell r="BZ56">
            <v>484458.21999999956</v>
          </cell>
          <cell r="CB56">
            <v>0</v>
          </cell>
          <cell r="CC56">
            <v>0</v>
          </cell>
          <cell r="CD56">
            <v>0</v>
          </cell>
          <cell r="CE56">
            <v>324</v>
          </cell>
          <cell r="CF56">
            <v>68349.390000000421</v>
          </cell>
          <cell r="CG56">
            <v>69950.240000000456</v>
          </cell>
          <cell r="CH56">
            <v>18129.75</v>
          </cell>
          <cell r="CI56">
            <v>31690.29</v>
          </cell>
          <cell r="CK56">
            <v>499620</v>
          </cell>
          <cell r="CL56">
            <v>0</v>
          </cell>
          <cell r="CM56">
            <v>0</v>
          </cell>
          <cell r="CN56">
            <v>0</v>
          </cell>
          <cell r="CO56">
            <v>0</v>
          </cell>
          <cell r="CP56">
            <v>0</v>
          </cell>
          <cell r="CQ56">
            <v>-7008</v>
          </cell>
          <cell r="CR56">
            <v>-11875</v>
          </cell>
          <cell r="CS56"/>
          <cell r="CT56">
            <v>516767</v>
          </cell>
          <cell r="CU56">
            <v>-9812</v>
          </cell>
          <cell r="CW56">
            <v>0</v>
          </cell>
          <cell r="CY56">
            <v>-18883</v>
          </cell>
          <cell r="DE56">
            <v>516767</v>
          </cell>
          <cell r="DF56">
            <v>0</v>
          </cell>
          <cell r="DG56">
            <v>32733.34</v>
          </cell>
          <cell r="DH56">
            <v>0</v>
          </cell>
          <cell r="DI56">
            <v>26517.5</v>
          </cell>
          <cell r="DJ56">
            <v>9812</v>
          </cell>
          <cell r="DK56">
            <v>0</v>
          </cell>
          <cell r="DL56">
            <v>1970.57</v>
          </cell>
          <cell r="DM56">
            <v>0</v>
          </cell>
          <cell r="DN56">
            <v>1970.57</v>
          </cell>
          <cell r="DO56">
            <v>5039.3999999999996</v>
          </cell>
          <cell r="DP56">
            <v>0</v>
          </cell>
          <cell r="DQ56">
            <v>2944</v>
          </cell>
          <cell r="DR56">
            <v>5413.95</v>
          </cell>
          <cell r="DS56">
            <v>1470.18</v>
          </cell>
          <cell r="DT56">
            <v>0</v>
          </cell>
          <cell r="DU56">
            <v>0</v>
          </cell>
          <cell r="DV56">
            <v>0</v>
          </cell>
          <cell r="DW56">
            <v>0</v>
          </cell>
          <cell r="DX56">
            <v>0</v>
          </cell>
          <cell r="DY56">
            <v>0</v>
          </cell>
          <cell r="DZ56">
            <v>0</v>
          </cell>
          <cell r="EA56">
            <v>18883</v>
          </cell>
          <cell r="EB56">
            <v>324</v>
          </cell>
          <cell r="EC56">
            <v>9352110</v>
          </cell>
          <cell r="ED56">
            <v>2110</v>
          </cell>
          <cell r="EE56" t="str">
            <v>Somersham Primary School</v>
          </cell>
          <cell r="EF56" t="str">
            <v>Mrs Emma Burgess</v>
          </cell>
          <cell r="EG56" t="str">
            <v>office@somershamprimary.net</v>
          </cell>
          <cell r="EH56" t="str">
            <v>'01473831251</v>
          </cell>
          <cell r="ET56" t="str">
            <v>Y</v>
          </cell>
          <cell r="EU56" t="str">
            <v>FINAL</v>
          </cell>
          <cell r="EV56" t="str">
            <v>Y</v>
          </cell>
          <cell r="EW56" t="str">
            <v>Accruals</v>
          </cell>
          <cell r="EX56" t="str">
            <v>N</v>
          </cell>
          <cell r="EY56" t="str">
            <v>N</v>
          </cell>
          <cell r="EZ56">
            <v>68349.390000000421</v>
          </cell>
          <cell r="FA56">
            <v>0</v>
          </cell>
          <cell r="FB56">
            <v>18129.75</v>
          </cell>
          <cell r="FC56">
            <v>516767</v>
          </cell>
          <cell r="FD56">
            <v>0</v>
          </cell>
          <cell r="FE56">
            <v>32733.34</v>
          </cell>
          <cell r="FF56">
            <v>0</v>
          </cell>
          <cell r="FG56">
            <v>26517.5</v>
          </cell>
          <cell r="FH56">
            <v>9812</v>
          </cell>
          <cell r="FI56">
            <v>0</v>
          </cell>
          <cell r="FJ56">
            <v>0</v>
          </cell>
          <cell r="FK56">
            <v>1970.57</v>
          </cell>
          <cell r="FL56">
            <v>5039.3999999999996</v>
          </cell>
          <cell r="FM56">
            <v>0</v>
          </cell>
          <cell r="FN56">
            <v>2944</v>
          </cell>
          <cell r="FO56">
            <v>5413.95</v>
          </cell>
          <cell r="FP56">
            <v>1470.18</v>
          </cell>
          <cell r="FQ56">
            <v>0</v>
          </cell>
          <cell r="FR56">
            <v>0</v>
          </cell>
          <cell r="FS56">
            <v>0</v>
          </cell>
          <cell r="FT56">
            <v>0</v>
          </cell>
          <cell r="FU56">
            <v>0</v>
          </cell>
          <cell r="FV56">
            <v>0</v>
          </cell>
          <cell r="FW56">
            <v>18883</v>
          </cell>
          <cell r="FX56">
            <v>311334.57</v>
          </cell>
          <cell r="FY56">
            <v>5236.87</v>
          </cell>
          <cell r="FZ56">
            <v>130536.81</v>
          </cell>
          <cell r="GA56">
            <v>23923.87</v>
          </cell>
          <cell r="GB56">
            <v>39681.56</v>
          </cell>
          <cell r="GC56">
            <v>0</v>
          </cell>
          <cell r="GD56">
            <v>18703.650000000001</v>
          </cell>
          <cell r="GE56">
            <v>3207.55</v>
          </cell>
          <cell r="GF56">
            <v>3292.64</v>
          </cell>
          <cell r="GG56">
            <v>1585</v>
          </cell>
          <cell r="GH56">
            <v>0</v>
          </cell>
          <cell r="GI56">
            <v>4368.0600000000004</v>
          </cell>
          <cell r="GJ56">
            <v>1026.1199999999981</v>
          </cell>
          <cell r="GK56">
            <v>1091.77</v>
          </cell>
          <cell r="GL56">
            <v>1305.6099999999999</v>
          </cell>
          <cell r="GM56">
            <v>12783.94</v>
          </cell>
          <cell r="GN56">
            <v>0</v>
          </cell>
          <cell r="GO56">
            <v>2091.79</v>
          </cell>
          <cell r="GP56">
            <v>9667.74</v>
          </cell>
          <cell r="GQ56">
            <v>4099.8500000000004</v>
          </cell>
          <cell r="GR56">
            <v>0</v>
          </cell>
          <cell r="GS56">
            <v>6039.18</v>
          </cell>
          <cell r="GT56">
            <v>1760</v>
          </cell>
          <cell r="GU56">
            <v>692</v>
          </cell>
          <cell r="GV56">
            <v>19676.740000000002</v>
          </cell>
          <cell r="GW56">
            <v>0</v>
          </cell>
          <cell r="GX56">
            <v>6973.82</v>
          </cell>
          <cell r="GY56">
            <v>10860.15</v>
          </cell>
          <cell r="GZ56">
            <v>0</v>
          </cell>
          <cell r="HA56">
            <v>0</v>
          </cell>
          <cell r="HB56">
            <v>10.41</v>
          </cell>
          <cell r="HC56">
            <v>0</v>
          </cell>
          <cell r="HD56">
            <v>0</v>
          </cell>
          <cell r="HE56">
            <v>16755.28</v>
          </cell>
          <cell r="HF56">
            <v>0</v>
          </cell>
          <cell r="HG56">
            <v>0</v>
          </cell>
          <cell r="HH56">
            <v>1</v>
          </cell>
          <cell r="HI56">
            <v>0</v>
          </cell>
          <cell r="HJ56">
            <v>0</v>
          </cell>
          <cell r="HK56">
            <v>164</v>
          </cell>
          <cell r="HL56">
            <v>3030.74</v>
          </cell>
          <cell r="HM56">
            <v>69950.63</v>
          </cell>
          <cell r="HN56">
            <v>5.8207660913467407E-10</v>
          </cell>
          <cell r="HO56">
            <v>31690.29</v>
          </cell>
        </row>
        <row r="57">
          <cell r="B57" t="str">
            <v>EE327</v>
          </cell>
          <cell r="C57">
            <v>-14789.13</v>
          </cell>
          <cell r="D57">
            <v>0</v>
          </cell>
          <cell r="E57">
            <v>-17800.009999999998</v>
          </cell>
          <cell r="F57">
            <v>0</v>
          </cell>
          <cell r="G57">
            <v>-17375</v>
          </cell>
          <cell r="H57">
            <v>-40248</v>
          </cell>
          <cell r="I57">
            <v>-150</v>
          </cell>
          <cell r="J57">
            <v>-24658.49</v>
          </cell>
          <cell r="K57">
            <v>-12629.06</v>
          </cell>
          <cell r="L57">
            <v>0</v>
          </cell>
          <cell r="M57">
            <v>0</v>
          </cell>
          <cell r="N57">
            <v>-11152.8</v>
          </cell>
          <cell r="O57">
            <v>-61.8</v>
          </cell>
          <cell r="P57">
            <v>0</v>
          </cell>
          <cell r="Q57">
            <v>0</v>
          </cell>
          <cell r="R57">
            <v>0</v>
          </cell>
          <cell r="S57">
            <v>0</v>
          </cell>
          <cell r="T57">
            <v>292667.09999999998</v>
          </cell>
          <cell r="U57">
            <v>31606.57</v>
          </cell>
          <cell r="V57">
            <v>0</v>
          </cell>
          <cell r="W57">
            <v>0</v>
          </cell>
          <cell r="X57">
            <v>26562.91</v>
          </cell>
          <cell r="Y57">
            <v>0</v>
          </cell>
          <cell r="Z57">
            <v>1089.24</v>
          </cell>
          <cell r="AA57">
            <v>3159.45</v>
          </cell>
          <cell r="AB57">
            <v>94621.32</v>
          </cell>
          <cell r="AC57">
            <v>1410.5</v>
          </cell>
          <cell r="AD57">
            <v>433.25</v>
          </cell>
          <cell r="AE57">
            <v>7925.79</v>
          </cell>
          <cell r="AF57">
            <v>1590</v>
          </cell>
          <cell r="AG57">
            <v>12912.72</v>
          </cell>
          <cell r="AH57">
            <v>1783.97</v>
          </cell>
          <cell r="AI57">
            <v>13050.12</v>
          </cell>
          <cell r="AJ57">
            <v>0</v>
          </cell>
          <cell r="AK57">
            <v>5789.04</v>
          </cell>
          <cell r="AL57">
            <v>21531.96</v>
          </cell>
          <cell r="AM57">
            <v>3672</v>
          </cell>
          <cell r="AN57">
            <v>433.14</v>
          </cell>
          <cell r="AO57">
            <v>7918.92</v>
          </cell>
          <cell r="AP57">
            <v>1880</v>
          </cell>
          <cell r="AQ57">
            <v>31367.83</v>
          </cell>
          <cell r="AR57">
            <v>32966.1</v>
          </cell>
          <cell r="AS57">
            <v>6675</v>
          </cell>
          <cell r="AT57">
            <v>5450.21</v>
          </cell>
          <cell r="AU57">
            <v>6061.43</v>
          </cell>
          <cell r="AV57">
            <v>0</v>
          </cell>
          <cell r="AW57">
            <v>0</v>
          </cell>
          <cell r="AX57">
            <v>0</v>
          </cell>
          <cell r="AY57">
            <v>0</v>
          </cell>
          <cell r="AZ57">
            <v>0</v>
          </cell>
          <cell r="BA57">
            <v>0</v>
          </cell>
          <cell r="BC57">
            <v>463178.4699999998</v>
          </cell>
          <cell r="BE57">
            <v>-16943.14</v>
          </cell>
          <cell r="BF57">
            <v>0</v>
          </cell>
          <cell r="BG57">
            <v>2849.8299999999995</v>
          </cell>
          <cell r="BH57">
            <v>0</v>
          </cell>
          <cell r="BI57">
            <v>2849.8299999999995</v>
          </cell>
          <cell r="BJ57">
            <v>0</v>
          </cell>
          <cell r="BK57">
            <v>0</v>
          </cell>
          <cell r="BL57">
            <v>0</v>
          </cell>
          <cell r="BM57">
            <v>3577.5</v>
          </cell>
          <cell r="BN57">
            <v>0</v>
          </cell>
          <cell r="BO57">
            <v>3577.5</v>
          </cell>
          <cell r="BP57">
            <v>-10515.81</v>
          </cell>
          <cell r="BR57">
            <v>0</v>
          </cell>
          <cell r="BS57">
            <v>0</v>
          </cell>
          <cell r="BT57">
            <v>0</v>
          </cell>
          <cell r="BU57">
            <v>-11152.8</v>
          </cell>
          <cell r="BV57">
            <v>21531.96</v>
          </cell>
          <cell r="BX57">
            <v>473694.27999999997</v>
          </cell>
          <cell r="BY57">
            <v>463178.47</v>
          </cell>
          <cell r="BZ57">
            <v>463178.4699999998</v>
          </cell>
          <cell r="CB57">
            <v>0</v>
          </cell>
          <cell r="CC57">
            <v>0</v>
          </cell>
          <cell r="CD57">
            <v>0</v>
          </cell>
          <cell r="CE57">
            <v>327</v>
          </cell>
          <cell r="CF57">
            <v>131368.0300000002</v>
          </cell>
          <cell r="CG57">
            <v>139115.7200000002</v>
          </cell>
          <cell r="CH57">
            <v>12026.719999999998</v>
          </cell>
          <cell r="CI57">
            <v>22542.53</v>
          </cell>
          <cell r="CK57">
            <v>481442</v>
          </cell>
          <cell r="CL57">
            <v>0</v>
          </cell>
          <cell r="CM57">
            <v>0</v>
          </cell>
          <cell r="CN57">
            <v>0</v>
          </cell>
          <cell r="CO57">
            <v>0</v>
          </cell>
          <cell r="CP57">
            <v>-10200</v>
          </cell>
          <cell r="CQ57">
            <v>-16827</v>
          </cell>
          <cell r="CR57">
            <v>-12801</v>
          </cell>
          <cell r="CS57"/>
          <cell r="CT57">
            <v>496231.13</v>
          </cell>
          <cell r="CU57">
            <v>-10620</v>
          </cell>
          <cell r="CW57">
            <v>0</v>
          </cell>
          <cell r="CY57">
            <v>-29628</v>
          </cell>
          <cell r="DE57">
            <v>496231.13</v>
          </cell>
          <cell r="DF57">
            <v>0</v>
          </cell>
          <cell r="DG57">
            <v>17800.009999999998</v>
          </cell>
          <cell r="DH57">
            <v>0</v>
          </cell>
          <cell r="DI57">
            <v>17375</v>
          </cell>
          <cell r="DJ57">
            <v>10620</v>
          </cell>
          <cell r="DK57">
            <v>150</v>
          </cell>
          <cell r="DL57">
            <v>24658.49</v>
          </cell>
          <cell r="DM57">
            <v>0</v>
          </cell>
          <cell r="DN57">
            <v>24658.49</v>
          </cell>
          <cell r="DO57">
            <v>12629.06</v>
          </cell>
          <cell r="DP57">
            <v>0</v>
          </cell>
          <cell r="DQ57">
            <v>0</v>
          </cell>
          <cell r="DR57">
            <v>11152.8</v>
          </cell>
          <cell r="DS57">
            <v>61.8</v>
          </cell>
          <cell r="DT57">
            <v>0</v>
          </cell>
          <cell r="DU57">
            <v>0</v>
          </cell>
          <cell r="DV57">
            <v>0</v>
          </cell>
          <cell r="DW57">
            <v>0</v>
          </cell>
          <cell r="DX57">
            <v>0</v>
          </cell>
          <cell r="DY57">
            <v>0</v>
          </cell>
          <cell r="DZ57">
            <v>0</v>
          </cell>
          <cell r="EA57">
            <v>29628</v>
          </cell>
          <cell r="EB57">
            <v>327</v>
          </cell>
          <cell r="EC57">
            <v>9352918</v>
          </cell>
          <cell r="ED57">
            <v>2918</v>
          </cell>
          <cell r="EE57" t="str">
            <v>Stratford St Mary Primary School</v>
          </cell>
          <cell r="EF57" t="str">
            <v>Mrs Karen Bilner</v>
          </cell>
          <cell r="EG57" t="str">
            <v>office@stratfordstmary.suffolk.sch.uk</v>
          </cell>
          <cell r="EH57" t="str">
            <v>'01206323236</v>
          </cell>
          <cell r="ET57" t="str">
            <v>Y</v>
          </cell>
          <cell r="EU57" t="str">
            <v>FINAL</v>
          </cell>
          <cell r="EV57" t="str">
            <v>Y</v>
          </cell>
          <cell r="EW57" t="str">
            <v>Accruals</v>
          </cell>
          <cell r="EX57" t="str">
            <v>N</v>
          </cell>
          <cell r="EY57" t="str">
            <v>N</v>
          </cell>
          <cell r="EZ57">
            <v>131368.0300000002</v>
          </cell>
          <cell r="FA57">
            <v>0</v>
          </cell>
          <cell r="FB57">
            <v>12026.719999999998</v>
          </cell>
          <cell r="FC57">
            <v>496231.13</v>
          </cell>
          <cell r="FD57">
            <v>0</v>
          </cell>
          <cell r="FE57">
            <v>17800.009999999998</v>
          </cell>
          <cell r="FF57">
            <v>0</v>
          </cell>
          <cell r="FG57">
            <v>17375</v>
          </cell>
          <cell r="FH57">
            <v>10620</v>
          </cell>
          <cell r="FI57">
            <v>150</v>
          </cell>
          <cell r="FJ57">
            <v>0</v>
          </cell>
          <cell r="FK57">
            <v>24658.49</v>
          </cell>
          <cell r="FL57">
            <v>12629.06</v>
          </cell>
          <cell r="FM57">
            <v>0</v>
          </cell>
          <cell r="FN57">
            <v>0</v>
          </cell>
          <cell r="FO57">
            <v>11152.8</v>
          </cell>
          <cell r="FP57">
            <v>61.8</v>
          </cell>
          <cell r="FQ57">
            <v>0</v>
          </cell>
          <cell r="FR57">
            <v>0</v>
          </cell>
          <cell r="FS57">
            <v>0</v>
          </cell>
          <cell r="FT57">
            <v>0</v>
          </cell>
          <cell r="FU57">
            <v>0</v>
          </cell>
          <cell r="FV57">
            <v>0</v>
          </cell>
          <cell r="FW57">
            <v>29628</v>
          </cell>
          <cell r="FX57">
            <v>292667.09999999998</v>
          </cell>
          <cell r="FY57">
            <v>31606.57</v>
          </cell>
          <cell r="FZ57">
            <v>91766.319999999963</v>
          </cell>
          <cell r="GA57">
            <v>0</v>
          </cell>
          <cell r="GB57">
            <v>26562.91</v>
          </cell>
          <cell r="GC57">
            <v>0</v>
          </cell>
          <cell r="GD57">
            <v>1089.24</v>
          </cell>
          <cell r="GE57">
            <v>3159.45</v>
          </cell>
          <cell r="GF57">
            <v>2855</v>
          </cell>
          <cell r="GG57">
            <v>1410.5</v>
          </cell>
          <cell r="GH57">
            <v>433.25</v>
          </cell>
          <cell r="GI57">
            <v>7925.79</v>
          </cell>
          <cell r="GJ57">
            <v>1590</v>
          </cell>
          <cell r="GK57">
            <v>12912.72</v>
          </cell>
          <cell r="GL57">
            <v>1783.97</v>
          </cell>
          <cell r="GM57">
            <v>13050.12</v>
          </cell>
          <cell r="GN57">
            <v>0</v>
          </cell>
          <cell r="GO57">
            <v>5789.04</v>
          </cell>
          <cell r="GP57">
            <v>21531.96</v>
          </cell>
          <cell r="GQ57">
            <v>4105.1400000000003</v>
          </cell>
          <cell r="GR57">
            <v>0</v>
          </cell>
          <cell r="GS57">
            <v>7918.92</v>
          </cell>
          <cell r="GT57">
            <v>1880</v>
          </cell>
          <cell r="GU57">
            <v>31367.83</v>
          </cell>
          <cell r="GV57">
            <v>32966.1</v>
          </cell>
          <cell r="GW57">
            <v>6675</v>
          </cell>
          <cell r="GX57">
            <v>5450.21</v>
          </cell>
          <cell r="GY57">
            <v>6061.43</v>
          </cell>
          <cell r="GZ57">
            <v>0</v>
          </cell>
          <cell r="HA57">
            <v>0</v>
          </cell>
          <cell r="HB57">
            <v>0</v>
          </cell>
          <cell r="HC57">
            <v>0</v>
          </cell>
          <cell r="HD57">
            <v>0</v>
          </cell>
          <cell r="HE57">
            <v>16943.14</v>
          </cell>
          <cell r="HF57">
            <v>0</v>
          </cell>
          <cell r="HG57">
            <v>0</v>
          </cell>
          <cell r="HH57">
            <v>1</v>
          </cell>
          <cell r="HI57">
            <v>0</v>
          </cell>
          <cell r="HJ57">
            <v>2849.8299999999995</v>
          </cell>
          <cell r="HK57">
            <v>0</v>
          </cell>
          <cell r="HL57">
            <v>3577.5</v>
          </cell>
          <cell r="HM57">
            <v>0</v>
          </cell>
          <cell r="HN57">
            <v>139115.75000000041</v>
          </cell>
          <cell r="HO57">
            <v>22542.53</v>
          </cell>
        </row>
        <row r="58">
          <cell r="B58" t="str">
            <v>EE331</v>
          </cell>
          <cell r="C58">
            <v>-15656.85</v>
          </cell>
          <cell r="D58">
            <v>0</v>
          </cell>
          <cell r="E58">
            <v>-4500</v>
          </cell>
          <cell r="F58">
            <v>0</v>
          </cell>
          <cell r="G58">
            <v>-16670</v>
          </cell>
          <cell r="H58">
            <v>-27820</v>
          </cell>
          <cell r="I58">
            <v>-1301.46</v>
          </cell>
          <cell r="J58">
            <v>-23635.27</v>
          </cell>
          <cell r="K58">
            <v>-5788.91</v>
          </cell>
          <cell r="L58">
            <v>0</v>
          </cell>
          <cell r="M58">
            <v>0</v>
          </cell>
          <cell r="N58">
            <v>-6790</v>
          </cell>
          <cell r="O58">
            <v>-6128.86</v>
          </cell>
          <cell r="P58">
            <v>0</v>
          </cell>
          <cell r="Q58">
            <v>0</v>
          </cell>
          <cell r="R58">
            <v>0</v>
          </cell>
          <cell r="S58">
            <v>0</v>
          </cell>
          <cell r="T58">
            <v>264013.69</v>
          </cell>
          <cell r="U58">
            <v>0</v>
          </cell>
          <cell r="V58">
            <v>0</v>
          </cell>
          <cell r="W58">
            <v>12951.44</v>
          </cell>
          <cell r="X58">
            <v>29021.56</v>
          </cell>
          <cell r="Y58">
            <v>0</v>
          </cell>
          <cell r="Z58">
            <v>15591.85</v>
          </cell>
          <cell r="AA58">
            <v>2316.58</v>
          </cell>
          <cell r="AB58">
            <v>62015.53</v>
          </cell>
          <cell r="AC58">
            <v>0</v>
          </cell>
          <cell r="AD58">
            <v>0</v>
          </cell>
          <cell r="AE58">
            <v>5888.87</v>
          </cell>
          <cell r="AF58">
            <v>5621.62</v>
          </cell>
          <cell r="AG58">
            <v>579.9</v>
          </cell>
          <cell r="AH58">
            <v>307.51</v>
          </cell>
          <cell r="AI58">
            <v>14777.02</v>
          </cell>
          <cell r="AJ58">
            <v>0</v>
          </cell>
          <cell r="AK58">
            <v>2727.19</v>
          </cell>
          <cell r="AL58">
            <v>19552.34</v>
          </cell>
          <cell r="AM58">
            <v>2785</v>
          </cell>
          <cell r="AN58">
            <v>0</v>
          </cell>
          <cell r="AO58">
            <v>8000.9</v>
          </cell>
          <cell r="AP58">
            <v>1930.88</v>
          </cell>
          <cell r="AQ58">
            <v>4565.18</v>
          </cell>
          <cell r="AR58">
            <v>20411.22</v>
          </cell>
          <cell r="AS58">
            <v>-1000</v>
          </cell>
          <cell r="AT58">
            <v>6976.67</v>
          </cell>
          <cell r="AU58">
            <v>14493.86</v>
          </cell>
          <cell r="AV58">
            <v>0</v>
          </cell>
          <cell r="AW58">
            <v>0</v>
          </cell>
          <cell r="AX58">
            <v>0</v>
          </cell>
          <cell r="AY58">
            <v>0</v>
          </cell>
          <cell r="AZ58">
            <v>-1745.01</v>
          </cell>
          <cell r="BA58">
            <v>1376.06</v>
          </cell>
          <cell r="BC58">
            <v>370419.78000000009</v>
          </cell>
          <cell r="BE58">
            <v>-16598.73</v>
          </cell>
          <cell r="BF58">
            <v>0</v>
          </cell>
          <cell r="BG58">
            <v>0</v>
          </cell>
          <cell r="BH58">
            <v>0</v>
          </cell>
          <cell r="BI58">
            <v>0</v>
          </cell>
          <cell r="BJ58">
            <v>0</v>
          </cell>
          <cell r="BK58">
            <v>0</v>
          </cell>
          <cell r="BL58">
            <v>0</v>
          </cell>
          <cell r="BM58">
            <v>2150</v>
          </cell>
          <cell r="BN58">
            <v>0</v>
          </cell>
          <cell r="BO58">
            <v>2150</v>
          </cell>
          <cell r="BP58">
            <v>-14448.73</v>
          </cell>
          <cell r="BR58">
            <v>-368.95000000000005</v>
          </cell>
          <cell r="BS58">
            <v>-368.95000000000005</v>
          </cell>
          <cell r="BT58">
            <v>0</v>
          </cell>
          <cell r="BU58">
            <v>-7158.95</v>
          </cell>
          <cell r="BV58">
            <v>19552.34</v>
          </cell>
          <cell r="BX58">
            <v>384868.51</v>
          </cell>
          <cell r="BY58">
            <v>370419.78</v>
          </cell>
          <cell r="BZ58">
            <v>370419.78000000009</v>
          </cell>
          <cell r="CB58">
            <v>0</v>
          </cell>
          <cell r="CC58">
            <v>0</v>
          </cell>
          <cell r="CD58">
            <v>0</v>
          </cell>
          <cell r="CE58">
            <v>331</v>
          </cell>
          <cell r="CF58">
            <v>84020.15000000014</v>
          </cell>
          <cell r="CG58">
            <v>104725.48999999993</v>
          </cell>
          <cell r="CH58">
            <v>591.98999999999978</v>
          </cell>
          <cell r="CI58">
            <v>15040.72</v>
          </cell>
          <cell r="CK58">
            <v>405574</v>
          </cell>
          <cell r="CL58">
            <v>0</v>
          </cell>
          <cell r="CM58">
            <v>0</v>
          </cell>
          <cell r="CN58">
            <v>0</v>
          </cell>
          <cell r="CO58">
            <v>0</v>
          </cell>
          <cell r="CP58">
            <v>0</v>
          </cell>
          <cell r="CQ58">
            <v>-16709</v>
          </cell>
          <cell r="CR58">
            <v>-9236</v>
          </cell>
          <cell r="CS58"/>
          <cell r="CT58">
            <v>421230.85</v>
          </cell>
          <cell r="CU58">
            <v>-1875</v>
          </cell>
          <cell r="CW58">
            <v>0</v>
          </cell>
          <cell r="CY58">
            <v>-25945</v>
          </cell>
          <cell r="DE58">
            <v>421230.85</v>
          </cell>
          <cell r="DF58">
            <v>0</v>
          </cell>
          <cell r="DG58">
            <v>4500</v>
          </cell>
          <cell r="DH58">
            <v>0</v>
          </cell>
          <cell r="DI58">
            <v>16670</v>
          </cell>
          <cell r="DJ58">
            <v>1875</v>
          </cell>
          <cell r="DK58">
            <v>1301.46</v>
          </cell>
          <cell r="DL58">
            <v>23635.27</v>
          </cell>
          <cell r="DM58">
            <v>0</v>
          </cell>
          <cell r="DN58">
            <v>23635.27</v>
          </cell>
          <cell r="DO58">
            <v>5788.91</v>
          </cell>
          <cell r="DP58">
            <v>0</v>
          </cell>
          <cell r="DQ58">
            <v>0</v>
          </cell>
          <cell r="DR58">
            <v>7158.95</v>
          </cell>
          <cell r="DS58">
            <v>6128.86</v>
          </cell>
          <cell r="DT58">
            <v>0</v>
          </cell>
          <cell r="DU58">
            <v>0</v>
          </cell>
          <cell r="DV58">
            <v>0</v>
          </cell>
          <cell r="DW58">
            <v>0</v>
          </cell>
          <cell r="DX58">
            <v>0</v>
          </cell>
          <cell r="DY58">
            <v>0</v>
          </cell>
          <cell r="DZ58">
            <v>0</v>
          </cell>
          <cell r="EA58">
            <v>25945</v>
          </cell>
          <cell r="EB58">
            <v>331</v>
          </cell>
          <cell r="EC58">
            <v>9353104</v>
          </cell>
          <cell r="ED58">
            <v>3104</v>
          </cell>
          <cell r="EE58" t="str">
            <v>Tattingstone Church of England Voluntary Controlled Primary School</v>
          </cell>
          <cell r="EF58" t="str">
            <v>Mrs Beverley Derrett</v>
          </cell>
          <cell r="EG58" t="str">
            <v>admin@tattingstone.suffolk.sch.uk</v>
          </cell>
          <cell r="EH58" t="str">
            <v>'01473328488</v>
          </cell>
          <cell r="ET58" t="str">
            <v>Y</v>
          </cell>
          <cell r="EU58" t="str">
            <v>FINAL</v>
          </cell>
          <cell r="EV58" t="str">
            <v>Y</v>
          </cell>
          <cell r="EW58" t="str">
            <v>Accruals</v>
          </cell>
          <cell r="EX58" t="str">
            <v>N</v>
          </cell>
          <cell r="EY58" t="str">
            <v>N</v>
          </cell>
          <cell r="EZ58">
            <v>84020.15000000014</v>
          </cell>
          <cell r="FA58">
            <v>0</v>
          </cell>
          <cell r="FB58">
            <v>591.98999999999978</v>
          </cell>
          <cell r="FC58">
            <v>421230.85</v>
          </cell>
          <cell r="FD58">
            <v>0</v>
          </cell>
          <cell r="FE58">
            <v>4500</v>
          </cell>
          <cell r="FF58">
            <v>0</v>
          </cell>
          <cell r="FG58">
            <v>16670</v>
          </cell>
          <cell r="FH58">
            <v>1875</v>
          </cell>
          <cell r="FI58">
            <v>2301.46</v>
          </cell>
          <cell r="FJ58">
            <v>0</v>
          </cell>
          <cell r="FK58">
            <v>23635.27</v>
          </cell>
          <cell r="FL58">
            <v>5788.91</v>
          </cell>
          <cell r="FM58">
            <v>0</v>
          </cell>
          <cell r="FN58">
            <v>0</v>
          </cell>
          <cell r="FO58">
            <v>7158.95</v>
          </cell>
          <cell r="FP58">
            <v>6128.86</v>
          </cell>
          <cell r="FQ58">
            <v>0</v>
          </cell>
          <cell r="FR58">
            <v>0</v>
          </cell>
          <cell r="FS58">
            <v>0</v>
          </cell>
          <cell r="FT58">
            <v>0</v>
          </cell>
          <cell r="FU58">
            <v>0</v>
          </cell>
          <cell r="FV58">
            <v>0</v>
          </cell>
          <cell r="FW58">
            <v>25945</v>
          </cell>
          <cell r="FX58">
            <v>264013.69</v>
          </cell>
          <cell r="FY58">
            <v>0</v>
          </cell>
          <cell r="FZ58">
            <v>59072.380000000026</v>
          </cell>
          <cell r="GA58">
            <v>12951.44</v>
          </cell>
          <cell r="GB58">
            <v>29021.56</v>
          </cell>
          <cell r="GC58">
            <v>0</v>
          </cell>
          <cell r="GD58">
            <v>15591.85</v>
          </cell>
          <cell r="GE58">
            <v>2316.58</v>
          </cell>
          <cell r="GF58">
            <v>2943.1499999999996</v>
          </cell>
          <cell r="GG58">
            <v>0</v>
          </cell>
          <cell r="GH58">
            <v>0</v>
          </cell>
          <cell r="GI58">
            <v>5888.87</v>
          </cell>
          <cell r="GJ58">
            <v>5621.62</v>
          </cell>
          <cell r="GK58">
            <v>579.9</v>
          </cell>
          <cell r="GL58">
            <v>307.51</v>
          </cell>
          <cell r="GM58">
            <v>14777.02</v>
          </cell>
          <cell r="GN58">
            <v>0</v>
          </cell>
          <cell r="GO58">
            <v>2727.19</v>
          </cell>
          <cell r="GP58">
            <v>19552.34</v>
          </cell>
          <cell r="GQ58">
            <v>2785</v>
          </cell>
          <cell r="GR58">
            <v>0</v>
          </cell>
          <cell r="GS58">
            <v>8000.9</v>
          </cell>
          <cell r="GT58">
            <v>1930.88</v>
          </cell>
          <cell r="GU58">
            <v>4565.18</v>
          </cell>
          <cell r="GV58">
            <v>20411.22</v>
          </cell>
          <cell r="GW58">
            <v>0</v>
          </cell>
          <cell r="GX58">
            <v>6976.67</v>
          </cell>
          <cell r="GY58">
            <v>14493.86</v>
          </cell>
          <cell r="GZ58">
            <v>0</v>
          </cell>
          <cell r="HA58">
            <v>0</v>
          </cell>
          <cell r="HB58">
            <v>0</v>
          </cell>
          <cell r="HC58">
            <v>0</v>
          </cell>
          <cell r="HD58">
            <v>0</v>
          </cell>
          <cell r="HE58">
            <v>16598.73</v>
          </cell>
          <cell r="HF58">
            <v>0</v>
          </cell>
          <cell r="HG58">
            <v>0</v>
          </cell>
          <cell r="HH58">
            <v>1</v>
          </cell>
          <cell r="HI58">
            <v>0</v>
          </cell>
          <cell r="HJ58">
            <v>0</v>
          </cell>
          <cell r="HK58">
            <v>0</v>
          </cell>
          <cell r="HL58">
            <v>2150</v>
          </cell>
          <cell r="HM58">
            <v>0</v>
          </cell>
          <cell r="HN58">
            <v>104725.64000000007</v>
          </cell>
          <cell r="HO58">
            <v>15040.72</v>
          </cell>
        </row>
        <row r="59">
          <cell r="B59" t="str">
            <v>EE332</v>
          </cell>
          <cell r="C59">
            <v>-29347.88</v>
          </cell>
          <cell r="D59">
            <v>0</v>
          </cell>
          <cell r="E59">
            <v>-180760</v>
          </cell>
          <cell r="F59">
            <v>0</v>
          </cell>
          <cell r="G59">
            <v>-36452.5</v>
          </cell>
          <cell r="H59">
            <v>-50304</v>
          </cell>
          <cell r="I59">
            <v>-6325</v>
          </cell>
          <cell r="J59">
            <v>-21165.759999999998</v>
          </cell>
          <cell r="K59">
            <v>-13062.11</v>
          </cell>
          <cell r="L59">
            <v>-20790</v>
          </cell>
          <cell r="M59">
            <v>-5957.93</v>
          </cell>
          <cell r="N59">
            <v>-7470.67</v>
          </cell>
          <cell r="O59">
            <v>-230</v>
          </cell>
          <cell r="P59">
            <v>0</v>
          </cell>
          <cell r="Q59">
            <v>0</v>
          </cell>
          <cell r="R59">
            <v>0</v>
          </cell>
          <cell r="S59">
            <v>0</v>
          </cell>
          <cell r="T59">
            <v>490746.47</v>
          </cell>
          <cell r="U59">
            <v>35766.42</v>
          </cell>
          <cell r="V59">
            <v>0</v>
          </cell>
          <cell r="W59">
            <v>36298.019999999997</v>
          </cell>
          <cell r="X59">
            <v>41653.440000000002</v>
          </cell>
          <cell r="Y59">
            <v>0</v>
          </cell>
          <cell r="Z59">
            <v>28279.89</v>
          </cell>
          <cell r="AA59">
            <v>8933.39</v>
          </cell>
          <cell r="AB59">
            <v>267297.01</v>
          </cell>
          <cell r="AC59">
            <v>8072.75</v>
          </cell>
          <cell r="AD59">
            <v>36854.6</v>
          </cell>
          <cell r="AE59">
            <v>7105.37</v>
          </cell>
          <cell r="AF59">
            <v>6173.16</v>
          </cell>
          <cell r="AG59">
            <v>187.97</v>
          </cell>
          <cell r="AH59">
            <v>-948.78</v>
          </cell>
          <cell r="AI59">
            <v>23154.14</v>
          </cell>
          <cell r="AJ59">
            <v>0</v>
          </cell>
          <cell r="AK59">
            <v>9788.5300000000007</v>
          </cell>
          <cell r="AL59">
            <v>38615.440000000002</v>
          </cell>
          <cell r="AM59">
            <v>15039.33</v>
          </cell>
          <cell r="AN59">
            <v>0</v>
          </cell>
          <cell r="AO59">
            <v>9854.8799999999992</v>
          </cell>
          <cell r="AP59">
            <v>3940</v>
          </cell>
          <cell r="AQ59">
            <v>811.4</v>
          </cell>
          <cell r="AR59">
            <v>44037.41</v>
          </cell>
          <cell r="AS59">
            <v>17377.54</v>
          </cell>
          <cell r="AT59">
            <v>9302.52</v>
          </cell>
          <cell r="AU59">
            <v>29720.13</v>
          </cell>
          <cell r="AV59">
            <v>0</v>
          </cell>
          <cell r="AW59">
            <v>99.96</v>
          </cell>
          <cell r="AX59">
            <v>0</v>
          </cell>
          <cell r="AY59">
            <v>0</v>
          </cell>
          <cell r="AZ59">
            <v>-9420.31</v>
          </cell>
          <cell r="BA59">
            <v>5478.63</v>
          </cell>
          <cell r="BC59">
            <v>773288.24999999988</v>
          </cell>
          <cell r="BE59">
            <v>-20168.07</v>
          </cell>
          <cell r="BF59">
            <v>0</v>
          </cell>
          <cell r="BG59">
            <v>0</v>
          </cell>
          <cell r="BH59">
            <v>0</v>
          </cell>
          <cell r="BI59">
            <v>0</v>
          </cell>
          <cell r="BJ59">
            <v>529.86</v>
          </cell>
          <cell r="BK59">
            <v>0</v>
          </cell>
          <cell r="BL59">
            <v>529.86</v>
          </cell>
          <cell r="BM59">
            <v>573</v>
          </cell>
          <cell r="BN59">
            <v>0</v>
          </cell>
          <cell r="BO59">
            <v>573</v>
          </cell>
          <cell r="BP59">
            <v>-19065.21</v>
          </cell>
          <cell r="BR59">
            <v>-3941.6799999999994</v>
          </cell>
          <cell r="BS59">
            <v>-3941.6799999999994</v>
          </cell>
          <cell r="BT59">
            <v>0</v>
          </cell>
          <cell r="BU59">
            <v>-11412.349999999999</v>
          </cell>
          <cell r="BV59">
            <v>38615.440000000002</v>
          </cell>
          <cell r="BX59">
            <v>792353.46</v>
          </cell>
          <cell r="BY59">
            <v>773288.25</v>
          </cell>
          <cell r="BZ59">
            <v>773288.24999999988</v>
          </cell>
          <cell r="CB59">
            <v>0</v>
          </cell>
          <cell r="CC59">
            <v>0</v>
          </cell>
          <cell r="CD59">
            <v>0</v>
          </cell>
          <cell r="CE59">
            <v>332</v>
          </cell>
          <cell r="CF59">
            <v>151339.55000000016</v>
          </cell>
          <cell r="CG59">
            <v>177735.54000000027</v>
          </cell>
          <cell r="CH59">
            <v>1893.619999999999</v>
          </cell>
          <cell r="CI59">
            <v>20958.829999999998</v>
          </cell>
          <cell r="CK59">
            <v>818749</v>
          </cell>
          <cell r="CL59">
            <v>0</v>
          </cell>
          <cell r="CM59">
            <v>0</v>
          </cell>
          <cell r="CN59">
            <v>0</v>
          </cell>
          <cell r="CO59">
            <v>0</v>
          </cell>
          <cell r="CP59">
            <v>0</v>
          </cell>
          <cell r="CQ59">
            <v>-17649</v>
          </cell>
          <cell r="CR59">
            <v>-32655</v>
          </cell>
          <cell r="CS59"/>
          <cell r="CT59">
            <v>848096.88</v>
          </cell>
          <cell r="CU59">
            <v>0</v>
          </cell>
          <cell r="CW59">
            <v>0</v>
          </cell>
          <cell r="CY59">
            <v>-50304</v>
          </cell>
          <cell r="DE59">
            <v>848096.88</v>
          </cell>
          <cell r="DF59">
            <v>0</v>
          </cell>
          <cell r="DG59">
            <v>180760</v>
          </cell>
          <cell r="DH59">
            <v>0</v>
          </cell>
          <cell r="DI59">
            <v>36452.5</v>
          </cell>
          <cell r="DJ59">
            <v>0</v>
          </cell>
          <cell r="DK59">
            <v>6325</v>
          </cell>
          <cell r="DL59">
            <v>21165.759999999998</v>
          </cell>
          <cell r="DM59">
            <v>2065</v>
          </cell>
          <cell r="DN59">
            <v>19100.759999999998</v>
          </cell>
          <cell r="DO59">
            <v>13062.11</v>
          </cell>
          <cell r="DP59">
            <v>20790</v>
          </cell>
          <cell r="DQ59">
            <v>5957.93</v>
          </cell>
          <cell r="DR59">
            <v>11412.35</v>
          </cell>
          <cell r="DS59">
            <v>230</v>
          </cell>
          <cell r="DT59">
            <v>0</v>
          </cell>
          <cell r="DU59">
            <v>0</v>
          </cell>
          <cell r="DV59">
            <v>0</v>
          </cell>
          <cell r="DW59">
            <v>0</v>
          </cell>
          <cell r="DX59">
            <v>0</v>
          </cell>
          <cell r="DY59">
            <v>0</v>
          </cell>
          <cell r="DZ59">
            <v>0</v>
          </cell>
          <cell r="EA59">
            <v>50304</v>
          </cell>
          <cell r="EB59">
            <v>332</v>
          </cell>
          <cell r="EC59">
            <v>9352118</v>
          </cell>
          <cell r="ED59">
            <v>2118</v>
          </cell>
          <cell r="EE59" t="str">
            <v>Trimley St Martin Primary School</v>
          </cell>
          <cell r="EF59" t="str">
            <v>Mrs Samantha Ross</v>
          </cell>
          <cell r="EG59" t="str">
            <v>ad.trimleystmartin.p@talk21.com</v>
          </cell>
          <cell r="EH59" t="str">
            <v>'01394448313</v>
          </cell>
          <cell r="ET59" t="str">
            <v>Y</v>
          </cell>
          <cell r="EU59" t="str">
            <v>FINAL</v>
          </cell>
          <cell r="EV59" t="str">
            <v>Y</v>
          </cell>
          <cell r="EW59" t="str">
            <v>Accruals</v>
          </cell>
          <cell r="EX59" t="str">
            <v>N</v>
          </cell>
          <cell r="EY59" t="str">
            <v>N</v>
          </cell>
          <cell r="EZ59">
            <v>151339.55000000016</v>
          </cell>
          <cell r="FA59">
            <v>0</v>
          </cell>
          <cell r="FB59">
            <v>1893.619999999999</v>
          </cell>
          <cell r="FC59">
            <v>848096.88</v>
          </cell>
          <cell r="FD59">
            <v>0</v>
          </cell>
          <cell r="FE59">
            <v>180760</v>
          </cell>
          <cell r="FF59">
            <v>0</v>
          </cell>
          <cell r="FG59">
            <v>36452.5</v>
          </cell>
          <cell r="FH59">
            <v>0</v>
          </cell>
          <cell r="FI59">
            <v>6325</v>
          </cell>
          <cell r="FJ59">
            <v>2065</v>
          </cell>
          <cell r="FK59">
            <v>19100.759999999998</v>
          </cell>
          <cell r="FL59">
            <v>13062.11</v>
          </cell>
          <cell r="FM59">
            <v>20790</v>
          </cell>
          <cell r="FN59">
            <v>5957.93</v>
          </cell>
          <cell r="FO59">
            <v>11412.35</v>
          </cell>
          <cell r="FP59">
            <v>230</v>
          </cell>
          <cell r="FQ59">
            <v>0</v>
          </cell>
          <cell r="FR59">
            <v>0</v>
          </cell>
          <cell r="FS59">
            <v>0</v>
          </cell>
          <cell r="FT59">
            <v>0</v>
          </cell>
          <cell r="FU59">
            <v>0</v>
          </cell>
          <cell r="FV59">
            <v>0</v>
          </cell>
          <cell r="FW59">
            <v>50304</v>
          </cell>
          <cell r="FX59">
            <v>490746.47</v>
          </cell>
          <cell r="FY59">
            <v>35766.42</v>
          </cell>
          <cell r="FZ59">
            <v>291667.41000000003</v>
          </cell>
          <cell r="GA59">
            <v>36298.019999999997</v>
          </cell>
          <cell r="GB59">
            <v>41653.440000000002</v>
          </cell>
          <cell r="GC59">
            <v>0</v>
          </cell>
          <cell r="GD59">
            <v>31525.85</v>
          </cell>
          <cell r="GE59">
            <v>5687.43</v>
          </cell>
          <cell r="GF59">
            <v>7397.6</v>
          </cell>
          <cell r="GG59">
            <v>8072.75</v>
          </cell>
          <cell r="GH59">
            <v>5086.5999999999985</v>
          </cell>
          <cell r="GI59">
            <v>7105.37</v>
          </cell>
          <cell r="GJ59">
            <v>6173.16</v>
          </cell>
          <cell r="GK59">
            <v>187.97</v>
          </cell>
          <cell r="GL59">
            <v>0</v>
          </cell>
          <cell r="GM59">
            <v>22205.360000000001</v>
          </cell>
          <cell r="GN59">
            <v>0</v>
          </cell>
          <cell r="GO59">
            <v>9788.5300000000007</v>
          </cell>
          <cell r="GP59">
            <v>38615.440000000002</v>
          </cell>
          <cell r="GQ59">
            <v>15039.33</v>
          </cell>
          <cell r="GR59">
            <v>0</v>
          </cell>
          <cell r="GS59">
            <v>9854.8799999999992</v>
          </cell>
          <cell r="GT59">
            <v>3940</v>
          </cell>
          <cell r="GU59">
            <v>811.4</v>
          </cell>
          <cell r="GV59">
            <v>44037.41</v>
          </cell>
          <cell r="GW59">
            <v>17377.54</v>
          </cell>
          <cell r="GX59">
            <v>9302.52</v>
          </cell>
          <cell r="GY59">
            <v>29720.13</v>
          </cell>
          <cell r="GZ59">
            <v>0</v>
          </cell>
          <cell r="HA59">
            <v>0</v>
          </cell>
          <cell r="HB59">
            <v>99.96</v>
          </cell>
          <cell r="HC59">
            <v>0</v>
          </cell>
          <cell r="HD59">
            <v>0</v>
          </cell>
          <cell r="HE59">
            <v>20168.07</v>
          </cell>
          <cell r="HF59">
            <v>0</v>
          </cell>
          <cell r="HG59">
            <v>0</v>
          </cell>
          <cell r="HH59">
            <v>1</v>
          </cell>
          <cell r="HI59">
            <v>0</v>
          </cell>
          <cell r="HJ59">
            <v>0</v>
          </cell>
          <cell r="HK59">
            <v>529.86</v>
          </cell>
          <cell r="HL59">
            <v>573</v>
          </cell>
          <cell r="HM59">
            <v>9407</v>
          </cell>
          <cell r="HN59">
            <v>168328.09000000032</v>
          </cell>
          <cell r="HO59">
            <v>20958.830000000002</v>
          </cell>
        </row>
        <row r="60">
          <cell r="B60" t="str">
            <v>EE333</v>
          </cell>
          <cell r="C60">
            <v>-55467.44</v>
          </cell>
          <cell r="D60">
            <v>0</v>
          </cell>
          <cell r="E60">
            <v>-50066.67</v>
          </cell>
          <cell r="F60">
            <v>0</v>
          </cell>
          <cell r="G60">
            <v>-100681.5</v>
          </cell>
          <cell r="H60">
            <v>-63121</v>
          </cell>
          <cell r="I60">
            <v>-5825</v>
          </cell>
          <cell r="J60">
            <v>-14032.98</v>
          </cell>
          <cell r="K60">
            <v>-26599.360000000001</v>
          </cell>
          <cell r="L60">
            <v>-4140</v>
          </cell>
          <cell r="M60">
            <v>-9715</v>
          </cell>
          <cell r="N60">
            <v>-20461.5</v>
          </cell>
          <cell r="O60">
            <v>-2520.29</v>
          </cell>
          <cell r="P60">
            <v>0</v>
          </cell>
          <cell r="Q60">
            <v>0</v>
          </cell>
          <cell r="R60">
            <v>0</v>
          </cell>
          <cell r="S60">
            <v>0</v>
          </cell>
          <cell r="T60">
            <v>902177.63</v>
          </cell>
          <cell r="U60">
            <v>17675.79</v>
          </cell>
          <cell r="V60">
            <v>0</v>
          </cell>
          <cell r="W60">
            <v>64879.83</v>
          </cell>
          <cell r="X60">
            <v>96474.28</v>
          </cell>
          <cell r="Y60">
            <v>0</v>
          </cell>
          <cell r="Z60">
            <v>25559.49</v>
          </cell>
          <cell r="AA60">
            <v>12538.89</v>
          </cell>
          <cell r="AB60">
            <v>392991.76</v>
          </cell>
          <cell r="AC60">
            <v>7408.25</v>
          </cell>
          <cell r="AD60">
            <v>0</v>
          </cell>
          <cell r="AE60">
            <v>10408.81</v>
          </cell>
          <cell r="AF60">
            <v>12157.37</v>
          </cell>
          <cell r="AG60">
            <v>1327.37</v>
          </cell>
          <cell r="AH60">
            <v>4251.3500000000004</v>
          </cell>
          <cell r="AI60">
            <v>23248.99</v>
          </cell>
          <cell r="AJ60">
            <v>0</v>
          </cell>
          <cell r="AK60">
            <v>7114.28</v>
          </cell>
          <cell r="AL60">
            <v>56478</v>
          </cell>
          <cell r="AM60">
            <v>21971.54</v>
          </cell>
          <cell r="AN60">
            <v>0</v>
          </cell>
          <cell r="AO60">
            <v>17587.27</v>
          </cell>
          <cell r="AP60">
            <v>7460</v>
          </cell>
          <cell r="AQ60">
            <v>13937.73</v>
          </cell>
          <cell r="AR60">
            <v>91343.09</v>
          </cell>
          <cell r="AS60">
            <v>59243.83</v>
          </cell>
          <cell r="AT60">
            <v>43076.57</v>
          </cell>
          <cell r="AU60">
            <v>28240.81</v>
          </cell>
          <cell r="AV60">
            <v>0</v>
          </cell>
          <cell r="AW60">
            <v>82761.59</v>
          </cell>
          <cell r="AX60">
            <v>0</v>
          </cell>
          <cell r="AY60">
            <v>0</v>
          </cell>
          <cell r="AZ60">
            <v>0</v>
          </cell>
          <cell r="BA60">
            <v>0</v>
          </cell>
          <cell r="BC60">
            <v>1631305.1500000004</v>
          </cell>
          <cell r="BE60">
            <v>-25678.63</v>
          </cell>
          <cell r="BF60">
            <v>0</v>
          </cell>
          <cell r="BG60">
            <v>0</v>
          </cell>
          <cell r="BH60">
            <v>0</v>
          </cell>
          <cell r="BI60">
            <v>0</v>
          </cell>
          <cell r="BJ60">
            <v>0</v>
          </cell>
          <cell r="BK60">
            <v>0</v>
          </cell>
          <cell r="BL60">
            <v>0</v>
          </cell>
          <cell r="BM60">
            <v>9300</v>
          </cell>
          <cell r="BN60">
            <v>0</v>
          </cell>
          <cell r="BO60">
            <v>9300</v>
          </cell>
          <cell r="BP60">
            <v>-16378.630000000001</v>
          </cell>
          <cell r="BR60">
            <v>0</v>
          </cell>
          <cell r="BS60">
            <v>0</v>
          </cell>
          <cell r="BT60">
            <v>0</v>
          </cell>
          <cell r="BU60">
            <v>-20461.5</v>
          </cell>
          <cell r="BV60">
            <v>56478</v>
          </cell>
          <cell r="BX60">
            <v>1647683.780000001</v>
          </cell>
          <cell r="BY60">
            <v>1631305.1500000011</v>
          </cell>
          <cell r="BZ60">
            <v>1631305.1500000004</v>
          </cell>
          <cell r="CB60">
            <v>0</v>
          </cell>
          <cell r="CC60">
            <v>0</v>
          </cell>
          <cell r="CD60">
            <v>0</v>
          </cell>
          <cell r="CE60">
            <v>333</v>
          </cell>
          <cell r="CF60">
            <v>242504.83000000007</v>
          </cell>
          <cell r="CG60">
            <v>171505.21999999997</v>
          </cell>
          <cell r="CH60">
            <v>15419.57</v>
          </cell>
          <cell r="CI60">
            <v>31798.2</v>
          </cell>
          <cell r="CK60">
            <v>1576684</v>
          </cell>
          <cell r="CL60">
            <v>0</v>
          </cell>
          <cell r="CM60">
            <v>0</v>
          </cell>
          <cell r="CN60">
            <v>0</v>
          </cell>
          <cell r="CO60">
            <v>0</v>
          </cell>
          <cell r="CP60">
            <v>-1200</v>
          </cell>
          <cell r="CQ60">
            <v>-19237</v>
          </cell>
          <cell r="CR60">
            <v>-47143</v>
          </cell>
          <cell r="CS60"/>
          <cell r="CT60">
            <v>1632151.44</v>
          </cell>
          <cell r="CU60">
            <v>3259</v>
          </cell>
          <cell r="CW60">
            <v>0</v>
          </cell>
          <cell r="CY60">
            <v>-66380</v>
          </cell>
          <cell r="DE60">
            <v>1632151.44</v>
          </cell>
          <cell r="DF60">
            <v>0</v>
          </cell>
          <cell r="DG60">
            <v>50066.67</v>
          </cell>
          <cell r="DH60">
            <v>0</v>
          </cell>
          <cell r="DI60">
            <v>100681.5</v>
          </cell>
          <cell r="DJ60">
            <v>-3259</v>
          </cell>
          <cell r="DK60">
            <v>5825</v>
          </cell>
          <cell r="DL60">
            <v>14032.98</v>
          </cell>
          <cell r="DM60">
            <v>0</v>
          </cell>
          <cell r="DN60">
            <v>14032.98</v>
          </cell>
          <cell r="DO60">
            <v>26599.360000000001</v>
          </cell>
          <cell r="DP60">
            <v>4140</v>
          </cell>
          <cell r="DQ60">
            <v>9715</v>
          </cell>
          <cell r="DR60">
            <v>20461.5</v>
          </cell>
          <cell r="DS60">
            <v>2520.29</v>
          </cell>
          <cell r="DT60">
            <v>0</v>
          </cell>
          <cell r="DU60">
            <v>0</v>
          </cell>
          <cell r="DV60">
            <v>0</v>
          </cell>
          <cell r="DW60">
            <v>0</v>
          </cell>
          <cell r="DX60">
            <v>0</v>
          </cell>
          <cell r="DY60">
            <v>0</v>
          </cell>
          <cell r="DZ60">
            <v>0</v>
          </cell>
          <cell r="EA60">
            <v>66380</v>
          </cell>
          <cell r="EB60">
            <v>333</v>
          </cell>
          <cell r="EC60">
            <v>9352117</v>
          </cell>
          <cell r="ED60">
            <v>2117</v>
          </cell>
          <cell r="EE60" t="str">
            <v>Trimley St Mary Primary School</v>
          </cell>
          <cell r="EF60" t="str">
            <v>Mrs Hayley Lloyd</v>
          </cell>
          <cell r="EG60" t="str">
            <v>office@trimley.net</v>
          </cell>
          <cell r="EH60" t="str">
            <v>'01394284130</v>
          </cell>
          <cell r="ET60" t="str">
            <v>Y</v>
          </cell>
          <cell r="EU60" t="str">
            <v>FINAL</v>
          </cell>
          <cell r="EV60" t="str">
            <v>Y</v>
          </cell>
          <cell r="EW60" t="str">
            <v>Accruals</v>
          </cell>
          <cell r="EX60" t="str">
            <v>N</v>
          </cell>
          <cell r="EY60" t="str">
            <v>N</v>
          </cell>
          <cell r="EZ60">
            <v>242504.83000000007</v>
          </cell>
          <cell r="FA60">
            <v>0</v>
          </cell>
          <cell r="FB60">
            <v>15419.57</v>
          </cell>
          <cell r="FC60">
            <v>1632151.44</v>
          </cell>
          <cell r="FD60">
            <v>0</v>
          </cell>
          <cell r="FE60">
            <v>50066.67</v>
          </cell>
          <cell r="FF60">
            <v>0</v>
          </cell>
          <cell r="FG60">
            <v>97422.5</v>
          </cell>
          <cell r="FH60">
            <v>0</v>
          </cell>
          <cell r="FI60">
            <v>5825</v>
          </cell>
          <cell r="FJ60">
            <v>0</v>
          </cell>
          <cell r="FK60">
            <v>14032.98</v>
          </cell>
          <cell r="FL60">
            <v>26599.360000000001</v>
          </cell>
          <cell r="FM60">
            <v>4140</v>
          </cell>
          <cell r="FN60">
            <v>9715</v>
          </cell>
          <cell r="FO60">
            <v>20461.5</v>
          </cell>
          <cell r="FP60">
            <v>2520.29</v>
          </cell>
          <cell r="FQ60">
            <v>0</v>
          </cell>
          <cell r="FR60">
            <v>0</v>
          </cell>
          <cell r="FS60">
            <v>0</v>
          </cell>
          <cell r="FT60">
            <v>0</v>
          </cell>
          <cell r="FU60">
            <v>0</v>
          </cell>
          <cell r="FV60">
            <v>0</v>
          </cell>
          <cell r="FW60">
            <v>66380</v>
          </cell>
          <cell r="FX60">
            <v>902177.63</v>
          </cell>
          <cell r="FY60">
            <v>17675.79</v>
          </cell>
          <cell r="FZ60">
            <v>389802.07</v>
          </cell>
          <cell r="GA60">
            <v>64879.83</v>
          </cell>
          <cell r="GB60">
            <v>96474.28</v>
          </cell>
          <cell r="GC60">
            <v>0</v>
          </cell>
          <cell r="GD60">
            <v>25559.49</v>
          </cell>
          <cell r="GE60">
            <v>12538.89</v>
          </cell>
          <cell r="GF60">
            <v>3189.69</v>
          </cell>
          <cell r="GG60">
            <v>7408.25</v>
          </cell>
          <cell r="GH60">
            <v>0</v>
          </cell>
          <cell r="GI60">
            <v>10408.81</v>
          </cell>
          <cell r="GJ60">
            <v>12157.37</v>
          </cell>
          <cell r="GK60">
            <v>1327.37</v>
          </cell>
          <cell r="GL60">
            <v>4251.3500000000004</v>
          </cell>
          <cell r="GM60">
            <v>23248.99</v>
          </cell>
          <cell r="GN60">
            <v>0</v>
          </cell>
          <cell r="GO60">
            <v>7114.28</v>
          </cell>
          <cell r="GP60">
            <v>56478</v>
          </cell>
          <cell r="GQ60">
            <v>21971.54</v>
          </cell>
          <cell r="GR60">
            <v>0</v>
          </cell>
          <cell r="GS60">
            <v>17587.27</v>
          </cell>
          <cell r="GT60">
            <v>7460</v>
          </cell>
          <cell r="GU60">
            <v>13937.73</v>
          </cell>
          <cell r="GV60">
            <v>91343.09</v>
          </cell>
          <cell r="GW60">
            <v>59243.83</v>
          </cell>
          <cell r="GX60">
            <v>43076.57</v>
          </cell>
          <cell r="GY60">
            <v>28240.81</v>
          </cell>
          <cell r="GZ60">
            <v>0</v>
          </cell>
          <cell r="HA60">
            <v>0</v>
          </cell>
          <cell r="HB60">
            <v>82761.59</v>
          </cell>
          <cell r="HC60">
            <v>0</v>
          </cell>
          <cell r="HD60">
            <v>0</v>
          </cell>
          <cell r="HE60">
            <v>25678.63</v>
          </cell>
          <cell r="HF60">
            <v>0</v>
          </cell>
          <cell r="HG60">
            <v>0</v>
          </cell>
          <cell r="HH60">
            <v>1</v>
          </cell>
          <cell r="HI60">
            <v>0</v>
          </cell>
          <cell r="HJ60">
            <v>0</v>
          </cell>
          <cell r="HK60">
            <v>0</v>
          </cell>
          <cell r="HL60">
            <v>9300</v>
          </cell>
          <cell r="HM60">
            <v>0</v>
          </cell>
          <cell r="HN60">
            <v>171505.04999999981</v>
          </cell>
          <cell r="HO60">
            <v>31798.2</v>
          </cell>
        </row>
        <row r="61">
          <cell r="B61" t="str">
            <v>EE337</v>
          </cell>
          <cell r="C61">
            <v>-17002.5</v>
          </cell>
          <cell r="D61">
            <v>0</v>
          </cell>
          <cell r="E61">
            <v>-55226.67</v>
          </cell>
          <cell r="F61">
            <v>0</v>
          </cell>
          <cell r="G61">
            <v>-22555</v>
          </cell>
          <cell r="H61">
            <v>-32062.17</v>
          </cell>
          <cell r="I61">
            <v>-983.84</v>
          </cell>
          <cell r="J61">
            <v>-20185.66</v>
          </cell>
          <cell r="K61">
            <v>-14189.06</v>
          </cell>
          <cell r="L61">
            <v>0</v>
          </cell>
          <cell r="M61">
            <v>-666</v>
          </cell>
          <cell r="N61">
            <v>-14721</v>
          </cell>
          <cell r="O61">
            <v>-1742.17</v>
          </cell>
          <cell r="P61">
            <v>0</v>
          </cell>
          <cell r="Q61">
            <v>0</v>
          </cell>
          <cell r="R61">
            <v>0</v>
          </cell>
          <cell r="S61">
            <v>0</v>
          </cell>
          <cell r="T61">
            <v>247708.44</v>
          </cell>
          <cell r="U61">
            <v>1290.32</v>
          </cell>
          <cell r="V61">
            <v>0</v>
          </cell>
          <cell r="W61">
            <v>11367.61</v>
          </cell>
          <cell r="X61">
            <v>33775.980000000003</v>
          </cell>
          <cell r="Y61">
            <v>25439.279999999999</v>
          </cell>
          <cell r="Z61">
            <v>11065.15</v>
          </cell>
          <cell r="AA61">
            <v>10202.32</v>
          </cell>
          <cell r="AB61">
            <v>156351.64000000001</v>
          </cell>
          <cell r="AC61">
            <v>1354</v>
          </cell>
          <cell r="AD61">
            <v>0</v>
          </cell>
          <cell r="AE61">
            <v>6538.44</v>
          </cell>
          <cell r="AF61">
            <v>2790.62</v>
          </cell>
          <cell r="AG61">
            <v>1867.83</v>
          </cell>
          <cell r="AH61">
            <v>1479.86</v>
          </cell>
          <cell r="AI61">
            <v>13978.46</v>
          </cell>
          <cell r="AJ61">
            <v>0</v>
          </cell>
          <cell r="AK61">
            <v>3037.65</v>
          </cell>
          <cell r="AL61">
            <v>26180.9</v>
          </cell>
          <cell r="AM61">
            <v>2219.86</v>
          </cell>
          <cell r="AN61">
            <v>0</v>
          </cell>
          <cell r="AO61">
            <v>13481.72</v>
          </cell>
          <cell r="AP61">
            <v>2080</v>
          </cell>
          <cell r="AQ61">
            <v>1117.05</v>
          </cell>
          <cell r="AR61">
            <v>18577.689999999999</v>
          </cell>
          <cell r="AS61">
            <v>3191.71</v>
          </cell>
          <cell r="AT61">
            <v>18393.990000000002</v>
          </cell>
          <cell r="AU61">
            <v>17971.18</v>
          </cell>
          <cell r="AV61">
            <v>0</v>
          </cell>
          <cell r="AW61">
            <v>5187.6099999999997</v>
          </cell>
          <cell r="AX61">
            <v>0</v>
          </cell>
          <cell r="AY61">
            <v>0</v>
          </cell>
          <cell r="AZ61">
            <v>-9356.3799999999992</v>
          </cell>
          <cell r="BA61">
            <v>7975.65</v>
          </cell>
          <cell r="BC61">
            <v>441567.08000000013</v>
          </cell>
          <cell r="BE61">
            <v>-17271.89</v>
          </cell>
          <cell r="BF61">
            <v>0</v>
          </cell>
          <cell r="BG61">
            <v>0</v>
          </cell>
          <cell r="BH61">
            <v>0</v>
          </cell>
          <cell r="BI61">
            <v>0</v>
          </cell>
          <cell r="BJ61">
            <v>1440</v>
          </cell>
          <cell r="BK61">
            <v>0</v>
          </cell>
          <cell r="BL61">
            <v>1440</v>
          </cell>
          <cell r="BM61">
            <v>1464.46</v>
          </cell>
          <cell r="BN61">
            <v>0</v>
          </cell>
          <cell r="BO61">
            <v>1464.46</v>
          </cell>
          <cell r="BP61">
            <v>-14367.43</v>
          </cell>
          <cell r="BR61">
            <v>-1380.7299999999996</v>
          </cell>
          <cell r="BS61">
            <v>-1380.7299999999996</v>
          </cell>
          <cell r="BT61">
            <v>0</v>
          </cell>
          <cell r="BU61">
            <v>-16101.73</v>
          </cell>
          <cell r="BV61">
            <v>26180.9</v>
          </cell>
          <cell r="BX61">
            <v>455934.51000000007</v>
          </cell>
          <cell r="BY61">
            <v>441567.08000000007</v>
          </cell>
          <cell r="BZ61">
            <v>441567.08000000013</v>
          </cell>
          <cell r="CB61">
            <v>0</v>
          </cell>
          <cell r="CC61">
            <v>0</v>
          </cell>
          <cell r="CD61">
            <v>0</v>
          </cell>
          <cell r="CE61">
            <v>337</v>
          </cell>
          <cell r="CF61">
            <v>195791.82000000012</v>
          </cell>
          <cell r="CG61">
            <v>247715.48999999987</v>
          </cell>
          <cell r="CH61">
            <v>1479.7599999999993</v>
          </cell>
          <cell r="CI61">
            <v>15847.19</v>
          </cell>
          <cell r="CK61">
            <v>507858</v>
          </cell>
          <cell r="CL61">
            <v>0</v>
          </cell>
          <cell r="CM61">
            <v>0</v>
          </cell>
          <cell r="CN61">
            <v>0</v>
          </cell>
          <cell r="CO61">
            <v>0</v>
          </cell>
          <cell r="CP61">
            <v>0</v>
          </cell>
          <cell r="CQ61">
            <v>-16883</v>
          </cell>
          <cell r="CR61">
            <v>-14600</v>
          </cell>
          <cell r="CS61"/>
          <cell r="CT61">
            <v>524860.5</v>
          </cell>
          <cell r="CU61">
            <v>-579.16999999999825</v>
          </cell>
          <cell r="CW61">
            <v>0</v>
          </cell>
          <cell r="CY61">
            <v>-31483</v>
          </cell>
          <cell r="DE61">
            <v>524860.5</v>
          </cell>
          <cell r="DF61">
            <v>0</v>
          </cell>
          <cell r="DG61">
            <v>55226.67</v>
          </cell>
          <cell r="DH61">
            <v>0</v>
          </cell>
          <cell r="DI61">
            <v>22555</v>
          </cell>
          <cell r="DJ61">
            <v>579.16999999999803</v>
          </cell>
          <cell r="DK61">
            <v>983.84</v>
          </cell>
          <cell r="DL61">
            <v>20185.66</v>
          </cell>
          <cell r="DM61">
            <v>0</v>
          </cell>
          <cell r="DN61">
            <v>20185.66</v>
          </cell>
          <cell r="DO61">
            <v>14189.06</v>
          </cell>
          <cell r="DP61">
            <v>0</v>
          </cell>
          <cell r="DQ61">
            <v>666</v>
          </cell>
          <cell r="DR61">
            <v>16101.73</v>
          </cell>
          <cell r="DS61">
            <v>1742.17</v>
          </cell>
          <cell r="DT61">
            <v>0</v>
          </cell>
          <cell r="DU61">
            <v>0</v>
          </cell>
          <cell r="DV61">
            <v>0</v>
          </cell>
          <cell r="DW61">
            <v>0</v>
          </cell>
          <cell r="DX61">
            <v>0</v>
          </cell>
          <cell r="DY61">
            <v>0</v>
          </cell>
          <cell r="DZ61">
            <v>0</v>
          </cell>
          <cell r="EA61">
            <v>31483</v>
          </cell>
          <cell r="EB61">
            <v>337</v>
          </cell>
          <cell r="EC61">
            <v>9352121</v>
          </cell>
          <cell r="ED61">
            <v>2121</v>
          </cell>
          <cell r="EE61" t="str">
            <v>Waldringfield Primary School</v>
          </cell>
          <cell r="EF61" t="str">
            <v>Mrs Sarah Wood</v>
          </cell>
          <cell r="EG61" t="str">
            <v>office@waldringfield.suffolk.sch.uk</v>
          </cell>
          <cell r="EH61" t="str">
            <v>'01473736276</v>
          </cell>
          <cell r="ET61" t="str">
            <v>Y</v>
          </cell>
          <cell r="EU61" t="str">
            <v>FINAL</v>
          </cell>
          <cell r="EV61" t="str">
            <v>Y</v>
          </cell>
          <cell r="EW61" t="str">
            <v>Accruals</v>
          </cell>
          <cell r="EX61" t="str">
            <v>N</v>
          </cell>
          <cell r="EY61" t="str">
            <v>N</v>
          </cell>
          <cell r="EZ61">
            <v>195791.82000000012</v>
          </cell>
          <cell r="FA61">
            <v>0</v>
          </cell>
          <cell r="FB61">
            <v>1479.7599999999993</v>
          </cell>
          <cell r="FC61">
            <v>524860.5</v>
          </cell>
          <cell r="FD61">
            <v>0</v>
          </cell>
          <cell r="FE61">
            <v>55226.67</v>
          </cell>
          <cell r="FF61">
            <v>0</v>
          </cell>
          <cell r="FG61">
            <v>22555</v>
          </cell>
          <cell r="FH61">
            <v>579.16999999999803</v>
          </cell>
          <cell r="FI61">
            <v>983.84</v>
          </cell>
          <cell r="FJ61">
            <v>0</v>
          </cell>
          <cell r="FK61">
            <v>20185.66</v>
          </cell>
          <cell r="FL61">
            <v>14189.06</v>
          </cell>
          <cell r="FM61">
            <v>0</v>
          </cell>
          <cell r="FN61">
            <v>666</v>
          </cell>
          <cell r="FO61">
            <v>16101.73</v>
          </cell>
          <cell r="FP61">
            <v>1742.17</v>
          </cell>
          <cell r="FQ61">
            <v>0</v>
          </cell>
          <cell r="FR61">
            <v>0</v>
          </cell>
          <cell r="FS61">
            <v>0</v>
          </cell>
          <cell r="FT61">
            <v>0</v>
          </cell>
          <cell r="FU61">
            <v>0</v>
          </cell>
          <cell r="FV61">
            <v>0</v>
          </cell>
          <cell r="FW61">
            <v>31483</v>
          </cell>
          <cell r="FX61">
            <v>247708.44</v>
          </cell>
          <cell r="FY61">
            <v>1290.32</v>
          </cell>
          <cell r="FZ61">
            <v>152994.15000000011</v>
          </cell>
          <cell r="GA61">
            <v>11367.61</v>
          </cell>
          <cell r="GB61">
            <v>33775.980000000003</v>
          </cell>
          <cell r="GC61">
            <v>25439.279999999999</v>
          </cell>
          <cell r="GD61">
            <v>18700.800000000003</v>
          </cell>
          <cell r="GE61">
            <v>2566.6699999999983</v>
          </cell>
          <cell r="GF61">
            <v>3357.4900000000002</v>
          </cell>
          <cell r="GG61">
            <v>1354</v>
          </cell>
          <cell r="GH61">
            <v>0</v>
          </cell>
          <cell r="GI61">
            <v>6538.44</v>
          </cell>
          <cell r="GJ61">
            <v>2790.62</v>
          </cell>
          <cell r="GK61">
            <v>1867.83</v>
          </cell>
          <cell r="GL61">
            <v>1479.86</v>
          </cell>
          <cell r="GM61">
            <v>13978.46</v>
          </cell>
          <cell r="GN61">
            <v>0</v>
          </cell>
          <cell r="GO61">
            <v>3037.65</v>
          </cell>
          <cell r="GP61">
            <v>26180.9</v>
          </cell>
          <cell r="GQ61">
            <v>2219.86</v>
          </cell>
          <cell r="GR61">
            <v>0</v>
          </cell>
          <cell r="GS61">
            <v>13481.72</v>
          </cell>
          <cell r="GT61">
            <v>2080</v>
          </cell>
          <cell r="GU61">
            <v>1117.05</v>
          </cell>
          <cell r="GV61">
            <v>18577.689999999999</v>
          </cell>
          <cell r="GW61">
            <v>3191.71</v>
          </cell>
          <cell r="GX61">
            <v>18393.990000000002</v>
          </cell>
          <cell r="GY61">
            <v>17971.18</v>
          </cell>
          <cell r="GZ61">
            <v>0</v>
          </cell>
          <cell r="HA61">
            <v>0</v>
          </cell>
          <cell r="HB61">
            <v>5187.6099999999997</v>
          </cell>
          <cell r="HC61">
            <v>0</v>
          </cell>
          <cell r="HD61">
            <v>0</v>
          </cell>
          <cell r="HE61">
            <v>17271.89</v>
          </cell>
          <cell r="HF61">
            <v>0</v>
          </cell>
          <cell r="HG61">
            <v>0</v>
          </cell>
          <cell r="HH61">
            <v>1</v>
          </cell>
          <cell r="HI61">
            <v>0</v>
          </cell>
          <cell r="HJ61">
            <v>0</v>
          </cell>
          <cell r="HK61">
            <v>1440</v>
          </cell>
          <cell r="HL61">
            <v>1464.46</v>
          </cell>
          <cell r="HM61">
            <v>87823</v>
          </cell>
          <cell r="HN61">
            <v>159892.30999999994</v>
          </cell>
          <cell r="HO61">
            <v>15847.189999999999</v>
          </cell>
        </row>
        <row r="62">
          <cell r="B62" t="str">
            <v>EE339</v>
          </cell>
          <cell r="C62">
            <v>-26915.25</v>
          </cell>
          <cell r="D62">
            <v>0</v>
          </cell>
          <cell r="E62">
            <v>-23533.32</v>
          </cell>
          <cell r="F62">
            <v>0</v>
          </cell>
          <cell r="G62">
            <v>-26415</v>
          </cell>
          <cell r="H62">
            <v>-59184</v>
          </cell>
          <cell r="I62">
            <v>0</v>
          </cell>
          <cell r="J62">
            <v>-14249.33</v>
          </cell>
          <cell r="K62">
            <v>-16870.580000000002</v>
          </cell>
          <cell r="L62">
            <v>0</v>
          </cell>
          <cell r="M62">
            <v>0</v>
          </cell>
          <cell r="N62">
            <v>-9978.49</v>
          </cell>
          <cell r="O62">
            <v>-8320.57</v>
          </cell>
          <cell r="P62">
            <v>0</v>
          </cell>
          <cell r="Q62">
            <v>0</v>
          </cell>
          <cell r="R62">
            <v>0</v>
          </cell>
          <cell r="S62">
            <v>0</v>
          </cell>
          <cell r="T62">
            <v>501457.48</v>
          </cell>
          <cell r="U62">
            <v>0</v>
          </cell>
          <cell r="V62">
            <v>0</v>
          </cell>
          <cell r="W62">
            <v>19275.87</v>
          </cell>
          <cell r="X62">
            <v>59818.69</v>
          </cell>
          <cell r="Y62">
            <v>0</v>
          </cell>
          <cell r="Z62">
            <v>9262.19</v>
          </cell>
          <cell r="AA62">
            <v>6500.59</v>
          </cell>
          <cell r="AB62">
            <v>179061.81</v>
          </cell>
          <cell r="AC62">
            <v>2856.6</v>
          </cell>
          <cell r="AD62">
            <v>0</v>
          </cell>
          <cell r="AE62">
            <v>13598.09</v>
          </cell>
          <cell r="AF62">
            <v>5797.27</v>
          </cell>
          <cell r="AG62">
            <v>13908.04</v>
          </cell>
          <cell r="AH62">
            <v>3113.21</v>
          </cell>
          <cell r="AI62">
            <v>31123.82</v>
          </cell>
          <cell r="AJ62">
            <v>0</v>
          </cell>
          <cell r="AK62">
            <v>5085.22</v>
          </cell>
          <cell r="AL62">
            <v>79336.47</v>
          </cell>
          <cell r="AM62">
            <v>11841.25</v>
          </cell>
          <cell r="AN62">
            <v>0</v>
          </cell>
          <cell r="AO62">
            <v>7986.93</v>
          </cell>
          <cell r="AP62">
            <v>3120</v>
          </cell>
          <cell r="AQ62">
            <v>204</v>
          </cell>
          <cell r="AR62">
            <v>40210.949999999997</v>
          </cell>
          <cell r="AS62">
            <v>32750</v>
          </cell>
          <cell r="AT62">
            <v>11151.54</v>
          </cell>
          <cell r="AU62">
            <v>16081.64</v>
          </cell>
          <cell r="AV62">
            <v>0</v>
          </cell>
          <cell r="AW62">
            <v>0</v>
          </cell>
          <cell r="AX62">
            <v>0</v>
          </cell>
          <cell r="AY62">
            <v>0</v>
          </cell>
          <cell r="AZ62">
            <v>-1694.05</v>
          </cell>
          <cell r="BA62">
            <v>893.05</v>
          </cell>
          <cell r="BC62">
            <v>867935.75000000058</v>
          </cell>
          <cell r="BE62">
            <v>-32884.36</v>
          </cell>
          <cell r="BF62">
            <v>0</v>
          </cell>
          <cell r="BG62">
            <v>26915</v>
          </cell>
          <cell r="BH62">
            <v>0</v>
          </cell>
          <cell r="BI62">
            <v>26915</v>
          </cell>
          <cell r="BJ62">
            <v>0</v>
          </cell>
          <cell r="BK62">
            <v>0</v>
          </cell>
          <cell r="BL62">
            <v>0</v>
          </cell>
          <cell r="BM62">
            <v>6630.99</v>
          </cell>
          <cell r="BN62">
            <v>0</v>
          </cell>
          <cell r="BO62">
            <v>6630.99</v>
          </cell>
          <cell r="BP62">
            <v>661.6299999999992</v>
          </cell>
          <cell r="BR62">
            <v>-801</v>
          </cell>
          <cell r="BS62">
            <v>-801</v>
          </cell>
          <cell r="BT62">
            <v>0</v>
          </cell>
          <cell r="BU62">
            <v>-10779.49</v>
          </cell>
          <cell r="BV62">
            <v>79336.47</v>
          </cell>
          <cell r="BX62">
            <v>867274.12</v>
          </cell>
          <cell r="BY62">
            <v>867935.75</v>
          </cell>
          <cell r="BZ62">
            <v>867935.75000000058</v>
          </cell>
          <cell r="CB62">
            <v>0</v>
          </cell>
          <cell r="CC62">
            <v>0</v>
          </cell>
          <cell r="CD62">
            <v>0</v>
          </cell>
          <cell r="CE62">
            <v>339</v>
          </cell>
          <cell r="CF62">
            <v>218600.03000000003</v>
          </cell>
          <cell r="CG62">
            <v>253196.87999999942</v>
          </cell>
          <cell r="CH62">
            <v>40535.71</v>
          </cell>
          <cell r="CI62">
            <v>39874.080000000002</v>
          </cell>
          <cell r="CK62">
            <v>901871</v>
          </cell>
          <cell r="CL62">
            <v>0</v>
          </cell>
          <cell r="CM62">
            <v>0</v>
          </cell>
          <cell r="CN62">
            <v>0</v>
          </cell>
          <cell r="CO62">
            <v>0</v>
          </cell>
          <cell r="CP62">
            <v>0</v>
          </cell>
          <cell r="CQ62">
            <v>-23716</v>
          </cell>
          <cell r="CR62">
            <v>-25843</v>
          </cell>
          <cell r="CS62"/>
          <cell r="CT62">
            <v>928786.25</v>
          </cell>
          <cell r="CU62">
            <v>-9625</v>
          </cell>
          <cell r="CW62">
            <v>0</v>
          </cell>
          <cell r="CY62">
            <v>-49559</v>
          </cell>
          <cell r="DE62">
            <v>928786.25</v>
          </cell>
          <cell r="DF62">
            <v>0</v>
          </cell>
          <cell r="DG62">
            <v>23533.32</v>
          </cell>
          <cell r="DH62">
            <v>0</v>
          </cell>
          <cell r="DI62">
            <v>26415</v>
          </cell>
          <cell r="DJ62">
            <v>9625</v>
          </cell>
          <cell r="DK62">
            <v>0</v>
          </cell>
          <cell r="DL62">
            <v>14249.33</v>
          </cell>
          <cell r="DM62">
            <v>233</v>
          </cell>
          <cell r="DN62">
            <v>14016.33</v>
          </cell>
          <cell r="DO62">
            <v>16870.580000000002</v>
          </cell>
          <cell r="DP62">
            <v>0</v>
          </cell>
          <cell r="DQ62">
            <v>0</v>
          </cell>
          <cell r="DR62">
            <v>10779.49</v>
          </cell>
          <cell r="DS62">
            <v>8320.57</v>
          </cell>
          <cell r="DT62">
            <v>0</v>
          </cell>
          <cell r="DU62">
            <v>0</v>
          </cell>
          <cell r="DV62">
            <v>0</v>
          </cell>
          <cell r="DW62">
            <v>0</v>
          </cell>
          <cell r="DX62">
            <v>0</v>
          </cell>
          <cell r="DY62">
            <v>0</v>
          </cell>
          <cell r="DZ62">
            <v>0</v>
          </cell>
          <cell r="EA62">
            <v>49559</v>
          </cell>
          <cell r="EB62">
            <v>339</v>
          </cell>
          <cell r="EC62">
            <v>9352124</v>
          </cell>
          <cell r="ED62">
            <v>2124</v>
          </cell>
          <cell r="EE62" t="str">
            <v>Witnesham Primary School</v>
          </cell>
          <cell r="EF62" t="str">
            <v>Mrs Michaela Harris</v>
          </cell>
          <cell r="EG62" t="str">
            <v>head@owfed.co.uk</v>
          </cell>
          <cell r="EH62" t="str">
            <v>'01473785252</v>
          </cell>
          <cell r="EI62" t="str">
            <v>YES</v>
          </cell>
          <cell r="EJ62">
            <v>9352101</v>
          </cell>
          <cell r="ET62" t="str">
            <v>Y</v>
          </cell>
          <cell r="EU62" t="str">
            <v>FINAL</v>
          </cell>
          <cell r="EV62" t="str">
            <v>Y</v>
          </cell>
          <cell r="EW62" t="str">
            <v>Accruals</v>
          </cell>
          <cell r="EX62" t="str">
            <v>N</v>
          </cell>
          <cell r="EY62" t="str">
            <v>N</v>
          </cell>
          <cell r="EZ62">
            <v>218600.03000000003</v>
          </cell>
          <cell r="FA62">
            <v>0</v>
          </cell>
          <cell r="FB62">
            <v>40535.71</v>
          </cell>
          <cell r="FC62">
            <v>928786.25</v>
          </cell>
          <cell r="FD62">
            <v>0</v>
          </cell>
          <cell r="FE62">
            <v>23533.32</v>
          </cell>
          <cell r="FF62">
            <v>0</v>
          </cell>
          <cell r="FG62">
            <v>26415</v>
          </cell>
          <cell r="FH62">
            <v>9625</v>
          </cell>
          <cell r="FI62">
            <v>0</v>
          </cell>
          <cell r="FJ62">
            <v>233</v>
          </cell>
          <cell r="FK62">
            <v>14016.33</v>
          </cell>
          <cell r="FL62">
            <v>16870.580000000002</v>
          </cell>
          <cell r="FM62">
            <v>0</v>
          </cell>
          <cell r="FN62">
            <v>0</v>
          </cell>
          <cell r="FO62">
            <v>10779.49</v>
          </cell>
          <cell r="FP62">
            <v>8320.57</v>
          </cell>
          <cell r="FQ62">
            <v>0</v>
          </cell>
          <cell r="FR62">
            <v>0</v>
          </cell>
          <cell r="FS62">
            <v>0</v>
          </cell>
          <cell r="FT62">
            <v>0</v>
          </cell>
          <cell r="FU62">
            <v>0</v>
          </cell>
          <cell r="FV62">
            <v>0</v>
          </cell>
          <cell r="FW62">
            <v>49559</v>
          </cell>
          <cell r="FX62">
            <v>501457.48</v>
          </cell>
          <cell r="FY62">
            <v>0</v>
          </cell>
          <cell r="FZ62">
            <v>175402.81000000003</v>
          </cell>
          <cell r="GA62">
            <v>19275.87</v>
          </cell>
          <cell r="GB62">
            <v>59818.69</v>
          </cell>
          <cell r="GC62">
            <v>0</v>
          </cell>
          <cell r="GD62">
            <v>9262.19</v>
          </cell>
          <cell r="GE62">
            <v>6500.59</v>
          </cell>
          <cell r="GF62">
            <v>3659</v>
          </cell>
          <cell r="GG62">
            <v>2856.6</v>
          </cell>
          <cell r="GH62">
            <v>0</v>
          </cell>
          <cell r="GI62">
            <v>13598.09</v>
          </cell>
          <cell r="GJ62">
            <v>5797.27</v>
          </cell>
          <cell r="GK62">
            <v>13908.04</v>
          </cell>
          <cell r="GL62">
            <v>3113.21</v>
          </cell>
          <cell r="GM62">
            <v>31123.82</v>
          </cell>
          <cell r="GN62">
            <v>0</v>
          </cell>
          <cell r="GO62">
            <v>5085.22</v>
          </cell>
          <cell r="GP62">
            <v>79336.47</v>
          </cell>
          <cell r="GQ62">
            <v>11841.25</v>
          </cell>
          <cell r="GR62">
            <v>0</v>
          </cell>
          <cell r="GS62">
            <v>7986.93</v>
          </cell>
          <cell r="GT62">
            <v>3120</v>
          </cell>
          <cell r="GU62">
            <v>204</v>
          </cell>
          <cell r="GV62">
            <v>40210.949999999997</v>
          </cell>
          <cell r="GW62">
            <v>32750</v>
          </cell>
          <cell r="GX62">
            <v>11151.54</v>
          </cell>
          <cell r="GY62">
            <v>16081.64</v>
          </cell>
          <cell r="GZ62">
            <v>0</v>
          </cell>
          <cell r="HA62">
            <v>0</v>
          </cell>
          <cell r="HB62">
            <v>0</v>
          </cell>
          <cell r="HC62">
            <v>0</v>
          </cell>
          <cell r="HD62">
            <v>0</v>
          </cell>
          <cell r="HE62">
            <v>32884.36</v>
          </cell>
          <cell r="HF62">
            <v>0</v>
          </cell>
          <cell r="HG62">
            <v>0</v>
          </cell>
          <cell r="HH62">
            <v>1</v>
          </cell>
          <cell r="HI62">
            <v>0</v>
          </cell>
          <cell r="HJ62">
            <v>26915</v>
          </cell>
          <cell r="HK62">
            <v>0</v>
          </cell>
          <cell r="HL62">
            <v>6630.99</v>
          </cell>
          <cell r="HM62">
            <v>0</v>
          </cell>
          <cell r="HN62">
            <v>253196.90999999957</v>
          </cell>
          <cell r="HO62">
            <v>39874.080000000002</v>
          </cell>
        </row>
        <row r="63">
          <cell r="B63" t="str">
            <v>EE341</v>
          </cell>
          <cell r="C63">
            <v>-11339.75</v>
          </cell>
          <cell r="D63">
            <v>0</v>
          </cell>
          <cell r="E63">
            <v>-5499.99</v>
          </cell>
          <cell r="F63">
            <v>0</v>
          </cell>
          <cell r="G63">
            <v>-27140</v>
          </cell>
          <cell r="H63">
            <v>-24985</v>
          </cell>
          <cell r="I63">
            <v>-788.05</v>
          </cell>
          <cell r="J63">
            <v>-3413.95</v>
          </cell>
          <cell r="K63">
            <v>-5028.5</v>
          </cell>
          <cell r="L63">
            <v>-5550</v>
          </cell>
          <cell r="M63">
            <v>0</v>
          </cell>
          <cell r="N63">
            <v>-3563.84</v>
          </cell>
          <cell r="O63">
            <v>0</v>
          </cell>
          <cell r="P63">
            <v>0</v>
          </cell>
          <cell r="Q63">
            <v>0</v>
          </cell>
          <cell r="R63">
            <v>0</v>
          </cell>
          <cell r="S63">
            <v>0</v>
          </cell>
          <cell r="T63">
            <v>295663.09999999998</v>
          </cell>
          <cell r="U63">
            <v>0</v>
          </cell>
          <cell r="V63">
            <v>0</v>
          </cell>
          <cell r="W63">
            <v>0</v>
          </cell>
          <cell r="X63">
            <v>24389.96</v>
          </cell>
          <cell r="Y63">
            <v>0</v>
          </cell>
          <cell r="Z63">
            <v>2826.31</v>
          </cell>
          <cell r="AA63">
            <v>2061.6999999999998</v>
          </cell>
          <cell r="AB63">
            <v>83029.7</v>
          </cell>
          <cell r="AC63">
            <v>2926.21</v>
          </cell>
          <cell r="AD63">
            <v>0</v>
          </cell>
          <cell r="AE63">
            <v>10008.91</v>
          </cell>
          <cell r="AF63">
            <v>3003.04</v>
          </cell>
          <cell r="AG63">
            <v>27897.66</v>
          </cell>
          <cell r="AH63">
            <v>0</v>
          </cell>
          <cell r="AI63">
            <v>0</v>
          </cell>
          <cell r="AJ63">
            <v>0</v>
          </cell>
          <cell r="AK63">
            <v>50865.120000000003</v>
          </cell>
          <cell r="AL63">
            <v>22258.63</v>
          </cell>
          <cell r="AM63">
            <v>9432.39</v>
          </cell>
          <cell r="AN63">
            <v>0</v>
          </cell>
          <cell r="AO63">
            <v>7520.31</v>
          </cell>
          <cell r="AP63">
            <v>1700</v>
          </cell>
          <cell r="AQ63">
            <v>0</v>
          </cell>
          <cell r="AR63">
            <v>20257.349999999999</v>
          </cell>
          <cell r="AS63">
            <v>0</v>
          </cell>
          <cell r="AT63">
            <v>7408.28</v>
          </cell>
          <cell r="AU63">
            <v>15461.58</v>
          </cell>
          <cell r="AV63">
            <v>0</v>
          </cell>
          <cell r="AW63">
            <v>13870.69</v>
          </cell>
          <cell r="AX63">
            <v>0</v>
          </cell>
          <cell r="AY63">
            <v>0</v>
          </cell>
          <cell r="AZ63">
            <v>-1371.74</v>
          </cell>
          <cell r="BA63">
            <v>1468.02</v>
          </cell>
          <cell r="BC63">
            <v>505060.0400000001</v>
          </cell>
          <cell r="BE63">
            <v>-16661.349999999999</v>
          </cell>
          <cell r="BF63">
            <v>0</v>
          </cell>
          <cell r="BG63">
            <v>6477.4400000000005</v>
          </cell>
          <cell r="BH63">
            <v>0</v>
          </cell>
          <cell r="BI63">
            <v>6477.4400000000005</v>
          </cell>
          <cell r="BJ63">
            <v>0</v>
          </cell>
          <cell r="BK63">
            <v>0</v>
          </cell>
          <cell r="BL63">
            <v>0</v>
          </cell>
          <cell r="BM63">
            <v>1875.81</v>
          </cell>
          <cell r="BN63">
            <v>0</v>
          </cell>
          <cell r="BO63">
            <v>1875.81</v>
          </cell>
          <cell r="BP63">
            <v>-8308.0999999999985</v>
          </cell>
          <cell r="BR63">
            <v>96.279999999999973</v>
          </cell>
          <cell r="BS63">
            <v>0</v>
          </cell>
          <cell r="BT63">
            <v>96.279999999999973</v>
          </cell>
          <cell r="BU63">
            <v>-3563.84</v>
          </cell>
          <cell r="BV63">
            <v>22354.91</v>
          </cell>
          <cell r="BX63">
            <v>513368.14</v>
          </cell>
          <cell r="BY63">
            <v>505060.04000000004</v>
          </cell>
          <cell r="BZ63">
            <v>505060.0400000001</v>
          </cell>
          <cell r="CB63">
            <v>0</v>
          </cell>
          <cell r="CC63">
            <v>0</v>
          </cell>
          <cell r="CD63">
            <v>0</v>
          </cell>
          <cell r="CE63">
            <v>341</v>
          </cell>
          <cell r="CF63">
            <v>133796.85000000033</v>
          </cell>
          <cell r="CG63">
            <v>105345.85999999993</v>
          </cell>
          <cell r="CH63">
            <v>18275.05</v>
          </cell>
          <cell r="CI63">
            <v>26583.149999999998</v>
          </cell>
          <cell r="CK63">
            <v>484917</v>
          </cell>
          <cell r="CL63">
            <v>0</v>
          </cell>
          <cell r="CM63">
            <v>0</v>
          </cell>
          <cell r="CN63">
            <v>0</v>
          </cell>
          <cell r="CO63">
            <v>0</v>
          </cell>
          <cell r="CP63">
            <v>0</v>
          </cell>
          <cell r="CQ63">
            <v>-6971</v>
          </cell>
          <cell r="CR63">
            <v>-8825</v>
          </cell>
          <cell r="CS63"/>
          <cell r="CT63">
            <v>496256.75</v>
          </cell>
          <cell r="CU63">
            <v>-9189</v>
          </cell>
          <cell r="CW63">
            <v>0</v>
          </cell>
          <cell r="CY63">
            <v>-15796</v>
          </cell>
          <cell r="DE63">
            <v>496256.75</v>
          </cell>
          <cell r="DF63">
            <v>0</v>
          </cell>
          <cell r="DG63">
            <v>5499.99</v>
          </cell>
          <cell r="DH63">
            <v>0</v>
          </cell>
          <cell r="DI63">
            <v>27140</v>
          </cell>
          <cell r="DJ63">
            <v>9189</v>
          </cell>
          <cell r="DK63">
            <v>788.05</v>
          </cell>
          <cell r="DL63">
            <v>3413.95</v>
          </cell>
          <cell r="DM63">
            <v>0</v>
          </cell>
          <cell r="DN63">
            <v>3413.95</v>
          </cell>
          <cell r="DO63">
            <v>5028.5</v>
          </cell>
          <cell r="DP63">
            <v>5550</v>
          </cell>
          <cell r="DQ63">
            <v>0</v>
          </cell>
          <cell r="DR63">
            <v>3563.84</v>
          </cell>
          <cell r="DS63">
            <v>0</v>
          </cell>
          <cell r="DT63">
            <v>0</v>
          </cell>
          <cell r="DU63">
            <v>0</v>
          </cell>
          <cell r="DV63">
            <v>0</v>
          </cell>
          <cell r="DW63">
            <v>0</v>
          </cell>
          <cell r="DX63">
            <v>0</v>
          </cell>
          <cell r="DY63">
            <v>0</v>
          </cell>
          <cell r="DZ63">
            <v>0</v>
          </cell>
          <cell r="EA63">
            <v>15796</v>
          </cell>
          <cell r="EB63">
            <v>341</v>
          </cell>
          <cell r="EC63">
            <v>9352928</v>
          </cell>
          <cell r="ED63">
            <v>2928</v>
          </cell>
          <cell r="EE63" t="str">
            <v>Sandlings Primary School</v>
          </cell>
          <cell r="EF63" t="str">
            <v>Miss Patricia Toal</v>
          </cell>
          <cell r="EG63" t="str">
            <v>admin@sandlings.suffolk.sch.uk</v>
          </cell>
          <cell r="EH63" t="str">
            <v>'01394420444</v>
          </cell>
          <cell r="ET63" t="str">
            <v>Y</v>
          </cell>
          <cell r="EU63" t="str">
            <v>FINAL</v>
          </cell>
          <cell r="EV63" t="str">
            <v>Y</v>
          </cell>
          <cell r="EW63" t="str">
            <v>Accruals</v>
          </cell>
          <cell r="EX63" t="str">
            <v>N</v>
          </cell>
          <cell r="EY63" t="str">
            <v>N</v>
          </cell>
          <cell r="EZ63">
            <v>133796.85000000033</v>
          </cell>
          <cell r="FA63">
            <v>0</v>
          </cell>
          <cell r="FB63">
            <v>18275.05</v>
          </cell>
          <cell r="FC63">
            <v>496256.75</v>
          </cell>
          <cell r="FD63">
            <v>0</v>
          </cell>
          <cell r="FE63">
            <v>5499.99</v>
          </cell>
          <cell r="FF63">
            <v>0</v>
          </cell>
          <cell r="FG63">
            <v>27140</v>
          </cell>
          <cell r="FH63">
            <v>9189</v>
          </cell>
          <cell r="FI63">
            <v>788.05</v>
          </cell>
          <cell r="FJ63">
            <v>0</v>
          </cell>
          <cell r="FK63">
            <v>3413.95</v>
          </cell>
          <cell r="FL63">
            <v>5028.5</v>
          </cell>
          <cell r="FM63">
            <v>5550</v>
          </cell>
          <cell r="FN63">
            <v>0</v>
          </cell>
          <cell r="FO63">
            <v>3563.84</v>
          </cell>
          <cell r="FP63">
            <v>0</v>
          </cell>
          <cell r="FQ63">
            <v>0</v>
          </cell>
          <cell r="FR63">
            <v>0</v>
          </cell>
          <cell r="FS63">
            <v>0</v>
          </cell>
          <cell r="FT63">
            <v>0</v>
          </cell>
          <cell r="FU63">
            <v>0</v>
          </cell>
          <cell r="FV63">
            <v>0</v>
          </cell>
          <cell r="FW63">
            <v>15796</v>
          </cell>
          <cell r="FX63">
            <v>295663.09999999998</v>
          </cell>
          <cell r="FY63">
            <v>0</v>
          </cell>
          <cell r="FZ63">
            <v>78913.89</v>
          </cell>
          <cell r="GA63">
            <v>0</v>
          </cell>
          <cell r="GB63">
            <v>24389.96</v>
          </cell>
          <cell r="GC63">
            <v>0</v>
          </cell>
          <cell r="GD63">
            <v>2826.31</v>
          </cell>
          <cell r="GE63">
            <v>2061.6999999999998</v>
          </cell>
          <cell r="GF63">
            <v>4115.8099999999995</v>
          </cell>
          <cell r="GG63">
            <v>2926.21</v>
          </cell>
          <cell r="GH63">
            <v>0</v>
          </cell>
          <cell r="GI63">
            <v>10008.91</v>
          </cell>
          <cell r="GJ63">
            <v>3003.04</v>
          </cell>
          <cell r="GK63">
            <v>27897.66</v>
          </cell>
          <cell r="GL63">
            <v>0</v>
          </cell>
          <cell r="GM63">
            <v>0</v>
          </cell>
          <cell r="GN63">
            <v>0</v>
          </cell>
          <cell r="GO63">
            <v>50865.120000000003</v>
          </cell>
          <cell r="GP63">
            <v>22354.91</v>
          </cell>
          <cell r="GQ63">
            <v>9432.39</v>
          </cell>
          <cell r="GR63">
            <v>0</v>
          </cell>
          <cell r="GS63">
            <v>7520.31</v>
          </cell>
          <cell r="GT63">
            <v>1700</v>
          </cell>
          <cell r="GU63">
            <v>0</v>
          </cell>
          <cell r="GV63">
            <v>20257.349999999999</v>
          </cell>
          <cell r="GW63">
            <v>0</v>
          </cell>
          <cell r="GX63">
            <v>7408.28</v>
          </cell>
          <cell r="GY63">
            <v>15461.58</v>
          </cell>
          <cell r="GZ63">
            <v>0</v>
          </cell>
          <cell r="HA63">
            <v>0</v>
          </cell>
          <cell r="HB63">
            <v>13870.69</v>
          </cell>
          <cell r="HC63">
            <v>0</v>
          </cell>
          <cell r="HD63">
            <v>0</v>
          </cell>
          <cell r="HE63">
            <v>16661.349999999999</v>
          </cell>
          <cell r="HF63">
            <v>0</v>
          </cell>
          <cell r="HG63">
            <v>0</v>
          </cell>
          <cell r="HH63">
            <v>1</v>
          </cell>
          <cell r="HI63">
            <v>0</v>
          </cell>
          <cell r="HJ63">
            <v>6477.4400000000005</v>
          </cell>
          <cell r="HK63">
            <v>0</v>
          </cell>
          <cell r="HL63">
            <v>1875.81</v>
          </cell>
          <cell r="HM63">
            <v>52309</v>
          </cell>
          <cell r="HN63">
            <v>53036.71000000037</v>
          </cell>
          <cell r="HO63">
            <v>26583.15</v>
          </cell>
        </row>
        <row r="64">
          <cell r="B64" t="str">
            <v>EE342</v>
          </cell>
          <cell r="C64">
            <v>-80338.350000000006</v>
          </cell>
          <cell r="D64">
            <v>0</v>
          </cell>
          <cell r="E64">
            <v>-15499.99</v>
          </cell>
          <cell r="F64">
            <v>0</v>
          </cell>
          <cell r="G64">
            <v>-52262.5</v>
          </cell>
          <cell r="H64">
            <v>-58044</v>
          </cell>
          <cell r="I64">
            <v>-443.6</v>
          </cell>
          <cell r="J64">
            <v>-56955.16</v>
          </cell>
          <cell r="K64">
            <v>-13116.76</v>
          </cell>
          <cell r="L64">
            <v>0</v>
          </cell>
          <cell r="M64">
            <v>0</v>
          </cell>
          <cell r="N64">
            <v>-15416.62</v>
          </cell>
          <cell r="O64">
            <v>-2385.42</v>
          </cell>
          <cell r="P64">
            <v>0</v>
          </cell>
          <cell r="Q64">
            <v>0</v>
          </cell>
          <cell r="R64">
            <v>0</v>
          </cell>
          <cell r="S64">
            <v>0</v>
          </cell>
          <cell r="T64">
            <v>576200</v>
          </cell>
          <cell r="U64">
            <v>26425.52</v>
          </cell>
          <cell r="V64">
            <v>0</v>
          </cell>
          <cell r="W64">
            <v>23700.51</v>
          </cell>
          <cell r="X64">
            <v>85804.26</v>
          </cell>
          <cell r="Y64">
            <v>0</v>
          </cell>
          <cell r="Z64">
            <v>14195.99</v>
          </cell>
          <cell r="AA64">
            <v>52741.87</v>
          </cell>
          <cell r="AB64">
            <v>185093.42</v>
          </cell>
          <cell r="AC64">
            <v>50147.54</v>
          </cell>
          <cell r="AD64">
            <v>0</v>
          </cell>
          <cell r="AE64">
            <v>7328.53</v>
          </cell>
          <cell r="AF64">
            <v>202.69</v>
          </cell>
          <cell r="AG64">
            <v>20159.400000000001</v>
          </cell>
          <cell r="AH64">
            <v>3212.79</v>
          </cell>
          <cell r="AI64">
            <v>22833.51</v>
          </cell>
          <cell r="AJ64">
            <v>0</v>
          </cell>
          <cell r="AK64">
            <v>10627.2</v>
          </cell>
          <cell r="AL64">
            <v>30736.58</v>
          </cell>
          <cell r="AM64">
            <v>14312.86</v>
          </cell>
          <cell r="AN64">
            <v>0</v>
          </cell>
          <cell r="AO64">
            <v>5895.33</v>
          </cell>
          <cell r="AP64">
            <v>4180</v>
          </cell>
          <cell r="AQ64">
            <v>3090.2</v>
          </cell>
          <cell r="AR64">
            <v>45325.7</v>
          </cell>
          <cell r="AS64">
            <v>5915.96</v>
          </cell>
          <cell r="AT64">
            <v>5531.92</v>
          </cell>
          <cell r="AU64">
            <v>27474.639999999999</v>
          </cell>
          <cell r="AV64">
            <v>0</v>
          </cell>
          <cell r="AW64">
            <v>84.66</v>
          </cell>
          <cell r="AX64">
            <v>0</v>
          </cell>
          <cell r="AY64">
            <v>0</v>
          </cell>
          <cell r="AZ64">
            <v>-2237.81</v>
          </cell>
          <cell r="BA64">
            <v>4322.4799999999996</v>
          </cell>
          <cell r="BC64">
            <v>908299.55999999982</v>
          </cell>
          <cell r="BE64">
            <v>-20543.79</v>
          </cell>
          <cell r="BF64">
            <v>0</v>
          </cell>
          <cell r="BG64">
            <v>0</v>
          </cell>
          <cell r="BH64">
            <v>0</v>
          </cell>
          <cell r="BI64">
            <v>0</v>
          </cell>
          <cell r="BJ64">
            <v>0</v>
          </cell>
          <cell r="BK64">
            <v>0</v>
          </cell>
          <cell r="BL64">
            <v>0</v>
          </cell>
          <cell r="BM64">
            <v>0</v>
          </cell>
          <cell r="BN64">
            <v>0</v>
          </cell>
          <cell r="BO64">
            <v>0</v>
          </cell>
          <cell r="BP64">
            <v>-20543.79</v>
          </cell>
          <cell r="BR64">
            <v>2084.6699999999996</v>
          </cell>
          <cell r="BS64">
            <v>0</v>
          </cell>
          <cell r="BT64">
            <v>2084.6699999999996</v>
          </cell>
          <cell r="BU64">
            <v>-15416.62</v>
          </cell>
          <cell r="BV64">
            <v>32821.25</v>
          </cell>
          <cell r="BX64">
            <v>928843.34999999986</v>
          </cell>
          <cell r="BY64">
            <v>908299.55999999982</v>
          </cell>
          <cell r="BZ64">
            <v>908299.55999999982</v>
          </cell>
          <cell r="CB64">
            <v>0</v>
          </cell>
          <cell r="CC64">
            <v>0</v>
          </cell>
          <cell r="CD64">
            <v>0</v>
          </cell>
          <cell r="CE64">
            <v>342</v>
          </cell>
          <cell r="CF64">
            <v>58804.369999999879</v>
          </cell>
          <cell r="CG64">
            <v>7314.6500000001397</v>
          </cell>
          <cell r="CH64">
            <v>25521.98</v>
          </cell>
          <cell r="CI64">
            <v>46065.770000000004</v>
          </cell>
          <cell r="CK64">
            <v>877354</v>
          </cell>
          <cell r="CL64">
            <v>0</v>
          </cell>
          <cell r="CM64">
            <v>-42854.149999999994</v>
          </cell>
          <cell r="CN64">
            <v>0</v>
          </cell>
          <cell r="CO64">
            <v>0</v>
          </cell>
          <cell r="CP64">
            <v>-2400</v>
          </cell>
          <cell r="CQ64">
            <v>-17778</v>
          </cell>
          <cell r="CR64">
            <v>-32581</v>
          </cell>
          <cell r="CS64"/>
          <cell r="CT64">
            <v>957692.35</v>
          </cell>
          <cell r="CU64">
            <v>-7685</v>
          </cell>
          <cell r="CW64">
            <v>0</v>
          </cell>
          <cell r="CY64">
            <v>-50359</v>
          </cell>
          <cell r="DE64">
            <v>957692.35</v>
          </cell>
          <cell r="DF64">
            <v>0</v>
          </cell>
          <cell r="DG64">
            <v>15499.99</v>
          </cell>
          <cell r="DH64">
            <v>0</v>
          </cell>
          <cell r="DI64">
            <v>52262.5</v>
          </cell>
          <cell r="DJ64">
            <v>7685</v>
          </cell>
          <cell r="DK64">
            <v>443.6</v>
          </cell>
          <cell r="DL64">
            <v>56955.16</v>
          </cell>
          <cell r="DM64">
            <v>0</v>
          </cell>
          <cell r="DN64">
            <v>56955.16</v>
          </cell>
          <cell r="DO64">
            <v>13116.76</v>
          </cell>
          <cell r="DP64">
            <v>0</v>
          </cell>
          <cell r="DQ64">
            <v>0</v>
          </cell>
          <cell r="DR64">
            <v>15416.62</v>
          </cell>
          <cell r="DS64">
            <v>2385.42</v>
          </cell>
          <cell r="DT64">
            <v>0</v>
          </cell>
          <cell r="DU64">
            <v>0</v>
          </cell>
          <cell r="DV64">
            <v>0</v>
          </cell>
          <cell r="DW64">
            <v>0</v>
          </cell>
          <cell r="DX64">
            <v>0</v>
          </cell>
          <cell r="DY64">
            <v>0</v>
          </cell>
          <cell r="DZ64">
            <v>0</v>
          </cell>
          <cell r="EA64">
            <v>50359</v>
          </cell>
          <cell r="EB64">
            <v>342</v>
          </cell>
          <cell r="EC64">
            <v>9352125</v>
          </cell>
          <cell r="ED64">
            <v>2125</v>
          </cell>
          <cell r="EE64" t="str">
            <v>Woodbridge Primary School</v>
          </cell>
          <cell r="EF64" t="str">
            <v>Co Headteacher Lynsey / Mark Crossley / Krisson</v>
          </cell>
          <cell r="EG64" t="str">
            <v xml:space="preserve">sandra.thompson@woodbridgeprimary.suffolk.sch.uk </v>
          </cell>
          <cell r="EH64" t="str">
            <v>'01394382516</v>
          </cell>
          <cell r="ET64" t="str">
            <v>Y</v>
          </cell>
          <cell r="EU64" t="str">
            <v>FINAL</v>
          </cell>
          <cell r="EV64" t="str">
            <v>Y</v>
          </cell>
          <cell r="EW64" t="str">
            <v>Accruals</v>
          </cell>
          <cell r="EX64" t="str">
            <v>N</v>
          </cell>
          <cell r="EY64" t="str">
            <v>N</v>
          </cell>
          <cell r="EZ64">
            <v>58804.369999999879</v>
          </cell>
          <cell r="FA64">
            <v>0</v>
          </cell>
          <cell r="FB64">
            <v>25521.98</v>
          </cell>
          <cell r="FC64">
            <v>957692.35</v>
          </cell>
          <cell r="FD64">
            <v>0</v>
          </cell>
          <cell r="FE64">
            <v>15499.99</v>
          </cell>
          <cell r="FF64">
            <v>0</v>
          </cell>
          <cell r="FG64">
            <v>52262.5</v>
          </cell>
          <cell r="FH64">
            <v>7685</v>
          </cell>
          <cell r="FI64">
            <v>443.6</v>
          </cell>
          <cell r="FJ64">
            <v>0</v>
          </cell>
          <cell r="FK64">
            <v>56955.16</v>
          </cell>
          <cell r="FL64">
            <v>13116.76</v>
          </cell>
          <cell r="FM64">
            <v>0</v>
          </cell>
          <cell r="FN64">
            <v>0</v>
          </cell>
          <cell r="FO64">
            <v>15416.62</v>
          </cell>
          <cell r="FP64">
            <v>2385.42</v>
          </cell>
          <cell r="FQ64">
            <v>0</v>
          </cell>
          <cell r="FR64">
            <v>0</v>
          </cell>
          <cell r="FS64">
            <v>0</v>
          </cell>
          <cell r="FT64">
            <v>0</v>
          </cell>
          <cell r="FU64">
            <v>0</v>
          </cell>
          <cell r="FV64">
            <v>0</v>
          </cell>
          <cell r="FW64">
            <v>50359</v>
          </cell>
          <cell r="FX64">
            <v>576200</v>
          </cell>
          <cell r="FY64">
            <v>26425.52</v>
          </cell>
          <cell r="FZ64">
            <v>226216.9</v>
          </cell>
          <cell r="GA64">
            <v>23700.51</v>
          </cell>
          <cell r="GB64">
            <v>85804.26</v>
          </cell>
          <cell r="GC64">
            <v>0</v>
          </cell>
          <cell r="GD64">
            <v>59280.019999999953</v>
          </cell>
          <cell r="GE64">
            <v>7657.8400000000474</v>
          </cell>
          <cell r="GF64">
            <v>4545.3100000000004</v>
          </cell>
          <cell r="GG64">
            <v>4478.75</v>
          </cell>
          <cell r="GH64">
            <v>0</v>
          </cell>
          <cell r="GI64">
            <v>7328.53</v>
          </cell>
          <cell r="GJ64">
            <v>202.69</v>
          </cell>
          <cell r="GK64">
            <v>20159.400000000001</v>
          </cell>
          <cell r="GL64">
            <v>3212.79</v>
          </cell>
          <cell r="GM64">
            <v>22833.51</v>
          </cell>
          <cell r="GN64">
            <v>0</v>
          </cell>
          <cell r="GO64">
            <v>10627.2</v>
          </cell>
          <cell r="GP64">
            <v>32821.25</v>
          </cell>
          <cell r="GQ64">
            <v>14312.86</v>
          </cell>
          <cell r="GR64">
            <v>0</v>
          </cell>
          <cell r="GS64">
            <v>5895.33</v>
          </cell>
          <cell r="GT64">
            <v>4180</v>
          </cell>
          <cell r="GU64">
            <v>3090.2</v>
          </cell>
          <cell r="GV64">
            <v>45325.7</v>
          </cell>
          <cell r="GW64">
            <v>5915.96</v>
          </cell>
          <cell r="GX64">
            <v>5531.92</v>
          </cell>
          <cell r="GY64">
            <v>27474.639999999999</v>
          </cell>
          <cell r="GZ64">
            <v>0</v>
          </cell>
          <cell r="HA64">
            <v>0</v>
          </cell>
          <cell r="HB64">
            <v>84.66</v>
          </cell>
          <cell r="HC64">
            <v>0</v>
          </cell>
          <cell r="HD64">
            <v>0</v>
          </cell>
          <cell r="HE64">
            <v>20543.79</v>
          </cell>
          <cell r="HF64">
            <v>0</v>
          </cell>
          <cell r="HG64">
            <v>0</v>
          </cell>
          <cell r="HH64">
            <v>1</v>
          </cell>
          <cell r="HI64">
            <v>0</v>
          </cell>
          <cell r="HJ64">
            <v>0</v>
          </cell>
          <cell r="HK64">
            <v>0</v>
          </cell>
          <cell r="HL64">
            <v>0</v>
          </cell>
          <cell r="HM64">
            <v>0</v>
          </cell>
          <cell r="HN64">
            <v>7315.0200000000186</v>
          </cell>
          <cell r="HO64">
            <v>46065.770000000004</v>
          </cell>
        </row>
        <row r="65">
          <cell r="B65" t="str">
            <v>EE343</v>
          </cell>
          <cell r="C65">
            <v>-141470.69</v>
          </cell>
          <cell r="D65">
            <v>0</v>
          </cell>
          <cell r="E65">
            <v>-83900</v>
          </cell>
          <cell r="F65">
            <v>0</v>
          </cell>
          <cell r="G65">
            <v>-124611.25</v>
          </cell>
          <cell r="H65">
            <v>-76957</v>
          </cell>
          <cell r="I65">
            <v>-788.05</v>
          </cell>
          <cell r="J65">
            <v>-112444.97</v>
          </cell>
          <cell r="K65">
            <v>-40961.35</v>
          </cell>
          <cell r="L65">
            <v>0</v>
          </cell>
          <cell r="M65">
            <v>-3106</v>
          </cell>
          <cell r="N65">
            <v>-17499.84</v>
          </cell>
          <cell r="O65">
            <v>-2175.62</v>
          </cell>
          <cell r="P65">
            <v>0</v>
          </cell>
          <cell r="Q65">
            <v>0</v>
          </cell>
          <cell r="R65">
            <v>0</v>
          </cell>
          <cell r="S65">
            <v>0</v>
          </cell>
          <cell r="T65">
            <v>1196547.3</v>
          </cell>
          <cell r="U65">
            <v>30229.34</v>
          </cell>
          <cell r="V65">
            <v>0</v>
          </cell>
          <cell r="W65">
            <v>68158.48</v>
          </cell>
          <cell r="X65">
            <v>88497.76</v>
          </cell>
          <cell r="Y65">
            <v>0</v>
          </cell>
          <cell r="Z65">
            <v>56820.81</v>
          </cell>
          <cell r="AA65">
            <v>11037.84</v>
          </cell>
          <cell r="AB65">
            <v>491197.93</v>
          </cell>
          <cell r="AC65">
            <v>2403.5</v>
          </cell>
          <cell r="AD65">
            <v>0</v>
          </cell>
          <cell r="AE65">
            <v>21747.9</v>
          </cell>
          <cell r="AF65">
            <v>1801.6</v>
          </cell>
          <cell r="AG65">
            <v>9236.17</v>
          </cell>
          <cell r="AH65">
            <v>5540.98</v>
          </cell>
          <cell r="AI65">
            <v>26889.65</v>
          </cell>
          <cell r="AJ65">
            <v>0</v>
          </cell>
          <cell r="AK65">
            <v>2245.1</v>
          </cell>
          <cell r="AL65">
            <v>52659.63</v>
          </cell>
          <cell r="AM65">
            <v>11616.13</v>
          </cell>
          <cell r="AN65">
            <v>0</v>
          </cell>
          <cell r="AO65">
            <v>15423.66</v>
          </cell>
          <cell r="AP65">
            <v>8360</v>
          </cell>
          <cell r="AQ65">
            <v>0</v>
          </cell>
          <cell r="AR65">
            <v>113058.35</v>
          </cell>
          <cell r="AS65">
            <v>1588</v>
          </cell>
          <cell r="AT65">
            <v>23090.15</v>
          </cell>
          <cell r="AU65">
            <v>22029.07</v>
          </cell>
          <cell r="AV65">
            <v>0</v>
          </cell>
          <cell r="AW65">
            <v>5023.72</v>
          </cell>
          <cell r="AX65">
            <v>0</v>
          </cell>
          <cell r="AY65">
            <v>0</v>
          </cell>
          <cell r="AZ65">
            <v>-5039.1000000000004</v>
          </cell>
          <cell r="BA65">
            <v>7155.3</v>
          </cell>
          <cell r="BC65">
            <v>1647463.0499999982</v>
          </cell>
          <cell r="BE65">
            <v>-26921.010000000002</v>
          </cell>
          <cell r="BF65">
            <v>0</v>
          </cell>
          <cell r="BG65">
            <v>10979.56</v>
          </cell>
          <cell r="BH65">
            <v>0</v>
          </cell>
          <cell r="BI65">
            <v>10979.56</v>
          </cell>
          <cell r="BJ65">
            <v>0</v>
          </cell>
          <cell r="BK65">
            <v>0</v>
          </cell>
          <cell r="BL65">
            <v>0</v>
          </cell>
          <cell r="BM65">
            <v>0</v>
          </cell>
          <cell r="BN65">
            <v>0</v>
          </cell>
          <cell r="BO65">
            <v>0</v>
          </cell>
          <cell r="BP65">
            <v>-15941.450000000003</v>
          </cell>
          <cell r="BR65">
            <v>2116.1999999999998</v>
          </cell>
          <cell r="BS65">
            <v>0</v>
          </cell>
          <cell r="BT65">
            <v>2116.1999999999998</v>
          </cell>
          <cell r="BU65">
            <v>-17499.84</v>
          </cell>
          <cell r="BV65">
            <v>54775.829999999994</v>
          </cell>
          <cell r="BX65">
            <v>1663404.4999999998</v>
          </cell>
          <cell r="BY65">
            <v>1647463.0499999998</v>
          </cell>
          <cell r="BZ65">
            <v>1647463.0499999982</v>
          </cell>
          <cell r="CB65">
            <v>0</v>
          </cell>
          <cell r="CC65">
            <v>0</v>
          </cell>
          <cell r="CD65">
            <v>0</v>
          </cell>
          <cell r="CE65">
            <v>343</v>
          </cell>
          <cell r="CF65">
            <v>78229.08000000054</v>
          </cell>
          <cell r="CG65">
            <v>25417.50000000163</v>
          </cell>
          <cell r="CH65">
            <v>-207.89000000000107</v>
          </cell>
          <cell r="CI65">
            <v>15733.56</v>
          </cell>
          <cell r="CK65">
            <v>1610593</v>
          </cell>
          <cell r="CL65">
            <v>0</v>
          </cell>
          <cell r="CM65">
            <v>-69017.03</v>
          </cell>
          <cell r="CN65">
            <v>-1270</v>
          </cell>
          <cell r="CO65">
            <v>0</v>
          </cell>
          <cell r="CP65">
            <v>-8400</v>
          </cell>
          <cell r="CQ65">
            <v>-19483</v>
          </cell>
          <cell r="CR65">
            <v>-51799</v>
          </cell>
          <cell r="CS65"/>
          <cell r="CT65">
            <v>1752063.69</v>
          </cell>
          <cell r="CU65">
            <v>-5675</v>
          </cell>
          <cell r="CW65">
            <v>0</v>
          </cell>
          <cell r="CY65">
            <v>-71282</v>
          </cell>
          <cell r="DE65">
            <v>1752063.69</v>
          </cell>
          <cell r="DF65">
            <v>0</v>
          </cell>
          <cell r="DG65">
            <v>83900</v>
          </cell>
          <cell r="DH65">
            <v>0</v>
          </cell>
          <cell r="DI65">
            <v>124611.25</v>
          </cell>
          <cell r="DJ65">
            <v>5675</v>
          </cell>
          <cell r="DK65">
            <v>788.05</v>
          </cell>
          <cell r="DL65">
            <v>112444.97</v>
          </cell>
          <cell r="DM65">
            <v>6776.25</v>
          </cell>
          <cell r="DN65">
            <v>105668.72</v>
          </cell>
          <cell r="DO65">
            <v>40961.35</v>
          </cell>
          <cell r="DP65">
            <v>0</v>
          </cell>
          <cell r="DQ65">
            <v>3106</v>
          </cell>
          <cell r="DR65">
            <v>17499.84</v>
          </cell>
          <cell r="DS65">
            <v>2175.62</v>
          </cell>
          <cell r="DT65">
            <v>0</v>
          </cell>
          <cell r="DU65">
            <v>0</v>
          </cell>
          <cell r="DV65">
            <v>0</v>
          </cell>
          <cell r="DW65">
            <v>0</v>
          </cell>
          <cell r="DX65">
            <v>0</v>
          </cell>
          <cell r="DY65">
            <v>0</v>
          </cell>
          <cell r="DZ65">
            <v>0</v>
          </cell>
          <cell r="EA65">
            <v>71282</v>
          </cell>
          <cell r="EB65">
            <v>343</v>
          </cell>
          <cell r="EC65">
            <v>9352135</v>
          </cell>
          <cell r="ED65">
            <v>2135</v>
          </cell>
          <cell r="EE65" t="str">
            <v>Kyson Primary School</v>
          </cell>
          <cell r="EF65" t="str">
            <v>Mr Tom Gunson</v>
          </cell>
          <cell r="EG65" t="str">
            <v>head.kyson@talk21.com</v>
          </cell>
          <cell r="EH65" t="str">
            <v>'01394384481</v>
          </cell>
          <cell r="ET65" t="str">
            <v>Y</v>
          </cell>
          <cell r="EU65" t="str">
            <v>FINAL</v>
          </cell>
          <cell r="EV65" t="str">
            <v>Y</v>
          </cell>
          <cell r="EW65" t="str">
            <v>Accruals</v>
          </cell>
          <cell r="EX65" t="str">
            <v>N</v>
          </cell>
          <cell r="EY65" t="str">
            <v>N</v>
          </cell>
          <cell r="EZ65">
            <v>78229.08000000054</v>
          </cell>
          <cell r="FA65">
            <v>0</v>
          </cell>
          <cell r="FB65">
            <v>-207.89000000000107</v>
          </cell>
          <cell r="FC65">
            <v>1752063.69</v>
          </cell>
          <cell r="FD65">
            <v>0</v>
          </cell>
          <cell r="FE65">
            <v>83900</v>
          </cell>
          <cell r="FF65">
            <v>0</v>
          </cell>
          <cell r="FG65">
            <v>124611.25</v>
          </cell>
          <cell r="FH65">
            <v>5675</v>
          </cell>
          <cell r="FI65">
            <v>788.05</v>
          </cell>
          <cell r="FJ65">
            <v>6776.25</v>
          </cell>
          <cell r="FK65">
            <v>105668.72</v>
          </cell>
          <cell r="FL65">
            <v>40961.35</v>
          </cell>
          <cell r="FM65">
            <v>0</v>
          </cell>
          <cell r="FN65">
            <v>3106</v>
          </cell>
          <cell r="FO65">
            <v>17499.84</v>
          </cell>
          <cell r="FP65">
            <v>2175.62</v>
          </cell>
          <cell r="FQ65">
            <v>0</v>
          </cell>
          <cell r="FR65">
            <v>0</v>
          </cell>
          <cell r="FS65">
            <v>0</v>
          </cell>
          <cell r="FT65">
            <v>0</v>
          </cell>
          <cell r="FU65">
            <v>0</v>
          </cell>
          <cell r="FV65">
            <v>0</v>
          </cell>
          <cell r="FW65">
            <v>71282</v>
          </cell>
          <cell r="FX65">
            <v>1196547.3</v>
          </cell>
          <cell r="FY65">
            <v>30229.34</v>
          </cell>
          <cell r="FZ65">
            <v>481780.24</v>
          </cell>
          <cell r="GA65">
            <v>68158.48</v>
          </cell>
          <cell r="GB65">
            <v>88497.76</v>
          </cell>
          <cell r="GC65">
            <v>0</v>
          </cell>
          <cell r="GD65">
            <v>56820.81</v>
          </cell>
          <cell r="GE65">
            <v>11037.84</v>
          </cell>
          <cell r="GF65">
            <v>9417.69</v>
          </cell>
          <cell r="GG65">
            <v>2403.5</v>
          </cell>
          <cell r="GH65">
            <v>0</v>
          </cell>
          <cell r="GI65">
            <v>21747.9</v>
          </cell>
          <cell r="GJ65">
            <v>1801.6</v>
          </cell>
          <cell r="GK65">
            <v>9236.17</v>
          </cell>
          <cell r="GL65">
            <v>5540.98</v>
          </cell>
          <cell r="GM65">
            <v>26889.65</v>
          </cell>
          <cell r="GN65">
            <v>0</v>
          </cell>
          <cell r="GO65">
            <v>2245.1</v>
          </cell>
          <cell r="GP65">
            <v>54775.829999999994</v>
          </cell>
          <cell r="GQ65">
            <v>11616.13</v>
          </cell>
          <cell r="GR65">
            <v>0</v>
          </cell>
          <cell r="GS65">
            <v>15423.66</v>
          </cell>
          <cell r="GT65">
            <v>8360</v>
          </cell>
          <cell r="GU65">
            <v>0</v>
          </cell>
          <cell r="GV65">
            <v>113058.35</v>
          </cell>
          <cell r="GW65">
            <v>1588</v>
          </cell>
          <cell r="GX65">
            <v>23090.15</v>
          </cell>
          <cell r="GY65">
            <v>22029.07</v>
          </cell>
          <cell r="GZ65">
            <v>0</v>
          </cell>
          <cell r="HA65">
            <v>0</v>
          </cell>
          <cell r="HB65">
            <v>5023.72</v>
          </cell>
          <cell r="HC65">
            <v>0</v>
          </cell>
          <cell r="HD65">
            <v>0</v>
          </cell>
          <cell r="HE65">
            <v>26921.01</v>
          </cell>
          <cell r="HF65">
            <v>0</v>
          </cell>
          <cell r="HG65">
            <v>0</v>
          </cell>
          <cell r="HH65">
            <v>1</v>
          </cell>
          <cell r="HI65">
            <v>0</v>
          </cell>
          <cell r="HJ65">
            <v>10979.56</v>
          </cell>
          <cell r="HK65">
            <v>0</v>
          </cell>
          <cell r="HL65">
            <v>0</v>
          </cell>
          <cell r="HM65">
            <v>0</v>
          </cell>
          <cell r="HN65">
            <v>25417.58000000217</v>
          </cell>
          <cell r="HO65">
            <v>15733.559999999998</v>
          </cell>
        </row>
        <row r="66">
          <cell r="B66" t="str">
            <v>EE370</v>
          </cell>
          <cell r="C66">
            <v>-386787.95</v>
          </cell>
          <cell r="D66">
            <v>0</v>
          </cell>
          <cell r="E66">
            <v>-139266.67000000001</v>
          </cell>
          <cell r="F66">
            <v>0</v>
          </cell>
          <cell r="G66">
            <v>-299680.75</v>
          </cell>
          <cell r="H66">
            <v>0</v>
          </cell>
          <cell r="I66">
            <v>-42569.18</v>
          </cell>
          <cell r="J66">
            <v>-72539.02</v>
          </cell>
          <cell r="K66">
            <v>-150100.87</v>
          </cell>
          <cell r="L66">
            <v>0</v>
          </cell>
          <cell r="M66">
            <v>-8659</v>
          </cell>
          <cell r="N66">
            <v>0</v>
          </cell>
          <cell r="O66">
            <v>-497.28</v>
          </cell>
          <cell r="P66">
            <v>0</v>
          </cell>
          <cell r="Q66">
            <v>0</v>
          </cell>
          <cell r="R66">
            <v>0</v>
          </cell>
          <cell r="S66">
            <v>0</v>
          </cell>
          <cell r="T66">
            <v>4627184.1100000003</v>
          </cell>
          <cell r="U66">
            <v>25723.68</v>
          </cell>
          <cell r="V66">
            <v>0</v>
          </cell>
          <cell r="W66">
            <v>292778.38</v>
          </cell>
          <cell r="X66">
            <v>700039.2</v>
          </cell>
          <cell r="Y66">
            <v>93211.85</v>
          </cell>
          <cell r="Z66">
            <v>22924.58</v>
          </cell>
          <cell r="AA66">
            <v>58430.58</v>
          </cell>
          <cell r="AB66">
            <v>451753.93</v>
          </cell>
          <cell r="AC66">
            <v>10131.5</v>
          </cell>
          <cell r="AD66">
            <v>0</v>
          </cell>
          <cell r="AE66">
            <v>132950.46</v>
          </cell>
          <cell r="AF66">
            <v>275845.46999999997</v>
          </cell>
          <cell r="AG66">
            <v>21000.9</v>
          </cell>
          <cell r="AH66">
            <v>15885.08</v>
          </cell>
          <cell r="AI66">
            <v>207160.5</v>
          </cell>
          <cell r="AJ66">
            <v>0</v>
          </cell>
          <cell r="AK66">
            <v>72947.53</v>
          </cell>
          <cell r="AL66">
            <v>259079.9</v>
          </cell>
          <cell r="AM66">
            <v>26149.1</v>
          </cell>
          <cell r="AN66">
            <v>260870.33</v>
          </cell>
          <cell r="AO66">
            <v>100994.41</v>
          </cell>
          <cell r="AP66">
            <v>35240</v>
          </cell>
          <cell r="AQ66">
            <v>0</v>
          </cell>
          <cell r="AR66">
            <v>156209.41</v>
          </cell>
          <cell r="AS66">
            <v>121844.74</v>
          </cell>
          <cell r="AT66">
            <v>138753.93</v>
          </cell>
          <cell r="AU66">
            <v>30282.61</v>
          </cell>
          <cell r="AV66">
            <v>0</v>
          </cell>
          <cell r="AW66">
            <v>237486.35</v>
          </cell>
          <cell r="AX66">
            <v>0</v>
          </cell>
          <cell r="AY66">
            <v>0</v>
          </cell>
          <cell r="AZ66">
            <v>-1000</v>
          </cell>
          <cell r="BA66">
            <v>-534.46</v>
          </cell>
          <cell r="BC66">
            <v>9366290.8899999987</v>
          </cell>
          <cell r="BE66">
            <v>-104585.42</v>
          </cell>
          <cell r="BF66">
            <v>0</v>
          </cell>
          <cell r="BG66">
            <v>14645.47</v>
          </cell>
          <cell r="BH66">
            <v>0</v>
          </cell>
          <cell r="BI66">
            <v>14645.47</v>
          </cell>
          <cell r="BJ66">
            <v>0</v>
          </cell>
          <cell r="BK66">
            <v>0</v>
          </cell>
          <cell r="BL66">
            <v>0</v>
          </cell>
          <cell r="BM66">
            <v>0</v>
          </cell>
          <cell r="BN66">
            <v>0</v>
          </cell>
          <cell r="BO66">
            <v>0</v>
          </cell>
          <cell r="BP66">
            <v>-89939.95</v>
          </cell>
          <cell r="BR66">
            <v>-1534.46</v>
          </cell>
          <cell r="BS66">
            <v>-1534.46</v>
          </cell>
          <cell r="BT66">
            <v>0</v>
          </cell>
          <cell r="BU66">
            <v>-1534.46</v>
          </cell>
          <cell r="BV66">
            <v>259079.9</v>
          </cell>
          <cell r="BX66">
            <v>7273243.3500000006</v>
          </cell>
          <cell r="BY66">
            <v>7183303.4000000004</v>
          </cell>
          <cell r="BZ66">
            <v>9366290.8899999987</v>
          </cell>
          <cell r="CB66">
            <v>-2182987.4899999984</v>
          </cell>
          <cell r="CC66">
            <v>0</v>
          </cell>
          <cell r="CD66">
            <v>0</v>
          </cell>
          <cell r="CE66">
            <v>370</v>
          </cell>
          <cell r="CF66">
            <v>561316.69999999925</v>
          </cell>
          <cell r="CG66">
            <v>592135.16000000201</v>
          </cell>
          <cell r="CH66">
            <v>8745.7999999999956</v>
          </cell>
          <cell r="CI66">
            <v>98685.75</v>
          </cell>
          <cell r="CK66">
            <v>9487049</v>
          </cell>
          <cell r="CL66">
            <v>2415762.0000000005</v>
          </cell>
          <cell r="CM66">
            <v>0</v>
          </cell>
          <cell r="CN66">
            <v>-14288</v>
          </cell>
          <cell r="CO66">
            <v>0</v>
          </cell>
          <cell r="CP66">
            <v>0</v>
          </cell>
          <cell r="CQ66">
            <v>0</v>
          </cell>
          <cell r="CR66">
            <v>0</v>
          </cell>
          <cell r="CS66"/>
          <cell r="CT66">
            <v>9873836.9499999993</v>
          </cell>
          <cell r="CU66">
            <v>0</v>
          </cell>
          <cell r="CW66">
            <v>0</v>
          </cell>
          <cell r="CY66">
            <v>0</v>
          </cell>
          <cell r="DE66">
            <v>9873836.9499999993</v>
          </cell>
          <cell r="DF66">
            <v>2415762.0000000005</v>
          </cell>
          <cell r="DG66">
            <v>139266.67000000001</v>
          </cell>
          <cell r="DH66">
            <v>0</v>
          </cell>
          <cell r="DI66">
            <v>299680.75</v>
          </cell>
          <cell r="DJ66">
            <v>0</v>
          </cell>
          <cell r="DK66">
            <v>42569.18</v>
          </cell>
          <cell r="DL66">
            <v>72539.02</v>
          </cell>
          <cell r="DM66">
            <v>740</v>
          </cell>
          <cell r="DN66">
            <v>71799.02</v>
          </cell>
          <cell r="DO66">
            <v>150100.87</v>
          </cell>
          <cell r="DP66">
            <v>0</v>
          </cell>
          <cell r="DQ66">
            <v>8659</v>
          </cell>
          <cell r="DR66">
            <v>1534.46</v>
          </cell>
          <cell r="DS66">
            <v>497.28</v>
          </cell>
          <cell r="DT66">
            <v>0</v>
          </cell>
          <cell r="DU66">
            <v>0</v>
          </cell>
          <cell r="DV66">
            <v>0</v>
          </cell>
          <cell r="DW66">
            <v>0</v>
          </cell>
          <cell r="DX66">
            <v>0</v>
          </cell>
          <cell r="DY66">
            <v>0</v>
          </cell>
          <cell r="DZ66">
            <v>0</v>
          </cell>
          <cell r="EA66">
            <v>0</v>
          </cell>
          <cell r="EB66">
            <v>370</v>
          </cell>
          <cell r="EC66">
            <v>9354090</v>
          </cell>
          <cell r="ED66">
            <v>4090</v>
          </cell>
          <cell r="EE66" t="str">
            <v>Northgate High School</v>
          </cell>
          <cell r="EF66" t="str">
            <v>Miss Rowena Mackie</v>
          </cell>
          <cell r="EG66" t="str">
            <v>ljw@northgate.suffolk.sch.uk</v>
          </cell>
          <cell r="EH66" t="str">
            <v>'01473210123</v>
          </cell>
          <cell r="ET66" t="str">
            <v>Y</v>
          </cell>
          <cell r="EU66" t="str">
            <v>FINAL</v>
          </cell>
          <cell r="EV66" t="str">
            <v>Y</v>
          </cell>
          <cell r="EW66" t="str">
            <v>Accruals</v>
          </cell>
          <cell r="EX66" t="str">
            <v>N</v>
          </cell>
          <cell r="EY66" t="str">
            <v>N</v>
          </cell>
          <cell r="EZ66">
            <v>561316.69999999925</v>
          </cell>
          <cell r="FA66">
            <v>0</v>
          </cell>
          <cell r="FB66">
            <v>8745.7999999999956</v>
          </cell>
          <cell r="FC66">
            <v>7458074.9499999993</v>
          </cell>
          <cell r="FD66">
            <v>2415762.0000000005</v>
          </cell>
          <cell r="FE66">
            <v>139266.67000000001</v>
          </cell>
          <cell r="FF66">
            <v>0</v>
          </cell>
          <cell r="FG66">
            <v>299680.75</v>
          </cell>
          <cell r="FH66">
            <v>0</v>
          </cell>
          <cell r="FI66">
            <v>42569.18</v>
          </cell>
          <cell r="FJ66">
            <v>740</v>
          </cell>
          <cell r="FK66">
            <v>71799.02</v>
          </cell>
          <cell r="FL66">
            <v>150100.87</v>
          </cell>
          <cell r="FM66">
            <v>0</v>
          </cell>
          <cell r="FN66">
            <v>8659</v>
          </cell>
          <cell r="FO66">
            <v>1534.46</v>
          </cell>
          <cell r="FP66">
            <v>497.28</v>
          </cell>
          <cell r="FQ66">
            <v>0</v>
          </cell>
          <cell r="FR66">
            <v>0</v>
          </cell>
          <cell r="FS66">
            <v>0</v>
          </cell>
          <cell r="FT66">
            <v>0</v>
          </cell>
          <cell r="FU66">
            <v>0</v>
          </cell>
          <cell r="FV66">
            <v>0</v>
          </cell>
          <cell r="FW66">
            <v>0</v>
          </cell>
          <cell r="FX66">
            <v>6203214.4000000004</v>
          </cell>
          <cell r="FY66">
            <v>35467.880000000005</v>
          </cell>
          <cell r="FZ66">
            <v>913876.24</v>
          </cell>
          <cell r="GA66">
            <v>393274.81</v>
          </cell>
          <cell r="GB66">
            <v>944858.84</v>
          </cell>
          <cell r="GC66">
            <v>125896.18000000001</v>
          </cell>
          <cell r="GD66">
            <v>30373.230000000003</v>
          </cell>
          <cell r="GE66">
            <v>58430.58</v>
          </cell>
          <cell r="GF66">
            <v>24154.55</v>
          </cell>
          <cell r="GG66">
            <v>10131.5</v>
          </cell>
          <cell r="GH66">
            <v>0</v>
          </cell>
          <cell r="GI66">
            <v>107989.56</v>
          </cell>
          <cell r="GJ66">
            <v>26293.46</v>
          </cell>
          <cell r="GK66">
            <v>21000.9</v>
          </cell>
          <cell r="GL66">
            <v>15885.08</v>
          </cell>
          <cell r="GM66">
            <v>207160.5</v>
          </cell>
          <cell r="GN66">
            <v>0</v>
          </cell>
          <cell r="GO66">
            <v>72947.53</v>
          </cell>
          <cell r="GP66">
            <v>259079.9</v>
          </cell>
          <cell r="GQ66">
            <v>26149.1</v>
          </cell>
          <cell r="GR66">
            <v>260870.33</v>
          </cell>
          <cell r="GS66">
            <v>100994.41</v>
          </cell>
          <cell r="GT66">
            <v>35240</v>
          </cell>
          <cell r="GU66">
            <v>0</v>
          </cell>
          <cell r="GV66">
            <v>156209.41</v>
          </cell>
          <cell r="GW66">
            <v>121844.74</v>
          </cell>
          <cell r="GX66">
            <v>138753.93</v>
          </cell>
          <cell r="GY66">
            <v>30282.61</v>
          </cell>
          <cell r="GZ66">
            <v>0</v>
          </cell>
          <cell r="HA66">
            <v>0</v>
          </cell>
          <cell r="HB66">
            <v>237486.35</v>
          </cell>
          <cell r="HC66">
            <v>0</v>
          </cell>
          <cell r="HD66">
            <v>0</v>
          </cell>
          <cell r="HE66">
            <v>104585.42</v>
          </cell>
          <cell r="HF66">
            <v>0</v>
          </cell>
          <cell r="HG66">
            <v>0</v>
          </cell>
          <cell r="HH66">
            <v>1</v>
          </cell>
          <cell r="HI66">
            <v>0</v>
          </cell>
          <cell r="HJ66">
            <v>14645.47</v>
          </cell>
          <cell r="HK66">
            <v>0</v>
          </cell>
          <cell r="HL66">
            <v>0</v>
          </cell>
          <cell r="HM66">
            <v>0</v>
          </cell>
          <cell r="HN66">
            <v>592134.86000000127</v>
          </cell>
          <cell r="HO66">
            <v>98685.75</v>
          </cell>
        </row>
        <row r="67">
          <cell r="B67" t="str">
            <v>EE400</v>
          </cell>
          <cell r="C67">
            <v>-26502.880000000001</v>
          </cell>
          <cell r="D67">
            <v>0</v>
          </cell>
          <cell r="E67">
            <v>-35833.33</v>
          </cell>
          <cell r="F67">
            <v>0</v>
          </cell>
          <cell r="G67">
            <v>-34886.25</v>
          </cell>
          <cell r="H67">
            <v>-39230</v>
          </cell>
          <cell r="I67">
            <v>-6183</v>
          </cell>
          <cell r="J67">
            <v>-10154.4</v>
          </cell>
          <cell r="K67">
            <v>-18623.45</v>
          </cell>
          <cell r="L67">
            <v>0</v>
          </cell>
          <cell r="M67">
            <v>-1226.7</v>
          </cell>
          <cell r="N67">
            <v>-6022.5</v>
          </cell>
          <cell r="O67">
            <v>-1441.08</v>
          </cell>
          <cell r="P67">
            <v>0</v>
          </cell>
          <cell r="Q67">
            <v>0</v>
          </cell>
          <cell r="R67">
            <v>0</v>
          </cell>
          <cell r="S67">
            <v>0</v>
          </cell>
          <cell r="T67">
            <v>461748.76</v>
          </cell>
          <cell r="U67">
            <v>602.83000000000004</v>
          </cell>
          <cell r="V67">
            <v>0</v>
          </cell>
          <cell r="W67">
            <v>996.7</v>
          </cell>
          <cell r="X67">
            <v>32307.91</v>
          </cell>
          <cell r="Y67">
            <v>0</v>
          </cell>
          <cell r="Z67">
            <v>26570.1</v>
          </cell>
          <cell r="AA67">
            <v>15621.57</v>
          </cell>
          <cell r="AB67">
            <v>144254.95000000001</v>
          </cell>
          <cell r="AC67">
            <v>3945.79</v>
          </cell>
          <cell r="AD67">
            <v>0</v>
          </cell>
          <cell r="AE67">
            <v>21207.58</v>
          </cell>
          <cell r="AF67">
            <v>2616</v>
          </cell>
          <cell r="AG67">
            <v>17744.13</v>
          </cell>
          <cell r="AH67">
            <v>1395.05</v>
          </cell>
          <cell r="AI67">
            <v>19221.88</v>
          </cell>
          <cell r="AJ67">
            <v>0</v>
          </cell>
          <cell r="AK67">
            <v>4825.17</v>
          </cell>
          <cell r="AL67">
            <v>20869.05</v>
          </cell>
          <cell r="AM67">
            <v>16309.24</v>
          </cell>
          <cell r="AN67">
            <v>0</v>
          </cell>
          <cell r="AO67">
            <v>15041.84</v>
          </cell>
          <cell r="AP67">
            <v>4085</v>
          </cell>
          <cell r="AQ67">
            <v>1110.46</v>
          </cell>
          <cell r="AR67">
            <v>50704.45</v>
          </cell>
          <cell r="AS67">
            <v>-500</v>
          </cell>
          <cell r="AT67">
            <v>2763.25</v>
          </cell>
          <cell r="AU67">
            <v>20214.79</v>
          </cell>
          <cell r="AV67">
            <v>0</v>
          </cell>
          <cell r="AW67">
            <v>26755.65</v>
          </cell>
          <cell r="AX67">
            <v>0</v>
          </cell>
          <cell r="AY67">
            <v>0</v>
          </cell>
          <cell r="AZ67">
            <v>-2392.91</v>
          </cell>
          <cell r="BA67">
            <v>1110.45</v>
          </cell>
          <cell r="BC67">
            <v>704410.16000000027</v>
          </cell>
          <cell r="BE67">
            <v>-19447.940000000002</v>
          </cell>
          <cell r="BF67">
            <v>0</v>
          </cell>
          <cell r="BG67">
            <v>-5784</v>
          </cell>
          <cell r="BH67">
            <v>0</v>
          </cell>
          <cell r="BI67">
            <v>-5784</v>
          </cell>
          <cell r="BJ67">
            <v>0</v>
          </cell>
          <cell r="BK67">
            <v>0</v>
          </cell>
          <cell r="BL67">
            <v>0</v>
          </cell>
          <cell r="BM67">
            <v>616</v>
          </cell>
          <cell r="BN67">
            <v>0</v>
          </cell>
          <cell r="BO67">
            <v>616</v>
          </cell>
          <cell r="BP67">
            <v>-24615.940000000002</v>
          </cell>
          <cell r="BR67">
            <v>-1282.4599999999998</v>
          </cell>
          <cell r="BS67">
            <v>-1282.4599999999998</v>
          </cell>
          <cell r="BT67">
            <v>0</v>
          </cell>
          <cell r="BU67">
            <v>-7304.96</v>
          </cell>
          <cell r="BV67">
            <v>20869.05</v>
          </cell>
          <cell r="BX67">
            <v>729026.1</v>
          </cell>
          <cell r="BY67">
            <v>704410.15999999992</v>
          </cell>
          <cell r="BZ67">
            <v>704410.16000000027</v>
          </cell>
          <cell r="CB67">
            <v>0</v>
          </cell>
          <cell r="CC67">
            <v>0</v>
          </cell>
          <cell r="CD67">
            <v>0</v>
          </cell>
          <cell r="CE67">
            <v>400</v>
          </cell>
          <cell r="CF67">
            <v>70106.369999999763</v>
          </cell>
          <cell r="CG67">
            <v>73264.89999999979</v>
          </cell>
          <cell r="CH67">
            <v>4831.12</v>
          </cell>
          <cell r="CI67">
            <v>29447.059999999998</v>
          </cell>
          <cell r="CK67">
            <v>732185</v>
          </cell>
          <cell r="CL67">
            <v>0</v>
          </cell>
          <cell r="CM67">
            <v>0</v>
          </cell>
          <cell r="CN67">
            <v>0</v>
          </cell>
          <cell r="CO67">
            <v>0</v>
          </cell>
          <cell r="CP67">
            <v>0</v>
          </cell>
          <cell r="CQ67">
            <v>-17483</v>
          </cell>
          <cell r="CR67">
            <v>-23872</v>
          </cell>
          <cell r="CS67"/>
          <cell r="CT67">
            <v>758687.88</v>
          </cell>
          <cell r="CU67">
            <v>2125</v>
          </cell>
          <cell r="CW67">
            <v>0</v>
          </cell>
          <cell r="CY67">
            <v>-41355</v>
          </cell>
          <cell r="DE67">
            <v>758687.88</v>
          </cell>
          <cell r="DF67">
            <v>0</v>
          </cell>
          <cell r="DG67">
            <v>35833.33</v>
          </cell>
          <cell r="DH67">
            <v>0</v>
          </cell>
          <cell r="DI67">
            <v>34886.25</v>
          </cell>
          <cell r="DJ67">
            <v>-2125</v>
          </cell>
          <cell r="DK67">
            <v>6183</v>
          </cell>
          <cell r="DL67">
            <v>10154.4</v>
          </cell>
          <cell r="DM67">
            <v>7992</v>
          </cell>
          <cell r="DN67">
            <v>2162.4</v>
          </cell>
          <cell r="DO67">
            <v>18623.45</v>
          </cell>
          <cell r="DP67">
            <v>0</v>
          </cell>
          <cell r="DQ67">
            <v>1226.7</v>
          </cell>
          <cell r="DR67">
            <v>7304.96</v>
          </cell>
          <cell r="DS67">
            <v>1441.08</v>
          </cell>
          <cell r="DT67">
            <v>0</v>
          </cell>
          <cell r="DU67">
            <v>0</v>
          </cell>
          <cell r="DV67">
            <v>0</v>
          </cell>
          <cell r="DW67">
            <v>0</v>
          </cell>
          <cell r="DX67">
            <v>0</v>
          </cell>
          <cell r="DY67">
            <v>0</v>
          </cell>
          <cell r="DZ67">
            <v>0</v>
          </cell>
          <cell r="EA67">
            <v>41355</v>
          </cell>
          <cell r="EB67">
            <v>400</v>
          </cell>
          <cell r="EC67">
            <v>9353000</v>
          </cell>
          <cell r="ED67">
            <v>3000</v>
          </cell>
          <cell r="EE67" t="str">
            <v>Acton Church of England Voluntary Controlled Primary School</v>
          </cell>
          <cell r="EF67" t="str">
            <v>Mr Jonathan Gray</v>
          </cell>
          <cell r="EG67" t="str">
            <v>admin@acton.suffolk.sch.uk</v>
          </cell>
          <cell r="EH67" t="str">
            <v>'01787377089</v>
          </cell>
          <cell r="ET67" t="str">
            <v>Y</v>
          </cell>
          <cell r="EU67" t="str">
            <v>FINAL</v>
          </cell>
          <cell r="EV67" t="str">
            <v>Y</v>
          </cell>
          <cell r="EW67" t="str">
            <v>Accruals</v>
          </cell>
          <cell r="EX67" t="str">
            <v>N</v>
          </cell>
          <cell r="EY67" t="str">
            <v>N</v>
          </cell>
          <cell r="EZ67">
            <v>70106.369999999763</v>
          </cell>
          <cell r="FA67">
            <v>0</v>
          </cell>
          <cell r="FB67">
            <v>4831.12</v>
          </cell>
          <cell r="FC67">
            <v>758687.88</v>
          </cell>
          <cell r="FD67">
            <v>0</v>
          </cell>
          <cell r="FE67">
            <v>35833.33</v>
          </cell>
          <cell r="FF67">
            <v>0</v>
          </cell>
          <cell r="FG67">
            <v>34886.25</v>
          </cell>
          <cell r="FH67">
            <v>0</v>
          </cell>
          <cell r="FI67">
            <v>6183</v>
          </cell>
          <cell r="FJ67">
            <v>7992</v>
          </cell>
          <cell r="FK67">
            <v>2162.4</v>
          </cell>
          <cell r="FL67">
            <v>18623.45</v>
          </cell>
          <cell r="FM67">
            <v>0</v>
          </cell>
          <cell r="FN67">
            <v>1226.7</v>
          </cell>
          <cell r="FO67">
            <v>7304.96</v>
          </cell>
          <cell r="FP67">
            <v>1441.08</v>
          </cell>
          <cell r="FQ67">
            <v>0</v>
          </cell>
          <cell r="FR67">
            <v>0</v>
          </cell>
          <cell r="FS67">
            <v>0</v>
          </cell>
          <cell r="FT67">
            <v>0</v>
          </cell>
          <cell r="FU67">
            <v>0</v>
          </cell>
          <cell r="FV67">
            <v>0</v>
          </cell>
          <cell r="FW67">
            <v>39230</v>
          </cell>
          <cell r="FX67">
            <v>461748.76</v>
          </cell>
          <cell r="FY67">
            <v>602.83000000000004</v>
          </cell>
          <cell r="FZ67">
            <v>142196.97</v>
          </cell>
          <cell r="GA67">
            <v>996.7</v>
          </cell>
          <cell r="GB67">
            <v>32307.91</v>
          </cell>
          <cell r="GC67">
            <v>0</v>
          </cell>
          <cell r="GD67">
            <v>39418.759999999995</v>
          </cell>
          <cell r="GE67">
            <v>2772.9100000000017</v>
          </cell>
          <cell r="GF67">
            <v>2057.98</v>
          </cell>
          <cell r="GG67">
            <v>3945.79</v>
          </cell>
          <cell r="GH67">
            <v>0</v>
          </cell>
          <cell r="GI67">
            <v>21207.58</v>
          </cell>
          <cell r="GJ67">
            <v>2616</v>
          </cell>
          <cell r="GK67">
            <v>17744.13</v>
          </cell>
          <cell r="GL67">
            <v>1395.05</v>
          </cell>
          <cell r="GM67">
            <v>19221.88</v>
          </cell>
          <cell r="GN67">
            <v>0</v>
          </cell>
          <cell r="GO67">
            <v>4825.17</v>
          </cell>
          <cell r="GP67">
            <v>20869.05</v>
          </cell>
          <cell r="GQ67">
            <v>16309.24</v>
          </cell>
          <cell r="GR67">
            <v>0</v>
          </cell>
          <cell r="GS67">
            <v>15041.84</v>
          </cell>
          <cell r="GT67">
            <v>4085</v>
          </cell>
          <cell r="GU67">
            <v>1110.46</v>
          </cell>
          <cell r="GV67">
            <v>50204.45</v>
          </cell>
          <cell r="GW67">
            <v>0</v>
          </cell>
          <cell r="GX67">
            <v>2763.25</v>
          </cell>
          <cell r="GY67">
            <v>20214.79</v>
          </cell>
          <cell r="GZ67">
            <v>0</v>
          </cell>
          <cell r="HA67">
            <v>0</v>
          </cell>
          <cell r="HB67">
            <v>26755.65</v>
          </cell>
          <cell r="HC67">
            <v>0</v>
          </cell>
          <cell r="HD67">
            <v>0</v>
          </cell>
          <cell r="HE67">
            <v>25231.94</v>
          </cell>
          <cell r="HF67">
            <v>0</v>
          </cell>
          <cell r="HG67">
            <v>0</v>
          </cell>
          <cell r="HH67">
            <v>1</v>
          </cell>
          <cell r="HI67">
            <v>0</v>
          </cell>
          <cell r="HJ67">
            <v>0</v>
          </cell>
          <cell r="HK67">
            <v>0</v>
          </cell>
          <cell r="HL67">
            <v>616</v>
          </cell>
          <cell r="HM67">
            <v>0</v>
          </cell>
          <cell r="HN67">
            <v>73265.269999999669</v>
          </cell>
          <cell r="HO67">
            <v>29447.06</v>
          </cell>
        </row>
        <row r="68">
          <cell r="B68" t="str">
            <v>EE405</v>
          </cell>
          <cell r="C68">
            <v>-25711.63</v>
          </cell>
          <cell r="D68">
            <v>0</v>
          </cell>
          <cell r="E68">
            <v>-51710.49</v>
          </cell>
          <cell r="F68">
            <v>0</v>
          </cell>
          <cell r="G68">
            <v>-42308.75</v>
          </cell>
          <cell r="H68">
            <v>-42147</v>
          </cell>
          <cell r="I68">
            <v>-24022.55</v>
          </cell>
          <cell r="J68">
            <v>-18071.25</v>
          </cell>
          <cell r="K68">
            <v>-14172.11</v>
          </cell>
          <cell r="L68">
            <v>0</v>
          </cell>
          <cell r="M68">
            <v>-3240</v>
          </cell>
          <cell r="N68">
            <v>-8432.9</v>
          </cell>
          <cell r="O68">
            <v>-6925.49</v>
          </cell>
          <cell r="P68">
            <v>0</v>
          </cell>
          <cell r="Q68">
            <v>0</v>
          </cell>
          <cell r="R68">
            <v>0</v>
          </cell>
          <cell r="S68">
            <v>0</v>
          </cell>
          <cell r="T68">
            <v>432172.81</v>
          </cell>
          <cell r="U68">
            <v>0</v>
          </cell>
          <cell r="V68">
            <v>0</v>
          </cell>
          <cell r="W68">
            <v>26208.35</v>
          </cell>
          <cell r="X68">
            <v>53447.96</v>
          </cell>
          <cell r="Y68">
            <v>33365.14</v>
          </cell>
          <cell r="Z68">
            <v>13904.44</v>
          </cell>
          <cell r="AA68">
            <v>5683.1</v>
          </cell>
          <cell r="AB68">
            <v>212653.23</v>
          </cell>
          <cell r="AC68">
            <v>0</v>
          </cell>
          <cell r="AD68">
            <v>5071.55</v>
          </cell>
          <cell r="AE68">
            <v>5061.45</v>
          </cell>
          <cell r="AF68">
            <v>2084.7600000000002</v>
          </cell>
          <cell r="AG68">
            <v>0</v>
          </cell>
          <cell r="AH68">
            <v>2403.37</v>
          </cell>
          <cell r="AI68">
            <v>16205.9</v>
          </cell>
          <cell r="AJ68">
            <v>0</v>
          </cell>
          <cell r="AK68">
            <v>5198.25</v>
          </cell>
          <cell r="AL68">
            <v>30522.639999999999</v>
          </cell>
          <cell r="AM68">
            <v>3479.58</v>
          </cell>
          <cell r="AN68">
            <v>0</v>
          </cell>
          <cell r="AO68">
            <v>16219.02</v>
          </cell>
          <cell r="AP68">
            <v>3300</v>
          </cell>
          <cell r="AQ68">
            <v>999.52</v>
          </cell>
          <cell r="AR68">
            <v>17577.62</v>
          </cell>
          <cell r="AS68">
            <v>-1000</v>
          </cell>
          <cell r="AT68">
            <v>2145</v>
          </cell>
          <cell r="AU68">
            <v>27970.47</v>
          </cell>
          <cell r="AV68">
            <v>0</v>
          </cell>
          <cell r="AW68">
            <v>22781.45</v>
          </cell>
          <cell r="AX68">
            <v>0</v>
          </cell>
          <cell r="AY68">
            <v>0</v>
          </cell>
          <cell r="AZ68">
            <v>-7838.45</v>
          </cell>
          <cell r="BA68">
            <v>7223.8</v>
          </cell>
          <cell r="BC68">
            <v>680948.3000000004</v>
          </cell>
          <cell r="BE68">
            <v>-19150.489999999998</v>
          </cell>
          <cell r="BF68">
            <v>0</v>
          </cell>
          <cell r="BG68">
            <v>0</v>
          </cell>
          <cell r="BH68">
            <v>0</v>
          </cell>
          <cell r="BI68">
            <v>0</v>
          </cell>
          <cell r="BJ68">
            <v>0</v>
          </cell>
          <cell r="BK68">
            <v>0</v>
          </cell>
          <cell r="BL68">
            <v>0</v>
          </cell>
          <cell r="BM68">
            <v>0</v>
          </cell>
          <cell r="BN68">
            <v>0</v>
          </cell>
          <cell r="BO68">
            <v>0</v>
          </cell>
          <cell r="BP68">
            <v>-19150.489999999998</v>
          </cell>
          <cell r="BR68">
            <v>-614.64999999999964</v>
          </cell>
          <cell r="BS68">
            <v>-614.64999999999964</v>
          </cell>
          <cell r="BT68">
            <v>0</v>
          </cell>
          <cell r="BU68">
            <v>-9047.5499999999993</v>
          </cell>
          <cell r="BV68">
            <v>30522.639999999999</v>
          </cell>
          <cell r="BX68">
            <v>700098.79000000015</v>
          </cell>
          <cell r="BY68">
            <v>680948.30000000016</v>
          </cell>
          <cell r="BZ68">
            <v>680948.3000000004</v>
          </cell>
          <cell r="CB68">
            <v>0</v>
          </cell>
          <cell r="CC68">
            <v>0</v>
          </cell>
          <cell r="CD68">
            <v>0</v>
          </cell>
          <cell r="CE68">
            <v>405</v>
          </cell>
          <cell r="CF68">
            <v>45404.880000000587</v>
          </cell>
          <cell r="CG68">
            <v>47658.209999999614</v>
          </cell>
          <cell r="CH68">
            <v>5245.75</v>
          </cell>
          <cell r="CI68">
            <v>24396.240000000002</v>
          </cell>
          <cell r="CK68">
            <v>702352</v>
          </cell>
          <cell r="CL68">
            <v>0</v>
          </cell>
          <cell r="CM68">
            <v>0</v>
          </cell>
          <cell r="CN68">
            <v>0</v>
          </cell>
          <cell r="CO68">
            <v>0</v>
          </cell>
          <cell r="CP68">
            <v>0</v>
          </cell>
          <cell r="CQ68">
            <v>-17404</v>
          </cell>
          <cell r="CR68">
            <v>-23903</v>
          </cell>
          <cell r="CS68"/>
          <cell r="CT68">
            <v>728063.63</v>
          </cell>
          <cell r="CU68">
            <v>-840</v>
          </cell>
          <cell r="CW68">
            <v>0</v>
          </cell>
          <cell r="CY68">
            <v>-41307</v>
          </cell>
          <cell r="DE68">
            <v>728063.63</v>
          </cell>
          <cell r="DF68">
            <v>0</v>
          </cell>
          <cell r="DG68">
            <v>51710.49</v>
          </cell>
          <cell r="DH68">
            <v>0</v>
          </cell>
          <cell r="DI68">
            <v>42308.75</v>
          </cell>
          <cell r="DJ68">
            <v>840</v>
          </cell>
          <cell r="DK68">
            <v>24022.55</v>
          </cell>
          <cell r="DL68">
            <v>18071.25</v>
          </cell>
          <cell r="DM68">
            <v>0</v>
          </cell>
          <cell r="DN68">
            <v>18071.25</v>
          </cell>
          <cell r="DO68">
            <v>14172.11</v>
          </cell>
          <cell r="DP68">
            <v>0</v>
          </cell>
          <cell r="DQ68">
            <v>3240</v>
          </cell>
          <cell r="DR68">
            <v>9047.5499999999993</v>
          </cell>
          <cell r="DS68">
            <v>6925.49</v>
          </cell>
          <cell r="DT68">
            <v>0</v>
          </cell>
          <cell r="DU68">
            <v>0</v>
          </cell>
          <cell r="DV68">
            <v>0</v>
          </cell>
          <cell r="DW68">
            <v>0</v>
          </cell>
          <cell r="DX68">
            <v>0</v>
          </cell>
          <cell r="DY68">
            <v>0</v>
          </cell>
          <cell r="DZ68">
            <v>0</v>
          </cell>
          <cell r="EA68">
            <v>41307</v>
          </cell>
          <cell r="EB68">
            <v>405</v>
          </cell>
          <cell r="EC68">
            <v>9353003</v>
          </cell>
          <cell r="ED68">
            <v>3003</v>
          </cell>
          <cell r="EE68" t="str">
            <v>Barnham Church of England Voluntary Controlled Primary School</v>
          </cell>
          <cell r="EF68" t="str">
            <v>Mrs Amy Arnold</v>
          </cell>
          <cell r="EG68" t="str">
            <v>head@barnham.suffolk.sch.uk</v>
          </cell>
          <cell r="EH68" t="str">
            <v>'01842890253</v>
          </cell>
          <cell r="ET68" t="str">
            <v>Y</v>
          </cell>
          <cell r="EU68" t="str">
            <v>FINAL</v>
          </cell>
          <cell r="EV68" t="str">
            <v>Y</v>
          </cell>
          <cell r="EW68" t="str">
            <v>Accruals</v>
          </cell>
          <cell r="EX68" t="str">
            <v>N</v>
          </cell>
          <cell r="EY68" t="str">
            <v>N</v>
          </cell>
          <cell r="EZ68">
            <v>45404.880000000587</v>
          </cell>
          <cell r="FA68">
            <v>0</v>
          </cell>
          <cell r="FB68">
            <v>5245.75</v>
          </cell>
          <cell r="FC68">
            <v>728063.63</v>
          </cell>
          <cell r="FD68">
            <v>0</v>
          </cell>
          <cell r="FE68">
            <v>51710.49</v>
          </cell>
          <cell r="FF68">
            <v>0</v>
          </cell>
          <cell r="FG68">
            <v>42308.75</v>
          </cell>
          <cell r="FH68">
            <v>840</v>
          </cell>
          <cell r="FI68">
            <v>24022.55</v>
          </cell>
          <cell r="FJ68">
            <v>0</v>
          </cell>
          <cell r="FK68">
            <v>18071.25</v>
          </cell>
          <cell r="FL68">
            <v>14172.11</v>
          </cell>
          <cell r="FM68">
            <v>0</v>
          </cell>
          <cell r="FN68">
            <v>3240</v>
          </cell>
          <cell r="FO68">
            <v>9047.5499999999993</v>
          </cell>
          <cell r="FP68">
            <v>6925.49</v>
          </cell>
          <cell r="FQ68">
            <v>0</v>
          </cell>
          <cell r="FR68">
            <v>0</v>
          </cell>
          <cell r="FS68">
            <v>0</v>
          </cell>
          <cell r="FT68">
            <v>0</v>
          </cell>
          <cell r="FU68">
            <v>0</v>
          </cell>
          <cell r="FV68">
            <v>0</v>
          </cell>
          <cell r="FW68">
            <v>41307</v>
          </cell>
          <cell r="FX68">
            <v>432172.81</v>
          </cell>
          <cell r="FY68">
            <v>0</v>
          </cell>
          <cell r="FZ68">
            <v>206543.15000000002</v>
          </cell>
          <cell r="GA68">
            <v>26208.35</v>
          </cell>
          <cell r="GB68">
            <v>53447.96</v>
          </cell>
          <cell r="GC68">
            <v>33365.14</v>
          </cell>
          <cell r="GD68">
            <v>13904.44</v>
          </cell>
          <cell r="GE68">
            <v>5683.1</v>
          </cell>
          <cell r="GF68">
            <v>6110.08</v>
          </cell>
          <cell r="GG68">
            <v>0</v>
          </cell>
          <cell r="GH68">
            <v>5071.55</v>
          </cell>
          <cell r="GI68">
            <v>5061.45</v>
          </cell>
          <cell r="GJ68">
            <v>2084.7600000000002</v>
          </cell>
          <cell r="GK68">
            <v>0</v>
          </cell>
          <cell r="GL68">
            <v>2403.37</v>
          </cell>
          <cell r="GM68">
            <v>16205.9</v>
          </cell>
          <cell r="GN68">
            <v>0</v>
          </cell>
          <cell r="GO68">
            <v>5198.25</v>
          </cell>
          <cell r="GP68">
            <v>30522.639999999999</v>
          </cell>
          <cell r="GQ68">
            <v>3479.58</v>
          </cell>
          <cell r="GR68">
            <v>0</v>
          </cell>
          <cell r="GS68">
            <v>16219.02</v>
          </cell>
          <cell r="GT68">
            <v>3300</v>
          </cell>
          <cell r="GU68">
            <v>999.52</v>
          </cell>
          <cell r="GV68">
            <v>17577.62</v>
          </cell>
          <cell r="GW68">
            <v>0</v>
          </cell>
          <cell r="GX68">
            <v>1145</v>
          </cell>
          <cell r="GY68">
            <v>27970.47</v>
          </cell>
          <cell r="GZ68">
            <v>0</v>
          </cell>
          <cell r="HA68">
            <v>0</v>
          </cell>
          <cell r="HB68">
            <v>22781.45</v>
          </cell>
          <cell r="HC68">
            <v>0</v>
          </cell>
          <cell r="HD68">
            <v>0</v>
          </cell>
          <cell r="HE68">
            <v>19150.490000000002</v>
          </cell>
          <cell r="HF68">
            <v>0</v>
          </cell>
          <cell r="HG68">
            <v>0</v>
          </cell>
          <cell r="HH68">
            <v>1</v>
          </cell>
          <cell r="HI68">
            <v>0</v>
          </cell>
          <cell r="HJ68">
            <v>0</v>
          </cell>
          <cell r="HK68">
            <v>0</v>
          </cell>
          <cell r="HL68">
            <v>0</v>
          </cell>
          <cell r="HM68">
            <v>0</v>
          </cell>
          <cell r="HN68">
            <v>47658.0900000002</v>
          </cell>
          <cell r="HO68">
            <v>24396.239999999998</v>
          </cell>
        </row>
        <row r="69">
          <cell r="B69" t="str">
            <v>EE406</v>
          </cell>
          <cell r="C69">
            <v>-16575.63</v>
          </cell>
          <cell r="D69">
            <v>0</v>
          </cell>
          <cell r="E69">
            <v>-18633.330000000002</v>
          </cell>
          <cell r="F69">
            <v>0</v>
          </cell>
          <cell r="G69">
            <v>-23708.75</v>
          </cell>
          <cell r="H69">
            <v>-27554</v>
          </cell>
          <cell r="I69">
            <v>-3600</v>
          </cell>
          <cell r="J69">
            <v>-8281.24</v>
          </cell>
          <cell r="K69">
            <v>-7609.26</v>
          </cell>
          <cell r="L69">
            <v>0</v>
          </cell>
          <cell r="M69">
            <v>0</v>
          </cell>
          <cell r="N69">
            <v>-1525.9</v>
          </cell>
          <cell r="O69">
            <v>0</v>
          </cell>
          <cell r="P69">
            <v>0</v>
          </cell>
          <cell r="Q69">
            <v>0</v>
          </cell>
          <cell r="R69">
            <v>0</v>
          </cell>
          <cell r="S69">
            <v>0</v>
          </cell>
          <cell r="T69">
            <v>303893.3</v>
          </cell>
          <cell r="U69">
            <v>1550.15</v>
          </cell>
          <cell r="V69">
            <v>0</v>
          </cell>
          <cell r="W69">
            <v>0</v>
          </cell>
          <cell r="X69">
            <v>49858.16</v>
          </cell>
          <cell r="Y69">
            <v>0</v>
          </cell>
          <cell r="Z69">
            <v>12201.13</v>
          </cell>
          <cell r="AA69">
            <v>9521.34</v>
          </cell>
          <cell r="AB69">
            <v>106767.87</v>
          </cell>
          <cell r="AC69">
            <v>1450.5</v>
          </cell>
          <cell r="AD69">
            <v>0</v>
          </cell>
          <cell r="AE69">
            <v>8476.49</v>
          </cell>
          <cell r="AF69">
            <v>3113.52</v>
          </cell>
          <cell r="AG69">
            <v>16898.28</v>
          </cell>
          <cell r="AH69">
            <v>811.21</v>
          </cell>
          <cell r="AI69">
            <v>12191.45</v>
          </cell>
          <cell r="AJ69">
            <v>0</v>
          </cell>
          <cell r="AK69">
            <v>3711.02</v>
          </cell>
          <cell r="AL69">
            <v>21706.33</v>
          </cell>
          <cell r="AM69">
            <v>1146.28</v>
          </cell>
          <cell r="AN69">
            <v>917.81</v>
          </cell>
          <cell r="AO69">
            <v>9829.52</v>
          </cell>
          <cell r="AP69">
            <v>1960</v>
          </cell>
          <cell r="AQ69">
            <v>6691.49</v>
          </cell>
          <cell r="AR69">
            <v>23530.18</v>
          </cell>
          <cell r="AS69">
            <v>-189.3</v>
          </cell>
          <cell r="AT69">
            <v>7602.32</v>
          </cell>
          <cell r="AU69">
            <v>13956.77</v>
          </cell>
          <cell r="AV69">
            <v>0</v>
          </cell>
          <cell r="AW69">
            <v>35013.339999999997</v>
          </cell>
          <cell r="AX69">
            <v>0</v>
          </cell>
          <cell r="AY69">
            <v>0</v>
          </cell>
          <cell r="AZ69">
            <v>-4720.8900000000003</v>
          </cell>
          <cell r="BA69">
            <v>3314.73</v>
          </cell>
          <cell r="BC69">
            <v>552809.98000000021</v>
          </cell>
          <cell r="BE69">
            <v>-17068.379999999997</v>
          </cell>
          <cell r="BF69">
            <v>0</v>
          </cell>
          <cell r="BG69">
            <v>21489.07</v>
          </cell>
          <cell r="BH69">
            <v>0</v>
          </cell>
          <cell r="BI69">
            <v>21489.07</v>
          </cell>
          <cell r="BJ69">
            <v>3674.3999999999996</v>
          </cell>
          <cell r="BK69">
            <v>0</v>
          </cell>
          <cell r="BL69">
            <v>3674.3999999999996</v>
          </cell>
          <cell r="BM69">
            <v>1000</v>
          </cell>
          <cell r="BN69">
            <v>0</v>
          </cell>
          <cell r="BO69">
            <v>1000</v>
          </cell>
          <cell r="BP69">
            <v>9095.090000000002</v>
          </cell>
          <cell r="BR69">
            <v>-1406.1600000000003</v>
          </cell>
          <cell r="BS69">
            <v>-1406.1600000000003</v>
          </cell>
          <cell r="BT69">
            <v>0</v>
          </cell>
          <cell r="BU69">
            <v>-2932.0600000000004</v>
          </cell>
          <cell r="BV69">
            <v>21706.33</v>
          </cell>
          <cell r="BX69">
            <v>543714.89000000013</v>
          </cell>
          <cell r="BY69">
            <v>552809.9800000001</v>
          </cell>
          <cell r="BZ69">
            <v>552809.98000000021</v>
          </cell>
          <cell r="CB69">
            <v>0</v>
          </cell>
          <cell r="CC69">
            <v>0</v>
          </cell>
          <cell r="CD69">
            <v>0</v>
          </cell>
          <cell r="CE69">
            <v>406</v>
          </cell>
          <cell r="CF69">
            <v>114276.86000000028</v>
          </cell>
          <cell r="CG69">
            <v>54015.109999999753</v>
          </cell>
          <cell r="CH69">
            <v>12046.6</v>
          </cell>
          <cell r="CI69">
            <v>2951.5099999999984</v>
          </cell>
          <cell r="CK69">
            <v>483453</v>
          </cell>
          <cell r="CL69">
            <v>0</v>
          </cell>
          <cell r="CM69">
            <v>0</v>
          </cell>
          <cell r="CN69">
            <v>0</v>
          </cell>
          <cell r="CO69">
            <v>0</v>
          </cell>
          <cell r="CP69">
            <v>0</v>
          </cell>
          <cell r="CQ69">
            <v>-16806</v>
          </cell>
          <cell r="CR69">
            <v>-10748</v>
          </cell>
          <cell r="CS69"/>
          <cell r="CT69">
            <v>500028.63</v>
          </cell>
          <cell r="CU69">
            <v>0</v>
          </cell>
          <cell r="CW69">
            <v>0</v>
          </cell>
          <cell r="CY69">
            <v>-27554</v>
          </cell>
          <cell r="DE69">
            <v>500028.63</v>
          </cell>
          <cell r="DF69">
            <v>0</v>
          </cell>
          <cell r="DG69">
            <v>18633.330000000002</v>
          </cell>
          <cell r="DH69">
            <v>0</v>
          </cell>
          <cell r="DI69">
            <v>23708.75</v>
          </cell>
          <cell r="DJ69">
            <v>0</v>
          </cell>
          <cell r="DK69">
            <v>3600</v>
          </cell>
          <cell r="DL69">
            <v>8281.24</v>
          </cell>
          <cell r="DM69">
            <v>0</v>
          </cell>
          <cell r="DN69">
            <v>8281.24</v>
          </cell>
          <cell r="DO69">
            <v>7609.26</v>
          </cell>
          <cell r="DP69">
            <v>0</v>
          </cell>
          <cell r="DQ69">
            <v>0</v>
          </cell>
          <cell r="DR69">
            <v>2932.06</v>
          </cell>
          <cell r="DS69">
            <v>0</v>
          </cell>
          <cell r="DT69">
            <v>0</v>
          </cell>
          <cell r="DU69">
            <v>0</v>
          </cell>
          <cell r="DV69">
            <v>0</v>
          </cell>
          <cell r="DW69">
            <v>0</v>
          </cell>
          <cell r="DX69">
            <v>0</v>
          </cell>
          <cell r="DY69">
            <v>0</v>
          </cell>
          <cell r="DZ69">
            <v>0</v>
          </cell>
          <cell r="EA69">
            <v>27554</v>
          </cell>
          <cell r="EB69">
            <v>406</v>
          </cell>
          <cell r="EC69">
            <v>9353004</v>
          </cell>
          <cell r="ED69">
            <v>3004</v>
          </cell>
          <cell r="EE69" t="str">
            <v>Barningham Church of England Voluntary Controlled Primary School</v>
          </cell>
          <cell r="EF69" t="str">
            <v>Miss Stephany Hunter</v>
          </cell>
          <cell r="EG69" t="str">
            <v>admin@barningham.suffolk.sch.uk</v>
          </cell>
          <cell r="EH69" t="str">
            <v>'01359221297</v>
          </cell>
          <cell r="ET69" t="str">
            <v>Y</v>
          </cell>
          <cell r="EU69" t="str">
            <v>FINAL</v>
          </cell>
          <cell r="EV69" t="str">
            <v>Y</v>
          </cell>
          <cell r="EW69" t="str">
            <v>Accruals</v>
          </cell>
          <cell r="EX69" t="str">
            <v>N</v>
          </cell>
          <cell r="EY69" t="str">
            <v>N</v>
          </cell>
          <cell r="EZ69">
            <v>114276.86000000028</v>
          </cell>
          <cell r="FA69">
            <v>0</v>
          </cell>
          <cell r="FB69">
            <v>12046.6</v>
          </cell>
          <cell r="FC69">
            <v>500028.63</v>
          </cell>
          <cell r="FD69">
            <v>0</v>
          </cell>
          <cell r="FE69">
            <v>18633.330000000002</v>
          </cell>
          <cell r="FF69">
            <v>0</v>
          </cell>
          <cell r="FG69">
            <v>23708.75</v>
          </cell>
          <cell r="FH69">
            <v>0</v>
          </cell>
          <cell r="FI69">
            <v>3600</v>
          </cell>
          <cell r="FJ69">
            <v>0</v>
          </cell>
          <cell r="FK69">
            <v>8281.24</v>
          </cell>
          <cell r="FL69">
            <v>7609.26</v>
          </cell>
          <cell r="FM69">
            <v>0</v>
          </cell>
          <cell r="FN69">
            <v>0</v>
          </cell>
          <cell r="FO69">
            <v>2932.06</v>
          </cell>
          <cell r="FP69">
            <v>0</v>
          </cell>
          <cell r="FQ69">
            <v>0</v>
          </cell>
          <cell r="FR69">
            <v>0</v>
          </cell>
          <cell r="FS69">
            <v>0</v>
          </cell>
          <cell r="FT69">
            <v>0</v>
          </cell>
          <cell r="FU69">
            <v>0</v>
          </cell>
          <cell r="FV69">
            <v>0</v>
          </cell>
          <cell r="FW69">
            <v>27554</v>
          </cell>
          <cell r="FX69">
            <v>303893.3</v>
          </cell>
          <cell r="FY69">
            <v>1550.15</v>
          </cell>
          <cell r="FZ69">
            <v>103416.37999999992</v>
          </cell>
          <cell r="GA69">
            <v>0</v>
          </cell>
          <cell r="GB69">
            <v>49858.16</v>
          </cell>
          <cell r="GC69">
            <v>0</v>
          </cell>
          <cell r="GD69">
            <v>18808.370000000003</v>
          </cell>
          <cell r="GE69">
            <v>2914.0999999999985</v>
          </cell>
          <cell r="GF69">
            <v>3351.49</v>
          </cell>
          <cell r="GG69">
            <v>1261.2</v>
          </cell>
          <cell r="GH69">
            <v>0</v>
          </cell>
          <cell r="GI69">
            <v>8476.49</v>
          </cell>
          <cell r="GJ69">
            <v>3113.52</v>
          </cell>
          <cell r="GK69">
            <v>16898.28</v>
          </cell>
          <cell r="GL69">
            <v>811.21</v>
          </cell>
          <cell r="GM69">
            <v>12191.45</v>
          </cell>
          <cell r="GN69">
            <v>0</v>
          </cell>
          <cell r="GO69">
            <v>3711.02</v>
          </cell>
          <cell r="GP69">
            <v>22624.140000000003</v>
          </cell>
          <cell r="GQ69">
            <v>1146.28</v>
          </cell>
          <cell r="GR69">
            <v>0</v>
          </cell>
          <cell r="GS69">
            <v>9829.52</v>
          </cell>
          <cell r="GT69">
            <v>1960</v>
          </cell>
          <cell r="GU69">
            <v>6691.49</v>
          </cell>
          <cell r="GV69">
            <v>23530.18</v>
          </cell>
          <cell r="GW69">
            <v>0</v>
          </cell>
          <cell r="GX69">
            <v>7602.32</v>
          </cell>
          <cell r="GY69">
            <v>13956.77</v>
          </cell>
          <cell r="GZ69">
            <v>0</v>
          </cell>
          <cell r="HA69">
            <v>0</v>
          </cell>
          <cell r="HB69">
            <v>35013.339999999997</v>
          </cell>
          <cell r="HC69">
            <v>0</v>
          </cell>
          <cell r="HD69">
            <v>0</v>
          </cell>
          <cell r="HE69">
            <v>17068.38</v>
          </cell>
          <cell r="HF69">
            <v>0</v>
          </cell>
          <cell r="HG69">
            <v>0</v>
          </cell>
          <cell r="HH69">
            <v>1</v>
          </cell>
          <cell r="HI69">
            <v>0</v>
          </cell>
          <cell r="HJ69">
            <v>21489.07</v>
          </cell>
          <cell r="HK69">
            <v>3674.3999999999996</v>
          </cell>
          <cell r="HL69">
            <v>1000</v>
          </cell>
          <cell r="HM69">
            <v>0</v>
          </cell>
          <cell r="HN69">
            <v>54014.970000000088</v>
          </cell>
          <cell r="HO69">
            <v>2951.51</v>
          </cell>
        </row>
        <row r="70">
          <cell r="B70" t="str">
            <v>EE407</v>
          </cell>
          <cell r="C70">
            <v>-81489.88</v>
          </cell>
          <cell r="D70">
            <v>0</v>
          </cell>
          <cell r="E70">
            <v>-18500</v>
          </cell>
          <cell r="F70">
            <v>0</v>
          </cell>
          <cell r="G70">
            <v>-39388.75</v>
          </cell>
          <cell r="H70">
            <v>-50490</v>
          </cell>
          <cell r="I70">
            <v>-1368.05</v>
          </cell>
          <cell r="J70">
            <v>-135281.35</v>
          </cell>
          <cell r="K70">
            <v>-13524.35</v>
          </cell>
          <cell r="L70">
            <v>0</v>
          </cell>
          <cell r="M70">
            <v>0</v>
          </cell>
          <cell r="N70">
            <v>-21976.65</v>
          </cell>
          <cell r="O70">
            <v>-6247.58</v>
          </cell>
          <cell r="P70">
            <v>0</v>
          </cell>
          <cell r="Q70">
            <v>0</v>
          </cell>
          <cell r="R70">
            <v>0</v>
          </cell>
          <cell r="S70">
            <v>0</v>
          </cell>
          <cell r="T70">
            <v>528051.03</v>
          </cell>
          <cell r="U70">
            <v>12827.71</v>
          </cell>
          <cell r="V70">
            <v>0</v>
          </cell>
          <cell r="W70">
            <v>18278.52</v>
          </cell>
          <cell r="X70">
            <v>86801.03</v>
          </cell>
          <cell r="Y70">
            <v>0</v>
          </cell>
          <cell r="Z70">
            <v>29888.46</v>
          </cell>
          <cell r="AA70">
            <v>62167.25</v>
          </cell>
          <cell r="AB70">
            <v>171938.67</v>
          </cell>
          <cell r="AC70">
            <v>2486.25</v>
          </cell>
          <cell r="AD70">
            <v>0</v>
          </cell>
          <cell r="AE70">
            <v>13113.01</v>
          </cell>
          <cell r="AF70">
            <v>3170.75</v>
          </cell>
          <cell r="AG70">
            <v>22016.73</v>
          </cell>
          <cell r="AH70">
            <v>10145.41</v>
          </cell>
          <cell r="AI70">
            <v>37730.99</v>
          </cell>
          <cell r="AJ70">
            <v>0</v>
          </cell>
          <cell r="AK70">
            <v>8686.2800000000007</v>
          </cell>
          <cell r="AL70">
            <v>49985.5</v>
          </cell>
          <cell r="AM70">
            <v>9983.2999999999993</v>
          </cell>
          <cell r="AN70">
            <v>0</v>
          </cell>
          <cell r="AO70">
            <v>15996.52</v>
          </cell>
          <cell r="AP70">
            <v>3260</v>
          </cell>
          <cell r="AQ70">
            <v>20237.669999999998</v>
          </cell>
          <cell r="AR70">
            <v>58982.879999999997</v>
          </cell>
          <cell r="AS70">
            <v>0</v>
          </cell>
          <cell r="AT70">
            <v>8900</v>
          </cell>
          <cell r="AU70">
            <v>14341.77</v>
          </cell>
          <cell r="AV70">
            <v>0</v>
          </cell>
          <cell r="AW70">
            <v>10226.01</v>
          </cell>
          <cell r="AX70">
            <v>0</v>
          </cell>
          <cell r="AY70">
            <v>0</v>
          </cell>
          <cell r="AZ70">
            <v>-2185.69</v>
          </cell>
          <cell r="BA70">
            <v>2635.21</v>
          </cell>
          <cell r="BC70">
            <v>830657.26999999967</v>
          </cell>
          <cell r="BE70">
            <v>-19103.53</v>
          </cell>
          <cell r="BF70">
            <v>0</v>
          </cell>
          <cell r="BG70">
            <v>13736.36</v>
          </cell>
          <cell r="BH70">
            <v>0</v>
          </cell>
          <cell r="BI70">
            <v>13736.36</v>
          </cell>
          <cell r="BJ70">
            <v>802.77</v>
          </cell>
          <cell r="BK70">
            <v>0</v>
          </cell>
          <cell r="BL70">
            <v>802.77</v>
          </cell>
          <cell r="BM70">
            <v>3823.02</v>
          </cell>
          <cell r="BN70">
            <v>0</v>
          </cell>
          <cell r="BO70">
            <v>3823.02</v>
          </cell>
          <cell r="BP70">
            <v>-741.37999999999784</v>
          </cell>
          <cell r="BR70">
            <v>449.52</v>
          </cell>
          <cell r="BS70">
            <v>0</v>
          </cell>
          <cell r="BT70">
            <v>449.52</v>
          </cell>
          <cell r="BU70">
            <v>-21976.65</v>
          </cell>
          <cell r="BV70">
            <v>50435.02</v>
          </cell>
          <cell r="BX70">
            <v>831398.65000000014</v>
          </cell>
          <cell r="BY70">
            <v>830657.27000000014</v>
          </cell>
          <cell r="BZ70">
            <v>830657.26999999967</v>
          </cell>
          <cell r="CB70">
            <v>0</v>
          </cell>
          <cell r="CC70">
            <v>0</v>
          </cell>
          <cell r="CD70">
            <v>0</v>
          </cell>
          <cell r="CE70">
            <v>407</v>
          </cell>
          <cell r="CF70">
            <v>156392.55000000028</v>
          </cell>
          <cell r="CG70">
            <v>113333.35000000033</v>
          </cell>
          <cell r="CH70">
            <v>377.44000000000051</v>
          </cell>
          <cell r="CI70">
            <v>1118.819999999997</v>
          </cell>
          <cell r="CK70">
            <v>788339</v>
          </cell>
          <cell r="CL70">
            <v>0</v>
          </cell>
          <cell r="CM70">
            <v>0</v>
          </cell>
          <cell r="CN70">
            <v>0</v>
          </cell>
          <cell r="CO70">
            <v>0</v>
          </cell>
          <cell r="CP70">
            <v>0</v>
          </cell>
          <cell r="CQ70">
            <v>-17476</v>
          </cell>
          <cell r="CR70">
            <v>-29505</v>
          </cell>
          <cell r="CS70"/>
          <cell r="CT70">
            <v>869828.88</v>
          </cell>
          <cell r="CU70">
            <v>-3509</v>
          </cell>
          <cell r="CW70">
            <v>0</v>
          </cell>
          <cell r="CY70">
            <v>-46981</v>
          </cell>
          <cell r="DE70">
            <v>869828.88</v>
          </cell>
          <cell r="DF70">
            <v>0</v>
          </cell>
          <cell r="DG70">
            <v>18500</v>
          </cell>
          <cell r="DH70">
            <v>0</v>
          </cell>
          <cell r="DI70">
            <v>39388.75</v>
          </cell>
          <cell r="DJ70">
            <v>3509</v>
          </cell>
          <cell r="DK70">
            <v>1368.05</v>
          </cell>
          <cell r="DL70">
            <v>135281.35</v>
          </cell>
          <cell r="DM70">
            <v>22633.33</v>
          </cell>
          <cell r="DN70">
            <v>112648.02</v>
          </cell>
          <cell r="DO70">
            <v>13524.35</v>
          </cell>
          <cell r="DP70">
            <v>0</v>
          </cell>
          <cell r="DQ70">
            <v>0</v>
          </cell>
          <cell r="DR70">
            <v>21976.65</v>
          </cell>
          <cell r="DS70">
            <v>6247.58</v>
          </cell>
          <cell r="DT70">
            <v>0</v>
          </cell>
          <cell r="DU70">
            <v>0</v>
          </cell>
          <cell r="DV70">
            <v>0</v>
          </cell>
          <cell r="DW70">
            <v>0</v>
          </cell>
          <cell r="DX70">
            <v>0</v>
          </cell>
          <cell r="DY70">
            <v>0</v>
          </cell>
          <cell r="DZ70">
            <v>0</v>
          </cell>
          <cell r="EA70">
            <v>46981</v>
          </cell>
          <cell r="EB70">
            <v>407</v>
          </cell>
          <cell r="EC70">
            <v>9353005</v>
          </cell>
          <cell r="ED70">
            <v>3005</v>
          </cell>
          <cell r="EE70" t="str">
            <v>Barrow Church of England Voluntary Controlled Primary School</v>
          </cell>
          <cell r="EF70" t="str">
            <v>Mrs Helen Ashe</v>
          </cell>
          <cell r="EG70" t="str">
            <v>finance@barrow.suffolk.sch.uk</v>
          </cell>
          <cell r="EH70" t="str">
            <v>'01284810223</v>
          </cell>
          <cell r="ET70" t="str">
            <v>Y</v>
          </cell>
          <cell r="EU70" t="str">
            <v>FINAL</v>
          </cell>
          <cell r="EV70" t="str">
            <v>Y</v>
          </cell>
          <cell r="EW70" t="str">
            <v>Accruals</v>
          </cell>
          <cell r="EX70" t="str">
            <v>N</v>
          </cell>
          <cell r="EY70" t="str">
            <v>N</v>
          </cell>
          <cell r="EZ70">
            <v>156392.55000000028</v>
          </cell>
          <cell r="FA70">
            <v>0</v>
          </cell>
          <cell r="FB70">
            <v>377.44000000000051</v>
          </cell>
          <cell r="FC70">
            <v>869828.88</v>
          </cell>
          <cell r="FD70">
            <v>0</v>
          </cell>
          <cell r="FE70">
            <v>18500</v>
          </cell>
          <cell r="FF70">
            <v>0</v>
          </cell>
          <cell r="FG70">
            <v>39388.75</v>
          </cell>
          <cell r="FH70">
            <v>3509</v>
          </cell>
          <cell r="FI70">
            <v>1368.05</v>
          </cell>
          <cell r="FJ70">
            <v>22633.33</v>
          </cell>
          <cell r="FK70">
            <v>112648.02</v>
          </cell>
          <cell r="FL70">
            <v>13524.35</v>
          </cell>
          <cell r="FM70">
            <v>0</v>
          </cell>
          <cell r="FN70">
            <v>0</v>
          </cell>
          <cell r="FO70">
            <v>21976.65</v>
          </cell>
          <cell r="FP70">
            <v>6247.58</v>
          </cell>
          <cell r="FQ70">
            <v>0</v>
          </cell>
          <cell r="FR70">
            <v>0</v>
          </cell>
          <cell r="FS70">
            <v>0</v>
          </cell>
          <cell r="FT70">
            <v>0</v>
          </cell>
          <cell r="FU70">
            <v>0</v>
          </cell>
          <cell r="FV70">
            <v>0</v>
          </cell>
          <cell r="FW70">
            <v>46981</v>
          </cell>
          <cell r="FX70">
            <v>528051.03</v>
          </cell>
          <cell r="FY70">
            <v>12827.71</v>
          </cell>
          <cell r="FZ70">
            <v>167674.18000000002</v>
          </cell>
          <cell r="GA70">
            <v>18278.52</v>
          </cell>
          <cell r="GB70">
            <v>86801.03</v>
          </cell>
          <cell r="GC70">
            <v>0</v>
          </cell>
          <cell r="GD70">
            <v>85239.319999999949</v>
          </cell>
          <cell r="GE70">
            <v>6816.3900000000576</v>
          </cell>
          <cell r="GF70">
            <v>4264.49</v>
          </cell>
          <cell r="GG70">
            <v>2486.25</v>
          </cell>
          <cell r="GH70">
            <v>0</v>
          </cell>
          <cell r="GI70">
            <v>13113.01</v>
          </cell>
          <cell r="GJ70">
            <v>3170.75</v>
          </cell>
          <cell r="GK70">
            <v>22016.73</v>
          </cell>
          <cell r="GL70">
            <v>10145.41</v>
          </cell>
          <cell r="GM70">
            <v>37730.99</v>
          </cell>
          <cell r="GN70">
            <v>0</v>
          </cell>
          <cell r="GO70">
            <v>8686.2800000000007</v>
          </cell>
          <cell r="GP70">
            <v>50435.02</v>
          </cell>
          <cell r="GQ70">
            <v>9983.2999999999993</v>
          </cell>
          <cell r="GR70">
            <v>0</v>
          </cell>
          <cell r="GS70">
            <v>15996.52</v>
          </cell>
          <cell r="GT70">
            <v>3260</v>
          </cell>
          <cell r="GU70">
            <v>20237.669999999998</v>
          </cell>
          <cell r="GV70">
            <v>58982.879999999997</v>
          </cell>
          <cell r="GW70">
            <v>0</v>
          </cell>
          <cell r="GX70">
            <v>8900</v>
          </cell>
          <cell r="GY70">
            <v>14341.77</v>
          </cell>
          <cell r="GZ70">
            <v>0</v>
          </cell>
          <cell r="HA70">
            <v>0</v>
          </cell>
          <cell r="HB70">
            <v>10226.01</v>
          </cell>
          <cell r="HC70">
            <v>0</v>
          </cell>
          <cell r="HD70">
            <v>0</v>
          </cell>
          <cell r="HE70">
            <v>19103.53</v>
          </cell>
          <cell r="HF70">
            <v>0</v>
          </cell>
          <cell r="HG70">
            <v>0</v>
          </cell>
          <cell r="HH70">
            <v>1</v>
          </cell>
          <cell r="HI70">
            <v>0</v>
          </cell>
          <cell r="HJ70">
            <v>13736.36</v>
          </cell>
          <cell r="HK70">
            <v>802.77</v>
          </cell>
          <cell r="HL70">
            <v>3823.02</v>
          </cell>
          <cell r="HM70">
            <v>113332.9</v>
          </cell>
          <cell r="HN70">
            <v>4.9476511776447296E-10</v>
          </cell>
          <cell r="HO70">
            <v>1118.8199999999997</v>
          </cell>
        </row>
        <row r="71">
          <cell r="B71" t="str">
            <v>EE409</v>
          </cell>
          <cell r="C71">
            <v>-28707.63</v>
          </cell>
          <cell r="D71">
            <v>0</v>
          </cell>
          <cell r="E71">
            <v>-18000</v>
          </cell>
          <cell r="F71">
            <v>0</v>
          </cell>
          <cell r="G71">
            <v>-42598.75</v>
          </cell>
          <cell r="H71">
            <v>-42296</v>
          </cell>
          <cell r="I71">
            <v>-805</v>
          </cell>
          <cell r="J71">
            <v>-2197.13</v>
          </cell>
          <cell r="K71">
            <v>-16859.400000000001</v>
          </cell>
          <cell r="L71">
            <v>0</v>
          </cell>
          <cell r="M71">
            <v>0</v>
          </cell>
          <cell r="N71">
            <v>-6747.5</v>
          </cell>
          <cell r="O71">
            <v>-177.54</v>
          </cell>
          <cell r="P71">
            <v>0</v>
          </cell>
          <cell r="Q71">
            <v>0</v>
          </cell>
          <cell r="R71">
            <v>0</v>
          </cell>
          <cell r="S71">
            <v>0</v>
          </cell>
          <cell r="T71">
            <v>475639.4</v>
          </cell>
          <cell r="U71">
            <v>0</v>
          </cell>
          <cell r="V71">
            <v>0</v>
          </cell>
          <cell r="W71">
            <v>0</v>
          </cell>
          <cell r="X71">
            <v>40927.699999999997</v>
          </cell>
          <cell r="Y71">
            <v>0</v>
          </cell>
          <cell r="Z71">
            <v>14957.43</v>
          </cell>
          <cell r="AA71">
            <v>2964.94</v>
          </cell>
          <cell r="AB71">
            <v>176211.78</v>
          </cell>
          <cell r="AC71">
            <v>3557.75</v>
          </cell>
          <cell r="AD71">
            <v>0</v>
          </cell>
          <cell r="AE71">
            <v>7576.2</v>
          </cell>
          <cell r="AF71">
            <v>4045</v>
          </cell>
          <cell r="AG71">
            <v>25058.01</v>
          </cell>
          <cell r="AH71">
            <v>3426.59</v>
          </cell>
          <cell r="AI71">
            <v>25328.959999999999</v>
          </cell>
          <cell r="AJ71">
            <v>0</v>
          </cell>
          <cell r="AK71">
            <v>2348.09</v>
          </cell>
          <cell r="AL71">
            <v>32357.31</v>
          </cell>
          <cell r="AM71">
            <v>14161.01</v>
          </cell>
          <cell r="AN71">
            <v>0</v>
          </cell>
          <cell r="AO71">
            <v>8177.58</v>
          </cell>
          <cell r="AP71">
            <v>3700</v>
          </cell>
          <cell r="AQ71">
            <v>0</v>
          </cell>
          <cell r="AR71">
            <v>60499.42</v>
          </cell>
          <cell r="AS71">
            <v>5641.39</v>
          </cell>
          <cell r="AT71">
            <v>17660.990000000002</v>
          </cell>
          <cell r="AU71">
            <v>27984.65</v>
          </cell>
          <cell r="AV71">
            <v>0</v>
          </cell>
          <cell r="AW71">
            <v>0</v>
          </cell>
          <cell r="AX71">
            <v>0</v>
          </cell>
          <cell r="AY71">
            <v>0</v>
          </cell>
          <cell r="AZ71">
            <v>-8315.09</v>
          </cell>
          <cell r="BA71">
            <v>11430.03</v>
          </cell>
          <cell r="BC71">
            <v>782222.12999999989</v>
          </cell>
          <cell r="BE71">
            <v>-19792.349999999999</v>
          </cell>
          <cell r="BF71">
            <v>0</v>
          </cell>
          <cell r="BG71">
            <v>0</v>
          </cell>
          <cell r="BH71">
            <v>0</v>
          </cell>
          <cell r="BI71">
            <v>0</v>
          </cell>
          <cell r="BJ71">
            <v>4431.29</v>
          </cell>
          <cell r="BK71">
            <v>0</v>
          </cell>
          <cell r="BL71">
            <v>4431.29</v>
          </cell>
          <cell r="BM71">
            <v>633</v>
          </cell>
          <cell r="BN71">
            <v>0</v>
          </cell>
          <cell r="BO71">
            <v>633</v>
          </cell>
          <cell r="BP71">
            <v>-14728.059999999998</v>
          </cell>
          <cell r="BR71">
            <v>3114.9400000000005</v>
          </cell>
          <cell r="BS71">
            <v>0</v>
          </cell>
          <cell r="BT71">
            <v>3114.9400000000005</v>
          </cell>
          <cell r="BU71">
            <v>-6747.5</v>
          </cell>
          <cell r="BV71">
            <v>35472.25</v>
          </cell>
          <cell r="BX71">
            <v>796950.19000000006</v>
          </cell>
          <cell r="BY71">
            <v>782222.13000000012</v>
          </cell>
          <cell r="BZ71">
            <v>782222.12999999989</v>
          </cell>
          <cell r="CB71">
            <v>0</v>
          </cell>
          <cell r="CC71">
            <v>0</v>
          </cell>
          <cell r="CD71">
            <v>0</v>
          </cell>
          <cell r="CE71">
            <v>409</v>
          </cell>
          <cell r="CF71">
            <v>112832.75999999978</v>
          </cell>
          <cell r="CG71">
            <v>72657.810000000056</v>
          </cell>
          <cell r="CH71">
            <v>10409.780000000002</v>
          </cell>
          <cell r="CI71">
            <v>25137.839999999997</v>
          </cell>
          <cell r="CK71">
            <v>756775</v>
          </cell>
          <cell r="CL71">
            <v>0</v>
          </cell>
          <cell r="CM71">
            <v>0</v>
          </cell>
          <cell r="CN71">
            <v>0</v>
          </cell>
          <cell r="CO71">
            <v>0</v>
          </cell>
          <cell r="CP71">
            <v>0</v>
          </cell>
          <cell r="CQ71">
            <v>-17514</v>
          </cell>
          <cell r="CR71">
            <v>-24782</v>
          </cell>
          <cell r="CS71"/>
          <cell r="CT71">
            <v>785482.63</v>
          </cell>
          <cell r="CU71">
            <v>0</v>
          </cell>
          <cell r="CW71">
            <v>0</v>
          </cell>
          <cell r="CY71">
            <v>-42296</v>
          </cell>
          <cell r="DE71">
            <v>785482.63</v>
          </cell>
          <cell r="DF71">
            <v>0</v>
          </cell>
          <cell r="DG71">
            <v>18000</v>
          </cell>
          <cell r="DH71">
            <v>0</v>
          </cell>
          <cell r="DI71">
            <v>42598.75</v>
          </cell>
          <cell r="DJ71">
            <v>0</v>
          </cell>
          <cell r="DK71">
            <v>805</v>
          </cell>
          <cell r="DL71">
            <v>2197.13</v>
          </cell>
          <cell r="DM71">
            <v>60</v>
          </cell>
          <cell r="DN71">
            <v>2137.13</v>
          </cell>
          <cell r="DO71">
            <v>16859.400000000001</v>
          </cell>
          <cell r="DP71">
            <v>0</v>
          </cell>
          <cell r="DQ71">
            <v>0</v>
          </cell>
          <cell r="DR71">
            <v>6747.5</v>
          </cell>
          <cell r="DS71">
            <v>177.54</v>
          </cell>
          <cell r="DT71">
            <v>0</v>
          </cell>
          <cell r="DU71">
            <v>0</v>
          </cell>
          <cell r="DV71">
            <v>0</v>
          </cell>
          <cell r="DW71">
            <v>0</v>
          </cell>
          <cell r="DX71">
            <v>0</v>
          </cell>
          <cell r="DY71">
            <v>0</v>
          </cell>
          <cell r="DZ71">
            <v>0</v>
          </cell>
          <cell r="EA71">
            <v>42296</v>
          </cell>
          <cell r="EB71">
            <v>409</v>
          </cell>
          <cell r="EC71">
            <v>9353006</v>
          </cell>
          <cell r="ED71">
            <v>3006</v>
          </cell>
          <cell r="EE71" t="str">
            <v>Boxford Church of England Voluntary Controlled Primary School</v>
          </cell>
          <cell r="EF71" t="str">
            <v>Mrs Emma Lea</v>
          </cell>
          <cell r="EG71" t="str">
            <v>office@boxford.suffolk.sch.uk</v>
          </cell>
          <cell r="EH71" t="str">
            <v>'01787210332</v>
          </cell>
          <cell r="ET71" t="str">
            <v>Y</v>
          </cell>
          <cell r="EU71" t="str">
            <v>FINAL</v>
          </cell>
          <cell r="EV71" t="str">
            <v>Y</v>
          </cell>
          <cell r="EW71" t="str">
            <v>Accruals</v>
          </cell>
          <cell r="EX71" t="str">
            <v>N</v>
          </cell>
          <cell r="EY71" t="str">
            <v>N</v>
          </cell>
          <cell r="EZ71">
            <v>112832.75999999978</v>
          </cell>
          <cell r="FA71">
            <v>0</v>
          </cell>
          <cell r="FB71">
            <v>10409.780000000002</v>
          </cell>
          <cell r="FC71">
            <v>785482.63</v>
          </cell>
          <cell r="FD71">
            <v>0</v>
          </cell>
          <cell r="FE71">
            <v>18000</v>
          </cell>
          <cell r="FF71">
            <v>0</v>
          </cell>
          <cell r="FG71">
            <v>42598.75</v>
          </cell>
          <cell r="FH71">
            <v>0</v>
          </cell>
          <cell r="FI71">
            <v>805</v>
          </cell>
          <cell r="FJ71">
            <v>60</v>
          </cell>
          <cell r="FK71">
            <v>2137.13</v>
          </cell>
          <cell r="FL71">
            <v>16859.400000000001</v>
          </cell>
          <cell r="FM71">
            <v>0</v>
          </cell>
          <cell r="FN71">
            <v>0</v>
          </cell>
          <cell r="FO71">
            <v>6747.5</v>
          </cell>
          <cell r="FP71">
            <v>177.54</v>
          </cell>
          <cell r="FQ71">
            <v>0</v>
          </cell>
          <cell r="FR71">
            <v>0</v>
          </cell>
          <cell r="FS71">
            <v>0</v>
          </cell>
          <cell r="FT71">
            <v>0</v>
          </cell>
          <cell r="FU71">
            <v>0</v>
          </cell>
          <cell r="FV71">
            <v>0</v>
          </cell>
          <cell r="FW71">
            <v>42296</v>
          </cell>
          <cell r="FX71">
            <v>475639.4</v>
          </cell>
          <cell r="FY71">
            <v>0</v>
          </cell>
          <cell r="FZ71">
            <v>173767.96</v>
          </cell>
          <cell r="GA71">
            <v>0</v>
          </cell>
          <cell r="GB71">
            <v>40927.699999999997</v>
          </cell>
          <cell r="GC71">
            <v>0</v>
          </cell>
          <cell r="GD71">
            <v>14957.43</v>
          </cell>
          <cell r="GE71">
            <v>2964.94</v>
          </cell>
          <cell r="GF71">
            <v>2443.8200000000002</v>
          </cell>
          <cell r="GG71">
            <v>3557.75</v>
          </cell>
          <cell r="GH71">
            <v>0</v>
          </cell>
          <cell r="GI71">
            <v>7576.2</v>
          </cell>
          <cell r="GJ71">
            <v>4045</v>
          </cell>
          <cell r="GK71">
            <v>25058.01</v>
          </cell>
          <cell r="GL71">
            <v>3426.59</v>
          </cell>
          <cell r="GM71">
            <v>25328.959999999999</v>
          </cell>
          <cell r="GN71">
            <v>0</v>
          </cell>
          <cell r="GO71">
            <v>2348.09</v>
          </cell>
          <cell r="GP71">
            <v>35472.25</v>
          </cell>
          <cell r="GQ71">
            <v>14161.01</v>
          </cell>
          <cell r="GR71">
            <v>0</v>
          </cell>
          <cell r="GS71">
            <v>8177.58</v>
          </cell>
          <cell r="GT71">
            <v>3700</v>
          </cell>
          <cell r="GU71">
            <v>0</v>
          </cell>
          <cell r="GV71">
            <v>60499.42</v>
          </cell>
          <cell r="GW71">
            <v>5641.39</v>
          </cell>
          <cell r="GX71">
            <v>17660.990000000002</v>
          </cell>
          <cell r="GY71">
            <v>27984.65</v>
          </cell>
          <cell r="GZ71">
            <v>0</v>
          </cell>
          <cell r="HA71">
            <v>0</v>
          </cell>
          <cell r="HB71">
            <v>0</v>
          </cell>
          <cell r="HC71">
            <v>0</v>
          </cell>
          <cell r="HD71">
            <v>0</v>
          </cell>
          <cell r="HE71">
            <v>19792.349999999999</v>
          </cell>
          <cell r="HF71">
            <v>0</v>
          </cell>
          <cell r="HG71">
            <v>0</v>
          </cell>
          <cell r="HH71">
            <v>1</v>
          </cell>
          <cell r="HI71">
            <v>0</v>
          </cell>
          <cell r="HJ71">
            <v>0</v>
          </cell>
          <cell r="HK71">
            <v>4431.29</v>
          </cell>
          <cell r="HL71">
            <v>633</v>
          </cell>
          <cell r="HM71">
            <v>26578</v>
          </cell>
          <cell r="HN71">
            <v>46079.569999999949</v>
          </cell>
          <cell r="HO71">
            <v>25137.839999999997</v>
          </cell>
        </row>
        <row r="72">
          <cell r="B72" t="str">
            <v>EE412</v>
          </cell>
          <cell r="C72">
            <v>-27616.63</v>
          </cell>
          <cell r="D72">
            <v>0</v>
          </cell>
          <cell r="E72">
            <v>-28512.89</v>
          </cell>
          <cell r="F72">
            <v>0</v>
          </cell>
          <cell r="G72">
            <v>-34862.5</v>
          </cell>
          <cell r="H72">
            <v>-54264</v>
          </cell>
          <cell r="I72">
            <v>-7372.1</v>
          </cell>
          <cell r="J72">
            <v>-14030.67</v>
          </cell>
          <cell r="K72">
            <v>-16667.919999999998</v>
          </cell>
          <cell r="L72">
            <v>0</v>
          </cell>
          <cell r="M72">
            <v>-4981.7299999999996</v>
          </cell>
          <cell r="N72">
            <v>-13586.1</v>
          </cell>
          <cell r="O72">
            <v>-8358.69</v>
          </cell>
          <cell r="P72">
            <v>0</v>
          </cell>
          <cell r="Q72">
            <v>0</v>
          </cell>
          <cell r="R72">
            <v>0</v>
          </cell>
          <cell r="S72">
            <v>0</v>
          </cell>
          <cell r="T72">
            <v>510789.68</v>
          </cell>
          <cell r="U72">
            <v>0</v>
          </cell>
          <cell r="V72">
            <v>0</v>
          </cell>
          <cell r="W72">
            <v>29300.04</v>
          </cell>
          <cell r="X72">
            <v>53608.77</v>
          </cell>
          <cell r="Y72">
            <v>0</v>
          </cell>
          <cell r="Z72">
            <v>10577.64</v>
          </cell>
          <cell r="AA72">
            <v>13371.25</v>
          </cell>
          <cell r="AB72">
            <v>243829.42</v>
          </cell>
          <cell r="AC72">
            <v>17432.02</v>
          </cell>
          <cell r="AD72">
            <v>0</v>
          </cell>
          <cell r="AE72">
            <v>19989.87</v>
          </cell>
          <cell r="AF72">
            <v>1110</v>
          </cell>
          <cell r="AG72">
            <v>1046.6400000000001</v>
          </cell>
          <cell r="AH72">
            <v>2238</v>
          </cell>
          <cell r="AI72">
            <v>26061.119999999999</v>
          </cell>
          <cell r="AJ72">
            <v>0</v>
          </cell>
          <cell r="AK72">
            <v>3983.07</v>
          </cell>
          <cell r="AL72">
            <v>32482.82</v>
          </cell>
          <cell r="AM72">
            <v>6789.98</v>
          </cell>
          <cell r="AN72">
            <v>0</v>
          </cell>
          <cell r="AO72">
            <v>8684.82</v>
          </cell>
          <cell r="AP72">
            <v>3860</v>
          </cell>
          <cell r="AQ72">
            <v>8952.98</v>
          </cell>
          <cell r="AR72">
            <v>52327.93</v>
          </cell>
          <cell r="AS72">
            <v>0</v>
          </cell>
          <cell r="AT72">
            <v>15035.03</v>
          </cell>
          <cell r="AU72">
            <v>13297.9</v>
          </cell>
          <cell r="AV72">
            <v>0</v>
          </cell>
          <cell r="AW72">
            <v>0</v>
          </cell>
          <cell r="AX72">
            <v>0</v>
          </cell>
          <cell r="AY72">
            <v>0</v>
          </cell>
          <cell r="AZ72">
            <v>-8393.7099999999991</v>
          </cell>
          <cell r="BA72">
            <v>6473.92</v>
          </cell>
          <cell r="BC72">
            <v>844835.34000000032</v>
          </cell>
          <cell r="BE72">
            <v>-20042.830000000002</v>
          </cell>
          <cell r="BF72">
            <v>0</v>
          </cell>
          <cell r="BG72">
            <v>287.20999999999998</v>
          </cell>
          <cell r="BH72">
            <v>0</v>
          </cell>
          <cell r="BI72">
            <v>287.20999999999998</v>
          </cell>
          <cell r="BJ72">
            <v>1995</v>
          </cell>
          <cell r="BK72">
            <v>0</v>
          </cell>
          <cell r="BL72">
            <v>1995</v>
          </cell>
          <cell r="BM72">
            <v>0</v>
          </cell>
          <cell r="BN72">
            <v>0</v>
          </cell>
          <cell r="BO72">
            <v>0</v>
          </cell>
          <cell r="BP72">
            <v>-17760.620000000003</v>
          </cell>
          <cell r="BR72">
            <v>-1919.7899999999991</v>
          </cell>
          <cell r="BS72">
            <v>-1919.7899999999991</v>
          </cell>
          <cell r="BT72">
            <v>0</v>
          </cell>
          <cell r="BU72">
            <v>-15505.89</v>
          </cell>
          <cell r="BV72">
            <v>32482.82</v>
          </cell>
          <cell r="BX72">
            <v>862595.96</v>
          </cell>
          <cell r="BY72">
            <v>844835.34</v>
          </cell>
          <cell r="BZ72">
            <v>844835.34000000032</v>
          </cell>
          <cell r="CB72">
            <v>0</v>
          </cell>
          <cell r="CC72">
            <v>0</v>
          </cell>
          <cell r="CD72">
            <v>0</v>
          </cell>
          <cell r="CE72">
            <v>412</v>
          </cell>
          <cell r="CF72">
            <v>85231.359999999986</v>
          </cell>
          <cell r="CG72">
            <v>49126.039999999572</v>
          </cell>
          <cell r="CH72">
            <v>8174.61</v>
          </cell>
          <cell r="CI72">
            <v>25935.230000000003</v>
          </cell>
          <cell r="CK72">
            <v>826491</v>
          </cell>
          <cell r="CL72">
            <v>0</v>
          </cell>
          <cell r="CM72">
            <v>0</v>
          </cell>
          <cell r="CN72">
            <v>0</v>
          </cell>
          <cell r="CO72">
            <v>0</v>
          </cell>
          <cell r="CP72">
            <v>-8400</v>
          </cell>
          <cell r="CQ72">
            <v>-17677</v>
          </cell>
          <cell r="CR72">
            <v>-25812</v>
          </cell>
          <cell r="CS72"/>
          <cell r="CT72">
            <v>854107.63</v>
          </cell>
          <cell r="CU72">
            <v>-10775</v>
          </cell>
          <cell r="CW72">
            <v>0</v>
          </cell>
          <cell r="CY72">
            <v>-43489</v>
          </cell>
          <cell r="DE72">
            <v>854107.63</v>
          </cell>
          <cell r="DF72">
            <v>0</v>
          </cell>
          <cell r="DG72">
            <v>28512.89</v>
          </cell>
          <cell r="DH72">
            <v>0</v>
          </cell>
          <cell r="DI72">
            <v>34862.5</v>
          </cell>
          <cell r="DJ72">
            <v>10775</v>
          </cell>
          <cell r="DK72">
            <v>7372.1</v>
          </cell>
          <cell r="DL72">
            <v>14030.67</v>
          </cell>
          <cell r="DM72">
            <v>1190</v>
          </cell>
          <cell r="DN72">
            <v>12840.67</v>
          </cell>
          <cell r="DO72">
            <v>16667.919999999998</v>
          </cell>
          <cell r="DP72">
            <v>0</v>
          </cell>
          <cell r="DQ72">
            <v>4981.7299999999996</v>
          </cell>
          <cell r="DR72">
            <v>15505.89</v>
          </cell>
          <cell r="DS72">
            <v>8358.69</v>
          </cell>
          <cell r="DT72">
            <v>0</v>
          </cell>
          <cell r="DU72">
            <v>0</v>
          </cell>
          <cell r="DV72">
            <v>0</v>
          </cell>
          <cell r="DW72">
            <v>0</v>
          </cell>
          <cell r="DX72">
            <v>0</v>
          </cell>
          <cell r="DY72">
            <v>0</v>
          </cell>
          <cell r="DZ72">
            <v>0</v>
          </cell>
          <cell r="EA72">
            <v>43489</v>
          </cell>
          <cell r="EB72">
            <v>412</v>
          </cell>
          <cell r="EC72">
            <v>9353009</v>
          </cell>
          <cell r="ED72">
            <v>3009</v>
          </cell>
          <cell r="EE72" t="str">
            <v>Bures Church of England Voluntary Controlled Primary School</v>
          </cell>
          <cell r="EF72" t="str">
            <v>Ms Ruth Slater</v>
          </cell>
          <cell r="EG72" t="str">
            <v>primary@bures.suffolk.sch.uk</v>
          </cell>
          <cell r="EH72" t="str">
            <v>'01787227446</v>
          </cell>
          <cell r="ET72" t="str">
            <v>Y</v>
          </cell>
          <cell r="EU72" t="str">
            <v>FINAL</v>
          </cell>
          <cell r="EV72" t="str">
            <v>Y</v>
          </cell>
          <cell r="EW72" t="str">
            <v>Accruals</v>
          </cell>
          <cell r="EX72" t="str">
            <v>N</v>
          </cell>
          <cell r="EY72" t="str">
            <v>N</v>
          </cell>
          <cell r="EZ72">
            <v>85231.359999999986</v>
          </cell>
          <cell r="FA72">
            <v>0</v>
          </cell>
          <cell r="FB72">
            <v>8174.61</v>
          </cell>
          <cell r="FC72">
            <v>854107.63</v>
          </cell>
          <cell r="FD72">
            <v>0</v>
          </cell>
          <cell r="FE72">
            <v>28512.89</v>
          </cell>
          <cell r="FF72">
            <v>0</v>
          </cell>
          <cell r="FG72">
            <v>34862.5</v>
          </cell>
          <cell r="FH72">
            <v>10775</v>
          </cell>
          <cell r="FI72">
            <v>7372.1</v>
          </cell>
          <cell r="FJ72">
            <v>1190</v>
          </cell>
          <cell r="FK72">
            <v>12840.67</v>
          </cell>
          <cell r="FL72">
            <v>16667.919999999998</v>
          </cell>
          <cell r="FM72">
            <v>0</v>
          </cell>
          <cell r="FN72">
            <v>4981.7299999999996</v>
          </cell>
          <cell r="FO72">
            <v>15505.89</v>
          </cell>
          <cell r="FP72">
            <v>8358.69</v>
          </cell>
          <cell r="FQ72">
            <v>0</v>
          </cell>
          <cell r="FR72">
            <v>0</v>
          </cell>
          <cell r="FS72">
            <v>0</v>
          </cell>
          <cell r="FT72">
            <v>0</v>
          </cell>
          <cell r="FU72">
            <v>0</v>
          </cell>
          <cell r="FV72">
            <v>0</v>
          </cell>
          <cell r="FW72">
            <v>43489</v>
          </cell>
          <cell r="FX72">
            <v>510789.68</v>
          </cell>
          <cell r="FY72">
            <v>0</v>
          </cell>
          <cell r="FZ72">
            <v>241943.53</v>
          </cell>
          <cell r="GA72">
            <v>29300.04</v>
          </cell>
          <cell r="GB72">
            <v>53608.77</v>
          </cell>
          <cell r="GC72">
            <v>0</v>
          </cell>
          <cell r="GD72">
            <v>16121.810000000001</v>
          </cell>
          <cell r="GE72">
            <v>7827.079999999999</v>
          </cell>
          <cell r="GF72">
            <v>16136.91</v>
          </cell>
          <cell r="GG72">
            <v>3181</v>
          </cell>
          <cell r="GH72">
            <v>0</v>
          </cell>
          <cell r="GI72">
            <v>19989.87</v>
          </cell>
          <cell r="GJ72">
            <v>1110</v>
          </cell>
          <cell r="GK72">
            <v>1046.6400000000001</v>
          </cell>
          <cell r="GL72">
            <v>2238</v>
          </cell>
          <cell r="GM72">
            <v>26061.119999999999</v>
          </cell>
          <cell r="GN72">
            <v>0</v>
          </cell>
          <cell r="GO72">
            <v>3983.07</v>
          </cell>
          <cell r="GP72">
            <v>32482.82</v>
          </cell>
          <cell r="GQ72">
            <v>6789.98</v>
          </cell>
          <cell r="GR72">
            <v>0</v>
          </cell>
          <cell r="GS72">
            <v>8684.82</v>
          </cell>
          <cell r="GT72">
            <v>3860</v>
          </cell>
          <cell r="GU72">
            <v>8952.98</v>
          </cell>
          <cell r="GV72">
            <v>52327.93</v>
          </cell>
          <cell r="GW72">
            <v>0</v>
          </cell>
          <cell r="GX72">
            <v>15035.03</v>
          </cell>
          <cell r="GY72">
            <v>13297.9</v>
          </cell>
          <cell r="GZ72">
            <v>0</v>
          </cell>
          <cell r="HA72">
            <v>0</v>
          </cell>
          <cell r="HB72">
            <v>0</v>
          </cell>
          <cell r="HC72">
            <v>0</v>
          </cell>
          <cell r="HD72">
            <v>0</v>
          </cell>
          <cell r="HE72">
            <v>20042.830000000002</v>
          </cell>
          <cell r="HF72">
            <v>0</v>
          </cell>
          <cell r="HG72">
            <v>0</v>
          </cell>
          <cell r="HH72">
            <v>1</v>
          </cell>
          <cell r="HI72">
            <v>0</v>
          </cell>
          <cell r="HJ72">
            <v>287.20999999999998</v>
          </cell>
          <cell r="HK72">
            <v>1995</v>
          </cell>
          <cell r="HL72">
            <v>0</v>
          </cell>
          <cell r="HM72">
            <v>49120</v>
          </cell>
          <cell r="HN72">
            <v>6.4000000000232831</v>
          </cell>
          <cell r="HO72">
            <v>25935.230000000003</v>
          </cell>
        </row>
        <row r="73">
          <cell r="B73" t="str">
            <v>EE415</v>
          </cell>
          <cell r="C73">
            <v>-44172.75</v>
          </cell>
          <cell r="D73">
            <v>0</v>
          </cell>
          <cell r="E73">
            <v>-51433.33</v>
          </cell>
          <cell r="F73">
            <v>0</v>
          </cell>
          <cell r="G73">
            <v>-80050</v>
          </cell>
          <cell r="H73">
            <v>-65853</v>
          </cell>
          <cell r="I73">
            <v>0</v>
          </cell>
          <cell r="J73">
            <v>-84541.93</v>
          </cell>
          <cell r="K73">
            <v>-28363.040000000001</v>
          </cell>
          <cell r="L73">
            <v>-7110</v>
          </cell>
          <cell r="M73">
            <v>0</v>
          </cell>
          <cell r="N73">
            <v>-13005.45</v>
          </cell>
          <cell r="O73">
            <v>-2667.73</v>
          </cell>
          <cell r="P73">
            <v>0</v>
          </cell>
          <cell r="Q73">
            <v>0</v>
          </cell>
          <cell r="R73">
            <v>0</v>
          </cell>
          <cell r="S73">
            <v>0</v>
          </cell>
          <cell r="T73">
            <v>817398.13</v>
          </cell>
          <cell r="U73">
            <v>0</v>
          </cell>
          <cell r="V73">
            <v>0</v>
          </cell>
          <cell r="W73">
            <v>24411.68</v>
          </cell>
          <cell r="X73">
            <v>88216.29</v>
          </cell>
          <cell r="Y73">
            <v>0</v>
          </cell>
          <cell r="Z73">
            <v>54771.07</v>
          </cell>
          <cell r="AA73">
            <v>56049.39</v>
          </cell>
          <cell r="AB73">
            <v>292342.01</v>
          </cell>
          <cell r="AC73">
            <v>11653</v>
          </cell>
          <cell r="AD73">
            <v>0</v>
          </cell>
          <cell r="AE73">
            <v>18908.82</v>
          </cell>
          <cell r="AF73">
            <v>0</v>
          </cell>
          <cell r="AG73">
            <v>2465.0700000000002</v>
          </cell>
          <cell r="AH73">
            <v>5755.63</v>
          </cell>
          <cell r="AI73">
            <v>27841.75</v>
          </cell>
          <cell r="AJ73">
            <v>0</v>
          </cell>
          <cell r="AK73">
            <v>5723.12</v>
          </cell>
          <cell r="AL73">
            <v>60853.43</v>
          </cell>
          <cell r="AM73">
            <v>8065.44</v>
          </cell>
          <cell r="AN73">
            <v>97</v>
          </cell>
          <cell r="AO73">
            <v>13230.33</v>
          </cell>
          <cell r="AP73">
            <v>6660</v>
          </cell>
          <cell r="AQ73">
            <v>12103.94</v>
          </cell>
          <cell r="AR73">
            <v>86390.98</v>
          </cell>
          <cell r="AS73">
            <v>93506.19</v>
          </cell>
          <cell r="AT73">
            <v>13221.31</v>
          </cell>
          <cell r="AU73">
            <v>28014.59</v>
          </cell>
          <cell r="AV73">
            <v>0</v>
          </cell>
          <cell r="AW73">
            <v>3909</v>
          </cell>
          <cell r="AX73">
            <v>0</v>
          </cell>
          <cell r="AY73">
            <v>0</v>
          </cell>
          <cell r="AZ73">
            <v>-305</v>
          </cell>
          <cell r="BA73">
            <v>1074.95</v>
          </cell>
          <cell r="BC73">
            <v>1333008.0799999996</v>
          </cell>
          <cell r="BE73">
            <v>-24989.81</v>
          </cell>
          <cell r="BF73">
            <v>0</v>
          </cell>
          <cell r="BG73">
            <v>0</v>
          </cell>
          <cell r="BH73">
            <v>0</v>
          </cell>
          <cell r="BI73">
            <v>0</v>
          </cell>
          <cell r="BJ73">
            <v>2837</v>
          </cell>
          <cell r="BK73">
            <v>0</v>
          </cell>
          <cell r="BL73">
            <v>2837</v>
          </cell>
          <cell r="BM73">
            <v>0</v>
          </cell>
          <cell r="BN73">
            <v>0</v>
          </cell>
          <cell r="BO73">
            <v>0</v>
          </cell>
          <cell r="BP73">
            <v>-22152.81</v>
          </cell>
          <cell r="BR73">
            <v>769.95</v>
          </cell>
          <cell r="BS73">
            <v>0</v>
          </cell>
          <cell r="BT73">
            <v>769.95</v>
          </cell>
          <cell r="BU73">
            <v>-13005.45</v>
          </cell>
          <cell r="BV73">
            <v>61623.38</v>
          </cell>
          <cell r="BX73">
            <v>1355160.89</v>
          </cell>
          <cell r="BY73">
            <v>1333008.0799999998</v>
          </cell>
          <cell r="BZ73">
            <v>1333008.0799999996</v>
          </cell>
          <cell r="CB73">
            <v>0</v>
          </cell>
          <cell r="CC73">
            <v>0</v>
          </cell>
          <cell r="CD73">
            <v>0</v>
          </cell>
          <cell r="CE73">
            <v>415</v>
          </cell>
          <cell r="CF73">
            <v>430628.34000000055</v>
          </cell>
          <cell r="CG73">
            <v>487728.11000000034</v>
          </cell>
          <cell r="CH73">
            <v>24349.25</v>
          </cell>
          <cell r="CI73">
            <v>46502.06</v>
          </cell>
          <cell r="CK73">
            <v>1412261</v>
          </cell>
          <cell r="CL73">
            <v>0</v>
          </cell>
          <cell r="CM73">
            <v>0</v>
          </cell>
          <cell r="CN73">
            <v>0</v>
          </cell>
          <cell r="CO73">
            <v>0</v>
          </cell>
          <cell r="CP73">
            <v>0</v>
          </cell>
          <cell r="CQ73">
            <v>-18955</v>
          </cell>
          <cell r="CR73">
            <v>-46898</v>
          </cell>
          <cell r="CS73"/>
          <cell r="CT73">
            <v>1456433.75</v>
          </cell>
          <cell r="CU73">
            <v>0</v>
          </cell>
          <cell r="CW73">
            <v>0</v>
          </cell>
          <cell r="CY73">
            <v>-65853</v>
          </cell>
          <cell r="DE73">
            <v>1456433.75</v>
          </cell>
          <cell r="DF73">
            <v>0</v>
          </cell>
          <cell r="DG73">
            <v>51433.33</v>
          </cell>
          <cell r="DH73">
            <v>0</v>
          </cell>
          <cell r="DI73">
            <v>80050</v>
          </cell>
          <cell r="DJ73">
            <v>0</v>
          </cell>
          <cell r="DK73">
            <v>0</v>
          </cell>
          <cell r="DL73">
            <v>84541.93</v>
          </cell>
          <cell r="DM73">
            <v>0</v>
          </cell>
          <cell r="DN73">
            <v>84541.93</v>
          </cell>
          <cell r="DO73">
            <v>28363.040000000001</v>
          </cell>
          <cell r="DP73">
            <v>7110</v>
          </cell>
          <cell r="DQ73">
            <v>0</v>
          </cell>
          <cell r="DR73">
            <v>13005.45</v>
          </cell>
          <cell r="DS73">
            <v>2667.73</v>
          </cell>
          <cell r="DT73">
            <v>0</v>
          </cell>
          <cell r="DU73">
            <v>0</v>
          </cell>
          <cell r="DV73">
            <v>0</v>
          </cell>
          <cell r="DW73">
            <v>0</v>
          </cell>
          <cell r="DX73">
            <v>0</v>
          </cell>
          <cell r="DY73">
            <v>0</v>
          </cell>
          <cell r="DZ73">
            <v>0</v>
          </cell>
          <cell r="EA73">
            <v>65853</v>
          </cell>
          <cell r="EB73">
            <v>415</v>
          </cell>
          <cell r="EC73">
            <v>9352032</v>
          </cell>
          <cell r="ED73">
            <v>2032</v>
          </cell>
          <cell r="EE73" t="str">
            <v>Guildhall Feoffment Community Primary School</v>
          </cell>
          <cell r="EF73" t="str">
            <v>Mr Andrew Matthews</v>
          </cell>
          <cell r="EG73" t="str">
            <v>admin@guildhallfeoffment.suffolk.sch.uk</v>
          </cell>
          <cell r="EH73" t="str">
            <v>'01284754840</v>
          </cell>
          <cell r="ET73" t="str">
            <v>Y</v>
          </cell>
          <cell r="EU73" t="str">
            <v>FINAL</v>
          </cell>
          <cell r="EV73" t="str">
            <v>Y</v>
          </cell>
          <cell r="EW73" t="str">
            <v>Accruals</v>
          </cell>
          <cell r="EX73" t="str">
            <v>N</v>
          </cell>
          <cell r="EY73" t="str">
            <v>N</v>
          </cell>
          <cell r="EZ73">
            <v>430628.34000000055</v>
          </cell>
          <cell r="FA73">
            <v>0</v>
          </cell>
          <cell r="FB73">
            <v>24349.25</v>
          </cell>
          <cell r="FC73">
            <v>1456433.75</v>
          </cell>
          <cell r="FD73">
            <v>0</v>
          </cell>
          <cell r="FE73">
            <v>51433.33</v>
          </cell>
          <cell r="FF73">
            <v>0</v>
          </cell>
          <cell r="FG73">
            <v>80050</v>
          </cell>
          <cell r="FH73">
            <v>0</v>
          </cell>
          <cell r="FI73">
            <v>0</v>
          </cell>
          <cell r="FJ73">
            <v>0</v>
          </cell>
          <cell r="FK73">
            <v>84541.93</v>
          </cell>
          <cell r="FL73">
            <v>28363.040000000001</v>
          </cell>
          <cell r="FM73">
            <v>7110</v>
          </cell>
          <cell r="FN73">
            <v>0</v>
          </cell>
          <cell r="FO73">
            <v>13005.45</v>
          </cell>
          <cell r="FP73">
            <v>2667.73</v>
          </cell>
          <cell r="FQ73">
            <v>0</v>
          </cell>
          <cell r="FR73">
            <v>0</v>
          </cell>
          <cell r="FS73">
            <v>0</v>
          </cell>
          <cell r="FT73">
            <v>0</v>
          </cell>
          <cell r="FU73">
            <v>0</v>
          </cell>
          <cell r="FV73">
            <v>0</v>
          </cell>
          <cell r="FW73">
            <v>65853</v>
          </cell>
          <cell r="FX73">
            <v>817398.13</v>
          </cell>
          <cell r="FY73">
            <v>0</v>
          </cell>
          <cell r="FZ73">
            <v>286110.89</v>
          </cell>
          <cell r="GA73">
            <v>24411.68</v>
          </cell>
          <cell r="GB73">
            <v>88216.29</v>
          </cell>
          <cell r="GC73">
            <v>0</v>
          </cell>
          <cell r="GD73">
            <v>91010.99</v>
          </cell>
          <cell r="GE73">
            <v>19809.469999999994</v>
          </cell>
          <cell r="GF73">
            <v>6231.12</v>
          </cell>
          <cell r="GG73">
            <v>11653</v>
          </cell>
          <cell r="GH73">
            <v>0</v>
          </cell>
          <cell r="GI73">
            <v>18908.82</v>
          </cell>
          <cell r="GJ73">
            <v>0</v>
          </cell>
          <cell r="GK73">
            <v>2465.0700000000002</v>
          </cell>
          <cell r="GL73">
            <v>5755.63</v>
          </cell>
          <cell r="GM73">
            <v>27841.75</v>
          </cell>
          <cell r="GN73">
            <v>0</v>
          </cell>
          <cell r="GO73">
            <v>5723.12</v>
          </cell>
          <cell r="GP73">
            <v>61623.38</v>
          </cell>
          <cell r="GQ73">
            <v>8065.44</v>
          </cell>
          <cell r="GR73">
            <v>0</v>
          </cell>
          <cell r="GS73">
            <v>13327.33</v>
          </cell>
          <cell r="GT73">
            <v>6660</v>
          </cell>
          <cell r="GU73">
            <v>12103.94</v>
          </cell>
          <cell r="GV73">
            <v>86390.98</v>
          </cell>
          <cell r="GW73">
            <v>93506.19</v>
          </cell>
          <cell r="GX73">
            <v>13221.31</v>
          </cell>
          <cell r="GY73">
            <v>28014.59</v>
          </cell>
          <cell r="GZ73">
            <v>0</v>
          </cell>
          <cell r="HA73">
            <v>0</v>
          </cell>
          <cell r="HB73">
            <v>3909</v>
          </cell>
          <cell r="HC73">
            <v>0</v>
          </cell>
          <cell r="HD73">
            <v>0</v>
          </cell>
          <cell r="HE73">
            <v>24989.81</v>
          </cell>
          <cell r="HF73">
            <v>0</v>
          </cell>
          <cell r="HG73">
            <v>0</v>
          </cell>
          <cell r="HH73">
            <v>1</v>
          </cell>
          <cell r="HI73">
            <v>0</v>
          </cell>
          <cell r="HJ73">
            <v>0</v>
          </cell>
          <cell r="HK73">
            <v>2837</v>
          </cell>
          <cell r="HL73">
            <v>0</v>
          </cell>
          <cell r="HM73">
            <v>0</v>
          </cell>
          <cell r="HN73">
            <v>487728.45000000088</v>
          </cell>
          <cell r="HO73">
            <v>46502.06</v>
          </cell>
        </row>
        <row r="74">
          <cell r="B74" t="str">
            <v>EE418</v>
          </cell>
          <cell r="C74">
            <v>-179166.52</v>
          </cell>
          <cell r="D74">
            <v>0</v>
          </cell>
          <cell r="E74">
            <v>-46066.67</v>
          </cell>
          <cell r="F74">
            <v>0</v>
          </cell>
          <cell r="G74">
            <v>-71566.25</v>
          </cell>
          <cell r="H74">
            <v>-74440</v>
          </cell>
          <cell r="I74">
            <v>-4684.62</v>
          </cell>
          <cell r="J74">
            <v>-141302.64000000001</v>
          </cell>
          <cell r="K74">
            <v>-43440.73</v>
          </cell>
          <cell r="L74">
            <v>-13132</v>
          </cell>
          <cell r="M74">
            <v>0</v>
          </cell>
          <cell r="N74">
            <v>-17746</v>
          </cell>
          <cell r="O74">
            <v>-13587.7</v>
          </cell>
          <cell r="P74">
            <v>0</v>
          </cell>
          <cell r="Q74">
            <v>0</v>
          </cell>
          <cell r="R74">
            <v>0</v>
          </cell>
          <cell r="S74">
            <v>0</v>
          </cell>
          <cell r="T74">
            <v>1018965</v>
          </cell>
          <cell r="U74">
            <v>48.46</v>
          </cell>
          <cell r="V74">
            <v>0</v>
          </cell>
          <cell r="W74">
            <v>64919.51</v>
          </cell>
          <cell r="X74">
            <v>141538.59</v>
          </cell>
          <cell r="Y74">
            <v>38674.79</v>
          </cell>
          <cell r="Z74">
            <v>50556.77</v>
          </cell>
          <cell r="AA74">
            <v>54932.29</v>
          </cell>
          <cell r="AB74">
            <v>619436.35</v>
          </cell>
          <cell r="AC74">
            <v>11266.99</v>
          </cell>
          <cell r="AD74">
            <v>0</v>
          </cell>
          <cell r="AE74">
            <v>14902.5</v>
          </cell>
          <cell r="AF74">
            <v>4476.6400000000003</v>
          </cell>
          <cell r="AG74">
            <v>7326.31</v>
          </cell>
          <cell r="AH74">
            <v>4539.6499999999996</v>
          </cell>
          <cell r="AI74">
            <v>37856.120000000003</v>
          </cell>
          <cell r="AJ74">
            <v>0</v>
          </cell>
          <cell r="AK74">
            <v>15748.37</v>
          </cell>
          <cell r="AL74">
            <v>55871.55</v>
          </cell>
          <cell r="AM74">
            <v>25508</v>
          </cell>
          <cell r="AN74">
            <v>0</v>
          </cell>
          <cell r="AO74">
            <v>18029.259999999998</v>
          </cell>
          <cell r="AP74">
            <v>7880</v>
          </cell>
          <cell r="AQ74">
            <v>5303.77</v>
          </cell>
          <cell r="AR74">
            <v>68698.06</v>
          </cell>
          <cell r="AS74">
            <v>2226.87</v>
          </cell>
          <cell r="AT74">
            <v>28170.400000000001</v>
          </cell>
          <cell r="AU74">
            <v>20389.71</v>
          </cell>
          <cell r="AV74">
            <v>0</v>
          </cell>
          <cell r="AW74">
            <v>65197.62</v>
          </cell>
          <cell r="AX74">
            <v>0</v>
          </cell>
          <cell r="AY74">
            <v>0</v>
          </cell>
          <cell r="AZ74">
            <v>-5050.59</v>
          </cell>
          <cell r="BA74">
            <v>5167.7700000000004</v>
          </cell>
          <cell r="BC74">
            <v>1755611.4899999998</v>
          </cell>
          <cell r="BE74">
            <v>-26336.14</v>
          </cell>
          <cell r="BF74">
            <v>0</v>
          </cell>
          <cell r="BG74">
            <v>4500</v>
          </cell>
          <cell r="BH74">
            <v>0</v>
          </cell>
          <cell r="BI74">
            <v>4500</v>
          </cell>
          <cell r="BJ74">
            <v>0</v>
          </cell>
          <cell r="BK74">
            <v>0</v>
          </cell>
          <cell r="BL74">
            <v>0</v>
          </cell>
          <cell r="BM74">
            <v>0</v>
          </cell>
          <cell r="BN74">
            <v>0</v>
          </cell>
          <cell r="BO74">
            <v>0</v>
          </cell>
          <cell r="BP74">
            <v>-21836.14</v>
          </cell>
          <cell r="BR74">
            <v>117.18000000000029</v>
          </cell>
          <cell r="BS74">
            <v>0</v>
          </cell>
          <cell r="BT74">
            <v>117.18000000000029</v>
          </cell>
          <cell r="BU74">
            <v>-17746</v>
          </cell>
          <cell r="BV74">
            <v>55988.73</v>
          </cell>
          <cell r="BX74">
            <v>1777447.6300000004</v>
          </cell>
          <cell r="BY74">
            <v>1755611.4900000005</v>
          </cell>
          <cell r="BZ74">
            <v>1755611.4899999998</v>
          </cell>
          <cell r="CB74">
            <v>0</v>
          </cell>
          <cell r="CC74">
            <v>0</v>
          </cell>
          <cell r="CD74">
            <v>0</v>
          </cell>
          <cell r="CE74">
            <v>418</v>
          </cell>
          <cell r="CF74">
            <v>339779.12000000081</v>
          </cell>
          <cell r="CG74">
            <v>232267.37000000034</v>
          </cell>
          <cell r="CH74">
            <v>6947.25</v>
          </cell>
          <cell r="CI74">
            <v>28783.39</v>
          </cell>
          <cell r="CK74">
            <v>1669936</v>
          </cell>
          <cell r="CL74">
            <v>0</v>
          </cell>
          <cell r="CM74">
            <v>-106670.13</v>
          </cell>
          <cell r="CN74">
            <v>0</v>
          </cell>
          <cell r="CO74">
            <v>0</v>
          </cell>
          <cell r="CP74">
            <v>-2400</v>
          </cell>
          <cell r="CQ74">
            <v>-8083</v>
          </cell>
          <cell r="CR74">
            <v>-51914</v>
          </cell>
          <cell r="CS74"/>
          <cell r="CT74">
            <v>1849102.52</v>
          </cell>
          <cell r="CU74">
            <v>-14443</v>
          </cell>
          <cell r="CW74">
            <v>0</v>
          </cell>
          <cell r="CY74">
            <v>-59997</v>
          </cell>
          <cell r="DE74">
            <v>1849102.52</v>
          </cell>
          <cell r="DF74">
            <v>0</v>
          </cell>
          <cell r="DG74">
            <v>46066.67</v>
          </cell>
          <cell r="DH74">
            <v>0</v>
          </cell>
          <cell r="DI74">
            <v>71566.25</v>
          </cell>
          <cell r="DJ74">
            <v>14443</v>
          </cell>
          <cell r="DK74">
            <v>4684.62</v>
          </cell>
          <cell r="DL74">
            <v>141302.64000000001</v>
          </cell>
          <cell r="DM74">
            <v>5037.99</v>
          </cell>
          <cell r="DN74">
            <v>136264.65</v>
          </cell>
          <cell r="DO74">
            <v>43440.73</v>
          </cell>
          <cell r="DP74">
            <v>13132</v>
          </cell>
          <cell r="DQ74">
            <v>0</v>
          </cell>
          <cell r="DR74">
            <v>17746</v>
          </cell>
          <cell r="DS74">
            <v>13587.7</v>
          </cell>
          <cell r="DT74">
            <v>0</v>
          </cell>
          <cell r="DU74">
            <v>0</v>
          </cell>
          <cell r="DV74">
            <v>0</v>
          </cell>
          <cell r="DW74">
            <v>0</v>
          </cell>
          <cell r="DX74">
            <v>0</v>
          </cell>
          <cell r="DY74">
            <v>0</v>
          </cell>
          <cell r="DZ74">
            <v>0</v>
          </cell>
          <cell r="EA74">
            <v>59997</v>
          </cell>
          <cell r="EB74">
            <v>418</v>
          </cell>
          <cell r="EC74">
            <v>9352925</v>
          </cell>
          <cell r="ED74">
            <v>2925</v>
          </cell>
          <cell r="EE74" t="str">
            <v>Sebert Wood Community Primary School</v>
          </cell>
          <cell r="EF74" t="str">
            <v>Mr James Tottie</v>
          </cell>
          <cell r="EG74" t="str">
            <v>admin@sebertwood.co.uk</v>
          </cell>
          <cell r="EH74" t="str">
            <v>'01284755211</v>
          </cell>
          <cell r="ET74" t="str">
            <v>Y</v>
          </cell>
          <cell r="EU74" t="str">
            <v>FINAL</v>
          </cell>
          <cell r="EV74" t="str">
            <v>Y</v>
          </cell>
          <cell r="EW74" t="str">
            <v>Accruals</v>
          </cell>
          <cell r="EX74" t="str">
            <v>N</v>
          </cell>
          <cell r="EY74" t="str">
            <v>N</v>
          </cell>
          <cell r="EZ74">
            <v>339779.12000000081</v>
          </cell>
          <cell r="FA74">
            <v>0</v>
          </cell>
          <cell r="FB74">
            <v>6947.25</v>
          </cell>
          <cell r="FC74">
            <v>1849102.52</v>
          </cell>
          <cell r="FD74">
            <v>0</v>
          </cell>
          <cell r="FE74">
            <v>46066.67</v>
          </cell>
          <cell r="FF74">
            <v>0</v>
          </cell>
          <cell r="FG74">
            <v>71566.25</v>
          </cell>
          <cell r="FH74">
            <v>14443</v>
          </cell>
          <cell r="FI74">
            <v>4684.62</v>
          </cell>
          <cell r="FJ74">
            <v>5037.99</v>
          </cell>
          <cell r="FK74">
            <v>136264.65</v>
          </cell>
          <cell r="FL74">
            <v>43440.73</v>
          </cell>
          <cell r="FM74">
            <v>13132</v>
          </cell>
          <cell r="FN74">
            <v>0</v>
          </cell>
          <cell r="FO74">
            <v>17746</v>
          </cell>
          <cell r="FP74">
            <v>13587.7</v>
          </cell>
          <cell r="FQ74">
            <v>0</v>
          </cell>
          <cell r="FR74">
            <v>0</v>
          </cell>
          <cell r="FS74">
            <v>0</v>
          </cell>
          <cell r="FT74">
            <v>0</v>
          </cell>
          <cell r="FU74">
            <v>0</v>
          </cell>
          <cell r="FV74">
            <v>0</v>
          </cell>
          <cell r="FW74">
            <v>59997</v>
          </cell>
          <cell r="FX74">
            <v>1018965</v>
          </cell>
          <cell r="FY74">
            <v>48.46</v>
          </cell>
          <cell r="FZ74">
            <v>608871.75</v>
          </cell>
          <cell r="GA74">
            <v>64919.51</v>
          </cell>
          <cell r="GB74">
            <v>141538.59</v>
          </cell>
          <cell r="GC74">
            <v>38674.79</v>
          </cell>
          <cell r="GD74">
            <v>88886.47</v>
          </cell>
          <cell r="GE74">
            <v>16602.589999999989</v>
          </cell>
          <cell r="GF74">
            <v>10564.6</v>
          </cell>
          <cell r="GG74">
            <v>11266.99</v>
          </cell>
          <cell r="GH74">
            <v>0</v>
          </cell>
          <cell r="GI74">
            <v>14902.5</v>
          </cell>
          <cell r="GJ74">
            <v>4476.6400000000003</v>
          </cell>
          <cell r="GK74">
            <v>7326.31</v>
          </cell>
          <cell r="GL74">
            <v>4539.6499999999996</v>
          </cell>
          <cell r="GM74">
            <v>37856.120000000003</v>
          </cell>
          <cell r="GN74">
            <v>0</v>
          </cell>
          <cell r="GO74">
            <v>15748.37</v>
          </cell>
          <cell r="GP74">
            <v>55988.73</v>
          </cell>
          <cell r="GQ74">
            <v>25508</v>
          </cell>
          <cell r="GR74">
            <v>0</v>
          </cell>
          <cell r="GS74">
            <v>18029.259999999998</v>
          </cell>
          <cell r="GT74">
            <v>7880</v>
          </cell>
          <cell r="GU74">
            <v>5303.77</v>
          </cell>
          <cell r="GV74">
            <v>68698.06</v>
          </cell>
          <cell r="GW74">
            <v>2226.87</v>
          </cell>
          <cell r="GX74">
            <v>28170.400000000001</v>
          </cell>
          <cell r="GY74">
            <v>20389.71</v>
          </cell>
          <cell r="GZ74">
            <v>0</v>
          </cell>
          <cell r="HA74">
            <v>0</v>
          </cell>
          <cell r="HB74">
            <v>65197.62</v>
          </cell>
          <cell r="HC74">
            <v>0</v>
          </cell>
          <cell r="HD74">
            <v>0</v>
          </cell>
          <cell r="HE74">
            <v>26336.14</v>
          </cell>
          <cell r="HF74">
            <v>0</v>
          </cell>
          <cell r="HG74">
            <v>0</v>
          </cell>
          <cell r="HH74">
            <v>1</v>
          </cell>
          <cell r="HI74">
            <v>0</v>
          </cell>
          <cell r="HJ74">
            <v>4500</v>
          </cell>
          <cell r="HK74">
            <v>0</v>
          </cell>
          <cell r="HL74">
            <v>0</v>
          </cell>
          <cell r="HM74">
            <v>0</v>
          </cell>
          <cell r="HN74">
            <v>232267.49000000046</v>
          </cell>
          <cell r="HO74">
            <v>28783.39</v>
          </cell>
        </row>
        <row r="75">
          <cell r="B75" t="str">
            <v>EE420</v>
          </cell>
          <cell r="C75">
            <v>-195386.31</v>
          </cell>
          <cell r="D75">
            <v>0</v>
          </cell>
          <cell r="E75">
            <v>-306616.67</v>
          </cell>
          <cell r="F75">
            <v>0</v>
          </cell>
          <cell r="G75">
            <v>-135776.25</v>
          </cell>
          <cell r="H75">
            <v>-115977</v>
          </cell>
          <cell r="I75">
            <v>-5286.23</v>
          </cell>
          <cell r="J75">
            <v>-154459.5</v>
          </cell>
          <cell r="K75">
            <v>-63802.34</v>
          </cell>
          <cell r="L75">
            <v>0</v>
          </cell>
          <cell r="M75">
            <v>-6874.75</v>
          </cell>
          <cell r="N75">
            <v>-23010.7</v>
          </cell>
          <cell r="O75">
            <v>-5284.18</v>
          </cell>
          <cell r="P75">
            <v>0</v>
          </cell>
          <cell r="Q75">
            <v>0</v>
          </cell>
          <cell r="R75">
            <v>0</v>
          </cell>
          <cell r="S75">
            <v>0</v>
          </cell>
          <cell r="T75">
            <v>1725370.39</v>
          </cell>
          <cell r="U75">
            <v>99916.74</v>
          </cell>
          <cell r="V75">
            <v>0</v>
          </cell>
          <cell r="W75">
            <v>120564.67</v>
          </cell>
          <cell r="X75">
            <v>158300.51</v>
          </cell>
          <cell r="Y75">
            <v>95674.43</v>
          </cell>
          <cell r="Z75">
            <v>44429.14</v>
          </cell>
          <cell r="AA75">
            <v>157735.87</v>
          </cell>
          <cell r="AB75">
            <v>507572.05</v>
          </cell>
          <cell r="AC75">
            <v>0</v>
          </cell>
          <cell r="AD75">
            <v>13805.35</v>
          </cell>
          <cell r="AE75">
            <v>22443.41</v>
          </cell>
          <cell r="AF75">
            <v>20606.72</v>
          </cell>
          <cell r="AG75">
            <v>11925</v>
          </cell>
          <cell r="AH75">
            <v>7221.05</v>
          </cell>
          <cell r="AI75">
            <v>48189.17</v>
          </cell>
          <cell r="AJ75">
            <v>0</v>
          </cell>
          <cell r="AK75">
            <v>19584.09</v>
          </cell>
          <cell r="AL75">
            <v>75610.679999999993</v>
          </cell>
          <cell r="AM75">
            <v>66558.23</v>
          </cell>
          <cell r="AN75">
            <v>0</v>
          </cell>
          <cell r="AO75">
            <v>23759.58</v>
          </cell>
          <cell r="AP75">
            <v>11823</v>
          </cell>
          <cell r="AQ75">
            <v>45772.57</v>
          </cell>
          <cell r="AR75">
            <v>63474.720000000001</v>
          </cell>
          <cell r="AS75">
            <v>6209.5</v>
          </cell>
          <cell r="AT75">
            <v>69483.259999999995</v>
          </cell>
          <cell r="AU75">
            <v>28926.46</v>
          </cell>
          <cell r="AV75">
            <v>0</v>
          </cell>
          <cell r="AW75">
            <v>15586.25</v>
          </cell>
          <cell r="AX75">
            <v>0</v>
          </cell>
          <cell r="AY75">
            <v>0</v>
          </cell>
          <cell r="AZ75">
            <v>-16231.32</v>
          </cell>
          <cell r="BA75">
            <v>15366.13</v>
          </cell>
          <cell r="BC75">
            <v>2447203.7199999983</v>
          </cell>
          <cell r="BE75">
            <v>0</v>
          </cell>
          <cell r="BF75">
            <v>0</v>
          </cell>
          <cell r="BG75">
            <v>0</v>
          </cell>
          <cell r="BH75">
            <v>0</v>
          </cell>
          <cell r="BI75">
            <v>0</v>
          </cell>
          <cell r="BJ75">
            <v>0</v>
          </cell>
          <cell r="BK75">
            <v>0</v>
          </cell>
          <cell r="BL75">
            <v>0</v>
          </cell>
          <cell r="BM75">
            <v>0</v>
          </cell>
          <cell r="BN75">
            <v>0</v>
          </cell>
          <cell r="BO75">
            <v>0</v>
          </cell>
          <cell r="BP75">
            <v>0</v>
          </cell>
          <cell r="BR75">
            <v>-865.19000000000051</v>
          </cell>
          <cell r="BS75">
            <v>-865.19000000000051</v>
          </cell>
          <cell r="BT75">
            <v>0</v>
          </cell>
          <cell r="BU75">
            <v>-23875.89</v>
          </cell>
          <cell r="BV75">
            <v>75610.679999999993</v>
          </cell>
          <cell r="BX75">
            <v>2447203.7199999997</v>
          </cell>
          <cell r="BY75">
            <v>2447203.7199999997</v>
          </cell>
          <cell r="BZ75">
            <v>2447203.7199999983</v>
          </cell>
          <cell r="CB75">
            <v>0</v>
          </cell>
          <cell r="CC75">
            <v>0</v>
          </cell>
          <cell r="CD75">
            <v>0</v>
          </cell>
          <cell r="CE75">
            <v>420</v>
          </cell>
          <cell r="CF75">
            <v>209418.52999999793</v>
          </cell>
          <cell r="CG75">
            <v>169152.28000000166</v>
          </cell>
          <cell r="CH75">
            <v>0</v>
          </cell>
          <cell r="CI75">
            <v>0</v>
          </cell>
          <cell r="CK75">
            <v>2406937</v>
          </cell>
          <cell r="CL75">
            <v>0</v>
          </cell>
          <cell r="CM75">
            <v>-92846.03</v>
          </cell>
          <cell r="CN75">
            <v>0</v>
          </cell>
          <cell r="CO75">
            <v>0</v>
          </cell>
          <cell r="CP75">
            <v>0</v>
          </cell>
          <cell r="CQ75">
            <v>-15296</v>
          </cell>
          <cell r="CR75">
            <v>-79121</v>
          </cell>
          <cell r="CS75"/>
          <cell r="CT75">
            <v>2602323.31</v>
          </cell>
          <cell r="CU75">
            <v>-21560</v>
          </cell>
          <cell r="CW75">
            <v>0</v>
          </cell>
          <cell r="CY75">
            <v>-94417</v>
          </cell>
          <cell r="DE75">
            <v>2602323.31</v>
          </cell>
          <cell r="DF75">
            <v>0</v>
          </cell>
          <cell r="DG75">
            <v>306616.67</v>
          </cell>
          <cell r="DH75">
            <v>0</v>
          </cell>
          <cell r="DI75">
            <v>135776.25</v>
          </cell>
          <cell r="DJ75">
            <v>21560</v>
          </cell>
          <cell r="DK75">
            <v>5286.23</v>
          </cell>
          <cell r="DL75">
            <v>154459.5</v>
          </cell>
          <cell r="DM75">
            <v>40</v>
          </cell>
          <cell r="DN75">
            <v>154419.5</v>
          </cell>
          <cell r="DO75">
            <v>63802.34</v>
          </cell>
          <cell r="DP75">
            <v>0</v>
          </cell>
          <cell r="DQ75">
            <v>6874.75</v>
          </cell>
          <cell r="DR75">
            <v>23875.89</v>
          </cell>
          <cell r="DS75">
            <v>5284.18</v>
          </cell>
          <cell r="DT75">
            <v>0</v>
          </cell>
          <cell r="DU75">
            <v>0</v>
          </cell>
          <cell r="DV75">
            <v>0</v>
          </cell>
          <cell r="DW75">
            <v>0</v>
          </cell>
          <cell r="DX75">
            <v>0</v>
          </cell>
          <cell r="DY75">
            <v>0</v>
          </cell>
          <cell r="DZ75">
            <v>0</v>
          </cell>
          <cell r="EA75">
            <v>94417</v>
          </cell>
          <cell r="EB75">
            <v>420</v>
          </cell>
          <cell r="EC75">
            <v>9353311</v>
          </cell>
          <cell r="ED75">
            <v>3311</v>
          </cell>
          <cell r="EE75" t="str">
            <v>St Edmund's Catholic Primary School</v>
          </cell>
          <cell r="EF75" t="str">
            <v>Mrs Maria Kemble</v>
          </cell>
          <cell r="EG75" t="str">
            <v>office@st-edmunds.suffolk.sch.uk</v>
          </cell>
          <cell r="EH75" t="str">
            <v>'01284755141</v>
          </cell>
          <cell r="EI75" t="str">
            <v>YES</v>
          </cell>
          <cell r="EJ75">
            <v>9353310</v>
          </cell>
          <cell r="ET75" t="str">
            <v>Y</v>
          </cell>
          <cell r="EU75" t="str">
            <v>FINAL</v>
          </cell>
          <cell r="EV75" t="str">
            <v>Y</v>
          </cell>
          <cell r="EW75" t="str">
            <v>Accruals</v>
          </cell>
          <cell r="EX75" t="str">
            <v>N</v>
          </cell>
          <cell r="EY75" t="str">
            <v>N</v>
          </cell>
          <cell r="EZ75">
            <v>209418.52999999793</v>
          </cell>
          <cell r="FA75">
            <v>0</v>
          </cell>
          <cell r="FB75">
            <v>25075.77</v>
          </cell>
          <cell r="FC75">
            <v>2602323.31</v>
          </cell>
          <cell r="FD75">
            <v>0</v>
          </cell>
          <cell r="FE75">
            <v>306616.67</v>
          </cell>
          <cell r="FF75">
            <v>0</v>
          </cell>
          <cell r="FG75">
            <v>135776.25</v>
          </cell>
          <cell r="FH75">
            <v>21560</v>
          </cell>
          <cell r="FI75">
            <v>5286.23</v>
          </cell>
          <cell r="FJ75">
            <v>40</v>
          </cell>
          <cell r="FK75">
            <v>154419.5</v>
          </cell>
          <cell r="FL75">
            <v>63802.34</v>
          </cell>
          <cell r="FM75">
            <v>0</v>
          </cell>
          <cell r="FN75">
            <v>6874.75</v>
          </cell>
          <cell r="FO75">
            <v>23875.89</v>
          </cell>
          <cell r="FP75">
            <v>5284.18</v>
          </cell>
          <cell r="FQ75">
            <v>0</v>
          </cell>
          <cell r="FR75">
            <v>0</v>
          </cell>
          <cell r="FS75">
            <v>0</v>
          </cell>
          <cell r="FT75">
            <v>0</v>
          </cell>
          <cell r="FU75">
            <v>0</v>
          </cell>
          <cell r="FV75">
            <v>0</v>
          </cell>
          <cell r="FW75">
            <v>94417</v>
          </cell>
          <cell r="FX75">
            <v>1725370.39</v>
          </cell>
          <cell r="FY75">
            <v>99916.74</v>
          </cell>
          <cell r="FZ75">
            <v>494658.91</v>
          </cell>
          <cell r="GA75">
            <v>120564.67</v>
          </cell>
          <cell r="GB75">
            <v>158300.51</v>
          </cell>
          <cell r="GC75">
            <v>95674.43</v>
          </cell>
          <cell r="GD75">
            <v>196719.87000000011</v>
          </cell>
          <cell r="GE75">
            <v>5445.1399999998685</v>
          </cell>
          <cell r="GF75">
            <v>25883.26</v>
          </cell>
          <cell r="GG75">
            <v>0</v>
          </cell>
          <cell r="GH75">
            <v>13805.35</v>
          </cell>
          <cell r="GI75">
            <v>22443.41</v>
          </cell>
          <cell r="GJ75">
            <v>7636.5999999999913</v>
          </cell>
          <cell r="GK75">
            <v>11925</v>
          </cell>
          <cell r="GL75">
            <v>7221.05</v>
          </cell>
          <cell r="GM75">
            <v>48189.17</v>
          </cell>
          <cell r="GN75">
            <v>0</v>
          </cell>
          <cell r="GO75">
            <v>19584.09</v>
          </cell>
          <cell r="GP75">
            <v>75610.679999999993</v>
          </cell>
          <cell r="GQ75">
            <v>66558.23</v>
          </cell>
          <cell r="GR75">
            <v>0</v>
          </cell>
          <cell r="GS75">
            <v>23759.58</v>
          </cell>
          <cell r="GT75">
            <v>11823</v>
          </cell>
          <cell r="GU75">
            <v>45772.57</v>
          </cell>
          <cell r="GV75">
            <v>63474.720000000001</v>
          </cell>
          <cell r="GW75">
            <v>6209.5</v>
          </cell>
          <cell r="GX75">
            <v>69483.259999999995</v>
          </cell>
          <cell r="GY75">
            <v>28926.46</v>
          </cell>
          <cell r="GZ75">
            <v>0</v>
          </cell>
          <cell r="HA75">
            <v>0</v>
          </cell>
          <cell r="HB75">
            <v>15586.25</v>
          </cell>
          <cell r="HC75">
            <v>0</v>
          </cell>
          <cell r="HD75">
            <v>0</v>
          </cell>
          <cell r="HE75">
            <v>10105.56</v>
          </cell>
          <cell r="HF75">
            <v>0</v>
          </cell>
          <cell r="HG75">
            <v>0</v>
          </cell>
          <cell r="HH75">
            <v>1</v>
          </cell>
          <cell r="HI75">
            <v>0</v>
          </cell>
          <cell r="HJ75">
            <v>17025.560000000001</v>
          </cell>
          <cell r="HK75">
            <v>0</v>
          </cell>
          <cell r="HL75">
            <v>0</v>
          </cell>
          <cell r="HM75">
            <v>11448.81</v>
          </cell>
          <cell r="HN75">
            <v>157702.99999999959</v>
          </cell>
          <cell r="HO75">
            <v>18155.77</v>
          </cell>
        </row>
        <row r="76">
          <cell r="B76" t="str">
            <v>EE421</v>
          </cell>
          <cell r="C76">
            <v>-36465.129999999997</v>
          </cell>
          <cell r="D76">
            <v>0</v>
          </cell>
          <cell r="E76">
            <v>-76566.66</v>
          </cell>
          <cell r="F76">
            <v>0</v>
          </cell>
          <cell r="G76">
            <v>-118177.5</v>
          </cell>
          <cell r="H76">
            <v>-57396</v>
          </cell>
          <cell r="I76">
            <v>0</v>
          </cell>
          <cell r="J76">
            <v>-4278.1000000000004</v>
          </cell>
          <cell r="K76">
            <v>-19060.55</v>
          </cell>
          <cell r="L76">
            <v>-5280</v>
          </cell>
          <cell r="M76">
            <v>0</v>
          </cell>
          <cell r="N76">
            <v>-2414.6</v>
          </cell>
          <cell r="O76">
            <v>-1728.42</v>
          </cell>
          <cell r="P76">
            <v>0</v>
          </cell>
          <cell r="Q76">
            <v>0</v>
          </cell>
          <cell r="R76">
            <v>0</v>
          </cell>
          <cell r="S76">
            <v>0</v>
          </cell>
          <cell r="T76">
            <v>700213.34</v>
          </cell>
          <cell r="U76">
            <v>8683.51</v>
          </cell>
          <cell r="V76">
            <v>0</v>
          </cell>
          <cell r="W76">
            <v>44465.63</v>
          </cell>
          <cell r="X76">
            <v>98431.43</v>
          </cell>
          <cell r="Y76">
            <v>0</v>
          </cell>
          <cell r="Z76">
            <v>31406.79</v>
          </cell>
          <cell r="AA76">
            <v>3181.99</v>
          </cell>
          <cell r="AB76">
            <v>351510.31</v>
          </cell>
          <cell r="AC76">
            <v>6420</v>
          </cell>
          <cell r="AD76">
            <v>0</v>
          </cell>
          <cell r="AE76">
            <v>3864.54</v>
          </cell>
          <cell r="AF76">
            <v>3090</v>
          </cell>
          <cell r="AG76">
            <v>0</v>
          </cell>
          <cell r="AH76">
            <v>2466.5500000000002</v>
          </cell>
          <cell r="AI76">
            <v>22150.9</v>
          </cell>
          <cell r="AJ76">
            <v>0</v>
          </cell>
          <cell r="AK76">
            <v>6043.33</v>
          </cell>
          <cell r="AL76">
            <v>66999.88</v>
          </cell>
          <cell r="AM76">
            <v>9282.5</v>
          </cell>
          <cell r="AN76">
            <v>0</v>
          </cell>
          <cell r="AO76">
            <v>9164.9500000000007</v>
          </cell>
          <cell r="AP76">
            <v>5080</v>
          </cell>
          <cell r="AQ76">
            <v>320</v>
          </cell>
          <cell r="AR76">
            <v>76116.149999999994</v>
          </cell>
          <cell r="AS76">
            <v>45485.74</v>
          </cell>
          <cell r="AT76">
            <v>1515</v>
          </cell>
          <cell r="AU76">
            <v>21213.71</v>
          </cell>
          <cell r="AV76">
            <v>0</v>
          </cell>
          <cell r="AW76">
            <v>1287</v>
          </cell>
          <cell r="AX76">
            <v>0</v>
          </cell>
          <cell r="AY76">
            <v>0</v>
          </cell>
          <cell r="AZ76">
            <v>0</v>
          </cell>
          <cell r="BA76">
            <v>0</v>
          </cell>
          <cell r="BC76">
            <v>1197026.2900000003</v>
          </cell>
          <cell r="BE76">
            <v>0</v>
          </cell>
          <cell r="BF76">
            <v>0</v>
          </cell>
          <cell r="BG76">
            <v>0</v>
          </cell>
          <cell r="BH76">
            <v>0</v>
          </cell>
          <cell r="BI76">
            <v>0</v>
          </cell>
          <cell r="BJ76">
            <v>0</v>
          </cell>
          <cell r="BK76">
            <v>0</v>
          </cell>
          <cell r="BL76">
            <v>0</v>
          </cell>
          <cell r="BM76">
            <v>0</v>
          </cell>
          <cell r="BN76">
            <v>0</v>
          </cell>
          <cell r="BO76">
            <v>0</v>
          </cell>
          <cell r="BP76">
            <v>0</v>
          </cell>
          <cell r="BR76">
            <v>0</v>
          </cell>
          <cell r="BS76">
            <v>0</v>
          </cell>
          <cell r="BT76">
            <v>0</v>
          </cell>
          <cell r="BU76">
            <v>-2414.6</v>
          </cell>
          <cell r="BV76">
            <v>66999.88</v>
          </cell>
          <cell r="BX76">
            <v>1197026.2899999998</v>
          </cell>
          <cell r="BY76">
            <v>1197026.2899999998</v>
          </cell>
          <cell r="BZ76">
            <v>1197026.2900000003</v>
          </cell>
          <cell r="CB76">
            <v>0</v>
          </cell>
          <cell r="CC76">
            <v>0</v>
          </cell>
          <cell r="CD76">
            <v>0</v>
          </cell>
          <cell r="CE76">
            <v>421</v>
          </cell>
          <cell r="CF76">
            <v>-31902.410000000149</v>
          </cell>
          <cell r="CG76">
            <v>-112745.29000000027</v>
          </cell>
          <cell r="CH76">
            <v>0</v>
          </cell>
          <cell r="CI76">
            <v>0</v>
          </cell>
          <cell r="CK76">
            <v>1116183</v>
          </cell>
          <cell r="CL76">
            <v>0</v>
          </cell>
          <cell r="CM76">
            <v>0</v>
          </cell>
          <cell r="CN76">
            <v>0</v>
          </cell>
          <cell r="CO76">
            <v>0</v>
          </cell>
          <cell r="CP76">
            <v>-12000</v>
          </cell>
          <cell r="CQ76">
            <v>-7617</v>
          </cell>
          <cell r="CR76">
            <v>-27232</v>
          </cell>
          <cell r="CS76"/>
          <cell r="CT76">
            <v>1152648.1299999999</v>
          </cell>
          <cell r="CU76">
            <v>-22547</v>
          </cell>
          <cell r="CW76">
            <v>0</v>
          </cell>
          <cell r="CY76">
            <v>-34849</v>
          </cell>
          <cell r="DE76">
            <v>1152648.1299999999</v>
          </cell>
          <cell r="DF76">
            <v>0</v>
          </cell>
          <cell r="DG76">
            <v>76566.66</v>
          </cell>
          <cell r="DH76">
            <v>0</v>
          </cell>
          <cell r="DI76">
            <v>118177.5</v>
          </cell>
          <cell r="DJ76">
            <v>22547</v>
          </cell>
          <cell r="DK76">
            <v>0</v>
          </cell>
          <cell r="DL76">
            <v>4278.1000000000004</v>
          </cell>
          <cell r="DM76">
            <v>1005</v>
          </cell>
          <cell r="DN76">
            <v>3273.1</v>
          </cell>
          <cell r="DO76">
            <v>19060.55</v>
          </cell>
          <cell r="DP76">
            <v>5280</v>
          </cell>
          <cell r="DQ76">
            <v>0</v>
          </cell>
          <cell r="DR76">
            <v>2414.6</v>
          </cell>
          <cell r="DS76">
            <v>1728.42</v>
          </cell>
          <cell r="DT76">
            <v>0</v>
          </cell>
          <cell r="DU76">
            <v>0</v>
          </cell>
          <cell r="DV76">
            <v>0</v>
          </cell>
          <cell r="DW76">
            <v>0</v>
          </cell>
          <cell r="DX76">
            <v>0</v>
          </cell>
          <cell r="DY76">
            <v>0</v>
          </cell>
          <cell r="DZ76">
            <v>0</v>
          </cell>
          <cell r="EA76">
            <v>34849</v>
          </cell>
          <cell r="EB76">
            <v>421</v>
          </cell>
          <cell r="EC76">
            <v>9353308</v>
          </cell>
          <cell r="ED76">
            <v>3308</v>
          </cell>
          <cell r="EE76" t="str">
            <v>St Edmundsbury Church of England Voluntary Aided Primary School</v>
          </cell>
          <cell r="EF76" t="str">
            <v>Mr Shaun Valentine</v>
          </cell>
          <cell r="EG76" t="str">
            <v>admin@st-edmundsbury.suffolk.sch.uk</v>
          </cell>
          <cell r="EH76" t="str">
            <v>'01284752967</v>
          </cell>
          <cell r="ET76" t="str">
            <v>Y</v>
          </cell>
          <cell r="EU76" t="str">
            <v>FINAL</v>
          </cell>
          <cell r="EV76" t="str">
            <v>Y</v>
          </cell>
          <cell r="EW76" t="str">
            <v>Accruals</v>
          </cell>
          <cell r="EX76" t="str">
            <v>N</v>
          </cell>
          <cell r="EY76" t="str">
            <v>N</v>
          </cell>
          <cell r="EZ76">
            <v>-31902.410000000149</v>
          </cell>
          <cell r="FA76">
            <v>0</v>
          </cell>
          <cell r="FB76">
            <v>22347.59</v>
          </cell>
          <cell r="FC76">
            <v>1152648.1299999999</v>
          </cell>
          <cell r="FD76">
            <v>0</v>
          </cell>
          <cell r="FE76">
            <v>76566.66</v>
          </cell>
          <cell r="FF76">
            <v>0</v>
          </cell>
          <cell r="FG76">
            <v>118177.5</v>
          </cell>
          <cell r="FH76">
            <v>22547</v>
          </cell>
          <cell r="FI76">
            <v>0</v>
          </cell>
          <cell r="FJ76">
            <v>1005</v>
          </cell>
          <cell r="FK76">
            <v>3273.1</v>
          </cell>
          <cell r="FL76">
            <v>19060.55</v>
          </cell>
          <cell r="FM76">
            <v>5280</v>
          </cell>
          <cell r="FN76">
            <v>0</v>
          </cell>
          <cell r="FO76">
            <v>2414.6</v>
          </cell>
          <cell r="FP76">
            <v>1728.42</v>
          </cell>
          <cell r="FQ76">
            <v>0</v>
          </cell>
          <cell r="FR76">
            <v>0</v>
          </cell>
          <cell r="FS76">
            <v>0</v>
          </cell>
          <cell r="FT76">
            <v>0</v>
          </cell>
          <cell r="FU76">
            <v>0</v>
          </cell>
          <cell r="FV76">
            <v>0</v>
          </cell>
          <cell r="FW76">
            <v>34849</v>
          </cell>
          <cell r="FX76">
            <v>700213.34</v>
          </cell>
          <cell r="FY76">
            <v>8683.51</v>
          </cell>
          <cell r="FZ76">
            <v>348125.31</v>
          </cell>
          <cell r="GA76">
            <v>44465.63</v>
          </cell>
          <cell r="GB76">
            <v>98431.43</v>
          </cell>
          <cell r="GC76">
            <v>0</v>
          </cell>
          <cell r="GD76">
            <v>31406.79</v>
          </cell>
          <cell r="GE76">
            <v>3181.99</v>
          </cell>
          <cell r="GF76">
            <v>3385</v>
          </cell>
          <cell r="GG76">
            <v>6420</v>
          </cell>
          <cell r="GH76">
            <v>0</v>
          </cell>
          <cell r="GI76">
            <v>3864.54</v>
          </cell>
          <cell r="GJ76">
            <v>3090</v>
          </cell>
          <cell r="GK76">
            <v>0</v>
          </cell>
          <cell r="GL76">
            <v>2466.5500000000002</v>
          </cell>
          <cell r="GM76">
            <v>22150.9</v>
          </cell>
          <cell r="GN76">
            <v>0</v>
          </cell>
          <cell r="GO76">
            <v>6043.33</v>
          </cell>
          <cell r="GP76">
            <v>66999.88</v>
          </cell>
          <cell r="GQ76">
            <v>9282.5</v>
          </cell>
          <cell r="GR76">
            <v>0</v>
          </cell>
          <cell r="GS76">
            <v>9164.9500000000007</v>
          </cell>
          <cell r="GT76">
            <v>5080</v>
          </cell>
          <cell r="GU76">
            <v>320</v>
          </cell>
          <cell r="GV76">
            <v>76116.149999999994</v>
          </cell>
          <cell r="GW76">
            <v>45485.74</v>
          </cell>
          <cell r="GX76">
            <v>1515</v>
          </cell>
          <cell r="GY76">
            <v>21213.71</v>
          </cell>
          <cell r="GZ76">
            <v>0</v>
          </cell>
          <cell r="HA76">
            <v>0</v>
          </cell>
          <cell r="HB76">
            <v>1287</v>
          </cell>
          <cell r="HC76">
            <v>0</v>
          </cell>
          <cell r="HD76">
            <v>0</v>
          </cell>
          <cell r="HE76">
            <v>26681.43</v>
          </cell>
          <cell r="HF76">
            <v>0</v>
          </cell>
          <cell r="HG76">
            <v>0</v>
          </cell>
          <cell r="HH76">
            <v>1</v>
          </cell>
          <cell r="HI76">
            <v>0</v>
          </cell>
          <cell r="HJ76">
            <v>8445</v>
          </cell>
          <cell r="HK76">
            <v>0</v>
          </cell>
          <cell r="HL76">
            <v>0</v>
          </cell>
          <cell r="HN76">
            <v>-112745.70000000042</v>
          </cell>
          <cell r="HO76">
            <v>40584.020000000004</v>
          </cell>
        </row>
        <row r="77">
          <cell r="B77" t="str">
            <v>EE422</v>
          </cell>
          <cell r="C77">
            <v>-58812.29</v>
          </cell>
          <cell r="D77">
            <v>0</v>
          </cell>
          <cell r="E77">
            <v>-29399.99</v>
          </cell>
          <cell r="F77">
            <v>0</v>
          </cell>
          <cell r="G77">
            <v>-62707.5</v>
          </cell>
          <cell r="H77">
            <v>-50064</v>
          </cell>
          <cell r="I77">
            <v>-1738.06</v>
          </cell>
          <cell r="J77">
            <v>-26750.2</v>
          </cell>
          <cell r="K77">
            <v>-8810.7800000000007</v>
          </cell>
          <cell r="L77">
            <v>-4861.8</v>
          </cell>
          <cell r="M77">
            <v>0</v>
          </cell>
          <cell r="N77">
            <v>-2650</v>
          </cell>
          <cell r="O77">
            <v>-330</v>
          </cell>
          <cell r="P77">
            <v>0</v>
          </cell>
          <cell r="Q77">
            <v>0</v>
          </cell>
          <cell r="R77">
            <v>0</v>
          </cell>
          <cell r="S77">
            <v>0</v>
          </cell>
          <cell r="T77">
            <v>522309.83</v>
          </cell>
          <cell r="U77">
            <v>5731.96</v>
          </cell>
          <cell r="V77">
            <v>0</v>
          </cell>
          <cell r="W77">
            <v>0</v>
          </cell>
          <cell r="X77">
            <v>61974.52</v>
          </cell>
          <cell r="Y77">
            <v>0</v>
          </cell>
          <cell r="Z77">
            <v>9028.9500000000007</v>
          </cell>
          <cell r="AA77">
            <v>16647.05</v>
          </cell>
          <cell r="AB77">
            <v>167885.89</v>
          </cell>
          <cell r="AC77">
            <v>7729.46</v>
          </cell>
          <cell r="AD77">
            <v>0</v>
          </cell>
          <cell r="AE77">
            <v>17914.87</v>
          </cell>
          <cell r="AF77">
            <v>5912.08</v>
          </cell>
          <cell r="AG77">
            <v>41153.980000000003</v>
          </cell>
          <cell r="AH77">
            <v>-289.64</v>
          </cell>
          <cell r="AI77">
            <v>22756.240000000002</v>
          </cell>
          <cell r="AJ77">
            <v>0</v>
          </cell>
          <cell r="AK77">
            <v>17649.849999999999</v>
          </cell>
          <cell r="AL77">
            <v>20754.14</v>
          </cell>
          <cell r="AM77">
            <v>12102.93</v>
          </cell>
          <cell r="AN77">
            <v>0</v>
          </cell>
          <cell r="AO77">
            <v>13872.67</v>
          </cell>
          <cell r="AP77">
            <v>3800</v>
          </cell>
          <cell r="AQ77">
            <v>0</v>
          </cell>
          <cell r="AR77">
            <v>48416.33</v>
          </cell>
          <cell r="AS77">
            <v>12786.12</v>
          </cell>
          <cell r="AT77">
            <v>21189.13</v>
          </cell>
          <cell r="AU77">
            <v>16530.5</v>
          </cell>
          <cell r="AV77">
            <v>0</v>
          </cell>
          <cell r="AW77">
            <v>17321</v>
          </cell>
          <cell r="AX77">
            <v>0</v>
          </cell>
          <cell r="AY77">
            <v>0</v>
          </cell>
          <cell r="AZ77">
            <v>-2443.77</v>
          </cell>
          <cell r="BA77">
            <v>2780.73</v>
          </cell>
          <cell r="BC77">
            <v>813581.13999999978</v>
          </cell>
          <cell r="BE77">
            <v>-19709.059999999998</v>
          </cell>
          <cell r="BF77">
            <v>0</v>
          </cell>
          <cell r="BG77">
            <v>0</v>
          </cell>
          <cell r="BH77">
            <v>0</v>
          </cell>
          <cell r="BI77">
            <v>0</v>
          </cell>
          <cell r="BJ77">
            <v>0</v>
          </cell>
          <cell r="BK77">
            <v>0</v>
          </cell>
          <cell r="BL77">
            <v>0</v>
          </cell>
          <cell r="BM77">
            <v>15900</v>
          </cell>
          <cell r="BN77">
            <v>0</v>
          </cell>
          <cell r="BO77">
            <v>15900</v>
          </cell>
          <cell r="BP77">
            <v>-3809.0599999999977</v>
          </cell>
          <cell r="BR77">
            <v>336.96000000000004</v>
          </cell>
          <cell r="BS77">
            <v>0</v>
          </cell>
          <cell r="BT77">
            <v>336.96000000000004</v>
          </cell>
          <cell r="BU77">
            <v>-2650</v>
          </cell>
          <cell r="BV77">
            <v>21091.1</v>
          </cell>
          <cell r="BX77">
            <v>817390.2</v>
          </cell>
          <cell r="BY77">
            <v>813581.1399999999</v>
          </cell>
          <cell r="BZ77">
            <v>813581.13999999978</v>
          </cell>
          <cell r="CB77">
            <v>0</v>
          </cell>
          <cell r="CC77">
            <v>0</v>
          </cell>
          <cell r="CD77">
            <v>0</v>
          </cell>
          <cell r="CE77">
            <v>422</v>
          </cell>
          <cell r="CF77">
            <v>96217.409999999916</v>
          </cell>
          <cell r="CG77">
            <v>83754.800000000163</v>
          </cell>
          <cell r="CH77">
            <v>10539.030000000002</v>
          </cell>
          <cell r="CI77">
            <v>14348.09</v>
          </cell>
          <cell r="CK77">
            <v>804928</v>
          </cell>
          <cell r="CL77">
            <v>0</v>
          </cell>
          <cell r="CM77">
            <v>-23425.08</v>
          </cell>
          <cell r="CN77">
            <v>-517</v>
          </cell>
          <cell r="CO77">
            <v>0</v>
          </cell>
          <cell r="CP77">
            <v>0</v>
          </cell>
          <cell r="CQ77">
            <v>-7287</v>
          </cell>
          <cell r="CR77">
            <v>-32563</v>
          </cell>
          <cell r="CS77"/>
          <cell r="CT77">
            <v>863740.29</v>
          </cell>
          <cell r="CU77">
            <v>-10214</v>
          </cell>
          <cell r="CW77">
            <v>0</v>
          </cell>
          <cell r="CY77">
            <v>-39850</v>
          </cell>
          <cell r="DE77">
            <v>863740.29</v>
          </cell>
          <cell r="DF77">
            <v>0</v>
          </cell>
          <cell r="DG77">
            <v>29399.99</v>
          </cell>
          <cell r="DH77">
            <v>0</v>
          </cell>
          <cell r="DI77">
            <v>62707.5</v>
          </cell>
          <cell r="DJ77">
            <v>10214</v>
          </cell>
          <cell r="DK77">
            <v>1738.06</v>
          </cell>
          <cell r="DL77">
            <v>26750.2</v>
          </cell>
          <cell r="DM77">
            <v>720</v>
          </cell>
          <cell r="DN77">
            <v>26030.2</v>
          </cell>
          <cell r="DO77">
            <v>8810.7800000000007</v>
          </cell>
          <cell r="DP77">
            <v>4861.8</v>
          </cell>
          <cell r="DQ77">
            <v>0</v>
          </cell>
          <cell r="DR77">
            <v>2650</v>
          </cell>
          <cell r="DS77">
            <v>330</v>
          </cell>
          <cell r="DT77">
            <v>0</v>
          </cell>
          <cell r="DU77">
            <v>0</v>
          </cell>
          <cell r="DV77">
            <v>0</v>
          </cell>
          <cell r="DW77">
            <v>0</v>
          </cell>
          <cell r="DX77">
            <v>0</v>
          </cell>
          <cell r="DY77">
            <v>0</v>
          </cell>
          <cell r="DZ77">
            <v>0</v>
          </cell>
          <cell r="EA77">
            <v>39850</v>
          </cell>
          <cell r="EB77">
            <v>422</v>
          </cell>
          <cell r="EC77">
            <v>9352035</v>
          </cell>
          <cell r="ED77">
            <v>2035</v>
          </cell>
          <cell r="EE77" t="str">
            <v>Sexton's Manor Community Primary School</v>
          </cell>
          <cell r="EF77" t="str">
            <v>Mrs Debbie Knight</v>
          </cell>
          <cell r="EG77" t="str">
            <v>ad.sextonsmanor.p@talk21.com</v>
          </cell>
          <cell r="EH77" t="str">
            <v>'01284754371</v>
          </cell>
          <cell r="ET77" t="str">
            <v>Y</v>
          </cell>
          <cell r="EU77" t="str">
            <v>FINAL</v>
          </cell>
          <cell r="EV77" t="str">
            <v>Y</v>
          </cell>
          <cell r="EW77" t="str">
            <v>Accruals</v>
          </cell>
          <cell r="EX77" t="str">
            <v>N</v>
          </cell>
          <cell r="EY77" t="str">
            <v>N</v>
          </cell>
          <cell r="EZ77">
            <v>96217.409999999916</v>
          </cell>
          <cell r="FA77">
            <v>0</v>
          </cell>
          <cell r="FB77">
            <v>10539.030000000002</v>
          </cell>
          <cell r="FC77">
            <v>863740.29</v>
          </cell>
          <cell r="FD77">
            <v>0</v>
          </cell>
          <cell r="FE77">
            <v>29399.99</v>
          </cell>
          <cell r="FF77">
            <v>0</v>
          </cell>
          <cell r="FG77">
            <v>62707.5</v>
          </cell>
          <cell r="FH77">
            <v>10214</v>
          </cell>
          <cell r="FI77">
            <v>1738.06</v>
          </cell>
          <cell r="FJ77">
            <v>720</v>
          </cell>
          <cell r="FK77">
            <v>26030.2</v>
          </cell>
          <cell r="FL77">
            <v>8810.7800000000007</v>
          </cell>
          <cell r="FM77">
            <v>4861.8</v>
          </cell>
          <cell r="FN77">
            <v>0</v>
          </cell>
          <cell r="FO77">
            <v>2650</v>
          </cell>
          <cell r="FP77">
            <v>330</v>
          </cell>
          <cell r="FQ77">
            <v>0</v>
          </cell>
          <cell r="FR77">
            <v>0</v>
          </cell>
          <cell r="FS77">
            <v>0</v>
          </cell>
          <cell r="FT77">
            <v>0</v>
          </cell>
          <cell r="FU77">
            <v>0</v>
          </cell>
          <cell r="FV77">
            <v>0</v>
          </cell>
          <cell r="FW77">
            <v>39850</v>
          </cell>
          <cell r="FX77">
            <v>522309.83</v>
          </cell>
          <cell r="FY77">
            <v>5731.96</v>
          </cell>
          <cell r="FZ77">
            <v>169419.86</v>
          </cell>
          <cell r="GA77">
            <v>0</v>
          </cell>
          <cell r="GB77">
            <v>61974.52</v>
          </cell>
          <cell r="GC77">
            <v>0</v>
          </cell>
          <cell r="GD77">
            <v>21165.149999999998</v>
          </cell>
          <cell r="GE77">
            <v>4510.8500000000022</v>
          </cell>
          <cell r="GF77">
            <v>2695.99</v>
          </cell>
          <cell r="GG77">
            <v>3499.5</v>
          </cell>
          <cell r="GH77">
            <v>0</v>
          </cell>
          <cell r="GI77">
            <v>17914.87</v>
          </cell>
          <cell r="GJ77">
            <v>5912.08</v>
          </cell>
          <cell r="GK77">
            <v>41153.980000000003</v>
          </cell>
          <cell r="GL77">
            <v>-289.64</v>
          </cell>
          <cell r="GM77">
            <v>22756.240000000002</v>
          </cell>
          <cell r="GN77">
            <v>0</v>
          </cell>
          <cell r="GO77">
            <v>17649.849999999999</v>
          </cell>
          <cell r="GP77">
            <v>21091.1</v>
          </cell>
          <cell r="GQ77">
            <v>12102.93</v>
          </cell>
          <cell r="GR77">
            <v>0</v>
          </cell>
          <cell r="GS77">
            <v>13872.67</v>
          </cell>
          <cell r="GT77">
            <v>3800</v>
          </cell>
          <cell r="GU77">
            <v>0</v>
          </cell>
          <cell r="GV77">
            <v>48416.33</v>
          </cell>
          <cell r="GW77">
            <v>12786.12</v>
          </cell>
          <cell r="GX77">
            <v>21189.13</v>
          </cell>
          <cell r="GY77">
            <v>16530.5</v>
          </cell>
          <cell r="GZ77">
            <v>0</v>
          </cell>
          <cell r="HA77">
            <v>0</v>
          </cell>
          <cell r="HB77">
            <v>17321</v>
          </cell>
          <cell r="HC77">
            <v>0</v>
          </cell>
          <cell r="HD77">
            <v>0</v>
          </cell>
          <cell r="HE77">
            <v>19709.060000000001</v>
          </cell>
          <cell r="HF77">
            <v>0</v>
          </cell>
          <cell r="HG77">
            <v>0</v>
          </cell>
          <cell r="HH77">
            <v>1</v>
          </cell>
          <cell r="HI77">
            <v>0</v>
          </cell>
          <cell r="HJ77">
            <v>0</v>
          </cell>
          <cell r="HK77">
            <v>0</v>
          </cell>
          <cell r="HL77">
            <v>15900</v>
          </cell>
          <cell r="HM77">
            <v>0</v>
          </cell>
          <cell r="HN77">
            <v>83755.210000000079</v>
          </cell>
          <cell r="HO77">
            <v>14348.09</v>
          </cell>
        </row>
        <row r="78">
          <cell r="B78" t="str">
            <v>EE424</v>
          </cell>
          <cell r="C78">
            <v>-41283.379999999997</v>
          </cell>
          <cell r="D78">
            <v>0</v>
          </cell>
          <cell r="E78">
            <v>-115500</v>
          </cell>
          <cell r="F78">
            <v>0</v>
          </cell>
          <cell r="G78">
            <v>-146564.5</v>
          </cell>
          <cell r="H78">
            <v>-60522</v>
          </cell>
          <cell r="I78">
            <v>0</v>
          </cell>
          <cell r="J78">
            <v>-35714.47</v>
          </cell>
          <cell r="K78">
            <v>-18926.990000000002</v>
          </cell>
          <cell r="L78">
            <v>-1440</v>
          </cell>
          <cell r="M78">
            <v>-1074.97</v>
          </cell>
          <cell r="N78">
            <v>-12878.15</v>
          </cell>
          <cell r="O78">
            <v>-6455.17</v>
          </cell>
          <cell r="P78">
            <v>0</v>
          </cell>
          <cell r="Q78">
            <v>0</v>
          </cell>
          <cell r="R78">
            <v>0</v>
          </cell>
          <cell r="S78">
            <v>0</v>
          </cell>
          <cell r="T78">
            <v>940709.8</v>
          </cell>
          <cell r="U78">
            <v>0</v>
          </cell>
          <cell r="V78">
            <v>0</v>
          </cell>
          <cell r="W78">
            <v>8562.9699999999993</v>
          </cell>
          <cell r="X78">
            <v>85467.1</v>
          </cell>
          <cell r="Y78">
            <v>0</v>
          </cell>
          <cell r="Z78">
            <v>39003.64</v>
          </cell>
          <cell r="AA78">
            <v>29548.22</v>
          </cell>
          <cell r="AB78">
            <v>348321.64</v>
          </cell>
          <cell r="AC78">
            <v>6507.62</v>
          </cell>
          <cell r="AD78">
            <v>0</v>
          </cell>
          <cell r="AE78">
            <v>12138.19</v>
          </cell>
          <cell r="AF78">
            <v>20734.53</v>
          </cell>
          <cell r="AG78">
            <v>24914.33</v>
          </cell>
          <cell r="AH78">
            <v>6728.34</v>
          </cell>
          <cell r="AI78">
            <v>31129.4</v>
          </cell>
          <cell r="AJ78">
            <v>0</v>
          </cell>
          <cell r="AK78">
            <v>12833.25</v>
          </cell>
          <cell r="AL78">
            <v>38754.589999999997</v>
          </cell>
          <cell r="AM78">
            <v>15067.44</v>
          </cell>
          <cell r="AN78">
            <v>0</v>
          </cell>
          <cell r="AO78">
            <v>16141.71</v>
          </cell>
          <cell r="AP78">
            <v>5940</v>
          </cell>
          <cell r="AQ78">
            <v>12.41</v>
          </cell>
          <cell r="AR78">
            <v>83608.92</v>
          </cell>
          <cell r="AS78">
            <v>25271.919999999998</v>
          </cell>
          <cell r="AT78">
            <v>46407.18</v>
          </cell>
          <cell r="AU78">
            <v>17796.63</v>
          </cell>
          <cell r="AV78">
            <v>0</v>
          </cell>
          <cell r="AW78">
            <v>20883.09</v>
          </cell>
          <cell r="AX78">
            <v>0</v>
          </cell>
          <cell r="AY78">
            <v>0</v>
          </cell>
          <cell r="AZ78">
            <v>-3375.76</v>
          </cell>
          <cell r="BA78">
            <v>3857.07</v>
          </cell>
          <cell r="BC78">
            <v>1381474.08</v>
          </cell>
          <cell r="BE78">
            <v>-23792.52</v>
          </cell>
          <cell r="BF78">
            <v>0</v>
          </cell>
          <cell r="BG78">
            <v>6667</v>
          </cell>
          <cell r="BH78">
            <v>0</v>
          </cell>
          <cell r="BI78">
            <v>6667</v>
          </cell>
          <cell r="BJ78">
            <v>0</v>
          </cell>
          <cell r="BK78">
            <v>0</v>
          </cell>
          <cell r="BL78">
            <v>0</v>
          </cell>
          <cell r="BM78">
            <v>1995</v>
          </cell>
          <cell r="BN78">
            <v>0</v>
          </cell>
          <cell r="BO78">
            <v>1995</v>
          </cell>
          <cell r="BP78">
            <v>-15130.52</v>
          </cell>
          <cell r="BR78">
            <v>481.30999999999995</v>
          </cell>
          <cell r="BS78">
            <v>0</v>
          </cell>
          <cell r="BT78">
            <v>481.30999999999995</v>
          </cell>
          <cell r="BU78">
            <v>-12878.15</v>
          </cell>
          <cell r="BV78">
            <v>39235.899999999994</v>
          </cell>
          <cell r="BX78">
            <v>1396604.5999999999</v>
          </cell>
          <cell r="BY78">
            <v>1381474.0799999998</v>
          </cell>
          <cell r="BZ78">
            <v>1381474.08</v>
          </cell>
          <cell r="CB78">
            <v>0</v>
          </cell>
          <cell r="CC78">
            <v>0</v>
          </cell>
          <cell r="CD78">
            <v>0</v>
          </cell>
          <cell r="CE78">
            <v>424</v>
          </cell>
          <cell r="CF78">
            <v>150457.2900000005</v>
          </cell>
          <cell r="CG78">
            <v>123822.39999999967</v>
          </cell>
          <cell r="CH78">
            <v>32801.11</v>
          </cell>
          <cell r="CI78">
            <v>47931.630000000005</v>
          </cell>
          <cell r="CK78">
            <v>1369970</v>
          </cell>
          <cell r="CL78">
            <v>0</v>
          </cell>
          <cell r="CM78">
            <v>0</v>
          </cell>
          <cell r="CN78">
            <v>0</v>
          </cell>
          <cell r="CO78">
            <v>0</v>
          </cell>
          <cell r="CP78">
            <v>0</v>
          </cell>
          <cell r="CQ78">
            <v>-18493</v>
          </cell>
          <cell r="CR78">
            <v>-42029</v>
          </cell>
          <cell r="CS78"/>
          <cell r="CT78">
            <v>1411253.38</v>
          </cell>
          <cell r="CU78">
            <v>0</v>
          </cell>
          <cell r="CW78">
            <v>0</v>
          </cell>
          <cell r="CY78">
            <v>-60522</v>
          </cell>
          <cell r="DE78">
            <v>1411253.38</v>
          </cell>
          <cell r="DF78">
            <v>0</v>
          </cell>
          <cell r="DG78">
            <v>115500</v>
          </cell>
          <cell r="DH78">
            <v>0</v>
          </cell>
          <cell r="DI78">
            <v>146564.5</v>
          </cell>
          <cell r="DJ78">
            <v>0</v>
          </cell>
          <cell r="DK78">
            <v>0</v>
          </cell>
          <cell r="DL78">
            <v>35714.47</v>
          </cell>
          <cell r="DM78">
            <v>515</v>
          </cell>
          <cell r="DN78">
            <v>35199.47</v>
          </cell>
          <cell r="DO78">
            <v>18926.990000000002</v>
          </cell>
          <cell r="DP78">
            <v>1440</v>
          </cell>
          <cell r="DQ78">
            <v>1074.97</v>
          </cell>
          <cell r="DR78">
            <v>12878.15</v>
          </cell>
          <cell r="DS78">
            <v>6455.17</v>
          </cell>
          <cell r="DT78">
            <v>0</v>
          </cell>
          <cell r="DU78">
            <v>0</v>
          </cell>
          <cell r="DV78">
            <v>0</v>
          </cell>
          <cell r="DW78">
            <v>0</v>
          </cell>
          <cell r="DX78">
            <v>0</v>
          </cell>
          <cell r="DY78">
            <v>0</v>
          </cell>
          <cell r="DZ78">
            <v>0</v>
          </cell>
          <cell r="EA78">
            <v>60522</v>
          </cell>
          <cell r="EB78">
            <v>424</v>
          </cell>
          <cell r="EC78">
            <v>9352034</v>
          </cell>
          <cell r="ED78">
            <v>2034</v>
          </cell>
          <cell r="EE78" t="str">
            <v>Westgate Community Primary School and Nursery</v>
          </cell>
          <cell r="EF78" t="str">
            <v>Mrs Rhonda Kidd</v>
          </cell>
          <cell r="EG78" t="str">
            <v>admin@westgate.suffolk.sch.uk</v>
          </cell>
          <cell r="EH78" t="str">
            <v>'01284755988</v>
          </cell>
          <cell r="ET78" t="str">
            <v>Y</v>
          </cell>
          <cell r="EU78" t="str">
            <v>FINAL</v>
          </cell>
          <cell r="EV78" t="str">
            <v>Y</v>
          </cell>
          <cell r="EW78" t="str">
            <v>Accruals</v>
          </cell>
          <cell r="EX78" t="str">
            <v>N</v>
          </cell>
          <cell r="EY78" t="str">
            <v>N</v>
          </cell>
          <cell r="EZ78">
            <v>150457.2900000005</v>
          </cell>
          <cell r="FA78">
            <v>0</v>
          </cell>
          <cell r="FB78">
            <v>32801.11</v>
          </cell>
          <cell r="FC78">
            <v>1411253.38</v>
          </cell>
          <cell r="FD78">
            <v>0</v>
          </cell>
          <cell r="FE78">
            <v>115500</v>
          </cell>
          <cell r="FF78">
            <v>0</v>
          </cell>
          <cell r="FG78">
            <v>146564.5</v>
          </cell>
          <cell r="FH78">
            <v>0</v>
          </cell>
          <cell r="FI78">
            <v>0</v>
          </cell>
          <cell r="FJ78">
            <v>515</v>
          </cell>
          <cell r="FK78">
            <v>35199.47</v>
          </cell>
          <cell r="FL78">
            <v>18926.990000000002</v>
          </cell>
          <cell r="FM78">
            <v>1440</v>
          </cell>
          <cell r="FN78">
            <v>1074.97</v>
          </cell>
          <cell r="FO78">
            <v>12878.15</v>
          </cell>
          <cell r="FP78">
            <v>6455.17</v>
          </cell>
          <cell r="FQ78">
            <v>0</v>
          </cell>
          <cell r="FR78">
            <v>0</v>
          </cell>
          <cell r="FS78">
            <v>0</v>
          </cell>
          <cell r="FT78">
            <v>0</v>
          </cell>
          <cell r="FU78">
            <v>0</v>
          </cell>
          <cell r="FV78">
            <v>0</v>
          </cell>
          <cell r="FW78">
            <v>60522</v>
          </cell>
          <cell r="FX78">
            <v>940709.8</v>
          </cell>
          <cell r="FY78">
            <v>0</v>
          </cell>
          <cell r="FZ78">
            <v>341884.15</v>
          </cell>
          <cell r="GA78">
            <v>8562.9699999999993</v>
          </cell>
          <cell r="GB78">
            <v>85467.1</v>
          </cell>
          <cell r="GC78">
            <v>0</v>
          </cell>
          <cell r="GD78">
            <v>60847.060000000012</v>
          </cell>
          <cell r="GE78">
            <v>7704.7999999999847</v>
          </cell>
          <cell r="GF78">
            <v>6437.49</v>
          </cell>
          <cell r="GG78">
            <v>6507.62</v>
          </cell>
          <cell r="GH78">
            <v>0</v>
          </cell>
          <cell r="GI78">
            <v>12138.19</v>
          </cell>
          <cell r="GJ78">
            <v>20734.53</v>
          </cell>
          <cell r="GK78">
            <v>24914.33</v>
          </cell>
          <cell r="GL78">
            <v>6728.34</v>
          </cell>
          <cell r="GM78">
            <v>31129.4</v>
          </cell>
          <cell r="GN78">
            <v>0</v>
          </cell>
          <cell r="GO78">
            <v>12833.25</v>
          </cell>
          <cell r="GP78">
            <v>39235.899999999994</v>
          </cell>
          <cell r="GQ78">
            <v>15067.44</v>
          </cell>
          <cell r="GR78">
            <v>0</v>
          </cell>
          <cell r="GS78">
            <v>16141.71</v>
          </cell>
          <cell r="GT78">
            <v>5940</v>
          </cell>
          <cell r="GU78">
            <v>12.41</v>
          </cell>
          <cell r="GV78">
            <v>83608.92</v>
          </cell>
          <cell r="GW78">
            <v>25271.919999999998</v>
          </cell>
          <cell r="GX78">
            <v>46407.18</v>
          </cell>
          <cell r="GY78">
            <v>17796.63</v>
          </cell>
          <cell r="GZ78">
            <v>0</v>
          </cell>
          <cell r="HA78">
            <v>0</v>
          </cell>
          <cell r="HB78">
            <v>20883.09</v>
          </cell>
          <cell r="HC78">
            <v>0</v>
          </cell>
          <cell r="HD78">
            <v>0</v>
          </cell>
          <cell r="HE78">
            <v>23792.52</v>
          </cell>
          <cell r="HF78">
            <v>0</v>
          </cell>
          <cell r="HG78">
            <v>0</v>
          </cell>
          <cell r="HH78">
            <v>1</v>
          </cell>
          <cell r="HI78">
            <v>0</v>
          </cell>
          <cell r="HJ78">
            <v>6667</v>
          </cell>
          <cell r="HK78">
            <v>0</v>
          </cell>
          <cell r="HL78">
            <v>1995</v>
          </cell>
          <cell r="HM78">
            <v>0</v>
          </cell>
          <cell r="HN78">
            <v>123822.69000000041</v>
          </cell>
          <cell r="HO78">
            <v>47931.630000000005</v>
          </cell>
        </row>
        <row r="79">
          <cell r="B79" t="str">
            <v>EE426</v>
          </cell>
          <cell r="C79">
            <v>-16587.13</v>
          </cell>
          <cell r="D79">
            <v>0</v>
          </cell>
          <cell r="E79">
            <v>-2700</v>
          </cell>
          <cell r="F79">
            <v>0</v>
          </cell>
          <cell r="G79">
            <v>-26645</v>
          </cell>
          <cell r="H79">
            <v>-25583</v>
          </cell>
          <cell r="I79">
            <v>-788.05</v>
          </cell>
          <cell r="J79">
            <v>-1684.92</v>
          </cell>
          <cell r="K79">
            <v>-9279.15</v>
          </cell>
          <cell r="L79">
            <v>0</v>
          </cell>
          <cell r="M79">
            <v>0</v>
          </cell>
          <cell r="N79">
            <v>-2144</v>
          </cell>
          <cell r="O79">
            <v>-1824.46</v>
          </cell>
          <cell r="P79">
            <v>0</v>
          </cell>
          <cell r="Q79">
            <v>0</v>
          </cell>
          <cell r="R79">
            <v>0</v>
          </cell>
          <cell r="S79">
            <v>0</v>
          </cell>
          <cell r="T79">
            <v>253256.26</v>
          </cell>
          <cell r="U79">
            <v>7042.16</v>
          </cell>
          <cell r="V79">
            <v>0</v>
          </cell>
          <cell r="W79">
            <v>0</v>
          </cell>
          <cell r="X79">
            <v>29777.7</v>
          </cell>
          <cell r="Y79">
            <v>0</v>
          </cell>
          <cell r="Z79">
            <v>18079.52</v>
          </cell>
          <cell r="AA79">
            <v>2389.36</v>
          </cell>
          <cell r="AB79">
            <v>65669.289999999994</v>
          </cell>
          <cell r="AC79">
            <v>1445.25</v>
          </cell>
          <cell r="AD79">
            <v>0</v>
          </cell>
          <cell r="AE79">
            <v>6632.86</v>
          </cell>
          <cell r="AF79">
            <v>5772.45</v>
          </cell>
          <cell r="AG79">
            <v>8756.8799999999992</v>
          </cell>
          <cell r="AH79">
            <v>1057.5</v>
          </cell>
          <cell r="AI79">
            <v>7924.12</v>
          </cell>
          <cell r="AJ79">
            <v>0</v>
          </cell>
          <cell r="AK79">
            <v>3856.15</v>
          </cell>
          <cell r="AL79">
            <v>23714.98</v>
          </cell>
          <cell r="AM79">
            <v>6382.43</v>
          </cell>
          <cell r="AN79">
            <v>64</v>
          </cell>
          <cell r="AO79">
            <v>10567.56</v>
          </cell>
          <cell r="AP79">
            <v>2425</v>
          </cell>
          <cell r="AQ79">
            <v>120</v>
          </cell>
          <cell r="AR79">
            <v>22301.22</v>
          </cell>
          <cell r="AS79">
            <v>13537.46</v>
          </cell>
          <cell r="AT79">
            <v>7145.88</v>
          </cell>
          <cell r="AU79">
            <v>18774.63</v>
          </cell>
          <cell r="AV79">
            <v>0</v>
          </cell>
          <cell r="AW79">
            <v>11664.87</v>
          </cell>
          <cell r="AX79">
            <v>0</v>
          </cell>
          <cell r="AY79">
            <v>0</v>
          </cell>
          <cell r="AZ79">
            <v>0</v>
          </cell>
          <cell r="BA79">
            <v>724.19</v>
          </cell>
          <cell r="BC79">
            <v>428380.46000000025</v>
          </cell>
          <cell r="BE79">
            <v>-16755.28</v>
          </cell>
          <cell r="BF79">
            <v>0</v>
          </cell>
          <cell r="BG79">
            <v>0</v>
          </cell>
          <cell r="BH79">
            <v>0</v>
          </cell>
          <cell r="BI79">
            <v>0</v>
          </cell>
          <cell r="BJ79">
            <v>0</v>
          </cell>
          <cell r="BK79">
            <v>0</v>
          </cell>
          <cell r="BL79">
            <v>0</v>
          </cell>
          <cell r="BM79">
            <v>3289.73</v>
          </cell>
          <cell r="BN79">
            <v>0</v>
          </cell>
          <cell r="BO79">
            <v>3289.73</v>
          </cell>
          <cell r="BP79">
            <v>-13465.55</v>
          </cell>
          <cell r="BR79">
            <v>724.19</v>
          </cell>
          <cell r="BS79">
            <v>0</v>
          </cell>
          <cell r="BT79">
            <v>724.19</v>
          </cell>
          <cell r="BU79">
            <v>-2144</v>
          </cell>
          <cell r="BV79">
            <v>24439.17</v>
          </cell>
          <cell r="BX79">
            <v>441846.01</v>
          </cell>
          <cell r="BY79">
            <v>428380.46</v>
          </cell>
          <cell r="BZ79">
            <v>428380.46000000025</v>
          </cell>
          <cell r="CB79">
            <v>0</v>
          </cell>
          <cell r="CC79">
            <v>0</v>
          </cell>
          <cell r="CD79">
            <v>0</v>
          </cell>
          <cell r="CE79">
            <v>426</v>
          </cell>
          <cell r="CF79">
            <v>58240.4200000001</v>
          </cell>
          <cell r="CG79">
            <v>114347.98999999976</v>
          </cell>
          <cell r="CH79">
            <v>11521.220000000001</v>
          </cell>
          <cell r="CI79">
            <v>24986.77</v>
          </cell>
          <cell r="CK79">
            <v>497954</v>
          </cell>
          <cell r="CL79">
            <v>0</v>
          </cell>
          <cell r="CM79">
            <v>0</v>
          </cell>
          <cell r="CN79">
            <v>0</v>
          </cell>
          <cell r="CO79">
            <v>0</v>
          </cell>
          <cell r="CP79">
            <v>0</v>
          </cell>
          <cell r="CQ79">
            <v>-16769</v>
          </cell>
          <cell r="CR79">
            <v>-10939</v>
          </cell>
          <cell r="CS79"/>
          <cell r="CT79">
            <v>514541.13</v>
          </cell>
          <cell r="CU79">
            <v>2125</v>
          </cell>
          <cell r="CW79">
            <v>0</v>
          </cell>
          <cell r="CY79">
            <v>-27708</v>
          </cell>
          <cell r="DE79">
            <v>514541.13</v>
          </cell>
          <cell r="DF79">
            <v>0</v>
          </cell>
          <cell r="DG79">
            <v>2700</v>
          </cell>
          <cell r="DH79">
            <v>0</v>
          </cell>
          <cell r="DI79">
            <v>26645</v>
          </cell>
          <cell r="DJ79">
            <v>-2125</v>
          </cell>
          <cell r="DK79">
            <v>788.05</v>
          </cell>
          <cell r="DL79">
            <v>1684.92</v>
          </cell>
          <cell r="DM79">
            <v>0</v>
          </cell>
          <cell r="DN79">
            <v>1684.92</v>
          </cell>
          <cell r="DO79">
            <v>9279.15</v>
          </cell>
          <cell r="DP79">
            <v>0</v>
          </cell>
          <cell r="DQ79">
            <v>0</v>
          </cell>
          <cell r="DR79">
            <v>2144</v>
          </cell>
          <cell r="DS79">
            <v>1824.46</v>
          </cell>
          <cell r="DT79">
            <v>0</v>
          </cell>
          <cell r="DU79">
            <v>0</v>
          </cell>
          <cell r="DV79">
            <v>0</v>
          </cell>
          <cell r="DW79">
            <v>0</v>
          </cell>
          <cell r="DX79">
            <v>0</v>
          </cell>
          <cell r="DY79">
            <v>0</v>
          </cell>
          <cell r="DZ79">
            <v>0</v>
          </cell>
          <cell r="EA79">
            <v>27708</v>
          </cell>
          <cell r="EB79">
            <v>426</v>
          </cell>
          <cell r="EC79">
            <v>9353010</v>
          </cell>
          <cell r="ED79">
            <v>3010</v>
          </cell>
          <cell r="EE79" t="str">
            <v>Cavendish Church of England Primary School</v>
          </cell>
          <cell r="EF79" t="str">
            <v>Miss Cheryl Wass</v>
          </cell>
          <cell r="EG79" t="str">
            <v>admin@cavendish.suffolk.sch.uk</v>
          </cell>
          <cell r="EH79" t="str">
            <v>'01787280279</v>
          </cell>
          <cell r="ET79" t="str">
            <v>Y</v>
          </cell>
          <cell r="EU79" t="str">
            <v>FINAL</v>
          </cell>
          <cell r="EV79" t="str">
            <v>Y</v>
          </cell>
          <cell r="EW79" t="str">
            <v>Accruals</v>
          </cell>
          <cell r="EX79" t="str">
            <v>N</v>
          </cell>
          <cell r="EY79" t="str">
            <v>N</v>
          </cell>
          <cell r="EZ79">
            <v>58240.4200000001</v>
          </cell>
          <cell r="FA79">
            <v>0</v>
          </cell>
          <cell r="FB79">
            <v>11521.220000000001</v>
          </cell>
          <cell r="FC79">
            <v>514541.13</v>
          </cell>
          <cell r="FD79">
            <v>0</v>
          </cell>
          <cell r="FE79">
            <v>2700</v>
          </cell>
          <cell r="FF79">
            <v>0</v>
          </cell>
          <cell r="FG79">
            <v>24520</v>
          </cell>
          <cell r="FH79">
            <v>0</v>
          </cell>
          <cell r="FI79">
            <v>788.05</v>
          </cell>
          <cell r="FJ79">
            <v>0</v>
          </cell>
          <cell r="FK79">
            <v>1684.92</v>
          </cell>
          <cell r="FL79">
            <v>9279.15</v>
          </cell>
          <cell r="FM79">
            <v>0</v>
          </cell>
          <cell r="FN79">
            <v>0</v>
          </cell>
          <cell r="FO79">
            <v>2144</v>
          </cell>
          <cell r="FP79">
            <v>1824.46</v>
          </cell>
          <cell r="FQ79">
            <v>0</v>
          </cell>
          <cell r="FR79">
            <v>0</v>
          </cell>
          <cell r="FS79">
            <v>0</v>
          </cell>
          <cell r="FT79">
            <v>0</v>
          </cell>
          <cell r="FU79">
            <v>0</v>
          </cell>
          <cell r="FV79">
            <v>0</v>
          </cell>
          <cell r="FW79">
            <v>27708</v>
          </cell>
          <cell r="FX79">
            <v>253256.26</v>
          </cell>
          <cell r="FY79">
            <v>7042.16</v>
          </cell>
          <cell r="FZ79">
            <v>62004.290000000015</v>
          </cell>
          <cell r="GA79">
            <v>0</v>
          </cell>
          <cell r="GB79">
            <v>29777.7</v>
          </cell>
          <cell r="GC79">
            <v>0</v>
          </cell>
          <cell r="GD79">
            <v>18079.52</v>
          </cell>
          <cell r="GE79">
            <v>2389.36</v>
          </cell>
          <cell r="GF79">
            <v>3665</v>
          </cell>
          <cell r="GG79">
            <v>1445.25</v>
          </cell>
          <cell r="GH79">
            <v>0</v>
          </cell>
          <cell r="GI79">
            <v>6632.86</v>
          </cell>
          <cell r="GJ79">
            <v>5772.45</v>
          </cell>
          <cell r="GK79">
            <v>8756.8799999999992</v>
          </cell>
          <cell r="GL79">
            <v>1057.5</v>
          </cell>
          <cell r="GM79">
            <v>7924.12</v>
          </cell>
          <cell r="GN79">
            <v>0</v>
          </cell>
          <cell r="GO79">
            <v>3856.15</v>
          </cell>
          <cell r="GP79">
            <v>24439.17</v>
          </cell>
          <cell r="GQ79">
            <v>6446.43</v>
          </cell>
          <cell r="GR79">
            <v>0</v>
          </cell>
          <cell r="GS79">
            <v>10567.56</v>
          </cell>
          <cell r="GT79">
            <v>2425</v>
          </cell>
          <cell r="GU79">
            <v>120</v>
          </cell>
          <cell r="GV79">
            <v>22301.22</v>
          </cell>
          <cell r="GW79">
            <v>13537.46</v>
          </cell>
          <cell r="GX79">
            <v>7145.88</v>
          </cell>
          <cell r="GY79">
            <v>18774.63</v>
          </cell>
          <cell r="GZ79">
            <v>0</v>
          </cell>
          <cell r="HA79">
            <v>0</v>
          </cell>
          <cell r="HB79">
            <v>11664.87</v>
          </cell>
          <cell r="HC79">
            <v>0</v>
          </cell>
          <cell r="HD79">
            <v>0</v>
          </cell>
          <cell r="HE79">
            <v>16755.28</v>
          </cell>
          <cell r="HF79">
            <v>0</v>
          </cell>
          <cell r="HG79">
            <v>0</v>
          </cell>
          <cell r="HH79">
            <v>1</v>
          </cell>
          <cell r="HI79">
            <v>0</v>
          </cell>
          <cell r="HJ79">
            <v>0</v>
          </cell>
          <cell r="HK79">
            <v>0</v>
          </cell>
          <cell r="HL79">
            <v>3289.73</v>
          </cell>
          <cell r="HM79">
            <v>1096</v>
          </cell>
          <cell r="HN79">
            <v>113252.40999999997</v>
          </cell>
          <cell r="HO79">
            <v>24986.770000000004</v>
          </cell>
        </row>
        <row r="80">
          <cell r="B80" t="str">
            <v>EE430</v>
          </cell>
          <cell r="C80">
            <v>-22162.5</v>
          </cell>
          <cell r="D80">
            <v>0</v>
          </cell>
          <cell r="E80">
            <v>-1500</v>
          </cell>
          <cell r="F80">
            <v>0</v>
          </cell>
          <cell r="G80">
            <v>-17375</v>
          </cell>
          <cell r="H80">
            <v>-25852</v>
          </cell>
          <cell r="I80">
            <v>0</v>
          </cell>
          <cell r="J80">
            <v>-10837.25</v>
          </cell>
          <cell r="K80">
            <v>-5862.7</v>
          </cell>
          <cell r="L80">
            <v>-447</v>
          </cell>
          <cell r="M80">
            <v>-1525.3</v>
          </cell>
          <cell r="N80">
            <v>-6105.4</v>
          </cell>
          <cell r="O80">
            <v>-2784.35</v>
          </cell>
          <cell r="P80">
            <v>0</v>
          </cell>
          <cell r="Q80">
            <v>0</v>
          </cell>
          <cell r="R80">
            <v>0</v>
          </cell>
          <cell r="S80">
            <v>0</v>
          </cell>
          <cell r="T80">
            <v>270995.03000000003</v>
          </cell>
          <cell r="U80">
            <v>519.9</v>
          </cell>
          <cell r="V80">
            <v>0</v>
          </cell>
          <cell r="W80">
            <v>11804.33</v>
          </cell>
          <cell r="X80">
            <v>20549.34</v>
          </cell>
          <cell r="Y80">
            <v>0</v>
          </cell>
          <cell r="Z80">
            <v>21031.22</v>
          </cell>
          <cell r="AA80">
            <v>2891.31</v>
          </cell>
          <cell r="AB80">
            <v>64160.31</v>
          </cell>
          <cell r="AC80">
            <v>3924.93</v>
          </cell>
          <cell r="AD80">
            <v>0</v>
          </cell>
          <cell r="AE80">
            <v>7474.3</v>
          </cell>
          <cell r="AF80">
            <v>1880.03</v>
          </cell>
          <cell r="AG80">
            <v>247.42</v>
          </cell>
          <cell r="AH80">
            <v>249.11</v>
          </cell>
          <cell r="AI80">
            <v>18319.490000000002</v>
          </cell>
          <cell r="AJ80">
            <v>0</v>
          </cell>
          <cell r="AK80">
            <v>3468.27</v>
          </cell>
          <cell r="AL80">
            <v>15973.69</v>
          </cell>
          <cell r="AM80">
            <v>9747.6</v>
          </cell>
          <cell r="AN80">
            <v>0</v>
          </cell>
          <cell r="AO80">
            <v>4965.2700000000004</v>
          </cell>
          <cell r="AP80">
            <v>1400</v>
          </cell>
          <cell r="AQ80">
            <v>3855.21</v>
          </cell>
          <cell r="AR80">
            <v>17888.7</v>
          </cell>
          <cell r="AS80">
            <v>11840.21</v>
          </cell>
          <cell r="AT80">
            <v>2056.4499999999998</v>
          </cell>
          <cell r="AU80">
            <v>20064.52</v>
          </cell>
          <cell r="AV80">
            <v>0</v>
          </cell>
          <cell r="AW80">
            <v>3207.47</v>
          </cell>
          <cell r="AX80">
            <v>0</v>
          </cell>
          <cell r="AY80">
            <v>0</v>
          </cell>
          <cell r="AZ80">
            <v>-456.42</v>
          </cell>
          <cell r="BA80">
            <v>927.26</v>
          </cell>
          <cell r="BC80">
            <v>412421.75000000017</v>
          </cell>
          <cell r="BE80">
            <v>-16191.7</v>
          </cell>
          <cell r="BF80">
            <v>0</v>
          </cell>
          <cell r="BG80">
            <v>0</v>
          </cell>
          <cell r="BH80">
            <v>0</v>
          </cell>
          <cell r="BI80">
            <v>0</v>
          </cell>
          <cell r="BJ80">
            <v>0</v>
          </cell>
          <cell r="BK80">
            <v>0</v>
          </cell>
          <cell r="BL80">
            <v>0</v>
          </cell>
          <cell r="BM80">
            <v>4080</v>
          </cell>
          <cell r="BN80">
            <v>0</v>
          </cell>
          <cell r="BO80">
            <v>4080</v>
          </cell>
          <cell r="BP80">
            <v>-12111.7</v>
          </cell>
          <cell r="BR80">
            <v>470.84</v>
          </cell>
          <cell r="BS80">
            <v>0</v>
          </cell>
          <cell r="BT80">
            <v>470.84</v>
          </cell>
          <cell r="BU80">
            <v>-6105.4</v>
          </cell>
          <cell r="BV80">
            <v>16444.53</v>
          </cell>
          <cell r="BX80">
            <v>424533.45000000007</v>
          </cell>
          <cell r="BY80">
            <v>412421.75000000006</v>
          </cell>
          <cell r="BZ80">
            <v>412421.75000000017</v>
          </cell>
          <cell r="CB80">
            <v>0</v>
          </cell>
          <cell r="CC80">
            <v>0</v>
          </cell>
          <cell r="CD80">
            <v>0</v>
          </cell>
          <cell r="CE80">
            <v>430</v>
          </cell>
          <cell r="CF80">
            <v>101323.31999999995</v>
          </cell>
          <cell r="CG80">
            <v>108275.54999999981</v>
          </cell>
          <cell r="CH80">
            <v>19972.25</v>
          </cell>
          <cell r="CI80">
            <v>32083.95</v>
          </cell>
          <cell r="CK80">
            <v>431486</v>
          </cell>
          <cell r="CL80">
            <v>0</v>
          </cell>
          <cell r="CM80">
            <v>0</v>
          </cell>
          <cell r="CN80">
            <v>0</v>
          </cell>
          <cell r="CO80">
            <v>0</v>
          </cell>
          <cell r="CP80">
            <v>-8800</v>
          </cell>
          <cell r="CQ80">
            <v>-16634</v>
          </cell>
          <cell r="CR80">
            <v>-8818</v>
          </cell>
          <cell r="CS80"/>
          <cell r="CT80">
            <v>453648.5</v>
          </cell>
          <cell r="CU80">
            <v>-400</v>
          </cell>
          <cell r="CW80">
            <v>0</v>
          </cell>
          <cell r="CY80">
            <v>-25452</v>
          </cell>
          <cell r="DE80">
            <v>453648.5</v>
          </cell>
          <cell r="DF80">
            <v>0</v>
          </cell>
          <cell r="DG80">
            <v>1500</v>
          </cell>
          <cell r="DH80">
            <v>0</v>
          </cell>
          <cell r="DI80">
            <v>17375</v>
          </cell>
          <cell r="DJ80">
            <v>400</v>
          </cell>
          <cell r="DK80">
            <v>0</v>
          </cell>
          <cell r="DL80">
            <v>10837.25</v>
          </cell>
          <cell r="DM80">
            <v>5</v>
          </cell>
          <cell r="DN80">
            <v>10832.25</v>
          </cell>
          <cell r="DO80">
            <v>5862.7</v>
          </cell>
          <cell r="DP80">
            <v>447</v>
          </cell>
          <cell r="DQ80">
            <v>1525.3</v>
          </cell>
          <cell r="DR80">
            <v>6105.4</v>
          </cell>
          <cell r="DS80">
            <v>2784.35</v>
          </cell>
          <cell r="DT80">
            <v>0</v>
          </cell>
          <cell r="DU80">
            <v>0</v>
          </cell>
          <cell r="DV80">
            <v>0</v>
          </cell>
          <cell r="DW80">
            <v>0</v>
          </cell>
          <cell r="DX80">
            <v>0</v>
          </cell>
          <cell r="DY80">
            <v>0</v>
          </cell>
          <cell r="DZ80">
            <v>0</v>
          </cell>
          <cell r="EA80">
            <v>25452</v>
          </cell>
          <cell r="EB80">
            <v>430</v>
          </cell>
          <cell r="EC80">
            <v>9353013</v>
          </cell>
          <cell r="ED80">
            <v>3013</v>
          </cell>
          <cell r="EE80" t="str">
            <v>Cockfield Church of England Voluntary Controlled Primary School</v>
          </cell>
          <cell r="EF80" t="str">
            <v>Mrs Trudie Harkin</v>
          </cell>
          <cell r="EG80" t="str">
            <v>admin@cockfield.suffolk.sch.uk</v>
          </cell>
          <cell r="EH80" t="str">
            <v>'01284828287</v>
          </cell>
          <cell r="ET80" t="str">
            <v>Y</v>
          </cell>
          <cell r="EU80" t="str">
            <v>FINAL</v>
          </cell>
          <cell r="EV80" t="str">
            <v>Y</v>
          </cell>
          <cell r="EW80" t="str">
            <v>Accruals</v>
          </cell>
          <cell r="EX80" t="str">
            <v>N</v>
          </cell>
          <cell r="EY80" t="str">
            <v>N</v>
          </cell>
          <cell r="EZ80">
            <v>101323.31999999995</v>
          </cell>
          <cell r="FA80">
            <v>0</v>
          </cell>
          <cell r="FB80">
            <v>19972.25</v>
          </cell>
          <cell r="FC80">
            <v>453648.5</v>
          </cell>
          <cell r="FD80">
            <v>0</v>
          </cell>
          <cell r="FE80">
            <v>1500</v>
          </cell>
          <cell r="FF80">
            <v>0</v>
          </cell>
          <cell r="FG80">
            <v>17375</v>
          </cell>
          <cell r="FH80">
            <v>400</v>
          </cell>
          <cell r="FI80">
            <v>0</v>
          </cell>
          <cell r="FJ80">
            <v>5</v>
          </cell>
          <cell r="FK80">
            <v>10832.25</v>
          </cell>
          <cell r="FL80">
            <v>5862.7</v>
          </cell>
          <cell r="FM80">
            <v>447</v>
          </cell>
          <cell r="FN80">
            <v>1525.3</v>
          </cell>
          <cell r="FO80">
            <v>6105.4</v>
          </cell>
          <cell r="FP80">
            <v>2784.35</v>
          </cell>
          <cell r="FQ80">
            <v>0</v>
          </cell>
          <cell r="FR80">
            <v>0</v>
          </cell>
          <cell r="FS80">
            <v>0</v>
          </cell>
          <cell r="FT80">
            <v>0</v>
          </cell>
          <cell r="FU80">
            <v>0</v>
          </cell>
          <cell r="FV80">
            <v>0</v>
          </cell>
          <cell r="FW80">
            <v>25452</v>
          </cell>
          <cell r="FX80">
            <v>270995.03000000003</v>
          </cell>
          <cell r="FY80">
            <v>519.9</v>
          </cell>
          <cell r="FZ80">
            <v>63319.479999999952</v>
          </cell>
          <cell r="GA80">
            <v>11804.33</v>
          </cell>
          <cell r="GB80">
            <v>20549.34</v>
          </cell>
          <cell r="GC80">
            <v>0</v>
          </cell>
          <cell r="GD80">
            <v>21031.22</v>
          </cell>
          <cell r="GE80">
            <v>2891.31</v>
          </cell>
          <cell r="GF80">
            <v>840.82999999999993</v>
          </cell>
          <cell r="GG80">
            <v>3924.93</v>
          </cell>
          <cell r="GH80">
            <v>0</v>
          </cell>
          <cell r="GI80">
            <v>7474.3</v>
          </cell>
          <cell r="GJ80">
            <v>1880.03</v>
          </cell>
          <cell r="GK80">
            <v>247.42</v>
          </cell>
          <cell r="GL80">
            <v>249.11</v>
          </cell>
          <cell r="GM80">
            <v>18319.490000000002</v>
          </cell>
          <cell r="GN80">
            <v>0</v>
          </cell>
          <cell r="GO80">
            <v>3468.27</v>
          </cell>
          <cell r="GP80">
            <v>16444.53</v>
          </cell>
          <cell r="GQ80">
            <v>9747.6</v>
          </cell>
          <cell r="GR80">
            <v>0</v>
          </cell>
          <cell r="GS80">
            <v>4965.2700000000004</v>
          </cell>
          <cell r="GT80">
            <v>1400</v>
          </cell>
          <cell r="GU80">
            <v>3855.21</v>
          </cell>
          <cell r="GV80">
            <v>17888.7</v>
          </cell>
          <cell r="GW80">
            <v>11840.21</v>
          </cell>
          <cell r="GX80">
            <v>2056.4499999999998</v>
          </cell>
          <cell r="GY80">
            <v>20064.52</v>
          </cell>
          <cell r="GZ80">
            <v>0</v>
          </cell>
          <cell r="HA80">
            <v>0</v>
          </cell>
          <cell r="HB80">
            <v>3207.47</v>
          </cell>
          <cell r="HC80">
            <v>0</v>
          </cell>
          <cell r="HD80">
            <v>0</v>
          </cell>
          <cell r="HE80">
            <v>16191.7</v>
          </cell>
          <cell r="HF80">
            <v>0</v>
          </cell>
          <cell r="HG80">
            <v>0</v>
          </cell>
          <cell r="HH80">
            <v>1</v>
          </cell>
          <cell r="HI80">
            <v>0</v>
          </cell>
          <cell r="HJ80">
            <v>0</v>
          </cell>
          <cell r="HK80">
            <v>0</v>
          </cell>
          <cell r="HL80">
            <v>4080</v>
          </cell>
          <cell r="HM80">
            <v>108275.87</v>
          </cell>
          <cell r="HN80">
            <v>-2.3283064365386963E-10</v>
          </cell>
          <cell r="HO80">
            <v>32083.95</v>
          </cell>
        </row>
        <row r="81">
          <cell r="B81" t="str">
            <v>EE432</v>
          </cell>
          <cell r="C81">
            <v>-14702.38</v>
          </cell>
          <cell r="D81">
            <v>0</v>
          </cell>
          <cell r="E81">
            <v>-34933.33</v>
          </cell>
          <cell r="F81">
            <v>0</v>
          </cell>
          <cell r="G81">
            <v>-16405</v>
          </cell>
          <cell r="H81">
            <v>-32708</v>
          </cell>
          <cell r="I81">
            <v>0</v>
          </cell>
          <cell r="J81">
            <v>-6347.17</v>
          </cell>
          <cell r="K81">
            <v>-5401.58</v>
          </cell>
          <cell r="L81">
            <v>0</v>
          </cell>
          <cell r="M81">
            <v>-729</v>
          </cell>
          <cell r="N81">
            <v>-9315.2099999999991</v>
          </cell>
          <cell r="O81">
            <v>-4561.22</v>
          </cell>
          <cell r="P81">
            <v>0</v>
          </cell>
          <cell r="Q81">
            <v>0</v>
          </cell>
          <cell r="R81">
            <v>0</v>
          </cell>
          <cell r="S81">
            <v>0</v>
          </cell>
          <cell r="T81">
            <v>297920.14</v>
          </cell>
          <cell r="U81">
            <v>14315.96</v>
          </cell>
          <cell r="V81">
            <v>0</v>
          </cell>
          <cell r="W81">
            <v>13642.79</v>
          </cell>
          <cell r="X81">
            <v>31186.84</v>
          </cell>
          <cell r="Y81">
            <v>0</v>
          </cell>
          <cell r="Z81">
            <v>7767.93</v>
          </cell>
          <cell r="AA81">
            <v>371.2</v>
          </cell>
          <cell r="AB81">
            <v>138498.15</v>
          </cell>
          <cell r="AC81">
            <v>4673.3500000000004</v>
          </cell>
          <cell r="AD81">
            <v>2213.8000000000002</v>
          </cell>
          <cell r="AE81">
            <v>6289.79</v>
          </cell>
          <cell r="AF81">
            <v>2254.84</v>
          </cell>
          <cell r="AG81">
            <v>1808.97</v>
          </cell>
          <cell r="AH81">
            <v>1220.26</v>
          </cell>
          <cell r="AI81">
            <v>8841.48</v>
          </cell>
          <cell r="AJ81">
            <v>0</v>
          </cell>
          <cell r="AK81">
            <v>1680.86</v>
          </cell>
          <cell r="AL81">
            <v>25535.88</v>
          </cell>
          <cell r="AM81">
            <v>12469.31</v>
          </cell>
          <cell r="AN81">
            <v>0</v>
          </cell>
          <cell r="AO81">
            <v>4708.49</v>
          </cell>
          <cell r="AP81">
            <v>1980</v>
          </cell>
          <cell r="AQ81">
            <v>170</v>
          </cell>
          <cell r="AR81">
            <v>28383.3</v>
          </cell>
          <cell r="AS81">
            <v>0</v>
          </cell>
          <cell r="AT81">
            <v>15389.28</v>
          </cell>
          <cell r="AU81">
            <v>11932.69</v>
          </cell>
          <cell r="AV81">
            <v>0</v>
          </cell>
          <cell r="AW81">
            <v>0</v>
          </cell>
          <cell r="AX81">
            <v>0</v>
          </cell>
          <cell r="AY81">
            <v>0</v>
          </cell>
          <cell r="AZ81">
            <v>0</v>
          </cell>
          <cell r="BA81">
            <v>0</v>
          </cell>
          <cell r="BC81">
            <v>508152.42</v>
          </cell>
          <cell r="BE81">
            <v>0</v>
          </cell>
          <cell r="BF81">
            <v>0</v>
          </cell>
          <cell r="BG81">
            <v>0</v>
          </cell>
          <cell r="BH81">
            <v>0</v>
          </cell>
          <cell r="BI81">
            <v>0</v>
          </cell>
          <cell r="BJ81">
            <v>0</v>
          </cell>
          <cell r="BK81">
            <v>0</v>
          </cell>
          <cell r="BL81">
            <v>0</v>
          </cell>
          <cell r="BM81">
            <v>0</v>
          </cell>
          <cell r="BN81">
            <v>0</v>
          </cell>
          <cell r="BO81">
            <v>0</v>
          </cell>
          <cell r="BP81">
            <v>0</v>
          </cell>
          <cell r="BR81">
            <v>0</v>
          </cell>
          <cell r="BS81">
            <v>0</v>
          </cell>
          <cell r="BT81">
            <v>0</v>
          </cell>
          <cell r="BU81">
            <v>-9315.2099999999991</v>
          </cell>
          <cell r="BV81">
            <v>25535.88</v>
          </cell>
          <cell r="BX81">
            <v>508152.41999999993</v>
          </cell>
          <cell r="BY81">
            <v>508152.41999999993</v>
          </cell>
          <cell r="BZ81">
            <v>508152.42</v>
          </cell>
          <cell r="CB81">
            <v>0</v>
          </cell>
          <cell r="CC81">
            <v>0</v>
          </cell>
          <cell r="CD81">
            <v>0</v>
          </cell>
          <cell r="CE81">
            <v>432</v>
          </cell>
          <cell r="CF81">
            <v>51343.060000000056</v>
          </cell>
          <cell r="CG81">
            <v>44019.580000000016</v>
          </cell>
          <cell r="CH81">
            <v>167</v>
          </cell>
          <cell r="CI81">
            <v>167</v>
          </cell>
          <cell r="CK81">
            <v>500829</v>
          </cell>
          <cell r="CL81">
            <v>0</v>
          </cell>
          <cell r="CM81">
            <v>0</v>
          </cell>
          <cell r="CN81">
            <v>0</v>
          </cell>
          <cell r="CO81">
            <v>0</v>
          </cell>
          <cell r="CP81">
            <v>0</v>
          </cell>
          <cell r="CQ81">
            <v>-16843</v>
          </cell>
          <cell r="CR81">
            <v>-11465</v>
          </cell>
          <cell r="CS81"/>
          <cell r="CT81">
            <v>515531.38</v>
          </cell>
          <cell r="CU81">
            <v>-4400</v>
          </cell>
          <cell r="CW81">
            <v>0</v>
          </cell>
          <cell r="CY81">
            <v>-28308</v>
          </cell>
          <cell r="DE81">
            <v>515531.38</v>
          </cell>
          <cell r="DF81">
            <v>0</v>
          </cell>
          <cell r="DG81">
            <v>34933.33</v>
          </cell>
          <cell r="DH81">
            <v>0</v>
          </cell>
          <cell r="DI81">
            <v>16405</v>
          </cell>
          <cell r="DJ81">
            <v>4400</v>
          </cell>
          <cell r="DK81">
            <v>0</v>
          </cell>
          <cell r="DL81">
            <v>6347.17</v>
          </cell>
          <cell r="DM81">
            <v>0</v>
          </cell>
          <cell r="DN81">
            <v>6347.17</v>
          </cell>
          <cell r="DO81">
            <v>5401.58</v>
          </cell>
          <cell r="DP81">
            <v>0</v>
          </cell>
          <cell r="DQ81">
            <v>729</v>
          </cell>
          <cell r="DR81">
            <v>9315.2099999999991</v>
          </cell>
          <cell r="DS81">
            <v>4561.22</v>
          </cell>
          <cell r="DT81">
            <v>0</v>
          </cell>
          <cell r="DU81">
            <v>0</v>
          </cell>
          <cell r="DV81">
            <v>0</v>
          </cell>
          <cell r="DW81">
            <v>0</v>
          </cell>
          <cell r="DX81">
            <v>0</v>
          </cell>
          <cell r="DY81">
            <v>0</v>
          </cell>
          <cell r="DZ81">
            <v>0</v>
          </cell>
          <cell r="EA81">
            <v>28308</v>
          </cell>
          <cell r="EB81">
            <v>432</v>
          </cell>
          <cell r="EC81">
            <v>9353322</v>
          </cell>
          <cell r="ED81">
            <v>3322</v>
          </cell>
          <cell r="EE81" t="str">
            <v>Creeting St Mary Church of England Voluntary Aided Primary School</v>
          </cell>
          <cell r="EF81" t="str">
            <v>Mrs Christine Friar</v>
          </cell>
          <cell r="EG81" t="str">
            <v>office@creetingstmary.suffolk.sch.uk</v>
          </cell>
          <cell r="EH81" t="str">
            <v>'01449720312</v>
          </cell>
          <cell r="ET81" t="str">
            <v>Y</v>
          </cell>
          <cell r="EU81" t="str">
            <v>FINAL</v>
          </cell>
          <cell r="EV81" t="str">
            <v>Y</v>
          </cell>
          <cell r="EW81" t="str">
            <v>Accruals</v>
          </cell>
          <cell r="EX81" t="str">
            <v>N</v>
          </cell>
          <cell r="EY81" t="str">
            <v>N</v>
          </cell>
          <cell r="EZ81">
            <v>51343.060000000056</v>
          </cell>
          <cell r="FA81">
            <v>0</v>
          </cell>
          <cell r="FB81">
            <v>11760.13</v>
          </cell>
          <cell r="FC81">
            <v>515531.38</v>
          </cell>
          <cell r="FD81">
            <v>0</v>
          </cell>
          <cell r="FE81">
            <v>34933.33</v>
          </cell>
          <cell r="FF81">
            <v>0</v>
          </cell>
          <cell r="FG81">
            <v>16405</v>
          </cell>
          <cell r="FH81">
            <v>4400</v>
          </cell>
          <cell r="FI81">
            <v>0</v>
          </cell>
          <cell r="FJ81">
            <v>0</v>
          </cell>
          <cell r="FK81">
            <v>6347.17</v>
          </cell>
          <cell r="FL81">
            <v>5401.58</v>
          </cell>
          <cell r="FM81">
            <v>0</v>
          </cell>
          <cell r="FN81">
            <v>729</v>
          </cell>
          <cell r="FO81">
            <v>9315.2099999999991</v>
          </cell>
          <cell r="FP81">
            <v>4561.22</v>
          </cell>
          <cell r="FQ81">
            <v>0</v>
          </cell>
          <cell r="FR81">
            <v>0</v>
          </cell>
          <cell r="FS81">
            <v>0</v>
          </cell>
          <cell r="FT81">
            <v>0</v>
          </cell>
          <cell r="FU81">
            <v>0</v>
          </cell>
          <cell r="FV81">
            <v>0</v>
          </cell>
          <cell r="FW81">
            <v>28308</v>
          </cell>
          <cell r="FX81">
            <v>297920.14</v>
          </cell>
          <cell r="FY81">
            <v>14315.96</v>
          </cell>
          <cell r="FZ81">
            <v>135913.15000000017</v>
          </cell>
          <cell r="GA81">
            <v>13642.79</v>
          </cell>
          <cell r="GB81">
            <v>31186.84</v>
          </cell>
          <cell r="GC81">
            <v>0</v>
          </cell>
          <cell r="GD81">
            <v>7767.93</v>
          </cell>
          <cell r="GE81">
            <v>371.2</v>
          </cell>
          <cell r="GF81">
            <v>2585</v>
          </cell>
          <cell r="GG81">
            <v>4673.3500000000004</v>
          </cell>
          <cell r="GH81">
            <v>2213.8000000000002</v>
          </cell>
          <cell r="GI81">
            <v>6289.79</v>
          </cell>
          <cell r="GJ81">
            <v>2254.84</v>
          </cell>
          <cell r="GK81">
            <v>1808.97</v>
          </cell>
          <cell r="GL81">
            <v>1220.26</v>
          </cell>
          <cell r="GM81">
            <v>8841.48</v>
          </cell>
          <cell r="GN81">
            <v>0</v>
          </cell>
          <cell r="GO81">
            <v>1680.86</v>
          </cell>
          <cell r="GP81">
            <v>25535.88</v>
          </cell>
          <cell r="GQ81">
            <v>12469.31</v>
          </cell>
          <cell r="GR81">
            <v>0</v>
          </cell>
          <cell r="GS81">
            <v>4708.49</v>
          </cell>
          <cell r="GT81">
            <v>1980</v>
          </cell>
          <cell r="GU81">
            <v>170</v>
          </cell>
          <cell r="GV81">
            <v>28383.3</v>
          </cell>
          <cell r="GW81">
            <v>0</v>
          </cell>
          <cell r="GX81">
            <v>15389.28</v>
          </cell>
          <cell r="GY81">
            <v>11932.69</v>
          </cell>
          <cell r="GZ81">
            <v>0</v>
          </cell>
          <cell r="HA81">
            <v>0</v>
          </cell>
          <cell r="HB81">
            <v>0</v>
          </cell>
          <cell r="HC81">
            <v>0</v>
          </cell>
          <cell r="HD81">
            <v>0</v>
          </cell>
          <cell r="HE81">
            <v>20352.629999999997</v>
          </cell>
          <cell r="HF81">
            <v>0</v>
          </cell>
          <cell r="HG81">
            <v>0</v>
          </cell>
          <cell r="HH81">
            <v>1</v>
          </cell>
          <cell r="HI81">
            <v>0</v>
          </cell>
          <cell r="HJ81">
            <v>3120</v>
          </cell>
          <cell r="HK81">
            <v>0</v>
          </cell>
          <cell r="HL81">
            <v>0</v>
          </cell>
          <cell r="HM81">
            <v>20866</v>
          </cell>
          <cell r="HN81">
            <v>23153.640000000072</v>
          </cell>
          <cell r="HO81">
            <v>28992.759999999995</v>
          </cell>
        </row>
        <row r="82">
          <cell r="B82" t="str">
            <v>EE436</v>
          </cell>
          <cell r="C82">
            <v>-123689.55</v>
          </cell>
          <cell r="D82">
            <v>0</v>
          </cell>
          <cell r="E82">
            <v>-22266.67</v>
          </cell>
          <cell r="F82">
            <v>0</v>
          </cell>
          <cell r="G82">
            <v>-77118.75</v>
          </cell>
          <cell r="H82">
            <v>-65828</v>
          </cell>
          <cell r="I82">
            <v>0</v>
          </cell>
          <cell r="J82">
            <v>-29121.16</v>
          </cell>
          <cell r="K82">
            <v>-28680.240000000002</v>
          </cell>
          <cell r="L82">
            <v>-5616</v>
          </cell>
          <cell r="M82">
            <v>0</v>
          </cell>
          <cell r="N82">
            <v>-28780.5</v>
          </cell>
          <cell r="O82">
            <v>-1570.41</v>
          </cell>
          <cell r="P82">
            <v>0</v>
          </cell>
          <cell r="Q82">
            <v>0</v>
          </cell>
          <cell r="R82">
            <v>0</v>
          </cell>
          <cell r="S82">
            <v>0</v>
          </cell>
          <cell r="T82">
            <v>826310.89</v>
          </cell>
          <cell r="U82">
            <v>6438.65</v>
          </cell>
          <cell r="V82">
            <v>0</v>
          </cell>
          <cell r="W82">
            <v>0</v>
          </cell>
          <cell r="X82">
            <v>58626.18</v>
          </cell>
          <cell r="Y82">
            <v>0</v>
          </cell>
          <cell r="Z82">
            <v>39852.51</v>
          </cell>
          <cell r="AA82">
            <v>6093.21</v>
          </cell>
          <cell r="AB82">
            <v>201946.39</v>
          </cell>
          <cell r="AC82">
            <v>28807.4</v>
          </cell>
          <cell r="AD82">
            <v>0</v>
          </cell>
          <cell r="AE82">
            <v>14238.24</v>
          </cell>
          <cell r="AF82">
            <v>5352.66</v>
          </cell>
          <cell r="AG82">
            <v>31101.66</v>
          </cell>
          <cell r="AH82">
            <v>6156.26</v>
          </cell>
          <cell r="AI82">
            <v>18807.05</v>
          </cell>
          <cell r="AJ82">
            <v>0</v>
          </cell>
          <cell r="AK82">
            <v>8860.59</v>
          </cell>
          <cell r="AL82">
            <v>64474</v>
          </cell>
          <cell r="AM82">
            <v>20586.64</v>
          </cell>
          <cell r="AN82">
            <v>0</v>
          </cell>
          <cell r="AO82">
            <v>17625.38</v>
          </cell>
          <cell r="AP82">
            <v>6000</v>
          </cell>
          <cell r="AQ82">
            <v>4561.32</v>
          </cell>
          <cell r="AR82">
            <v>94302.7</v>
          </cell>
          <cell r="AS82">
            <v>13662</v>
          </cell>
          <cell r="AT82">
            <v>12901.14</v>
          </cell>
          <cell r="AU82">
            <v>17438.12</v>
          </cell>
          <cell r="AV82">
            <v>0</v>
          </cell>
          <cell r="AW82">
            <v>38458.980000000003</v>
          </cell>
          <cell r="AX82">
            <v>0</v>
          </cell>
          <cell r="AY82">
            <v>0</v>
          </cell>
          <cell r="AZ82">
            <v>-831</v>
          </cell>
          <cell r="BA82">
            <v>1323.55</v>
          </cell>
          <cell r="BC82">
            <v>1137164.2499999998</v>
          </cell>
          <cell r="BE82">
            <v>-23258.989999999998</v>
          </cell>
          <cell r="BF82">
            <v>0</v>
          </cell>
          <cell r="BG82">
            <v>0</v>
          </cell>
          <cell r="BH82">
            <v>0</v>
          </cell>
          <cell r="BI82">
            <v>0</v>
          </cell>
          <cell r="BJ82">
            <v>0</v>
          </cell>
          <cell r="BK82">
            <v>0</v>
          </cell>
          <cell r="BL82">
            <v>0</v>
          </cell>
          <cell r="BM82">
            <v>0</v>
          </cell>
          <cell r="BN82">
            <v>0</v>
          </cell>
          <cell r="BO82">
            <v>0</v>
          </cell>
          <cell r="BP82">
            <v>-23258.989999999998</v>
          </cell>
          <cell r="BR82">
            <v>492.54999999999995</v>
          </cell>
          <cell r="BS82">
            <v>0</v>
          </cell>
          <cell r="BT82">
            <v>492.54999999999995</v>
          </cell>
          <cell r="BU82">
            <v>-28780.5</v>
          </cell>
          <cell r="BV82">
            <v>64966.55</v>
          </cell>
          <cell r="BX82">
            <v>1160423.2400000002</v>
          </cell>
          <cell r="BY82">
            <v>1137164.2500000002</v>
          </cell>
          <cell r="BZ82">
            <v>1137164.2499999998</v>
          </cell>
          <cell r="CB82">
            <v>0</v>
          </cell>
          <cell r="CC82">
            <v>0</v>
          </cell>
          <cell r="CD82">
            <v>0</v>
          </cell>
          <cell r="CE82">
            <v>436</v>
          </cell>
          <cell r="CF82">
            <v>183781.15999999992</v>
          </cell>
          <cell r="CG82">
            <v>303359.76000000024</v>
          </cell>
          <cell r="CH82">
            <v>23849.800000000003</v>
          </cell>
          <cell r="CI82">
            <v>47108.79</v>
          </cell>
          <cell r="CK82">
            <v>1280002</v>
          </cell>
          <cell r="CL82">
            <v>0</v>
          </cell>
          <cell r="CM82">
            <v>-20258.560000000001</v>
          </cell>
          <cell r="CN82">
            <v>-470</v>
          </cell>
          <cell r="CO82">
            <v>0</v>
          </cell>
          <cell r="CP82">
            <v>0</v>
          </cell>
          <cell r="CQ82">
            <v>-18536</v>
          </cell>
          <cell r="CR82">
            <v>-47292</v>
          </cell>
          <cell r="CS82"/>
          <cell r="CT82">
            <v>1403691.55</v>
          </cell>
          <cell r="CU82">
            <v>0</v>
          </cell>
          <cell r="CW82">
            <v>0</v>
          </cell>
          <cell r="CY82">
            <v>-65828</v>
          </cell>
          <cell r="DE82">
            <v>1403691.55</v>
          </cell>
          <cell r="DF82">
            <v>0</v>
          </cell>
          <cell r="DG82">
            <v>22266.67</v>
          </cell>
          <cell r="DH82">
            <v>0</v>
          </cell>
          <cell r="DI82">
            <v>77118.75</v>
          </cell>
          <cell r="DJ82">
            <v>0</v>
          </cell>
          <cell r="DK82">
            <v>0</v>
          </cell>
          <cell r="DL82">
            <v>29121.16</v>
          </cell>
          <cell r="DM82">
            <v>0</v>
          </cell>
          <cell r="DN82">
            <v>29121.16</v>
          </cell>
          <cell r="DO82">
            <v>28680.240000000002</v>
          </cell>
          <cell r="DP82">
            <v>5616</v>
          </cell>
          <cell r="DQ82">
            <v>0</v>
          </cell>
          <cell r="DR82">
            <v>28780.5</v>
          </cell>
          <cell r="DS82">
            <v>1570.41</v>
          </cell>
          <cell r="DT82">
            <v>0</v>
          </cell>
          <cell r="DU82">
            <v>0</v>
          </cell>
          <cell r="DV82">
            <v>0</v>
          </cell>
          <cell r="DW82">
            <v>0</v>
          </cell>
          <cell r="DX82">
            <v>0</v>
          </cell>
          <cell r="DY82">
            <v>0</v>
          </cell>
          <cell r="DZ82">
            <v>0</v>
          </cell>
          <cell r="EA82">
            <v>65828</v>
          </cell>
          <cell r="EB82">
            <v>436</v>
          </cell>
          <cell r="EC82">
            <v>9352007</v>
          </cell>
          <cell r="ED82">
            <v>2007</v>
          </cell>
          <cell r="EE82" t="str">
            <v>Elmswell Community Primary School</v>
          </cell>
          <cell r="EF82" t="str">
            <v>Mrs Jane Ash</v>
          </cell>
          <cell r="EG82" t="str">
            <v>bursar@elmswell.suffolk.sch.uk</v>
          </cell>
          <cell r="EH82" t="str">
            <v>'01359240261</v>
          </cell>
          <cell r="ET82" t="str">
            <v>Y</v>
          </cell>
          <cell r="EU82" t="str">
            <v>FINAL</v>
          </cell>
          <cell r="EV82" t="str">
            <v>Y</v>
          </cell>
          <cell r="EW82" t="str">
            <v>Accruals</v>
          </cell>
          <cell r="EX82" t="str">
            <v>N</v>
          </cell>
          <cell r="EY82" t="str">
            <v>N</v>
          </cell>
          <cell r="EZ82">
            <v>183781.15999999992</v>
          </cell>
          <cell r="FA82">
            <v>0</v>
          </cell>
          <cell r="FB82">
            <v>23849.800000000003</v>
          </cell>
          <cell r="FC82">
            <v>1403691.55</v>
          </cell>
          <cell r="FD82">
            <v>0</v>
          </cell>
          <cell r="FE82">
            <v>22266.67</v>
          </cell>
          <cell r="FF82">
            <v>0</v>
          </cell>
          <cell r="FG82">
            <v>77118.75</v>
          </cell>
          <cell r="FH82">
            <v>0</v>
          </cell>
          <cell r="FI82">
            <v>0</v>
          </cell>
          <cell r="FJ82">
            <v>0</v>
          </cell>
          <cell r="FK82">
            <v>29121.16</v>
          </cell>
          <cell r="FL82">
            <v>28680.240000000002</v>
          </cell>
          <cell r="FM82">
            <v>5616</v>
          </cell>
          <cell r="FN82">
            <v>0</v>
          </cell>
          <cell r="FO82">
            <v>28780.5</v>
          </cell>
          <cell r="FP82">
            <v>1570.41</v>
          </cell>
          <cell r="FQ82">
            <v>0</v>
          </cell>
          <cell r="FR82">
            <v>0</v>
          </cell>
          <cell r="FS82">
            <v>0</v>
          </cell>
          <cell r="FT82">
            <v>0</v>
          </cell>
          <cell r="FU82">
            <v>0</v>
          </cell>
          <cell r="FV82">
            <v>0</v>
          </cell>
          <cell r="FW82">
            <v>65828</v>
          </cell>
          <cell r="FX82">
            <v>826310.89</v>
          </cell>
          <cell r="FY82">
            <v>6438.65</v>
          </cell>
          <cell r="FZ82">
            <v>214178.82</v>
          </cell>
          <cell r="GA82">
            <v>0</v>
          </cell>
          <cell r="GB82">
            <v>58626.18</v>
          </cell>
          <cell r="GC82">
            <v>0</v>
          </cell>
          <cell r="GD82">
            <v>39852.51</v>
          </cell>
          <cell r="GE82">
            <v>6093.21</v>
          </cell>
          <cell r="GF82">
            <v>9082.99</v>
          </cell>
          <cell r="GG82">
            <v>7491.9800000000032</v>
          </cell>
          <cell r="GH82">
            <v>0</v>
          </cell>
          <cell r="GI82">
            <v>14238.24</v>
          </cell>
          <cell r="GJ82">
            <v>5352.66</v>
          </cell>
          <cell r="GK82">
            <v>31101.66</v>
          </cell>
          <cell r="GL82">
            <v>6156.26</v>
          </cell>
          <cell r="GM82">
            <v>18807.05</v>
          </cell>
          <cell r="GN82">
            <v>0</v>
          </cell>
          <cell r="GO82">
            <v>8860.59</v>
          </cell>
          <cell r="GP82">
            <v>64966.55</v>
          </cell>
          <cell r="GQ82">
            <v>20586.64</v>
          </cell>
          <cell r="GR82">
            <v>0</v>
          </cell>
          <cell r="GS82">
            <v>17625.38</v>
          </cell>
          <cell r="GT82">
            <v>6000</v>
          </cell>
          <cell r="GU82">
            <v>4561.32</v>
          </cell>
          <cell r="GV82">
            <v>94302.7</v>
          </cell>
          <cell r="GW82">
            <v>13662</v>
          </cell>
          <cell r="GX82">
            <v>12901.14</v>
          </cell>
          <cell r="GY82">
            <v>17438.12</v>
          </cell>
          <cell r="GZ82">
            <v>0</v>
          </cell>
          <cell r="HA82">
            <v>0</v>
          </cell>
          <cell r="HB82">
            <v>38458.980000000003</v>
          </cell>
          <cell r="HC82">
            <v>0</v>
          </cell>
          <cell r="HD82">
            <v>0</v>
          </cell>
          <cell r="HE82">
            <v>23258.99</v>
          </cell>
          <cell r="HF82">
            <v>0</v>
          </cell>
          <cell r="HG82">
            <v>0</v>
          </cell>
          <cell r="HH82">
            <v>1</v>
          </cell>
          <cell r="HI82">
            <v>0</v>
          </cell>
          <cell r="HJ82">
            <v>0</v>
          </cell>
          <cell r="HK82">
            <v>0</v>
          </cell>
          <cell r="HL82">
            <v>0</v>
          </cell>
          <cell r="HM82">
            <v>147048</v>
          </cell>
          <cell r="HN82">
            <v>156311.92000000016</v>
          </cell>
          <cell r="HO82">
            <v>47108.79</v>
          </cell>
        </row>
        <row r="83">
          <cell r="B83" t="str">
            <v>EE443</v>
          </cell>
          <cell r="C83">
            <v>-143178.96</v>
          </cell>
          <cell r="D83">
            <v>0</v>
          </cell>
          <cell r="E83">
            <v>-45266.67</v>
          </cell>
          <cell r="F83">
            <v>0</v>
          </cell>
          <cell r="G83">
            <v>-170031.25</v>
          </cell>
          <cell r="H83">
            <v>-35670</v>
          </cell>
          <cell r="I83">
            <v>-2518.0500000000002</v>
          </cell>
          <cell r="J83">
            <v>-17671.36</v>
          </cell>
          <cell r="K83">
            <v>-12176.78</v>
          </cell>
          <cell r="L83">
            <v>-5040</v>
          </cell>
          <cell r="M83">
            <v>0</v>
          </cell>
          <cell r="N83">
            <v>-23062.12</v>
          </cell>
          <cell r="O83">
            <v>-1216.69</v>
          </cell>
          <cell r="P83">
            <v>0</v>
          </cell>
          <cell r="Q83">
            <v>0</v>
          </cell>
          <cell r="R83">
            <v>0</v>
          </cell>
          <cell r="S83">
            <v>0</v>
          </cell>
          <cell r="T83">
            <v>728505.96</v>
          </cell>
          <cell r="U83">
            <v>0</v>
          </cell>
          <cell r="V83">
            <v>0</v>
          </cell>
          <cell r="W83">
            <v>50519.4</v>
          </cell>
          <cell r="X83">
            <v>68817.81</v>
          </cell>
          <cell r="Y83">
            <v>0</v>
          </cell>
          <cell r="Z83">
            <v>85160.17</v>
          </cell>
          <cell r="AA83">
            <v>49779.98</v>
          </cell>
          <cell r="AB83">
            <v>447395.2</v>
          </cell>
          <cell r="AC83">
            <v>44442.02</v>
          </cell>
          <cell r="AD83">
            <v>0</v>
          </cell>
          <cell r="AE83">
            <v>18355.07</v>
          </cell>
          <cell r="AF83">
            <v>7482.92</v>
          </cell>
          <cell r="AG83">
            <v>3310.88</v>
          </cell>
          <cell r="AH83">
            <v>4279.99</v>
          </cell>
          <cell r="AI83">
            <v>5897.71</v>
          </cell>
          <cell r="AJ83">
            <v>0</v>
          </cell>
          <cell r="AK83">
            <v>6723.47</v>
          </cell>
          <cell r="AL83">
            <v>57247.46</v>
          </cell>
          <cell r="AM83">
            <v>8444.7800000000007</v>
          </cell>
          <cell r="AN83">
            <v>0</v>
          </cell>
          <cell r="AO83">
            <v>22357.69</v>
          </cell>
          <cell r="AP83">
            <v>6320</v>
          </cell>
          <cell r="AQ83">
            <v>14816.27</v>
          </cell>
          <cell r="AR83">
            <v>69296.259999999995</v>
          </cell>
          <cell r="AS83">
            <v>79778.350000000006</v>
          </cell>
          <cell r="AT83">
            <v>4927</v>
          </cell>
          <cell r="AU83">
            <v>30455.66</v>
          </cell>
          <cell r="AV83">
            <v>0</v>
          </cell>
          <cell r="AW83">
            <v>990</v>
          </cell>
          <cell r="AX83">
            <v>0</v>
          </cell>
          <cell r="AY83">
            <v>0</v>
          </cell>
          <cell r="AZ83">
            <v>-2569.5500000000002</v>
          </cell>
          <cell r="BA83">
            <v>113.67</v>
          </cell>
          <cell r="BC83">
            <v>1333325.8400000001</v>
          </cell>
          <cell r="BE83">
            <v>-23690.45</v>
          </cell>
          <cell r="BF83">
            <v>0</v>
          </cell>
          <cell r="BG83">
            <v>0</v>
          </cell>
          <cell r="BH83">
            <v>0</v>
          </cell>
          <cell r="BI83">
            <v>0</v>
          </cell>
          <cell r="BJ83">
            <v>0</v>
          </cell>
          <cell r="BK83">
            <v>0</v>
          </cell>
          <cell r="BL83">
            <v>0</v>
          </cell>
          <cell r="BM83">
            <v>0</v>
          </cell>
          <cell r="BN83">
            <v>0</v>
          </cell>
          <cell r="BO83">
            <v>0</v>
          </cell>
          <cell r="BP83">
            <v>-23690.45</v>
          </cell>
          <cell r="BR83">
            <v>-2455.88</v>
          </cell>
          <cell r="BS83">
            <v>-2455.88</v>
          </cell>
          <cell r="BT83">
            <v>0</v>
          </cell>
          <cell r="BU83">
            <v>-25518</v>
          </cell>
          <cell r="BV83">
            <v>57247.46</v>
          </cell>
          <cell r="BX83">
            <v>1357016.2899999998</v>
          </cell>
          <cell r="BY83">
            <v>1333325.8399999999</v>
          </cell>
          <cell r="BZ83">
            <v>1333325.8400000001</v>
          </cell>
          <cell r="CB83">
            <v>0</v>
          </cell>
          <cell r="CC83">
            <v>0</v>
          </cell>
          <cell r="CD83">
            <v>0</v>
          </cell>
          <cell r="CE83">
            <v>443</v>
          </cell>
          <cell r="CF83">
            <v>-6433.7600000000093</v>
          </cell>
          <cell r="CG83">
            <v>-76888.290000000037</v>
          </cell>
          <cell r="CH83">
            <v>3128.6800000000003</v>
          </cell>
          <cell r="CI83">
            <v>26819.13</v>
          </cell>
          <cell r="CK83">
            <v>1286562</v>
          </cell>
          <cell r="CL83">
            <v>0</v>
          </cell>
          <cell r="CM83">
            <v>-62221.56</v>
          </cell>
          <cell r="CN83">
            <v>-1222</v>
          </cell>
          <cell r="CO83">
            <v>0</v>
          </cell>
          <cell r="CP83">
            <v>0</v>
          </cell>
          <cell r="CQ83">
            <v>-7700</v>
          </cell>
          <cell r="CR83">
            <v>-17114</v>
          </cell>
          <cell r="CS83"/>
          <cell r="CT83">
            <v>1429740.96</v>
          </cell>
          <cell r="CU83">
            <v>-10856</v>
          </cell>
          <cell r="CW83">
            <v>0</v>
          </cell>
          <cell r="CY83">
            <v>-24814</v>
          </cell>
          <cell r="DE83">
            <v>1429740.96</v>
          </cell>
          <cell r="DF83">
            <v>0</v>
          </cell>
          <cell r="DG83">
            <v>45266.67</v>
          </cell>
          <cell r="DH83">
            <v>0</v>
          </cell>
          <cell r="DI83">
            <v>170031.25</v>
          </cell>
          <cell r="DJ83">
            <v>10856</v>
          </cell>
          <cell r="DK83">
            <v>2518.0500000000002</v>
          </cell>
          <cell r="DL83">
            <v>17671.36</v>
          </cell>
          <cell r="DM83">
            <v>1395</v>
          </cell>
          <cell r="DN83">
            <v>16276.36</v>
          </cell>
          <cell r="DO83">
            <v>12176.78</v>
          </cell>
          <cell r="DP83">
            <v>5040</v>
          </cell>
          <cell r="DQ83">
            <v>0</v>
          </cell>
          <cell r="DR83">
            <v>25518</v>
          </cell>
          <cell r="DS83">
            <v>1216.69</v>
          </cell>
          <cell r="DT83">
            <v>0</v>
          </cell>
          <cell r="DU83">
            <v>0</v>
          </cell>
          <cell r="DV83">
            <v>0</v>
          </cell>
          <cell r="DW83">
            <v>0</v>
          </cell>
          <cell r="DX83">
            <v>0</v>
          </cell>
          <cell r="DY83">
            <v>0</v>
          </cell>
          <cell r="DZ83">
            <v>0</v>
          </cell>
          <cell r="EA83">
            <v>24814</v>
          </cell>
          <cell r="EB83">
            <v>443</v>
          </cell>
          <cell r="EC83">
            <v>9352009</v>
          </cell>
          <cell r="ED83">
            <v>2009</v>
          </cell>
          <cell r="EE83" t="str">
            <v>Pot Kiln Primary School</v>
          </cell>
          <cell r="EF83" t="str">
            <v>Mrs Laura Jestico</v>
          </cell>
          <cell r="EG83" t="str">
            <v>admin@potkiln.suffolk.sch.uk</v>
          </cell>
          <cell r="EH83" t="str">
            <v>'01787372107</v>
          </cell>
          <cell r="ET83" t="str">
            <v>Y</v>
          </cell>
          <cell r="EU83" t="str">
            <v>FINAL</v>
          </cell>
          <cell r="EV83" t="str">
            <v>Y</v>
          </cell>
          <cell r="EW83" t="str">
            <v>Accruals</v>
          </cell>
          <cell r="EX83" t="str">
            <v>N</v>
          </cell>
          <cell r="EY83" t="str">
            <v>N</v>
          </cell>
          <cell r="EZ83">
            <v>-6433.7600000000093</v>
          </cell>
          <cell r="FA83">
            <v>0</v>
          </cell>
          <cell r="FB83">
            <v>3128.6800000000003</v>
          </cell>
          <cell r="FC83">
            <v>1429740.96</v>
          </cell>
          <cell r="FD83">
            <v>0</v>
          </cell>
          <cell r="FE83">
            <v>45266.67</v>
          </cell>
          <cell r="FF83">
            <v>0</v>
          </cell>
          <cell r="FG83">
            <v>170031.25</v>
          </cell>
          <cell r="FH83">
            <v>10856</v>
          </cell>
          <cell r="FI83">
            <v>2518.0500000000002</v>
          </cell>
          <cell r="FJ83">
            <v>1395</v>
          </cell>
          <cell r="FK83">
            <v>16276.36</v>
          </cell>
          <cell r="FL83">
            <v>12176.78</v>
          </cell>
          <cell r="FM83">
            <v>5040</v>
          </cell>
          <cell r="FN83">
            <v>0</v>
          </cell>
          <cell r="FO83">
            <v>25518</v>
          </cell>
          <cell r="FP83">
            <v>1216.69</v>
          </cell>
          <cell r="FQ83">
            <v>0</v>
          </cell>
          <cell r="FR83">
            <v>0</v>
          </cell>
          <cell r="FS83">
            <v>0</v>
          </cell>
          <cell r="FT83">
            <v>0</v>
          </cell>
          <cell r="FU83">
            <v>0</v>
          </cell>
          <cell r="FV83">
            <v>0</v>
          </cell>
          <cell r="FW83">
            <v>24814</v>
          </cell>
          <cell r="FX83">
            <v>728505.96</v>
          </cell>
          <cell r="FY83">
            <v>0</v>
          </cell>
          <cell r="FZ83">
            <v>472723.39</v>
          </cell>
          <cell r="GA83">
            <v>50519.4</v>
          </cell>
          <cell r="GB83">
            <v>68817.81</v>
          </cell>
          <cell r="GC83">
            <v>0</v>
          </cell>
          <cell r="GD83">
            <v>123079.56</v>
          </cell>
          <cell r="GE83">
            <v>11860.590000000004</v>
          </cell>
          <cell r="GF83">
            <v>6657.83</v>
          </cell>
          <cell r="GG83">
            <v>12455.999999999996</v>
          </cell>
          <cell r="GH83">
            <v>0</v>
          </cell>
          <cell r="GI83">
            <v>18355.07</v>
          </cell>
          <cell r="GJ83">
            <v>7482.92</v>
          </cell>
          <cell r="GK83">
            <v>3310.88</v>
          </cell>
          <cell r="GL83">
            <v>4279.99</v>
          </cell>
          <cell r="GM83">
            <v>5897.71</v>
          </cell>
          <cell r="GN83">
            <v>0</v>
          </cell>
          <cell r="GO83">
            <v>6723.47</v>
          </cell>
          <cell r="GP83">
            <v>57247.46</v>
          </cell>
          <cell r="GQ83">
            <v>8444.7800000000007</v>
          </cell>
          <cell r="GR83">
            <v>0</v>
          </cell>
          <cell r="GS83">
            <v>22357.69</v>
          </cell>
          <cell r="GT83">
            <v>6320</v>
          </cell>
          <cell r="GU83">
            <v>14816.27</v>
          </cell>
          <cell r="GV83">
            <v>69296.259999999995</v>
          </cell>
          <cell r="GW83">
            <v>79778.350000000006</v>
          </cell>
          <cell r="GX83">
            <v>4927</v>
          </cell>
          <cell r="GY83">
            <v>30455.66</v>
          </cell>
          <cell r="GZ83">
            <v>0</v>
          </cell>
          <cell r="HA83">
            <v>0</v>
          </cell>
          <cell r="HB83">
            <v>990</v>
          </cell>
          <cell r="HC83">
            <v>0</v>
          </cell>
          <cell r="HD83">
            <v>0</v>
          </cell>
          <cell r="HE83">
            <v>23690.45</v>
          </cell>
          <cell r="HF83">
            <v>0</v>
          </cell>
          <cell r="HG83">
            <v>0</v>
          </cell>
          <cell r="HH83">
            <v>1</v>
          </cell>
          <cell r="HI83">
            <v>0</v>
          </cell>
          <cell r="HJ83">
            <v>0</v>
          </cell>
          <cell r="HK83">
            <v>0</v>
          </cell>
          <cell r="HL83">
            <v>0</v>
          </cell>
          <cell r="HM83">
            <v>0</v>
          </cell>
          <cell r="HN83">
            <v>-76888.050000000279</v>
          </cell>
          <cell r="HO83">
            <v>26819.13</v>
          </cell>
        </row>
        <row r="84">
          <cell r="B84" t="str">
            <v>EE444</v>
          </cell>
          <cell r="C84">
            <v>-19630.5</v>
          </cell>
          <cell r="D84">
            <v>0</v>
          </cell>
          <cell r="E84">
            <v>-11000.01</v>
          </cell>
          <cell r="F84">
            <v>0</v>
          </cell>
          <cell r="G84">
            <v>-42773.75</v>
          </cell>
          <cell r="H84">
            <v>-41668</v>
          </cell>
          <cell r="I84">
            <v>0</v>
          </cell>
          <cell r="J84">
            <v>-14920.95</v>
          </cell>
          <cell r="K84">
            <v>-8181.12</v>
          </cell>
          <cell r="L84">
            <v>0</v>
          </cell>
          <cell r="M84">
            <v>0</v>
          </cell>
          <cell r="N84">
            <v>-13484.3</v>
          </cell>
          <cell r="O84">
            <v>-5705.05</v>
          </cell>
          <cell r="P84">
            <v>0</v>
          </cell>
          <cell r="Q84">
            <v>0</v>
          </cell>
          <cell r="R84">
            <v>0</v>
          </cell>
          <cell r="S84">
            <v>0</v>
          </cell>
          <cell r="T84">
            <v>316123.2</v>
          </cell>
          <cell r="U84">
            <v>63488.43</v>
          </cell>
          <cell r="V84">
            <v>0</v>
          </cell>
          <cell r="W84">
            <v>21209.78</v>
          </cell>
          <cell r="X84">
            <v>49455.9</v>
          </cell>
          <cell r="Y84">
            <v>0</v>
          </cell>
          <cell r="Z84">
            <v>15423.64</v>
          </cell>
          <cell r="AA84">
            <v>7080.18</v>
          </cell>
          <cell r="AB84">
            <v>144385.01999999999</v>
          </cell>
          <cell r="AC84">
            <v>1652.5</v>
          </cell>
          <cell r="AD84">
            <v>0</v>
          </cell>
          <cell r="AE84">
            <v>11189.86</v>
          </cell>
          <cell r="AF84">
            <v>900</v>
          </cell>
          <cell r="AG84">
            <v>1016.02</v>
          </cell>
          <cell r="AH84">
            <v>-529.07000000000005</v>
          </cell>
          <cell r="AI84">
            <v>11331.27</v>
          </cell>
          <cell r="AJ84">
            <v>0</v>
          </cell>
          <cell r="AK84">
            <v>4498.3100000000004</v>
          </cell>
          <cell r="AL84">
            <v>56973.65</v>
          </cell>
          <cell r="AM84">
            <v>6614.9</v>
          </cell>
          <cell r="AN84">
            <v>0</v>
          </cell>
          <cell r="AO84">
            <v>5735.19</v>
          </cell>
          <cell r="AP84">
            <v>3090</v>
          </cell>
          <cell r="AQ84">
            <v>10407.959999999999</v>
          </cell>
          <cell r="AR84">
            <v>36753.82</v>
          </cell>
          <cell r="AS84">
            <v>212.56</v>
          </cell>
          <cell r="AT84">
            <v>6196.41</v>
          </cell>
          <cell r="AU84">
            <v>14695.25</v>
          </cell>
          <cell r="AV84">
            <v>0</v>
          </cell>
          <cell r="AW84">
            <v>0</v>
          </cell>
          <cell r="AX84">
            <v>0</v>
          </cell>
          <cell r="AY84">
            <v>0</v>
          </cell>
          <cell r="AZ84">
            <v>-1380.85</v>
          </cell>
          <cell r="BA84">
            <v>2229.52</v>
          </cell>
          <cell r="BC84">
            <v>622565.05999999982</v>
          </cell>
          <cell r="BE84">
            <v>-18070.3</v>
          </cell>
          <cell r="BF84">
            <v>0</v>
          </cell>
          <cell r="BG84">
            <v>8244.6</v>
          </cell>
          <cell r="BH84">
            <v>0</v>
          </cell>
          <cell r="BI84">
            <v>8244.6</v>
          </cell>
          <cell r="BJ84">
            <v>0</v>
          </cell>
          <cell r="BK84">
            <v>0</v>
          </cell>
          <cell r="BL84">
            <v>0</v>
          </cell>
          <cell r="BM84">
            <v>1000.99</v>
          </cell>
          <cell r="BN84">
            <v>0</v>
          </cell>
          <cell r="BO84">
            <v>1000.99</v>
          </cell>
          <cell r="BP84">
            <v>-8824.7099999999991</v>
          </cell>
          <cell r="BR84">
            <v>848.67000000000007</v>
          </cell>
          <cell r="BS84">
            <v>0</v>
          </cell>
          <cell r="BT84">
            <v>848.67000000000007</v>
          </cell>
          <cell r="BU84">
            <v>-13484.3</v>
          </cell>
          <cell r="BV84">
            <v>57822.32</v>
          </cell>
          <cell r="BX84">
            <v>631389.77</v>
          </cell>
          <cell r="BY84">
            <v>622565.06000000006</v>
          </cell>
          <cell r="BZ84">
            <v>622565.05999999982</v>
          </cell>
          <cell r="CB84">
            <v>0</v>
          </cell>
          <cell r="CC84">
            <v>0</v>
          </cell>
          <cell r="CD84">
            <v>0</v>
          </cell>
          <cell r="CE84">
            <v>444</v>
          </cell>
          <cell r="CF84">
            <v>33931.479999999981</v>
          </cell>
          <cell r="CG84">
            <v>21143.230000000214</v>
          </cell>
          <cell r="CH84">
            <v>9964.16</v>
          </cell>
          <cell r="CI84">
            <v>18788.87</v>
          </cell>
          <cell r="CK84">
            <v>618602</v>
          </cell>
          <cell r="CL84">
            <v>0</v>
          </cell>
          <cell r="CM84">
            <v>0</v>
          </cell>
          <cell r="CN84">
            <v>0</v>
          </cell>
          <cell r="CO84">
            <v>0</v>
          </cell>
          <cell r="CP84">
            <v>0</v>
          </cell>
          <cell r="CQ84">
            <v>-17133</v>
          </cell>
          <cell r="CR84">
            <v>-24535</v>
          </cell>
          <cell r="CS84"/>
          <cell r="CT84">
            <v>638232.5</v>
          </cell>
          <cell r="CU84">
            <v>0</v>
          </cell>
          <cell r="CW84">
            <v>0</v>
          </cell>
          <cell r="CY84">
            <v>-41668</v>
          </cell>
          <cell r="DE84">
            <v>638232.5</v>
          </cell>
          <cell r="DF84">
            <v>0</v>
          </cell>
          <cell r="DG84">
            <v>11000.01</v>
          </cell>
          <cell r="DH84">
            <v>0</v>
          </cell>
          <cell r="DI84">
            <v>42773.75</v>
          </cell>
          <cell r="DJ84">
            <v>0</v>
          </cell>
          <cell r="DK84">
            <v>0</v>
          </cell>
          <cell r="DL84">
            <v>14920.95</v>
          </cell>
          <cell r="DM84">
            <v>244.17</v>
          </cell>
          <cell r="DN84">
            <v>14676.78</v>
          </cell>
          <cell r="DO84">
            <v>8181.12</v>
          </cell>
          <cell r="DP84">
            <v>0</v>
          </cell>
          <cell r="DQ84">
            <v>0</v>
          </cell>
          <cell r="DR84">
            <v>13484.3</v>
          </cell>
          <cell r="DS84">
            <v>5705.05</v>
          </cell>
          <cell r="DT84">
            <v>0</v>
          </cell>
          <cell r="DU84">
            <v>0</v>
          </cell>
          <cell r="DV84">
            <v>0</v>
          </cell>
          <cell r="DW84">
            <v>0</v>
          </cell>
          <cell r="DX84">
            <v>0</v>
          </cell>
          <cell r="DY84">
            <v>0</v>
          </cell>
          <cell r="DZ84">
            <v>0</v>
          </cell>
          <cell r="EA84">
            <v>41668</v>
          </cell>
          <cell r="EB84">
            <v>444</v>
          </cell>
          <cell r="EC84">
            <v>9353090</v>
          </cell>
          <cell r="ED84">
            <v>3090</v>
          </cell>
          <cell r="EE84" t="str">
            <v>Great Finborough Church of England Voluntary Controlled Primary School</v>
          </cell>
          <cell r="EF84" t="str">
            <v>Mr Stephen Dodd</v>
          </cell>
          <cell r="EG84" t="str">
            <v>headteacher@greatfinborough.suffolk.sch.uk</v>
          </cell>
          <cell r="EH84" t="str">
            <v>'01449613208</v>
          </cell>
          <cell r="ET84" t="str">
            <v>Y</v>
          </cell>
          <cell r="EU84" t="str">
            <v>FINAL</v>
          </cell>
          <cell r="EV84" t="str">
            <v>Y</v>
          </cell>
          <cell r="EW84" t="str">
            <v>Accruals</v>
          </cell>
          <cell r="EX84" t="str">
            <v>N</v>
          </cell>
          <cell r="EY84" t="str">
            <v>N</v>
          </cell>
          <cell r="EZ84">
            <v>33931.479999999981</v>
          </cell>
          <cell r="FA84">
            <v>0</v>
          </cell>
          <cell r="FB84">
            <v>9964.16</v>
          </cell>
          <cell r="FC84">
            <v>638232.5</v>
          </cell>
          <cell r="FD84">
            <v>0</v>
          </cell>
          <cell r="FE84">
            <v>11000.01</v>
          </cell>
          <cell r="FF84">
            <v>0</v>
          </cell>
          <cell r="FG84">
            <v>42773.75</v>
          </cell>
          <cell r="FH84">
            <v>0</v>
          </cell>
          <cell r="FI84">
            <v>0</v>
          </cell>
          <cell r="FJ84">
            <v>244.17</v>
          </cell>
          <cell r="FK84">
            <v>14676.78</v>
          </cell>
          <cell r="FL84">
            <v>8181.12</v>
          </cell>
          <cell r="FM84">
            <v>0</v>
          </cell>
          <cell r="FN84">
            <v>0</v>
          </cell>
          <cell r="FO84">
            <v>13484.3</v>
          </cell>
          <cell r="FP84">
            <v>5705.05</v>
          </cell>
          <cell r="FQ84">
            <v>0</v>
          </cell>
          <cell r="FR84">
            <v>0</v>
          </cell>
          <cell r="FS84">
            <v>0</v>
          </cell>
          <cell r="FT84">
            <v>0</v>
          </cell>
          <cell r="FU84">
            <v>0</v>
          </cell>
          <cell r="FV84">
            <v>0</v>
          </cell>
          <cell r="FW84">
            <v>41668</v>
          </cell>
          <cell r="FX84">
            <v>316123.2</v>
          </cell>
          <cell r="FY84">
            <v>63488.43</v>
          </cell>
          <cell r="FZ84">
            <v>138558.80999999997</v>
          </cell>
          <cell r="GA84">
            <v>21209.78</v>
          </cell>
          <cell r="GB84">
            <v>49455.9</v>
          </cell>
          <cell r="GC84">
            <v>0</v>
          </cell>
          <cell r="GD84">
            <v>19517.759999999998</v>
          </cell>
          <cell r="GE84">
            <v>2986.0600000000009</v>
          </cell>
          <cell r="GF84">
            <v>5826.21</v>
          </cell>
          <cell r="GG84">
            <v>1652.5</v>
          </cell>
          <cell r="GH84">
            <v>0</v>
          </cell>
          <cell r="GI84">
            <v>11189.86</v>
          </cell>
          <cell r="GJ84">
            <v>900</v>
          </cell>
          <cell r="GK84">
            <v>1016.02</v>
          </cell>
          <cell r="GL84">
            <v>0</v>
          </cell>
          <cell r="GM84">
            <v>11331.27</v>
          </cell>
          <cell r="GN84">
            <v>0</v>
          </cell>
          <cell r="GO84">
            <v>3969.2400000000002</v>
          </cell>
          <cell r="GP84">
            <v>57822.32</v>
          </cell>
          <cell r="GQ84">
            <v>6614.9</v>
          </cell>
          <cell r="GR84">
            <v>0</v>
          </cell>
          <cell r="GS84">
            <v>5735.19</v>
          </cell>
          <cell r="GT84">
            <v>3090</v>
          </cell>
          <cell r="GU84">
            <v>10407.959999999999</v>
          </cell>
          <cell r="GV84">
            <v>36753.82</v>
          </cell>
          <cell r="GW84">
            <v>212.56</v>
          </cell>
          <cell r="GX84">
            <v>6196.41</v>
          </cell>
          <cell r="GY84">
            <v>14695.25</v>
          </cell>
          <cell r="GZ84">
            <v>0</v>
          </cell>
          <cell r="HA84">
            <v>0</v>
          </cell>
          <cell r="HB84">
            <v>0</v>
          </cell>
          <cell r="HC84">
            <v>0</v>
          </cell>
          <cell r="HD84">
            <v>0</v>
          </cell>
          <cell r="HE84">
            <v>18070.3</v>
          </cell>
          <cell r="HF84">
            <v>0</v>
          </cell>
          <cell r="HG84">
            <v>0</v>
          </cell>
          <cell r="HH84">
            <v>1</v>
          </cell>
          <cell r="HI84">
            <v>0</v>
          </cell>
          <cell r="HJ84">
            <v>8244.6</v>
          </cell>
          <cell r="HK84">
            <v>0</v>
          </cell>
          <cell r="HL84">
            <v>1000.99</v>
          </cell>
          <cell r="HM84">
            <v>21143.71</v>
          </cell>
          <cell r="HN84">
            <v>1.964508555829525E-10</v>
          </cell>
          <cell r="HO84">
            <v>18788.87</v>
          </cell>
        </row>
        <row r="85">
          <cell r="B85" t="str">
            <v>EE445</v>
          </cell>
          <cell r="C85">
            <v>-29145.87</v>
          </cell>
          <cell r="D85">
            <v>0</v>
          </cell>
          <cell r="E85">
            <v>-33833.33</v>
          </cell>
          <cell r="F85">
            <v>0</v>
          </cell>
          <cell r="G85">
            <v>-55825.75</v>
          </cell>
          <cell r="H85">
            <v>-50124</v>
          </cell>
          <cell r="I85">
            <v>-780</v>
          </cell>
          <cell r="J85">
            <v>-30950.54</v>
          </cell>
          <cell r="K85">
            <v>-11962.67</v>
          </cell>
          <cell r="L85">
            <v>0</v>
          </cell>
          <cell r="M85">
            <v>0</v>
          </cell>
          <cell r="N85">
            <v>-8276.1</v>
          </cell>
          <cell r="O85">
            <v>-1602.29</v>
          </cell>
          <cell r="P85">
            <v>0</v>
          </cell>
          <cell r="Q85">
            <v>0</v>
          </cell>
          <cell r="R85">
            <v>0</v>
          </cell>
          <cell r="S85">
            <v>0</v>
          </cell>
          <cell r="T85">
            <v>510277.69</v>
          </cell>
          <cell r="U85">
            <v>76.7</v>
          </cell>
          <cell r="V85">
            <v>0</v>
          </cell>
          <cell r="W85">
            <v>0</v>
          </cell>
          <cell r="X85">
            <v>53004.37</v>
          </cell>
          <cell r="Y85">
            <v>0</v>
          </cell>
          <cell r="Z85">
            <v>16363.93</v>
          </cell>
          <cell r="AA85">
            <v>40595.050000000003</v>
          </cell>
          <cell r="AB85">
            <v>185386.69</v>
          </cell>
          <cell r="AC85">
            <v>0</v>
          </cell>
          <cell r="AD85">
            <v>0</v>
          </cell>
          <cell r="AE85">
            <v>20339.11</v>
          </cell>
          <cell r="AF85">
            <v>3160.9</v>
          </cell>
          <cell r="AG85">
            <v>20372.27</v>
          </cell>
          <cell r="AH85">
            <v>2678.78</v>
          </cell>
          <cell r="AI85">
            <v>16562.759999999998</v>
          </cell>
          <cell r="AJ85">
            <v>0</v>
          </cell>
          <cell r="AK85">
            <v>3245.57</v>
          </cell>
          <cell r="AL85">
            <v>44254.77</v>
          </cell>
          <cell r="AM85">
            <v>12698.8</v>
          </cell>
          <cell r="AN85">
            <v>0</v>
          </cell>
          <cell r="AO85">
            <v>17088.28</v>
          </cell>
          <cell r="AP85">
            <v>3880</v>
          </cell>
          <cell r="AQ85">
            <v>5596.83</v>
          </cell>
          <cell r="AR85">
            <v>48081.32</v>
          </cell>
          <cell r="AS85">
            <v>164</v>
          </cell>
          <cell r="AT85">
            <v>22182.84</v>
          </cell>
          <cell r="AU85">
            <v>14842.58</v>
          </cell>
          <cell r="AV85">
            <v>0</v>
          </cell>
          <cell r="AW85">
            <v>33678.94</v>
          </cell>
          <cell r="AX85">
            <v>0</v>
          </cell>
          <cell r="AY85">
            <v>0</v>
          </cell>
          <cell r="AZ85">
            <v>-577.29</v>
          </cell>
          <cell r="BA85">
            <v>369.03</v>
          </cell>
          <cell r="BC85">
            <v>844064.43000000017</v>
          </cell>
          <cell r="BE85">
            <v>-20074.14</v>
          </cell>
          <cell r="BF85">
            <v>0</v>
          </cell>
          <cell r="BG85">
            <v>7127.2</v>
          </cell>
          <cell r="BH85">
            <v>0</v>
          </cell>
          <cell r="BI85">
            <v>7127.2</v>
          </cell>
          <cell r="BJ85">
            <v>0</v>
          </cell>
          <cell r="BK85">
            <v>0</v>
          </cell>
          <cell r="BL85">
            <v>0</v>
          </cell>
          <cell r="BM85">
            <v>5188</v>
          </cell>
          <cell r="BN85">
            <v>0</v>
          </cell>
          <cell r="BO85">
            <v>5188</v>
          </cell>
          <cell r="BP85">
            <v>-7758.9399999999987</v>
          </cell>
          <cell r="BR85">
            <v>-208.26</v>
          </cell>
          <cell r="BS85">
            <v>-208.26</v>
          </cell>
          <cell r="BT85">
            <v>0</v>
          </cell>
          <cell r="BU85">
            <v>-8484.36</v>
          </cell>
          <cell r="BV85">
            <v>44254.77</v>
          </cell>
          <cell r="BX85">
            <v>851823.36999999988</v>
          </cell>
          <cell r="BY85">
            <v>844064.42999999993</v>
          </cell>
          <cell r="BZ85">
            <v>844064.43000000017</v>
          </cell>
          <cell r="CB85">
            <v>0</v>
          </cell>
          <cell r="CC85">
            <v>0</v>
          </cell>
          <cell r="CD85">
            <v>0</v>
          </cell>
          <cell r="CE85">
            <v>445</v>
          </cell>
          <cell r="CF85">
            <v>139628.04000000015</v>
          </cell>
          <cell r="CG85">
            <v>140397.62999999977</v>
          </cell>
          <cell r="CH85">
            <v>3777.4000000000015</v>
          </cell>
          <cell r="CI85">
            <v>11536.339999999998</v>
          </cell>
          <cell r="CK85">
            <v>852593</v>
          </cell>
          <cell r="CL85">
            <v>0</v>
          </cell>
          <cell r="CM85">
            <v>0</v>
          </cell>
          <cell r="CN85">
            <v>0</v>
          </cell>
          <cell r="CO85">
            <v>0</v>
          </cell>
          <cell r="CP85">
            <v>0</v>
          </cell>
          <cell r="CQ85">
            <v>-17666</v>
          </cell>
          <cell r="CR85">
            <v>-32458</v>
          </cell>
          <cell r="CS85"/>
          <cell r="CT85">
            <v>881738.87</v>
          </cell>
          <cell r="CU85">
            <v>0</v>
          </cell>
          <cell r="CW85">
            <v>0</v>
          </cell>
          <cell r="CY85">
            <v>-50124</v>
          </cell>
          <cell r="DE85">
            <v>881738.87</v>
          </cell>
          <cell r="DF85">
            <v>0</v>
          </cell>
          <cell r="DG85">
            <v>33833.33</v>
          </cell>
          <cell r="DH85">
            <v>0</v>
          </cell>
          <cell r="DI85">
            <v>55825.75</v>
          </cell>
          <cell r="DJ85">
            <v>0</v>
          </cell>
          <cell r="DK85">
            <v>780</v>
          </cell>
          <cell r="DL85">
            <v>30950.54</v>
          </cell>
          <cell r="DM85">
            <v>0</v>
          </cell>
          <cell r="DN85">
            <v>30950.54</v>
          </cell>
          <cell r="DO85">
            <v>11962.67</v>
          </cell>
          <cell r="DP85">
            <v>0</v>
          </cell>
          <cell r="DQ85">
            <v>0</v>
          </cell>
          <cell r="DR85">
            <v>8484.36</v>
          </cell>
          <cell r="DS85">
            <v>1602.29</v>
          </cell>
          <cell r="DT85">
            <v>0</v>
          </cell>
          <cell r="DU85">
            <v>0</v>
          </cell>
          <cell r="DV85">
            <v>0</v>
          </cell>
          <cell r="DW85">
            <v>0</v>
          </cell>
          <cell r="DX85">
            <v>0</v>
          </cell>
          <cell r="DY85">
            <v>0</v>
          </cell>
          <cell r="DZ85">
            <v>0</v>
          </cell>
          <cell r="EA85">
            <v>50124</v>
          </cell>
          <cell r="EB85">
            <v>445</v>
          </cell>
          <cell r="EC85">
            <v>9353027</v>
          </cell>
          <cell r="ED85">
            <v>3027</v>
          </cell>
          <cell r="EE85" t="str">
            <v>Great Waldingfield Church of England Voluntary Controlled Primary School</v>
          </cell>
          <cell r="EF85" t="str">
            <v>Mrs Tina Hosford</v>
          </cell>
          <cell r="EG85" t="str">
            <v>admin@greatwaldingfield.suffolk.sch.uk</v>
          </cell>
          <cell r="EH85" t="str">
            <v>'01787374055</v>
          </cell>
          <cell r="ET85" t="str">
            <v>Y</v>
          </cell>
          <cell r="EU85" t="str">
            <v>FINAL</v>
          </cell>
          <cell r="EV85" t="str">
            <v>Y</v>
          </cell>
          <cell r="EW85" t="str">
            <v>Accruals</v>
          </cell>
          <cell r="EX85" t="str">
            <v>N</v>
          </cell>
          <cell r="EY85" t="str">
            <v>N</v>
          </cell>
          <cell r="EZ85">
            <v>139628.04000000015</v>
          </cell>
          <cell r="FA85">
            <v>0</v>
          </cell>
          <cell r="FB85">
            <v>3777.4000000000015</v>
          </cell>
          <cell r="FC85">
            <v>881738.87</v>
          </cell>
          <cell r="FD85">
            <v>0</v>
          </cell>
          <cell r="FE85">
            <v>33833.33</v>
          </cell>
          <cell r="FF85">
            <v>0</v>
          </cell>
          <cell r="FG85">
            <v>55825.75</v>
          </cell>
          <cell r="FH85">
            <v>0</v>
          </cell>
          <cell r="FI85">
            <v>780</v>
          </cell>
          <cell r="FJ85">
            <v>0</v>
          </cell>
          <cell r="FK85">
            <v>30950.54</v>
          </cell>
          <cell r="FL85">
            <v>11962.67</v>
          </cell>
          <cell r="FM85">
            <v>0</v>
          </cell>
          <cell r="FN85">
            <v>0</v>
          </cell>
          <cell r="FO85">
            <v>8484.36</v>
          </cell>
          <cell r="FP85">
            <v>1602.29</v>
          </cell>
          <cell r="FQ85">
            <v>0</v>
          </cell>
          <cell r="FR85">
            <v>0</v>
          </cell>
          <cell r="FS85">
            <v>0</v>
          </cell>
          <cell r="FT85">
            <v>0</v>
          </cell>
          <cell r="FU85">
            <v>0</v>
          </cell>
          <cell r="FV85">
            <v>0</v>
          </cell>
          <cell r="FW85">
            <v>50124</v>
          </cell>
          <cell r="FX85">
            <v>510277.69</v>
          </cell>
          <cell r="FY85">
            <v>76.7</v>
          </cell>
          <cell r="FZ85">
            <v>181176.68999999994</v>
          </cell>
          <cell r="GA85">
            <v>0</v>
          </cell>
          <cell r="GB85">
            <v>53004.37</v>
          </cell>
          <cell r="GC85">
            <v>0</v>
          </cell>
          <cell r="GD85">
            <v>49570.840000000026</v>
          </cell>
          <cell r="GE85">
            <v>7388.1399999999776</v>
          </cell>
          <cell r="GF85">
            <v>4210</v>
          </cell>
          <cell r="GG85">
            <v>0</v>
          </cell>
          <cell r="GH85">
            <v>0</v>
          </cell>
          <cell r="GI85">
            <v>20339.11</v>
          </cell>
          <cell r="GJ85">
            <v>3160.9</v>
          </cell>
          <cell r="GK85">
            <v>20372.27</v>
          </cell>
          <cell r="GL85">
            <v>2678.78</v>
          </cell>
          <cell r="GM85">
            <v>16562.759999999998</v>
          </cell>
          <cell r="GN85">
            <v>0</v>
          </cell>
          <cell r="GO85">
            <v>3245.57</v>
          </cell>
          <cell r="GP85">
            <v>44254.77</v>
          </cell>
          <cell r="GQ85">
            <v>12698.8</v>
          </cell>
          <cell r="GR85">
            <v>0</v>
          </cell>
          <cell r="GS85">
            <v>17088.28</v>
          </cell>
          <cell r="GT85">
            <v>3880</v>
          </cell>
          <cell r="GU85">
            <v>5596.83</v>
          </cell>
          <cell r="GV85">
            <v>48081.32</v>
          </cell>
          <cell r="GW85">
            <v>164</v>
          </cell>
          <cell r="GX85">
            <v>22182.84</v>
          </cell>
          <cell r="GY85">
            <v>14842.58</v>
          </cell>
          <cell r="GZ85">
            <v>0</v>
          </cell>
          <cell r="HA85">
            <v>0</v>
          </cell>
          <cell r="HB85">
            <v>33678.94</v>
          </cell>
          <cell r="HC85">
            <v>0</v>
          </cell>
          <cell r="HD85">
            <v>0</v>
          </cell>
          <cell r="HE85">
            <v>20074.14</v>
          </cell>
          <cell r="HF85">
            <v>0</v>
          </cell>
          <cell r="HG85">
            <v>0</v>
          </cell>
          <cell r="HH85">
            <v>1</v>
          </cell>
          <cell r="HI85">
            <v>0</v>
          </cell>
          <cell r="HJ85">
            <v>7127.2</v>
          </cell>
          <cell r="HK85">
            <v>0</v>
          </cell>
          <cell r="HL85">
            <v>5188</v>
          </cell>
          <cell r="HM85">
            <v>140397.67000000001</v>
          </cell>
          <cell r="HN85">
            <v>0</v>
          </cell>
          <cell r="HO85">
            <v>11536.339999999998</v>
          </cell>
        </row>
        <row r="86">
          <cell r="B86" t="str">
            <v>EE451</v>
          </cell>
          <cell r="C86">
            <v>-30201.38</v>
          </cell>
          <cell r="D86">
            <v>0</v>
          </cell>
          <cell r="E86">
            <v>-10633.33</v>
          </cell>
          <cell r="F86">
            <v>0</v>
          </cell>
          <cell r="G86">
            <v>-57793</v>
          </cell>
          <cell r="H86">
            <v>-40001</v>
          </cell>
          <cell r="I86">
            <v>0</v>
          </cell>
          <cell r="J86">
            <v>-10258.870000000001</v>
          </cell>
          <cell r="K86">
            <v>-11982.05</v>
          </cell>
          <cell r="L86">
            <v>0</v>
          </cell>
          <cell r="M86">
            <v>0</v>
          </cell>
          <cell r="N86">
            <v>-12591.75</v>
          </cell>
          <cell r="O86">
            <v>0</v>
          </cell>
          <cell r="P86">
            <v>0</v>
          </cell>
          <cell r="Q86">
            <v>0</v>
          </cell>
          <cell r="R86">
            <v>0</v>
          </cell>
          <cell r="S86">
            <v>0</v>
          </cell>
          <cell r="T86">
            <v>531078.02</v>
          </cell>
          <cell r="U86">
            <v>0</v>
          </cell>
          <cell r="V86">
            <v>0</v>
          </cell>
          <cell r="W86">
            <v>0</v>
          </cell>
          <cell r="X86">
            <v>68732.94</v>
          </cell>
          <cell r="Y86">
            <v>0</v>
          </cell>
          <cell r="Z86">
            <v>2717.12</v>
          </cell>
          <cell r="AA86">
            <v>4729.37</v>
          </cell>
          <cell r="AB86">
            <v>217189.98</v>
          </cell>
          <cell r="AC86">
            <v>0</v>
          </cell>
          <cell r="AD86">
            <v>10705.52</v>
          </cell>
          <cell r="AE86">
            <v>7865.03</v>
          </cell>
          <cell r="AF86">
            <v>3832.96</v>
          </cell>
          <cell r="AG86">
            <v>0</v>
          </cell>
          <cell r="AH86">
            <v>2498.6999999999998</v>
          </cell>
          <cell r="AI86">
            <v>13841.24</v>
          </cell>
          <cell r="AJ86">
            <v>0</v>
          </cell>
          <cell r="AK86">
            <v>7340.54</v>
          </cell>
          <cell r="AL86">
            <v>42330.63</v>
          </cell>
          <cell r="AM86">
            <v>6763.97</v>
          </cell>
          <cell r="AN86">
            <v>0</v>
          </cell>
          <cell r="AO86">
            <v>7792.27</v>
          </cell>
          <cell r="AP86">
            <v>4020</v>
          </cell>
          <cell r="AQ86">
            <v>0</v>
          </cell>
          <cell r="AR86">
            <v>51886.18</v>
          </cell>
          <cell r="AS86">
            <v>0</v>
          </cell>
          <cell r="AT86">
            <v>6096.19</v>
          </cell>
          <cell r="AU86">
            <v>41678.75</v>
          </cell>
          <cell r="AV86">
            <v>0</v>
          </cell>
          <cell r="AW86">
            <v>1100.5</v>
          </cell>
          <cell r="AX86">
            <v>0</v>
          </cell>
          <cell r="AY86">
            <v>0</v>
          </cell>
          <cell r="AZ86">
            <v>-856.75</v>
          </cell>
          <cell r="BA86">
            <v>603.83000000000004</v>
          </cell>
          <cell r="BC86">
            <v>843068.59000000008</v>
          </cell>
          <cell r="BE86">
            <v>-20277.650000000001</v>
          </cell>
          <cell r="BF86">
            <v>0</v>
          </cell>
          <cell r="BG86">
            <v>1834.2</v>
          </cell>
          <cell r="BH86">
            <v>0</v>
          </cell>
          <cell r="BI86">
            <v>1834.2</v>
          </cell>
          <cell r="BJ86">
            <v>3026.43</v>
          </cell>
          <cell r="BK86">
            <v>0</v>
          </cell>
          <cell r="BL86">
            <v>3026.43</v>
          </cell>
          <cell r="BM86">
            <v>0</v>
          </cell>
          <cell r="BN86">
            <v>0</v>
          </cell>
          <cell r="BO86">
            <v>0</v>
          </cell>
          <cell r="BP86">
            <v>-15417.02</v>
          </cell>
          <cell r="BR86">
            <v>-252.91999999999996</v>
          </cell>
          <cell r="BS86">
            <v>-252.91999999999996</v>
          </cell>
          <cell r="BT86">
            <v>0</v>
          </cell>
          <cell r="BU86">
            <v>-12844.67</v>
          </cell>
          <cell r="BV86">
            <v>42330.63</v>
          </cell>
          <cell r="BX86">
            <v>858485.61</v>
          </cell>
          <cell r="BY86">
            <v>843068.59</v>
          </cell>
          <cell r="BZ86">
            <v>843068.59000000008</v>
          </cell>
          <cell r="CB86">
            <v>0</v>
          </cell>
          <cell r="CC86">
            <v>0</v>
          </cell>
          <cell r="CD86">
            <v>0</v>
          </cell>
          <cell r="CE86">
            <v>451</v>
          </cell>
          <cell r="CF86">
            <v>75628.159999999683</v>
          </cell>
          <cell r="CG86">
            <v>59900.389999999898</v>
          </cell>
          <cell r="CH86">
            <v>5144.22</v>
          </cell>
          <cell r="CI86">
            <v>20561.239999999998</v>
          </cell>
          <cell r="CK86">
            <v>842758</v>
          </cell>
          <cell r="CL86">
            <v>0</v>
          </cell>
          <cell r="CM86">
            <v>0</v>
          </cell>
          <cell r="CN86">
            <v>0</v>
          </cell>
          <cell r="CO86">
            <v>0</v>
          </cell>
          <cell r="CP86">
            <v>0</v>
          </cell>
          <cell r="CQ86">
            <v>-7379</v>
          </cell>
          <cell r="CR86">
            <v>-22309</v>
          </cell>
          <cell r="CS86"/>
          <cell r="CT86">
            <v>872959.38</v>
          </cell>
          <cell r="CU86">
            <v>-10313</v>
          </cell>
          <cell r="CW86">
            <v>0</v>
          </cell>
          <cell r="CY86">
            <v>-29688</v>
          </cell>
          <cell r="DE86">
            <v>872959.38</v>
          </cell>
          <cell r="DF86">
            <v>0</v>
          </cell>
          <cell r="DG86">
            <v>10633.33</v>
          </cell>
          <cell r="DH86">
            <v>0</v>
          </cell>
          <cell r="DI86">
            <v>57793</v>
          </cell>
          <cell r="DJ86">
            <v>10313</v>
          </cell>
          <cell r="DK86">
            <v>0</v>
          </cell>
          <cell r="DL86">
            <v>10258.870000000001</v>
          </cell>
          <cell r="DM86">
            <v>0</v>
          </cell>
          <cell r="DN86">
            <v>10258.870000000001</v>
          </cell>
          <cell r="DO86">
            <v>11982.05</v>
          </cell>
          <cell r="DP86">
            <v>0</v>
          </cell>
          <cell r="DQ86">
            <v>0</v>
          </cell>
          <cell r="DR86">
            <v>12844.67</v>
          </cell>
          <cell r="DS86">
            <v>0</v>
          </cell>
          <cell r="DT86">
            <v>0</v>
          </cell>
          <cell r="DU86">
            <v>0</v>
          </cell>
          <cell r="DV86">
            <v>0</v>
          </cell>
          <cell r="DW86">
            <v>0</v>
          </cell>
          <cell r="DX86">
            <v>0</v>
          </cell>
          <cell r="DY86">
            <v>0</v>
          </cell>
          <cell r="DZ86">
            <v>0</v>
          </cell>
          <cell r="EA86">
            <v>29688</v>
          </cell>
          <cell r="EB86">
            <v>451</v>
          </cell>
          <cell r="EC86">
            <v>9352011</v>
          </cell>
          <cell r="ED86">
            <v>2011</v>
          </cell>
          <cell r="EE86" t="str">
            <v>New Cangle Community Primary School</v>
          </cell>
          <cell r="EF86" t="str">
            <v>Ms Jacqueline Brading</v>
          </cell>
          <cell r="EG86" t="str">
            <v>admin@newcangle.co.uk</v>
          </cell>
          <cell r="EH86" t="str">
            <v>'01440702143</v>
          </cell>
          <cell r="ET86" t="str">
            <v>Y</v>
          </cell>
          <cell r="EU86" t="str">
            <v>FINAL</v>
          </cell>
          <cell r="EV86" t="str">
            <v>Y</v>
          </cell>
          <cell r="EW86" t="str">
            <v>Accruals</v>
          </cell>
          <cell r="EX86" t="str">
            <v>N</v>
          </cell>
          <cell r="EY86" t="str">
            <v>N</v>
          </cell>
          <cell r="EZ86">
            <v>75628.159999999683</v>
          </cell>
          <cell r="FA86">
            <v>0</v>
          </cell>
          <cell r="FB86">
            <v>5144.22</v>
          </cell>
          <cell r="FC86">
            <v>872959.38</v>
          </cell>
          <cell r="FD86">
            <v>0</v>
          </cell>
          <cell r="FE86">
            <v>10633.33</v>
          </cell>
          <cell r="FF86">
            <v>0</v>
          </cell>
          <cell r="FG86">
            <v>57793</v>
          </cell>
          <cell r="FH86">
            <v>10313</v>
          </cell>
          <cell r="FI86">
            <v>0</v>
          </cell>
          <cell r="FJ86">
            <v>0</v>
          </cell>
          <cell r="FK86">
            <v>10258.870000000001</v>
          </cell>
          <cell r="FL86">
            <v>11982.05</v>
          </cell>
          <cell r="FM86">
            <v>0</v>
          </cell>
          <cell r="FN86">
            <v>0</v>
          </cell>
          <cell r="FO86">
            <v>12844.67</v>
          </cell>
          <cell r="FP86">
            <v>0</v>
          </cell>
          <cell r="FQ86">
            <v>0</v>
          </cell>
          <cell r="FR86">
            <v>0</v>
          </cell>
          <cell r="FS86">
            <v>0</v>
          </cell>
          <cell r="FT86">
            <v>0</v>
          </cell>
          <cell r="FU86">
            <v>0</v>
          </cell>
          <cell r="FV86">
            <v>0</v>
          </cell>
          <cell r="FW86">
            <v>29688</v>
          </cell>
          <cell r="FX86">
            <v>531078.02</v>
          </cell>
          <cell r="FY86">
            <v>0</v>
          </cell>
          <cell r="FZ86">
            <v>214889.53</v>
          </cell>
          <cell r="GA86">
            <v>0</v>
          </cell>
          <cell r="GB86">
            <v>68732.94</v>
          </cell>
          <cell r="GC86">
            <v>0</v>
          </cell>
          <cell r="GD86">
            <v>2717.12</v>
          </cell>
          <cell r="GE86">
            <v>4729.37</v>
          </cell>
          <cell r="GF86">
            <v>2300.4499999999998</v>
          </cell>
          <cell r="GG86">
            <v>0</v>
          </cell>
          <cell r="GH86">
            <v>10705.52</v>
          </cell>
          <cell r="GI86">
            <v>7865.03</v>
          </cell>
          <cell r="GJ86">
            <v>3832.96</v>
          </cell>
          <cell r="GK86">
            <v>0</v>
          </cell>
          <cell r="GL86">
            <v>2498.6999999999998</v>
          </cell>
          <cell r="GM86">
            <v>13841.24</v>
          </cell>
          <cell r="GN86">
            <v>0</v>
          </cell>
          <cell r="GO86">
            <v>7340.54</v>
          </cell>
          <cell r="GP86">
            <v>42330.63</v>
          </cell>
          <cell r="GQ86">
            <v>6763.97</v>
          </cell>
          <cell r="GR86">
            <v>0</v>
          </cell>
          <cell r="GS86">
            <v>7792.27</v>
          </cell>
          <cell r="GT86">
            <v>4020</v>
          </cell>
          <cell r="GU86">
            <v>0</v>
          </cell>
          <cell r="GV86">
            <v>51886.18</v>
          </cell>
          <cell r="GW86">
            <v>0</v>
          </cell>
          <cell r="GX86">
            <v>6096.19</v>
          </cell>
          <cell r="GY86">
            <v>41678.75</v>
          </cell>
          <cell r="GZ86">
            <v>0</v>
          </cell>
          <cell r="HA86">
            <v>0</v>
          </cell>
          <cell r="HB86">
            <v>1100.5</v>
          </cell>
          <cell r="HC86">
            <v>0</v>
          </cell>
          <cell r="HD86">
            <v>0</v>
          </cell>
          <cell r="HE86">
            <v>20277.650000000001</v>
          </cell>
          <cell r="HF86">
            <v>0</v>
          </cell>
          <cell r="HG86">
            <v>0</v>
          </cell>
          <cell r="HH86">
            <v>1</v>
          </cell>
          <cell r="HI86">
            <v>0</v>
          </cell>
          <cell r="HJ86">
            <v>1834.2</v>
          </cell>
          <cell r="HK86">
            <v>3026.43</v>
          </cell>
          <cell r="HL86">
            <v>0</v>
          </cell>
          <cell r="HM86">
            <v>43437</v>
          </cell>
          <cell r="HN86">
            <v>16463.549999999581</v>
          </cell>
          <cell r="HO86">
            <v>20561.240000000002</v>
          </cell>
        </row>
        <row r="87">
          <cell r="B87" t="str">
            <v>EE457</v>
          </cell>
          <cell r="C87">
            <v>-25313</v>
          </cell>
          <cell r="D87">
            <v>0</v>
          </cell>
          <cell r="E87">
            <v>-31799.99</v>
          </cell>
          <cell r="F87">
            <v>0</v>
          </cell>
          <cell r="G87">
            <v>-61217.5</v>
          </cell>
          <cell r="H87">
            <v>-39523</v>
          </cell>
          <cell r="I87">
            <v>-13581</v>
          </cell>
          <cell r="J87">
            <v>-35377.980000000003</v>
          </cell>
          <cell r="K87">
            <v>-9665.8799999999992</v>
          </cell>
          <cell r="L87">
            <v>0</v>
          </cell>
          <cell r="M87">
            <v>-640</v>
          </cell>
          <cell r="N87">
            <v>-7286.4</v>
          </cell>
          <cell r="O87">
            <v>-450</v>
          </cell>
          <cell r="P87">
            <v>0</v>
          </cell>
          <cell r="Q87">
            <v>0</v>
          </cell>
          <cell r="R87">
            <v>0</v>
          </cell>
          <cell r="S87">
            <v>0</v>
          </cell>
          <cell r="T87">
            <v>549754.34</v>
          </cell>
          <cell r="U87">
            <v>0</v>
          </cell>
          <cell r="V87">
            <v>0</v>
          </cell>
          <cell r="W87">
            <v>0</v>
          </cell>
          <cell r="X87">
            <v>48675.39</v>
          </cell>
          <cell r="Y87">
            <v>0</v>
          </cell>
          <cell r="Z87">
            <v>27439.58</v>
          </cell>
          <cell r="AA87">
            <v>36939.35</v>
          </cell>
          <cell r="AB87">
            <v>172340.7</v>
          </cell>
          <cell r="AC87">
            <v>977.5</v>
          </cell>
          <cell r="AD87">
            <v>0</v>
          </cell>
          <cell r="AE87">
            <v>9710.48</v>
          </cell>
          <cell r="AF87">
            <v>6510.32</v>
          </cell>
          <cell r="AG87">
            <v>24159.13</v>
          </cell>
          <cell r="AH87">
            <v>826.94</v>
          </cell>
          <cell r="AI87">
            <v>16040.16</v>
          </cell>
          <cell r="AJ87">
            <v>0</v>
          </cell>
          <cell r="AK87">
            <v>4791.6000000000004</v>
          </cell>
          <cell r="AL87">
            <v>26217.25</v>
          </cell>
          <cell r="AM87">
            <v>8638.3799999999992</v>
          </cell>
          <cell r="AN87">
            <v>0</v>
          </cell>
          <cell r="AO87">
            <v>11536.1</v>
          </cell>
          <cell r="AP87">
            <v>3760.66</v>
          </cell>
          <cell r="AQ87">
            <v>3776.27</v>
          </cell>
          <cell r="AR87">
            <v>40872.1</v>
          </cell>
          <cell r="AS87">
            <v>-1000</v>
          </cell>
          <cell r="AT87">
            <v>5182.0600000000004</v>
          </cell>
          <cell r="AU87">
            <v>11433.45</v>
          </cell>
          <cell r="AV87">
            <v>0</v>
          </cell>
          <cell r="AW87">
            <v>0</v>
          </cell>
          <cell r="AX87">
            <v>0</v>
          </cell>
          <cell r="AY87">
            <v>0</v>
          </cell>
          <cell r="AZ87">
            <v>-1050.6500000000001</v>
          </cell>
          <cell r="BA87">
            <v>1577.64</v>
          </cell>
          <cell r="BC87">
            <v>782969.78000000026</v>
          </cell>
          <cell r="BE87">
            <v>-19322.7</v>
          </cell>
          <cell r="BF87">
            <v>0</v>
          </cell>
          <cell r="BG87">
            <v>13391</v>
          </cell>
          <cell r="BH87">
            <v>0</v>
          </cell>
          <cell r="BI87">
            <v>13391</v>
          </cell>
          <cell r="BJ87">
            <v>297.48</v>
          </cell>
          <cell r="BK87">
            <v>0</v>
          </cell>
          <cell r="BL87">
            <v>297.48</v>
          </cell>
          <cell r="BM87">
            <v>4350</v>
          </cell>
          <cell r="BN87">
            <v>0</v>
          </cell>
          <cell r="BO87">
            <v>4350</v>
          </cell>
          <cell r="BP87">
            <v>-1284.2200000000012</v>
          </cell>
          <cell r="BR87">
            <v>526.99</v>
          </cell>
          <cell r="BS87">
            <v>0</v>
          </cell>
          <cell r="BT87">
            <v>526.99</v>
          </cell>
          <cell r="BU87">
            <v>-7286.4</v>
          </cell>
          <cell r="BV87">
            <v>26744.240000000002</v>
          </cell>
          <cell r="BX87">
            <v>784253.99999999988</v>
          </cell>
          <cell r="BY87">
            <v>782969.77999999991</v>
          </cell>
          <cell r="BZ87">
            <v>782969.78000000026</v>
          </cell>
          <cell r="CB87">
            <v>0</v>
          </cell>
          <cell r="CC87">
            <v>0</v>
          </cell>
          <cell r="CD87">
            <v>0</v>
          </cell>
          <cell r="CE87">
            <v>457</v>
          </cell>
          <cell r="CF87">
            <v>104448.40999999968</v>
          </cell>
          <cell r="CG87">
            <v>70322.999999999884</v>
          </cell>
          <cell r="CH87">
            <v>15753.119999999999</v>
          </cell>
          <cell r="CI87">
            <v>17037.34</v>
          </cell>
          <cell r="CK87">
            <v>750129</v>
          </cell>
          <cell r="CL87">
            <v>0</v>
          </cell>
          <cell r="CM87">
            <v>0</v>
          </cell>
          <cell r="CN87">
            <v>0</v>
          </cell>
          <cell r="CO87">
            <v>0</v>
          </cell>
          <cell r="CP87">
            <v>0</v>
          </cell>
          <cell r="CQ87">
            <v>-17466</v>
          </cell>
          <cell r="CR87">
            <v>-22057</v>
          </cell>
          <cell r="CS87"/>
          <cell r="CT87">
            <v>775442</v>
          </cell>
          <cell r="CU87">
            <v>0</v>
          </cell>
          <cell r="CW87">
            <v>0</v>
          </cell>
          <cell r="CY87">
            <v>-39523</v>
          </cell>
          <cell r="DE87">
            <v>775442</v>
          </cell>
          <cell r="DF87">
            <v>0</v>
          </cell>
          <cell r="DG87">
            <v>31799.99</v>
          </cell>
          <cell r="DH87">
            <v>0</v>
          </cell>
          <cell r="DI87">
            <v>61217.5</v>
          </cell>
          <cell r="DJ87">
            <v>0</v>
          </cell>
          <cell r="DK87">
            <v>13581</v>
          </cell>
          <cell r="DL87">
            <v>35377.980000000003</v>
          </cell>
          <cell r="DM87">
            <v>0</v>
          </cell>
          <cell r="DN87">
            <v>35377.980000000003</v>
          </cell>
          <cell r="DO87">
            <v>9665.8799999999992</v>
          </cell>
          <cell r="DP87">
            <v>0</v>
          </cell>
          <cell r="DQ87">
            <v>640</v>
          </cell>
          <cell r="DR87">
            <v>7286.4</v>
          </cell>
          <cell r="DS87">
            <v>450</v>
          </cell>
          <cell r="DT87">
            <v>0</v>
          </cell>
          <cell r="DU87">
            <v>0</v>
          </cell>
          <cell r="DV87">
            <v>0</v>
          </cell>
          <cell r="DW87">
            <v>0</v>
          </cell>
          <cell r="DX87">
            <v>0</v>
          </cell>
          <cell r="DY87">
            <v>0</v>
          </cell>
          <cell r="DZ87">
            <v>0</v>
          </cell>
          <cell r="EA87">
            <v>39523</v>
          </cell>
          <cell r="EB87">
            <v>457</v>
          </cell>
          <cell r="EC87">
            <v>9353036</v>
          </cell>
          <cell r="ED87">
            <v>3036</v>
          </cell>
          <cell r="EE87" t="str">
            <v>Honington Church of England Voluntary Controlled Primary School</v>
          </cell>
          <cell r="EF87" t="str">
            <v>Mrs Lauren Moore</v>
          </cell>
          <cell r="EG87" t="str">
            <v>admin@honnington.suffolk.sch.uk</v>
          </cell>
          <cell r="EH87" t="str">
            <v>'01359269324</v>
          </cell>
          <cell r="ET87" t="str">
            <v>Y</v>
          </cell>
          <cell r="EU87" t="str">
            <v>FINAL</v>
          </cell>
          <cell r="EV87" t="str">
            <v>Y</v>
          </cell>
          <cell r="EW87" t="str">
            <v>Accruals</v>
          </cell>
          <cell r="EX87" t="str">
            <v>N</v>
          </cell>
          <cell r="EY87" t="str">
            <v>N</v>
          </cell>
          <cell r="EZ87">
            <v>104448.40999999968</v>
          </cell>
          <cell r="FA87">
            <v>0</v>
          </cell>
          <cell r="FB87">
            <v>15753.119999999999</v>
          </cell>
          <cell r="FC87">
            <v>775442</v>
          </cell>
          <cell r="FD87">
            <v>0</v>
          </cell>
          <cell r="FE87">
            <v>31799.99</v>
          </cell>
          <cell r="FF87">
            <v>0</v>
          </cell>
          <cell r="FG87">
            <v>61217.5</v>
          </cell>
          <cell r="FH87">
            <v>0</v>
          </cell>
          <cell r="FI87">
            <v>13581</v>
          </cell>
          <cell r="FJ87">
            <v>0</v>
          </cell>
          <cell r="FK87">
            <v>35267.980000000003</v>
          </cell>
          <cell r="FL87">
            <v>9665.8799999999992</v>
          </cell>
          <cell r="FM87">
            <v>0</v>
          </cell>
          <cell r="FN87">
            <v>640</v>
          </cell>
          <cell r="FO87">
            <v>7396.4</v>
          </cell>
          <cell r="FP87">
            <v>450</v>
          </cell>
          <cell r="FQ87">
            <v>0</v>
          </cell>
          <cell r="FR87">
            <v>0</v>
          </cell>
          <cell r="FS87">
            <v>0</v>
          </cell>
          <cell r="FT87">
            <v>0</v>
          </cell>
          <cell r="FU87">
            <v>0</v>
          </cell>
          <cell r="FV87">
            <v>0</v>
          </cell>
          <cell r="FW87">
            <v>39523</v>
          </cell>
          <cell r="FX87">
            <v>549754.34</v>
          </cell>
          <cell r="FY87">
            <v>0</v>
          </cell>
          <cell r="FZ87">
            <v>169466.69999999992</v>
          </cell>
          <cell r="GA87">
            <v>0</v>
          </cell>
          <cell r="GB87">
            <v>48675.39</v>
          </cell>
          <cell r="GC87">
            <v>0</v>
          </cell>
          <cell r="GD87">
            <v>60665.060000000034</v>
          </cell>
          <cell r="GE87">
            <v>3713.8699999999662</v>
          </cell>
          <cell r="GF87">
            <v>2874</v>
          </cell>
          <cell r="GG87">
            <v>977.5</v>
          </cell>
          <cell r="GH87">
            <v>0</v>
          </cell>
          <cell r="GI87">
            <v>9710.48</v>
          </cell>
          <cell r="GJ87">
            <v>6510.32</v>
          </cell>
          <cell r="GK87">
            <v>24159.13</v>
          </cell>
          <cell r="GL87">
            <v>826.94</v>
          </cell>
          <cell r="GM87">
            <v>16040.16</v>
          </cell>
          <cell r="GN87">
            <v>0</v>
          </cell>
          <cell r="GO87">
            <v>4791.6000000000004</v>
          </cell>
          <cell r="GP87">
            <v>26744.240000000002</v>
          </cell>
          <cell r="GQ87">
            <v>8638.3799999999992</v>
          </cell>
          <cell r="GR87">
            <v>0</v>
          </cell>
          <cell r="GS87">
            <v>11536.1</v>
          </cell>
          <cell r="GT87">
            <v>3760.66</v>
          </cell>
          <cell r="GU87">
            <v>3776.27</v>
          </cell>
          <cell r="GV87">
            <v>40872.1</v>
          </cell>
          <cell r="GW87">
            <v>0</v>
          </cell>
          <cell r="GX87">
            <v>4182.0600000000004</v>
          </cell>
          <cell r="GY87">
            <v>11433.45</v>
          </cell>
          <cell r="GZ87">
            <v>0</v>
          </cell>
          <cell r="HA87">
            <v>0</v>
          </cell>
          <cell r="HB87">
            <v>0</v>
          </cell>
          <cell r="HC87">
            <v>0</v>
          </cell>
          <cell r="HD87">
            <v>0</v>
          </cell>
          <cell r="HE87">
            <v>19322.7</v>
          </cell>
          <cell r="HF87">
            <v>0</v>
          </cell>
          <cell r="HG87">
            <v>0</v>
          </cell>
          <cell r="HH87">
            <v>1</v>
          </cell>
          <cell r="HI87">
            <v>0</v>
          </cell>
          <cell r="HJ87">
            <v>13391</v>
          </cell>
          <cell r="HK87">
            <v>297.48</v>
          </cell>
          <cell r="HL87">
            <v>4350</v>
          </cell>
          <cell r="HM87">
            <v>0</v>
          </cell>
          <cell r="HN87">
            <v>70323.409999999451</v>
          </cell>
          <cell r="HO87">
            <v>17037.34</v>
          </cell>
        </row>
        <row r="88">
          <cell r="B88" t="str">
            <v>EE458</v>
          </cell>
          <cell r="C88">
            <v>-28981.89</v>
          </cell>
          <cell r="D88">
            <v>0</v>
          </cell>
          <cell r="E88">
            <v>-13166.67</v>
          </cell>
          <cell r="F88">
            <v>0</v>
          </cell>
          <cell r="G88">
            <v>-51223.75</v>
          </cell>
          <cell r="H88">
            <v>-31878</v>
          </cell>
          <cell r="I88">
            <v>-500</v>
          </cell>
          <cell r="J88">
            <v>-8737.75</v>
          </cell>
          <cell r="K88">
            <v>-6155.11</v>
          </cell>
          <cell r="L88">
            <v>0</v>
          </cell>
          <cell r="M88">
            <v>0</v>
          </cell>
          <cell r="N88">
            <v>-4338.5</v>
          </cell>
          <cell r="O88">
            <v>-2069.87</v>
          </cell>
          <cell r="P88">
            <v>0</v>
          </cell>
          <cell r="Q88">
            <v>0</v>
          </cell>
          <cell r="R88">
            <v>0</v>
          </cell>
          <cell r="S88">
            <v>0</v>
          </cell>
          <cell r="T88">
            <v>295053.94</v>
          </cell>
          <cell r="U88">
            <v>0</v>
          </cell>
          <cell r="V88">
            <v>0</v>
          </cell>
          <cell r="W88">
            <v>0</v>
          </cell>
          <cell r="X88">
            <v>40754.39</v>
          </cell>
          <cell r="Y88">
            <v>0</v>
          </cell>
          <cell r="Z88">
            <v>2683.06</v>
          </cell>
          <cell r="AA88">
            <v>5058.26</v>
          </cell>
          <cell r="AB88">
            <v>103332.99</v>
          </cell>
          <cell r="AC88">
            <v>529</v>
          </cell>
          <cell r="AD88">
            <v>2418.5100000000002</v>
          </cell>
          <cell r="AE88">
            <v>10113.799999999999</v>
          </cell>
          <cell r="AF88">
            <v>2456.6799999999998</v>
          </cell>
          <cell r="AG88">
            <v>13537.04</v>
          </cell>
          <cell r="AH88">
            <v>2443.66</v>
          </cell>
          <cell r="AI88">
            <v>14406.83</v>
          </cell>
          <cell r="AJ88">
            <v>0</v>
          </cell>
          <cell r="AK88">
            <v>3913.24</v>
          </cell>
          <cell r="AL88">
            <v>21952.14</v>
          </cell>
          <cell r="AM88">
            <v>3130.25</v>
          </cell>
          <cell r="AN88">
            <v>0</v>
          </cell>
          <cell r="AO88">
            <v>7828.95</v>
          </cell>
          <cell r="AP88">
            <v>1840</v>
          </cell>
          <cell r="AQ88">
            <v>1849.82</v>
          </cell>
          <cell r="AR88">
            <v>24944.22</v>
          </cell>
          <cell r="AS88">
            <v>6471.18</v>
          </cell>
          <cell r="AT88">
            <v>18527.71</v>
          </cell>
          <cell r="AU88">
            <v>14293.98</v>
          </cell>
          <cell r="AV88">
            <v>0</v>
          </cell>
          <cell r="AW88">
            <v>14526.94</v>
          </cell>
          <cell r="AX88">
            <v>0</v>
          </cell>
          <cell r="AY88">
            <v>0</v>
          </cell>
          <cell r="AZ88">
            <v>-1170.21</v>
          </cell>
          <cell r="BA88">
            <v>1027.98</v>
          </cell>
          <cell r="BC88">
            <v>454787.54999999958</v>
          </cell>
          <cell r="BE88">
            <v>-16861.73</v>
          </cell>
          <cell r="BF88">
            <v>0</v>
          </cell>
          <cell r="BG88">
            <v>706.67</v>
          </cell>
          <cell r="BH88">
            <v>0</v>
          </cell>
          <cell r="BI88">
            <v>706.67</v>
          </cell>
          <cell r="BJ88">
            <v>0</v>
          </cell>
          <cell r="BK88">
            <v>0</v>
          </cell>
          <cell r="BL88">
            <v>0</v>
          </cell>
          <cell r="BM88">
            <v>6069.79</v>
          </cell>
          <cell r="BN88">
            <v>0</v>
          </cell>
          <cell r="BO88">
            <v>6069.79</v>
          </cell>
          <cell r="BP88">
            <v>-10085.27</v>
          </cell>
          <cell r="BR88">
            <v>-142.23000000000002</v>
          </cell>
          <cell r="BS88">
            <v>-142.23000000000002</v>
          </cell>
          <cell r="BT88">
            <v>0</v>
          </cell>
          <cell r="BU88">
            <v>-4480.7299999999996</v>
          </cell>
          <cell r="BV88">
            <v>21952.14</v>
          </cell>
          <cell r="BX88">
            <v>464872.81999999995</v>
          </cell>
          <cell r="BY88">
            <v>454787.54999999993</v>
          </cell>
          <cell r="BZ88">
            <v>454787.54999999958</v>
          </cell>
          <cell r="CB88">
            <v>0</v>
          </cell>
          <cell r="CC88">
            <v>0</v>
          </cell>
          <cell r="CD88">
            <v>0</v>
          </cell>
          <cell r="CE88">
            <v>458</v>
          </cell>
          <cell r="CF88">
            <v>122239.27000000014</v>
          </cell>
          <cell r="CG88">
            <v>155014.1800000004</v>
          </cell>
          <cell r="CH88">
            <v>11756.850000000002</v>
          </cell>
          <cell r="CI88">
            <v>21842.12</v>
          </cell>
          <cell r="CK88">
            <v>497648</v>
          </cell>
          <cell r="CL88">
            <v>0</v>
          </cell>
          <cell r="CM88">
            <v>-10556.149999999998</v>
          </cell>
          <cell r="CN88">
            <v>0</v>
          </cell>
          <cell r="CO88">
            <v>0</v>
          </cell>
          <cell r="CP88">
            <v>-4800</v>
          </cell>
          <cell r="CQ88">
            <v>-16744</v>
          </cell>
          <cell r="CR88">
            <v>-10334</v>
          </cell>
          <cell r="CS88"/>
          <cell r="CT88">
            <v>526629.89</v>
          </cell>
          <cell r="CU88">
            <v>-4800</v>
          </cell>
          <cell r="CW88">
            <v>0</v>
          </cell>
          <cell r="CY88">
            <v>-27078</v>
          </cell>
          <cell r="DE88">
            <v>526629.89</v>
          </cell>
          <cell r="DF88">
            <v>0</v>
          </cell>
          <cell r="DG88">
            <v>13166.67</v>
          </cell>
          <cell r="DH88">
            <v>0</v>
          </cell>
          <cell r="DI88">
            <v>51223.75</v>
          </cell>
          <cell r="DJ88">
            <v>4800</v>
          </cell>
          <cell r="DK88">
            <v>500</v>
          </cell>
          <cell r="DL88">
            <v>8737.75</v>
          </cell>
          <cell r="DM88">
            <v>0</v>
          </cell>
          <cell r="DN88">
            <v>8737.75</v>
          </cell>
          <cell r="DO88">
            <v>6155.11</v>
          </cell>
          <cell r="DP88">
            <v>0</v>
          </cell>
          <cell r="DQ88">
            <v>0</v>
          </cell>
          <cell r="DR88">
            <v>4480.7299999999996</v>
          </cell>
          <cell r="DS88">
            <v>2069.87</v>
          </cell>
          <cell r="DT88">
            <v>0</v>
          </cell>
          <cell r="DU88">
            <v>0</v>
          </cell>
          <cell r="DV88">
            <v>0</v>
          </cell>
          <cell r="DW88">
            <v>0</v>
          </cell>
          <cell r="DX88">
            <v>0</v>
          </cell>
          <cell r="DY88">
            <v>0</v>
          </cell>
          <cell r="DZ88">
            <v>0</v>
          </cell>
          <cell r="EA88">
            <v>27078</v>
          </cell>
          <cell r="EB88">
            <v>458</v>
          </cell>
          <cell r="EC88">
            <v>9353037</v>
          </cell>
          <cell r="ED88">
            <v>3037</v>
          </cell>
          <cell r="EE88" t="str">
            <v>Hopton Church of England Voluntary Controlled Primary School</v>
          </cell>
          <cell r="EF88" t="str">
            <v>Mrs Claire Wright</v>
          </cell>
          <cell r="EG88" t="str">
            <v>admin@hopton.suffolk.sch.uk</v>
          </cell>
          <cell r="EH88" t="str">
            <v>'01953681449</v>
          </cell>
          <cell r="ET88" t="str">
            <v>Y</v>
          </cell>
          <cell r="EU88" t="str">
            <v>FINAL</v>
          </cell>
          <cell r="EV88" t="str">
            <v>Y</v>
          </cell>
          <cell r="EW88" t="str">
            <v>Accruals</v>
          </cell>
          <cell r="EX88" t="str">
            <v>N</v>
          </cell>
          <cell r="EY88" t="str">
            <v>N</v>
          </cell>
          <cell r="EZ88">
            <v>122239.27000000014</v>
          </cell>
          <cell r="FA88">
            <v>0</v>
          </cell>
          <cell r="FB88">
            <v>11756.850000000002</v>
          </cell>
          <cell r="FC88">
            <v>526629.89</v>
          </cell>
          <cell r="FD88">
            <v>0</v>
          </cell>
          <cell r="FE88">
            <v>13166.67</v>
          </cell>
          <cell r="FF88">
            <v>0</v>
          </cell>
          <cell r="FG88">
            <v>51223.75</v>
          </cell>
          <cell r="FH88">
            <v>4800</v>
          </cell>
          <cell r="FI88">
            <v>500</v>
          </cell>
          <cell r="FJ88">
            <v>0</v>
          </cell>
          <cell r="FK88">
            <v>8737.75</v>
          </cell>
          <cell r="FL88">
            <v>6155.11</v>
          </cell>
          <cell r="FM88">
            <v>0</v>
          </cell>
          <cell r="FN88">
            <v>0</v>
          </cell>
          <cell r="FO88">
            <v>4480.7299999999996</v>
          </cell>
          <cell r="FP88">
            <v>2069.87</v>
          </cell>
          <cell r="FQ88">
            <v>0</v>
          </cell>
          <cell r="FR88">
            <v>0</v>
          </cell>
          <cell r="FS88">
            <v>0</v>
          </cell>
          <cell r="FT88">
            <v>0</v>
          </cell>
          <cell r="FU88">
            <v>0</v>
          </cell>
          <cell r="FV88">
            <v>0</v>
          </cell>
          <cell r="FW88">
            <v>27078</v>
          </cell>
          <cell r="FX88">
            <v>295053.94</v>
          </cell>
          <cell r="FY88">
            <v>0</v>
          </cell>
          <cell r="FZ88">
            <v>101309.99</v>
          </cell>
          <cell r="GA88">
            <v>0</v>
          </cell>
          <cell r="GB88">
            <v>40754.39</v>
          </cell>
          <cell r="GC88">
            <v>0</v>
          </cell>
          <cell r="GD88">
            <v>5267.0099999999984</v>
          </cell>
          <cell r="GE88">
            <v>2474.3100000000013</v>
          </cell>
          <cell r="GF88">
            <v>2023</v>
          </cell>
          <cell r="GG88">
            <v>529</v>
          </cell>
          <cell r="GH88">
            <v>2418.5100000000002</v>
          </cell>
          <cell r="GI88">
            <v>10113.799999999999</v>
          </cell>
          <cell r="GJ88">
            <v>2456.6799999999998</v>
          </cell>
          <cell r="GK88">
            <v>13537.04</v>
          </cell>
          <cell r="GL88">
            <v>2443.66</v>
          </cell>
          <cell r="GM88">
            <v>14406.83</v>
          </cell>
          <cell r="GN88">
            <v>0</v>
          </cell>
          <cell r="GO88">
            <v>3913.24</v>
          </cell>
          <cell r="GP88">
            <v>21952.14</v>
          </cell>
          <cell r="GQ88">
            <v>3130.25</v>
          </cell>
          <cell r="GR88">
            <v>0</v>
          </cell>
          <cell r="GS88">
            <v>7828.95</v>
          </cell>
          <cell r="GT88">
            <v>1840</v>
          </cell>
          <cell r="GU88">
            <v>1849.82</v>
          </cell>
          <cell r="GV88">
            <v>24944.22</v>
          </cell>
          <cell r="GW88">
            <v>6471.18</v>
          </cell>
          <cell r="GX88">
            <v>18527.71</v>
          </cell>
          <cell r="GY88">
            <v>14293.98</v>
          </cell>
          <cell r="GZ88">
            <v>0</v>
          </cell>
          <cell r="HA88">
            <v>0</v>
          </cell>
          <cell r="HB88">
            <v>14526.94</v>
          </cell>
          <cell r="HC88">
            <v>0</v>
          </cell>
          <cell r="HD88">
            <v>0</v>
          </cell>
          <cell r="HE88">
            <v>16861.73</v>
          </cell>
          <cell r="HF88">
            <v>0</v>
          </cell>
          <cell r="HG88">
            <v>0</v>
          </cell>
          <cell r="HH88">
            <v>1</v>
          </cell>
          <cell r="HI88">
            <v>0</v>
          </cell>
          <cell r="HJ88">
            <v>706.67</v>
          </cell>
          <cell r="HK88">
            <v>0</v>
          </cell>
          <cell r="HL88">
            <v>6069.79</v>
          </cell>
          <cell r="HM88">
            <v>36861</v>
          </cell>
          <cell r="HN88">
            <v>118153.45000000065</v>
          </cell>
          <cell r="HO88">
            <v>21842.120000000003</v>
          </cell>
        </row>
        <row r="89">
          <cell r="B89" t="str">
            <v>EE460</v>
          </cell>
          <cell r="C89">
            <v>-27245.13</v>
          </cell>
          <cell r="D89">
            <v>0</v>
          </cell>
          <cell r="E89">
            <v>-22726.67</v>
          </cell>
          <cell r="F89">
            <v>0</v>
          </cell>
          <cell r="G89">
            <v>-34557.5</v>
          </cell>
          <cell r="H89">
            <v>-55898</v>
          </cell>
          <cell r="I89">
            <v>0</v>
          </cell>
          <cell r="J89">
            <v>-7940</v>
          </cell>
          <cell r="K89">
            <v>-9397.7999999999993</v>
          </cell>
          <cell r="L89">
            <v>-2520</v>
          </cell>
          <cell r="M89">
            <v>0</v>
          </cell>
          <cell r="N89">
            <v>-10127.469999999999</v>
          </cell>
          <cell r="O89">
            <v>-3620</v>
          </cell>
          <cell r="P89">
            <v>0</v>
          </cell>
          <cell r="Q89">
            <v>0</v>
          </cell>
          <cell r="R89">
            <v>0</v>
          </cell>
          <cell r="S89">
            <v>0</v>
          </cell>
          <cell r="T89">
            <v>504430.29</v>
          </cell>
          <cell r="U89">
            <v>0</v>
          </cell>
          <cell r="V89">
            <v>0</v>
          </cell>
          <cell r="W89">
            <v>0</v>
          </cell>
          <cell r="X89">
            <v>76750.22</v>
          </cell>
          <cell r="Y89">
            <v>0</v>
          </cell>
          <cell r="Z89">
            <v>10745.34</v>
          </cell>
          <cell r="AA89">
            <v>5437.86</v>
          </cell>
          <cell r="AB89">
            <v>161148.75</v>
          </cell>
          <cell r="AC89">
            <v>2364.4</v>
          </cell>
          <cell r="AD89">
            <v>6345.98</v>
          </cell>
          <cell r="AE89">
            <v>38093.089999999997</v>
          </cell>
          <cell r="AF89">
            <v>3080.64</v>
          </cell>
          <cell r="AG89">
            <v>20630.25</v>
          </cell>
          <cell r="AH89">
            <v>3461.54</v>
          </cell>
          <cell r="AI89">
            <v>30327.39</v>
          </cell>
          <cell r="AJ89">
            <v>0</v>
          </cell>
          <cell r="AK89">
            <v>6407.98</v>
          </cell>
          <cell r="AL89">
            <v>42868.32</v>
          </cell>
          <cell r="AM89">
            <v>21876.99</v>
          </cell>
          <cell r="AN89">
            <v>0</v>
          </cell>
          <cell r="AO89">
            <v>8620.65</v>
          </cell>
          <cell r="AP89">
            <v>2800</v>
          </cell>
          <cell r="AQ89">
            <v>112.5</v>
          </cell>
          <cell r="AR89">
            <v>43880.65</v>
          </cell>
          <cell r="AS89">
            <v>-1000</v>
          </cell>
          <cell r="AT89">
            <v>24871.4</v>
          </cell>
          <cell r="AU89">
            <v>11735.36</v>
          </cell>
          <cell r="AV89">
            <v>0</v>
          </cell>
          <cell r="AW89">
            <v>12055.36</v>
          </cell>
          <cell r="AX89">
            <v>0</v>
          </cell>
          <cell r="AY89">
            <v>0</v>
          </cell>
          <cell r="AZ89">
            <v>-1621.66</v>
          </cell>
          <cell r="BA89">
            <v>1664.84</v>
          </cell>
          <cell r="BC89">
            <v>860523.19000000006</v>
          </cell>
          <cell r="BE89">
            <v>-32884.36</v>
          </cell>
          <cell r="BF89">
            <v>0</v>
          </cell>
          <cell r="BG89">
            <v>23336.690000000002</v>
          </cell>
          <cell r="BH89">
            <v>0</v>
          </cell>
          <cell r="BI89">
            <v>23336.690000000002</v>
          </cell>
          <cell r="BJ89">
            <v>1391.82</v>
          </cell>
          <cell r="BK89">
            <v>0</v>
          </cell>
          <cell r="BL89">
            <v>1391.82</v>
          </cell>
          <cell r="BM89">
            <v>5623.47</v>
          </cell>
          <cell r="BN89">
            <v>0</v>
          </cell>
          <cell r="BO89">
            <v>5623.47</v>
          </cell>
          <cell r="BP89">
            <v>-2532.3799999999983</v>
          </cell>
          <cell r="BR89">
            <v>43.179999999999836</v>
          </cell>
          <cell r="BS89">
            <v>0</v>
          </cell>
          <cell r="BT89">
            <v>43.179999999999836</v>
          </cell>
          <cell r="BU89">
            <v>-10127.469999999999</v>
          </cell>
          <cell r="BV89">
            <v>42911.5</v>
          </cell>
          <cell r="BX89">
            <v>863055.56999999983</v>
          </cell>
          <cell r="BY89">
            <v>860523.18999999983</v>
          </cell>
          <cell r="BZ89">
            <v>860523.19000000006</v>
          </cell>
          <cell r="CB89">
            <v>0</v>
          </cell>
          <cell r="CC89">
            <v>0</v>
          </cell>
          <cell r="CD89">
            <v>0</v>
          </cell>
          <cell r="CE89">
            <v>460</v>
          </cell>
          <cell r="CF89">
            <v>402322.18000000028</v>
          </cell>
          <cell r="CG89">
            <v>403488.42999999993</v>
          </cell>
          <cell r="CH89">
            <v>21507.85</v>
          </cell>
          <cell r="CI89">
            <v>24040.23</v>
          </cell>
          <cell r="CK89">
            <v>864222</v>
          </cell>
          <cell r="CL89">
            <v>0</v>
          </cell>
          <cell r="CM89">
            <v>0</v>
          </cell>
          <cell r="CN89">
            <v>0</v>
          </cell>
          <cell r="CO89">
            <v>0</v>
          </cell>
          <cell r="CP89">
            <v>0</v>
          </cell>
          <cell r="CQ89">
            <v>-33298</v>
          </cell>
          <cell r="CR89">
            <v>-22600</v>
          </cell>
          <cell r="CS89"/>
          <cell r="CT89">
            <v>891467.13</v>
          </cell>
          <cell r="CU89">
            <v>0</v>
          </cell>
          <cell r="CW89">
            <v>0</v>
          </cell>
          <cell r="CY89">
            <v>-55898</v>
          </cell>
          <cell r="DE89">
            <v>891467.13</v>
          </cell>
          <cell r="DF89">
            <v>0</v>
          </cell>
          <cell r="DG89">
            <v>22726.67</v>
          </cell>
          <cell r="DH89">
            <v>0</v>
          </cell>
          <cell r="DI89">
            <v>34557.5</v>
          </cell>
          <cell r="DJ89">
            <v>0</v>
          </cell>
          <cell r="DK89">
            <v>0</v>
          </cell>
          <cell r="DL89">
            <v>7940</v>
          </cell>
          <cell r="DM89">
            <v>0</v>
          </cell>
          <cell r="DN89">
            <v>7940</v>
          </cell>
          <cell r="DO89">
            <v>9397.7999999999993</v>
          </cell>
          <cell r="DP89">
            <v>2520</v>
          </cell>
          <cell r="DQ89">
            <v>0</v>
          </cell>
          <cell r="DR89">
            <v>10127.469999999999</v>
          </cell>
          <cell r="DS89">
            <v>3620</v>
          </cell>
          <cell r="DT89">
            <v>0</v>
          </cell>
          <cell r="DU89">
            <v>0</v>
          </cell>
          <cell r="DV89">
            <v>0</v>
          </cell>
          <cell r="DW89">
            <v>0</v>
          </cell>
          <cell r="DX89">
            <v>0</v>
          </cell>
          <cell r="DY89">
            <v>0</v>
          </cell>
          <cell r="DZ89">
            <v>0</v>
          </cell>
          <cell r="EA89">
            <v>55898</v>
          </cell>
          <cell r="EB89">
            <v>460</v>
          </cell>
          <cell r="EC89">
            <v>9352012</v>
          </cell>
          <cell r="ED89">
            <v>2012</v>
          </cell>
          <cell r="EE89" t="str">
            <v>Hundon Community Primary School</v>
          </cell>
          <cell r="EF89" t="str">
            <v>Mrs Sharon FitzGerald</v>
          </cell>
          <cell r="EG89" t="str">
            <v>admin@hundonschool.co.uk</v>
          </cell>
          <cell r="EH89" t="str">
            <v>'01440786217</v>
          </cell>
          <cell r="EI89" t="str">
            <v>YES</v>
          </cell>
          <cell r="EJ89">
            <v>9353026</v>
          </cell>
          <cell r="ET89" t="str">
            <v>Y</v>
          </cell>
          <cell r="EU89" t="str">
            <v>FINAL</v>
          </cell>
          <cell r="EV89" t="str">
            <v>Y</v>
          </cell>
          <cell r="EW89" t="str">
            <v>Accruals</v>
          </cell>
          <cell r="EX89" t="str">
            <v>N</v>
          </cell>
          <cell r="EY89" t="str">
            <v>N</v>
          </cell>
          <cell r="EZ89">
            <v>402322.18000000028</v>
          </cell>
          <cell r="FA89">
            <v>0</v>
          </cell>
          <cell r="FB89">
            <v>11117.36</v>
          </cell>
          <cell r="FC89">
            <v>891467.13</v>
          </cell>
          <cell r="FD89">
            <v>0</v>
          </cell>
          <cell r="FE89">
            <v>22726.67</v>
          </cell>
          <cell r="FF89">
            <v>0</v>
          </cell>
          <cell r="FG89">
            <v>34557.5</v>
          </cell>
          <cell r="FH89">
            <v>0</v>
          </cell>
          <cell r="FI89">
            <v>0</v>
          </cell>
          <cell r="FJ89">
            <v>0</v>
          </cell>
          <cell r="FK89">
            <v>7940</v>
          </cell>
          <cell r="FL89">
            <v>9397.7999999999993</v>
          </cell>
          <cell r="FM89">
            <v>2520</v>
          </cell>
          <cell r="FN89">
            <v>0</v>
          </cell>
          <cell r="FO89">
            <v>10127.469999999999</v>
          </cell>
          <cell r="FP89">
            <v>3620</v>
          </cell>
          <cell r="FQ89">
            <v>0</v>
          </cell>
          <cell r="FR89">
            <v>0</v>
          </cell>
          <cell r="FS89">
            <v>0</v>
          </cell>
          <cell r="FT89">
            <v>0</v>
          </cell>
          <cell r="FU89">
            <v>0</v>
          </cell>
          <cell r="FV89">
            <v>0</v>
          </cell>
          <cell r="FW89">
            <v>55898</v>
          </cell>
          <cell r="FX89">
            <v>504430.29</v>
          </cell>
          <cell r="FY89">
            <v>0</v>
          </cell>
          <cell r="FZ89">
            <v>162672.26</v>
          </cell>
          <cell r="GA89">
            <v>0</v>
          </cell>
          <cell r="GB89">
            <v>76750.22</v>
          </cell>
          <cell r="GC89">
            <v>0</v>
          </cell>
          <cell r="GD89">
            <v>11392.58</v>
          </cell>
          <cell r="GE89">
            <v>4790.62</v>
          </cell>
          <cell r="GF89">
            <v>4822.4699999999993</v>
          </cell>
          <cell r="GG89">
            <v>2364.4</v>
          </cell>
          <cell r="GH89">
            <v>0</v>
          </cell>
          <cell r="GI89">
            <v>38093.089999999997</v>
          </cell>
          <cell r="GJ89">
            <v>3080.64</v>
          </cell>
          <cell r="GK89">
            <v>20630.25</v>
          </cell>
          <cell r="GL89">
            <v>3461.54</v>
          </cell>
          <cell r="GM89">
            <v>30327.39</v>
          </cell>
          <cell r="GN89">
            <v>0</v>
          </cell>
          <cell r="GO89">
            <v>6407.98</v>
          </cell>
          <cell r="GP89">
            <v>42911.5</v>
          </cell>
          <cell r="GQ89">
            <v>21876.99</v>
          </cell>
          <cell r="GR89">
            <v>0</v>
          </cell>
          <cell r="GS89">
            <v>8620.65</v>
          </cell>
          <cell r="GT89">
            <v>2800</v>
          </cell>
          <cell r="GU89">
            <v>112.5</v>
          </cell>
          <cell r="GV89">
            <v>43880.65</v>
          </cell>
          <cell r="GW89">
            <v>0</v>
          </cell>
          <cell r="GX89">
            <v>23871.4</v>
          </cell>
          <cell r="GY89">
            <v>11735.36</v>
          </cell>
          <cell r="GZ89">
            <v>0</v>
          </cell>
          <cell r="HA89">
            <v>0</v>
          </cell>
          <cell r="HB89">
            <v>12055.36</v>
          </cell>
          <cell r="HC89">
            <v>0</v>
          </cell>
          <cell r="HD89">
            <v>0</v>
          </cell>
          <cell r="HE89">
            <v>43274.85</v>
          </cell>
          <cell r="HF89">
            <v>0</v>
          </cell>
          <cell r="HG89">
            <v>0</v>
          </cell>
          <cell r="HH89">
            <v>1</v>
          </cell>
          <cell r="HI89">
            <v>0</v>
          </cell>
          <cell r="HJ89">
            <v>23336.690000000002</v>
          </cell>
          <cell r="HK89">
            <v>1391.82</v>
          </cell>
          <cell r="HL89">
            <v>5623.47</v>
          </cell>
          <cell r="HM89">
            <v>403487</v>
          </cell>
          <cell r="HN89">
            <v>1.6100000001024455</v>
          </cell>
          <cell r="HO89">
            <v>24040.23</v>
          </cell>
        </row>
        <row r="90">
          <cell r="B90" t="str">
            <v>EE461</v>
          </cell>
          <cell r="C90">
            <v>-24339.5</v>
          </cell>
          <cell r="D90">
            <v>0</v>
          </cell>
          <cell r="E90">
            <v>-7200</v>
          </cell>
          <cell r="F90">
            <v>0</v>
          </cell>
          <cell r="G90">
            <v>-27492.5</v>
          </cell>
          <cell r="H90">
            <v>-48041</v>
          </cell>
          <cell r="I90">
            <v>-3639.64</v>
          </cell>
          <cell r="J90">
            <v>-37048</v>
          </cell>
          <cell r="K90">
            <v>-17617.04</v>
          </cell>
          <cell r="L90">
            <v>-8847</v>
          </cell>
          <cell r="M90">
            <v>0</v>
          </cell>
          <cell r="N90">
            <v>-19803.52</v>
          </cell>
          <cell r="O90">
            <v>-5412.21</v>
          </cell>
          <cell r="P90">
            <v>0</v>
          </cell>
          <cell r="Q90">
            <v>0</v>
          </cell>
          <cell r="R90">
            <v>0</v>
          </cell>
          <cell r="S90">
            <v>0</v>
          </cell>
          <cell r="T90">
            <v>450893.27</v>
          </cell>
          <cell r="U90">
            <v>0</v>
          </cell>
          <cell r="V90">
            <v>0</v>
          </cell>
          <cell r="W90">
            <v>36808.58</v>
          </cell>
          <cell r="X90">
            <v>49683.01</v>
          </cell>
          <cell r="Y90">
            <v>0</v>
          </cell>
          <cell r="Z90">
            <v>22669.02</v>
          </cell>
          <cell r="AA90">
            <v>27140.880000000001</v>
          </cell>
          <cell r="AB90">
            <v>182808.13</v>
          </cell>
          <cell r="AC90">
            <v>5875.21</v>
          </cell>
          <cell r="AD90">
            <v>0</v>
          </cell>
          <cell r="AE90">
            <v>7969.67</v>
          </cell>
          <cell r="AF90">
            <v>3630</v>
          </cell>
          <cell r="AG90">
            <v>2418.92</v>
          </cell>
          <cell r="AH90">
            <v>5028.72</v>
          </cell>
          <cell r="AI90">
            <v>33380.910000000003</v>
          </cell>
          <cell r="AJ90">
            <v>0</v>
          </cell>
          <cell r="AK90">
            <v>4787.59</v>
          </cell>
          <cell r="AL90">
            <v>40691.54</v>
          </cell>
          <cell r="AM90">
            <v>12810.67</v>
          </cell>
          <cell r="AN90">
            <v>0</v>
          </cell>
          <cell r="AO90">
            <v>8707.5300000000007</v>
          </cell>
          <cell r="AP90">
            <v>3780</v>
          </cell>
          <cell r="AQ90">
            <v>2374.65</v>
          </cell>
          <cell r="AR90">
            <v>58681.95</v>
          </cell>
          <cell r="AS90">
            <v>4310.7700000000004</v>
          </cell>
          <cell r="AT90">
            <v>8228.26</v>
          </cell>
          <cell r="AU90">
            <v>20723.63</v>
          </cell>
          <cell r="AV90">
            <v>0</v>
          </cell>
          <cell r="AW90">
            <v>1876.51</v>
          </cell>
          <cell r="AX90">
            <v>0</v>
          </cell>
          <cell r="AY90">
            <v>0</v>
          </cell>
          <cell r="AZ90">
            <v>-3223.16</v>
          </cell>
          <cell r="BA90">
            <v>6662.64</v>
          </cell>
          <cell r="BC90">
            <v>783940.65000000026</v>
          </cell>
          <cell r="BE90">
            <v>-19917.59</v>
          </cell>
          <cell r="BF90">
            <v>0</v>
          </cell>
          <cell r="BG90">
            <v>2250.75</v>
          </cell>
          <cell r="BH90">
            <v>0</v>
          </cell>
          <cell r="BI90">
            <v>2250.75</v>
          </cell>
          <cell r="BJ90">
            <v>0</v>
          </cell>
          <cell r="BK90">
            <v>0</v>
          </cell>
          <cell r="BL90">
            <v>0</v>
          </cell>
          <cell r="BM90">
            <v>2329</v>
          </cell>
          <cell r="BN90">
            <v>0</v>
          </cell>
          <cell r="BO90">
            <v>2329</v>
          </cell>
          <cell r="BP90">
            <v>-15337.84</v>
          </cell>
          <cell r="BR90">
            <v>3439.4800000000005</v>
          </cell>
          <cell r="BS90">
            <v>0</v>
          </cell>
          <cell r="BT90">
            <v>3439.4800000000005</v>
          </cell>
          <cell r="BU90">
            <v>-19803.52</v>
          </cell>
          <cell r="BV90">
            <v>44131.020000000004</v>
          </cell>
          <cell r="BX90">
            <v>799278.49000000011</v>
          </cell>
          <cell r="BY90">
            <v>783940.65000000014</v>
          </cell>
          <cell r="BZ90">
            <v>783940.65000000026</v>
          </cell>
          <cell r="CB90">
            <v>0</v>
          </cell>
          <cell r="CC90">
            <v>0</v>
          </cell>
          <cell r="CD90">
            <v>0</v>
          </cell>
          <cell r="CE90">
            <v>461</v>
          </cell>
          <cell r="CF90">
            <v>50605.349999999977</v>
          </cell>
          <cell r="CG90">
            <v>56623.509999999893</v>
          </cell>
          <cell r="CH90">
            <v>321.07000000000153</v>
          </cell>
          <cell r="CI90">
            <v>15658.91</v>
          </cell>
          <cell r="CK90">
            <v>805297</v>
          </cell>
          <cell r="CL90">
            <v>0</v>
          </cell>
          <cell r="CM90">
            <v>0</v>
          </cell>
          <cell r="CN90">
            <v>0</v>
          </cell>
          <cell r="CO90">
            <v>0</v>
          </cell>
          <cell r="CP90">
            <v>-3600</v>
          </cell>
          <cell r="CQ90">
            <v>-17611</v>
          </cell>
          <cell r="CR90">
            <v>-25630</v>
          </cell>
          <cell r="CS90"/>
          <cell r="CT90">
            <v>829636.5</v>
          </cell>
          <cell r="CU90">
            <v>-4800</v>
          </cell>
          <cell r="CW90">
            <v>0</v>
          </cell>
          <cell r="CY90">
            <v>-43241</v>
          </cell>
          <cell r="DE90">
            <v>829636.5</v>
          </cell>
          <cell r="DF90">
            <v>0</v>
          </cell>
          <cell r="DG90">
            <v>7200</v>
          </cell>
          <cell r="DH90">
            <v>0</v>
          </cell>
          <cell r="DI90">
            <v>27492.5</v>
          </cell>
          <cell r="DJ90">
            <v>4800</v>
          </cell>
          <cell r="DK90">
            <v>3639.64</v>
          </cell>
          <cell r="DL90">
            <v>37048</v>
          </cell>
          <cell r="DM90">
            <v>1073.2</v>
          </cell>
          <cell r="DN90">
            <v>35974.800000000003</v>
          </cell>
          <cell r="DO90">
            <v>17617.04</v>
          </cell>
          <cell r="DP90">
            <v>8847</v>
          </cell>
          <cell r="DQ90">
            <v>0</v>
          </cell>
          <cell r="DR90">
            <v>19803.52</v>
          </cell>
          <cell r="DS90">
            <v>5412.21</v>
          </cell>
          <cell r="DT90">
            <v>0</v>
          </cell>
          <cell r="DU90">
            <v>0</v>
          </cell>
          <cell r="DV90">
            <v>0</v>
          </cell>
          <cell r="DW90">
            <v>0</v>
          </cell>
          <cell r="DX90">
            <v>0</v>
          </cell>
          <cell r="DY90">
            <v>0</v>
          </cell>
          <cell r="DZ90">
            <v>0</v>
          </cell>
          <cell r="EA90">
            <v>43241</v>
          </cell>
          <cell r="EB90">
            <v>461</v>
          </cell>
          <cell r="EC90">
            <v>9352921</v>
          </cell>
          <cell r="ED90">
            <v>2921</v>
          </cell>
          <cell r="EE90" t="str">
            <v>Ickworth Park Primary School</v>
          </cell>
          <cell r="EF90" t="str">
            <v>Mrs Kirsten Steele</v>
          </cell>
          <cell r="EG90" t="str">
            <v>admin@ickworthpark.suffolk.sch.uk</v>
          </cell>
          <cell r="EH90" t="str">
            <v>'01284735337</v>
          </cell>
          <cell r="ET90" t="str">
            <v>Y</v>
          </cell>
          <cell r="EU90" t="str">
            <v>FINAL</v>
          </cell>
          <cell r="EV90" t="str">
            <v>Y</v>
          </cell>
          <cell r="EW90" t="str">
            <v>Accruals</v>
          </cell>
          <cell r="EX90" t="str">
            <v>N</v>
          </cell>
          <cell r="EY90" t="str">
            <v>N</v>
          </cell>
          <cell r="EZ90">
            <v>50605.349999999977</v>
          </cell>
          <cell r="FA90">
            <v>0</v>
          </cell>
          <cell r="FB90">
            <v>321.07000000000153</v>
          </cell>
          <cell r="FC90">
            <v>829636.5</v>
          </cell>
          <cell r="FD90">
            <v>0</v>
          </cell>
          <cell r="FE90">
            <v>7200</v>
          </cell>
          <cell r="FF90">
            <v>0</v>
          </cell>
          <cell r="FG90">
            <v>27492.5</v>
          </cell>
          <cell r="FH90">
            <v>4800</v>
          </cell>
          <cell r="FI90">
            <v>3639.64</v>
          </cell>
          <cell r="FJ90">
            <v>1073.2</v>
          </cell>
          <cell r="FK90">
            <v>35974.800000000003</v>
          </cell>
          <cell r="FL90">
            <v>17617.04</v>
          </cell>
          <cell r="FM90">
            <v>8847</v>
          </cell>
          <cell r="FN90">
            <v>0</v>
          </cell>
          <cell r="FO90">
            <v>19803.52</v>
          </cell>
          <cell r="FP90">
            <v>5412.21</v>
          </cell>
          <cell r="FQ90">
            <v>0</v>
          </cell>
          <cell r="FR90">
            <v>0</v>
          </cell>
          <cell r="FS90">
            <v>0</v>
          </cell>
          <cell r="FT90">
            <v>0</v>
          </cell>
          <cell r="FU90">
            <v>0</v>
          </cell>
          <cell r="FV90">
            <v>0</v>
          </cell>
          <cell r="FW90">
            <v>43241</v>
          </cell>
          <cell r="FX90">
            <v>450893.27</v>
          </cell>
          <cell r="FY90">
            <v>0</v>
          </cell>
          <cell r="FZ90">
            <v>178660.13000000003</v>
          </cell>
          <cell r="GA90">
            <v>36808.58</v>
          </cell>
          <cell r="GB90">
            <v>49683.01</v>
          </cell>
          <cell r="GC90">
            <v>0</v>
          </cell>
          <cell r="GD90">
            <v>45445.750000000022</v>
          </cell>
          <cell r="GE90">
            <v>4364.1499999999796</v>
          </cell>
          <cell r="GF90">
            <v>4148</v>
          </cell>
          <cell r="GG90">
            <v>5875.21</v>
          </cell>
          <cell r="GH90">
            <v>0</v>
          </cell>
          <cell r="GI90">
            <v>7969.67</v>
          </cell>
          <cell r="GJ90">
            <v>3630</v>
          </cell>
          <cell r="GK90">
            <v>2418.92</v>
          </cell>
          <cell r="GL90">
            <v>5028.72</v>
          </cell>
          <cell r="GM90">
            <v>33380.910000000003</v>
          </cell>
          <cell r="GN90">
            <v>0</v>
          </cell>
          <cell r="GO90">
            <v>4787.59</v>
          </cell>
          <cell r="GP90">
            <v>44131.020000000004</v>
          </cell>
          <cell r="GQ90">
            <v>12810.67</v>
          </cell>
          <cell r="GR90">
            <v>0</v>
          </cell>
          <cell r="GS90">
            <v>8707.5300000000007</v>
          </cell>
          <cell r="GT90">
            <v>3780</v>
          </cell>
          <cell r="GU90">
            <v>2374.65</v>
          </cell>
          <cell r="GV90">
            <v>58681.95</v>
          </cell>
          <cell r="GW90">
            <v>4310.7700000000004</v>
          </cell>
          <cell r="GX90">
            <v>8228.26</v>
          </cell>
          <cell r="GY90">
            <v>20723.63</v>
          </cell>
          <cell r="GZ90">
            <v>0</v>
          </cell>
          <cell r="HA90">
            <v>0</v>
          </cell>
          <cell r="HB90">
            <v>1876.51</v>
          </cell>
          <cell r="HC90">
            <v>0</v>
          </cell>
          <cell r="HD90">
            <v>0</v>
          </cell>
          <cell r="HE90">
            <v>19917.59</v>
          </cell>
          <cell r="HF90">
            <v>0</v>
          </cell>
          <cell r="HG90">
            <v>0</v>
          </cell>
          <cell r="HH90">
            <v>1</v>
          </cell>
          <cell r="HI90">
            <v>0</v>
          </cell>
          <cell r="HJ90">
            <v>2250.75</v>
          </cell>
          <cell r="HK90">
            <v>0</v>
          </cell>
          <cell r="HL90">
            <v>2329</v>
          </cell>
          <cell r="HM90">
            <v>25500</v>
          </cell>
          <cell r="HN90">
            <v>31123.859999999637</v>
          </cell>
          <cell r="HO90">
            <v>15658.91</v>
          </cell>
        </row>
        <row r="91">
          <cell r="B91" t="str">
            <v>EE466</v>
          </cell>
          <cell r="C91">
            <v>-44711.5</v>
          </cell>
          <cell r="D91">
            <v>0</v>
          </cell>
          <cell r="E91">
            <v>-66233.34</v>
          </cell>
          <cell r="F91">
            <v>0</v>
          </cell>
          <cell r="G91">
            <v>-79981.25</v>
          </cell>
          <cell r="H91">
            <v>-56890.6</v>
          </cell>
          <cell r="I91">
            <v>-788.05</v>
          </cell>
          <cell r="J91">
            <v>-13769.19</v>
          </cell>
          <cell r="K91">
            <v>-15988.95</v>
          </cell>
          <cell r="L91">
            <v>-1596</v>
          </cell>
          <cell r="M91">
            <v>-91.94</v>
          </cell>
          <cell r="N91">
            <v>-8991.1</v>
          </cell>
          <cell r="O91">
            <v>-6000</v>
          </cell>
          <cell r="P91">
            <v>0</v>
          </cell>
          <cell r="Q91">
            <v>0</v>
          </cell>
          <cell r="R91">
            <v>0</v>
          </cell>
          <cell r="S91">
            <v>0</v>
          </cell>
          <cell r="T91">
            <v>691665.82</v>
          </cell>
          <cell r="U91">
            <v>1171.9100000000001</v>
          </cell>
          <cell r="V91">
            <v>0</v>
          </cell>
          <cell r="W91">
            <v>38735.83</v>
          </cell>
          <cell r="X91">
            <v>86677.54</v>
          </cell>
          <cell r="Y91">
            <v>0</v>
          </cell>
          <cell r="Z91">
            <v>54442.78</v>
          </cell>
          <cell r="AA91">
            <v>7357.79</v>
          </cell>
          <cell r="AB91">
            <v>327145.73</v>
          </cell>
          <cell r="AC91">
            <v>10506.93</v>
          </cell>
          <cell r="AD91">
            <v>9499.82</v>
          </cell>
          <cell r="AE91">
            <v>18482.43</v>
          </cell>
          <cell r="AF91">
            <v>3082.44</v>
          </cell>
          <cell r="AG91">
            <v>446.29</v>
          </cell>
          <cell r="AH91">
            <v>2479.73</v>
          </cell>
          <cell r="AI91">
            <v>34833.14</v>
          </cell>
          <cell r="AJ91">
            <v>0</v>
          </cell>
          <cell r="AK91">
            <v>6495.2</v>
          </cell>
          <cell r="AL91">
            <v>81481.48</v>
          </cell>
          <cell r="AM91">
            <v>1760.75</v>
          </cell>
          <cell r="AN91">
            <v>0</v>
          </cell>
          <cell r="AO91">
            <v>13056.27</v>
          </cell>
          <cell r="AP91">
            <v>6090</v>
          </cell>
          <cell r="AQ91">
            <v>15346.4</v>
          </cell>
          <cell r="AR91">
            <v>61190.14</v>
          </cell>
          <cell r="AS91">
            <v>9067</v>
          </cell>
          <cell r="AT91">
            <v>169.32</v>
          </cell>
          <cell r="AU91">
            <v>18299.310000000001</v>
          </cell>
          <cell r="AV91">
            <v>0</v>
          </cell>
          <cell r="AW91">
            <v>0</v>
          </cell>
          <cell r="AX91">
            <v>0</v>
          </cell>
          <cell r="AY91">
            <v>0</v>
          </cell>
          <cell r="AZ91">
            <v>-14598.26</v>
          </cell>
          <cell r="BA91">
            <v>10491.99</v>
          </cell>
          <cell r="BC91">
            <v>1183371.48</v>
          </cell>
          <cell r="BE91">
            <v>-22704.18</v>
          </cell>
          <cell r="BF91">
            <v>0</v>
          </cell>
          <cell r="BG91">
            <v>5739.8</v>
          </cell>
          <cell r="BH91">
            <v>0</v>
          </cell>
          <cell r="BI91">
            <v>5739.8</v>
          </cell>
          <cell r="BJ91">
            <v>0</v>
          </cell>
          <cell r="BK91">
            <v>0</v>
          </cell>
          <cell r="BL91">
            <v>0</v>
          </cell>
          <cell r="BM91">
            <v>0</v>
          </cell>
          <cell r="BN91">
            <v>0</v>
          </cell>
          <cell r="BO91">
            <v>0</v>
          </cell>
          <cell r="BP91">
            <v>-16964.38</v>
          </cell>
          <cell r="BR91">
            <v>-4106.2700000000004</v>
          </cell>
          <cell r="BS91">
            <v>-4106.2700000000004</v>
          </cell>
          <cell r="BT91">
            <v>0</v>
          </cell>
          <cell r="BU91">
            <v>-13097.37</v>
          </cell>
          <cell r="BV91">
            <v>81481.48</v>
          </cell>
          <cell r="BX91">
            <v>1200335.8599999999</v>
          </cell>
          <cell r="BY91">
            <v>1183371.48</v>
          </cell>
          <cell r="BZ91">
            <v>1183371.48</v>
          </cell>
          <cell r="CB91">
            <v>0</v>
          </cell>
          <cell r="CC91">
            <v>0</v>
          </cell>
          <cell r="CD91">
            <v>0</v>
          </cell>
          <cell r="CE91">
            <v>466</v>
          </cell>
          <cell r="CF91">
            <v>180284.74</v>
          </cell>
          <cell r="CG91">
            <v>166707.14000000013</v>
          </cell>
          <cell r="CH91">
            <v>7184.09</v>
          </cell>
          <cell r="CI91">
            <v>24148.47</v>
          </cell>
          <cell r="CK91">
            <v>1186758</v>
          </cell>
          <cell r="CL91">
            <v>0</v>
          </cell>
          <cell r="CM91">
            <v>0</v>
          </cell>
          <cell r="CN91">
            <v>0</v>
          </cell>
          <cell r="CO91">
            <v>0</v>
          </cell>
          <cell r="CP91">
            <v>-3000</v>
          </cell>
          <cell r="CQ91">
            <v>-18352</v>
          </cell>
          <cell r="CR91">
            <v>-35603</v>
          </cell>
          <cell r="CS91"/>
          <cell r="CT91">
            <v>1231469.5</v>
          </cell>
          <cell r="CU91">
            <v>-2935.5999999999985</v>
          </cell>
          <cell r="CW91">
            <v>0</v>
          </cell>
          <cell r="CY91">
            <v>-53955</v>
          </cell>
          <cell r="DE91">
            <v>1231469.5</v>
          </cell>
          <cell r="DF91">
            <v>0</v>
          </cell>
          <cell r="DG91">
            <v>66233.34</v>
          </cell>
          <cell r="DH91">
            <v>0</v>
          </cell>
          <cell r="DI91">
            <v>79981.25</v>
          </cell>
          <cell r="DJ91">
            <v>2935.6</v>
          </cell>
          <cell r="DK91">
            <v>788.05</v>
          </cell>
          <cell r="DL91">
            <v>13769.19</v>
          </cell>
          <cell r="DM91">
            <v>214.5</v>
          </cell>
          <cell r="DN91">
            <v>13554.69</v>
          </cell>
          <cell r="DO91">
            <v>15988.95</v>
          </cell>
          <cell r="DP91">
            <v>1596</v>
          </cell>
          <cell r="DQ91">
            <v>91.94</v>
          </cell>
          <cell r="DR91">
            <v>13097.37</v>
          </cell>
          <cell r="DS91">
            <v>6000</v>
          </cell>
          <cell r="DT91">
            <v>0</v>
          </cell>
          <cell r="DU91">
            <v>0</v>
          </cell>
          <cell r="DV91">
            <v>0</v>
          </cell>
          <cell r="DW91">
            <v>0</v>
          </cell>
          <cell r="DX91">
            <v>0</v>
          </cell>
          <cell r="DY91">
            <v>0</v>
          </cell>
          <cell r="DZ91">
            <v>0</v>
          </cell>
          <cell r="EA91">
            <v>53955</v>
          </cell>
          <cell r="EB91">
            <v>466</v>
          </cell>
          <cell r="EC91">
            <v>9352013</v>
          </cell>
          <cell r="ED91">
            <v>2013</v>
          </cell>
          <cell r="EE91" t="str">
            <v>Lakenheath Community Primary School</v>
          </cell>
          <cell r="EF91" t="str">
            <v>Mr Michael Tingey</v>
          </cell>
          <cell r="EG91" t="str">
            <v>admin@lakenheath.suffolk.sch.uk</v>
          </cell>
          <cell r="EH91" t="str">
            <v>'01842860256</v>
          </cell>
          <cell r="ET91" t="str">
            <v>Y</v>
          </cell>
          <cell r="EU91" t="str">
            <v>FINAL</v>
          </cell>
          <cell r="EV91" t="str">
            <v>Y</v>
          </cell>
          <cell r="EW91" t="str">
            <v>Accruals</v>
          </cell>
          <cell r="EX91" t="str">
            <v>N</v>
          </cell>
          <cell r="EY91" t="str">
            <v>N</v>
          </cell>
          <cell r="EZ91">
            <v>180284.74</v>
          </cell>
          <cell r="FA91">
            <v>0</v>
          </cell>
          <cell r="FB91">
            <v>7184.09</v>
          </cell>
          <cell r="FC91">
            <v>1231469.5</v>
          </cell>
          <cell r="FD91">
            <v>0</v>
          </cell>
          <cell r="FE91">
            <v>66233.34</v>
          </cell>
          <cell r="FF91">
            <v>0</v>
          </cell>
          <cell r="FG91">
            <v>79981.25</v>
          </cell>
          <cell r="FH91">
            <v>2935.6</v>
          </cell>
          <cell r="FI91">
            <v>788.05</v>
          </cell>
          <cell r="FJ91">
            <v>214.5</v>
          </cell>
          <cell r="FK91">
            <v>13554.69</v>
          </cell>
          <cell r="FL91">
            <v>15988.95</v>
          </cell>
          <cell r="FM91">
            <v>1596</v>
          </cell>
          <cell r="FN91">
            <v>91.94</v>
          </cell>
          <cell r="FO91">
            <v>13097.37</v>
          </cell>
          <cell r="FP91">
            <v>6000</v>
          </cell>
          <cell r="FQ91">
            <v>0</v>
          </cell>
          <cell r="FR91">
            <v>0</v>
          </cell>
          <cell r="FS91">
            <v>0</v>
          </cell>
          <cell r="FT91">
            <v>0</v>
          </cell>
          <cell r="FU91">
            <v>0</v>
          </cell>
          <cell r="FV91">
            <v>0</v>
          </cell>
          <cell r="FW91">
            <v>53955</v>
          </cell>
          <cell r="FX91">
            <v>691665.82</v>
          </cell>
          <cell r="FY91">
            <v>1171.9100000000001</v>
          </cell>
          <cell r="FZ91">
            <v>332256.55</v>
          </cell>
          <cell r="GA91">
            <v>38735.83</v>
          </cell>
          <cell r="GB91">
            <v>86677.54</v>
          </cell>
          <cell r="GC91">
            <v>0</v>
          </cell>
          <cell r="GD91">
            <v>54442.78</v>
          </cell>
          <cell r="GE91">
            <v>7357.79</v>
          </cell>
          <cell r="GF91">
            <v>4389</v>
          </cell>
          <cell r="GG91">
            <v>10506.93</v>
          </cell>
          <cell r="GH91">
            <v>0</v>
          </cell>
          <cell r="GI91">
            <v>18482.43</v>
          </cell>
          <cell r="GJ91">
            <v>3082.44</v>
          </cell>
          <cell r="GK91">
            <v>446.29</v>
          </cell>
          <cell r="GL91">
            <v>2479.73</v>
          </cell>
          <cell r="GM91">
            <v>34833.14</v>
          </cell>
          <cell r="GN91">
            <v>0</v>
          </cell>
          <cell r="GO91">
            <v>6495.2</v>
          </cell>
          <cell r="GP91">
            <v>81481.48</v>
          </cell>
          <cell r="GQ91">
            <v>1760.75</v>
          </cell>
          <cell r="GR91">
            <v>0</v>
          </cell>
          <cell r="GS91">
            <v>13056.27</v>
          </cell>
          <cell r="GT91">
            <v>6090</v>
          </cell>
          <cell r="GU91">
            <v>15346.4</v>
          </cell>
          <cell r="GV91">
            <v>61190.14</v>
          </cell>
          <cell r="GW91">
            <v>9067</v>
          </cell>
          <cell r="GX91">
            <v>169.32</v>
          </cell>
          <cell r="GY91">
            <v>18299.310000000001</v>
          </cell>
          <cell r="GZ91">
            <v>0</v>
          </cell>
          <cell r="HA91">
            <v>0</v>
          </cell>
          <cell r="HB91">
            <v>0</v>
          </cell>
          <cell r="HC91">
            <v>0</v>
          </cell>
          <cell r="HD91">
            <v>0</v>
          </cell>
          <cell r="HE91">
            <v>22704.18</v>
          </cell>
          <cell r="HF91">
            <v>0</v>
          </cell>
          <cell r="HG91">
            <v>0</v>
          </cell>
          <cell r="HH91">
            <v>1</v>
          </cell>
          <cell r="HI91">
            <v>0</v>
          </cell>
          <cell r="HJ91">
            <v>5739.8</v>
          </cell>
          <cell r="HK91">
            <v>0</v>
          </cell>
          <cell r="HL91">
            <v>0</v>
          </cell>
          <cell r="HM91">
            <v>140440</v>
          </cell>
          <cell r="HN91">
            <v>26266.880000000121</v>
          </cell>
          <cell r="HO91">
            <v>24148.47</v>
          </cell>
        </row>
        <row r="92">
          <cell r="B92" t="str">
            <v>EE467</v>
          </cell>
          <cell r="C92">
            <v>-21529.759999999998</v>
          </cell>
          <cell r="D92">
            <v>0</v>
          </cell>
          <cell r="E92">
            <v>-20533.34</v>
          </cell>
          <cell r="F92">
            <v>0</v>
          </cell>
          <cell r="G92">
            <v>-29682.5</v>
          </cell>
          <cell r="H92">
            <v>-26870</v>
          </cell>
          <cell r="I92">
            <v>-19477.36</v>
          </cell>
          <cell r="J92">
            <v>-7693.8</v>
          </cell>
          <cell r="K92">
            <v>-4247.75</v>
          </cell>
          <cell r="L92">
            <v>0</v>
          </cell>
          <cell r="M92">
            <v>0</v>
          </cell>
          <cell r="N92">
            <v>-10603.1</v>
          </cell>
          <cell r="O92">
            <v>-750</v>
          </cell>
          <cell r="P92">
            <v>0</v>
          </cell>
          <cell r="Q92">
            <v>0</v>
          </cell>
          <cell r="R92">
            <v>0</v>
          </cell>
          <cell r="S92">
            <v>0</v>
          </cell>
          <cell r="T92">
            <v>330943.58</v>
          </cell>
          <cell r="U92">
            <v>0</v>
          </cell>
          <cell r="V92">
            <v>0</v>
          </cell>
          <cell r="W92">
            <v>17588.61</v>
          </cell>
          <cell r="X92">
            <v>37298.57</v>
          </cell>
          <cell r="Y92">
            <v>0</v>
          </cell>
          <cell r="Z92">
            <v>5925.5</v>
          </cell>
          <cell r="AA92">
            <v>6683.51</v>
          </cell>
          <cell r="AB92">
            <v>146061.97</v>
          </cell>
          <cell r="AC92">
            <v>649.75</v>
          </cell>
          <cell r="AD92">
            <v>0</v>
          </cell>
          <cell r="AE92">
            <v>24653.57</v>
          </cell>
          <cell r="AF92">
            <v>530.30999999999995</v>
          </cell>
          <cell r="AG92">
            <v>1119.6600000000001</v>
          </cell>
          <cell r="AH92">
            <v>1857.49</v>
          </cell>
          <cell r="AI92">
            <v>12020.79</v>
          </cell>
          <cell r="AJ92">
            <v>0</v>
          </cell>
          <cell r="AK92">
            <v>2179.2600000000002</v>
          </cell>
          <cell r="AL92">
            <v>24098.48</v>
          </cell>
          <cell r="AM92">
            <v>13068.35</v>
          </cell>
          <cell r="AN92">
            <v>0</v>
          </cell>
          <cell r="AO92">
            <v>10460.790000000001</v>
          </cell>
          <cell r="AP92">
            <v>2260</v>
          </cell>
          <cell r="AQ92">
            <v>20</v>
          </cell>
          <cell r="AR92">
            <v>24341.14</v>
          </cell>
          <cell r="AS92">
            <v>-500</v>
          </cell>
          <cell r="AT92">
            <v>6677.4</v>
          </cell>
          <cell r="AU92">
            <v>14933.21</v>
          </cell>
          <cell r="AV92">
            <v>0</v>
          </cell>
          <cell r="AW92">
            <v>227</v>
          </cell>
          <cell r="AX92">
            <v>0</v>
          </cell>
          <cell r="AY92">
            <v>0</v>
          </cell>
          <cell r="AZ92">
            <v>-730.05</v>
          </cell>
          <cell r="BA92">
            <v>484</v>
          </cell>
          <cell r="BC92">
            <v>517260.25000000017</v>
          </cell>
          <cell r="BE92">
            <v>-17538.03</v>
          </cell>
          <cell r="BF92">
            <v>-6667</v>
          </cell>
          <cell r="BG92">
            <v>0</v>
          </cell>
          <cell r="BH92">
            <v>0</v>
          </cell>
          <cell r="BI92">
            <v>0</v>
          </cell>
          <cell r="BJ92">
            <v>0</v>
          </cell>
          <cell r="BK92">
            <v>0</v>
          </cell>
          <cell r="BL92">
            <v>0</v>
          </cell>
          <cell r="BM92">
            <v>0</v>
          </cell>
          <cell r="BN92">
            <v>0</v>
          </cell>
          <cell r="BO92">
            <v>0</v>
          </cell>
          <cell r="BP92">
            <v>-24205.03</v>
          </cell>
          <cell r="BR92">
            <v>-246.04999999999995</v>
          </cell>
          <cell r="BS92">
            <v>-246.04999999999995</v>
          </cell>
          <cell r="BT92">
            <v>0</v>
          </cell>
          <cell r="BU92">
            <v>-10849.15</v>
          </cell>
          <cell r="BV92">
            <v>24098.48</v>
          </cell>
          <cell r="BX92">
            <v>541465.2799999998</v>
          </cell>
          <cell r="BY92">
            <v>517260.24999999977</v>
          </cell>
          <cell r="BZ92">
            <v>517260.25000000017</v>
          </cell>
          <cell r="CB92">
            <v>0</v>
          </cell>
          <cell r="CC92">
            <v>0</v>
          </cell>
          <cell r="CD92">
            <v>0</v>
          </cell>
          <cell r="CE92">
            <v>467</v>
          </cell>
          <cell r="CF92">
            <v>159330.2300000001</v>
          </cell>
          <cell r="CG92">
            <v>218304.71999999986</v>
          </cell>
          <cell r="CH92">
            <v>13403.23</v>
          </cell>
          <cell r="CI92">
            <v>37608.259999999995</v>
          </cell>
          <cell r="CK92">
            <v>600440</v>
          </cell>
          <cell r="CL92">
            <v>0</v>
          </cell>
          <cell r="CM92">
            <v>0</v>
          </cell>
          <cell r="CN92">
            <v>0</v>
          </cell>
          <cell r="CO92">
            <v>0</v>
          </cell>
          <cell r="CP92">
            <v>0</v>
          </cell>
          <cell r="CQ92">
            <v>-17025</v>
          </cell>
          <cell r="CR92">
            <v>-9845</v>
          </cell>
          <cell r="CS92"/>
          <cell r="CT92">
            <v>621969.76</v>
          </cell>
          <cell r="CU92">
            <v>0</v>
          </cell>
          <cell r="CW92">
            <v>0</v>
          </cell>
          <cell r="CY92">
            <v>-26870</v>
          </cell>
          <cell r="DE92">
            <v>621969.76</v>
          </cell>
          <cell r="DF92">
            <v>0</v>
          </cell>
          <cell r="DG92">
            <v>20533.34</v>
          </cell>
          <cell r="DH92">
            <v>0</v>
          </cell>
          <cell r="DI92">
            <v>29682.5</v>
          </cell>
          <cell r="DJ92">
            <v>0</v>
          </cell>
          <cell r="DK92">
            <v>19477.36</v>
          </cell>
          <cell r="DL92">
            <v>7693.8</v>
          </cell>
          <cell r="DM92">
            <v>0</v>
          </cell>
          <cell r="DN92">
            <v>7693.8</v>
          </cell>
          <cell r="DO92">
            <v>4247.75</v>
          </cell>
          <cell r="DP92">
            <v>0</v>
          </cell>
          <cell r="DQ92">
            <v>0</v>
          </cell>
          <cell r="DR92">
            <v>10849.15</v>
          </cell>
          <cell r="DS92">
            <v>750</v>
          </cell>
          <cell r="DT92">
            <v>0</v>
          </cell>
          <cell r="DU92">
            <v>0</v>
          </cell>
          <cell r="DV92">
            <v>0</v>
          </cell>
          <cell r="DW92">
            <v>0</v>
          </cell>
          <cell r="DX92">
            <v>0</v>
          </cell>
          <cell r="DY92">
            <v>0</v>
          </cell>
          <cell r="DZ92">
            <v>0</v>
          </cell>
          <cell r="EA92">
            <v>26870</v>
          </cell>
          <cell r="EB92">
            <v>467</v>
          </cell>
          <cell r="EC92">
            <v>9352015</v>
          </cell>
          <cell r="ED92">
            <v>2015</v>
          </cell>
          <cell r="EE92" t="str">
            <v>Lavenham Community Primary School</v>
          </cell>
          <cell r="EF92" t="str">
            <v>Mr Rory Michael</v>
          </cell>
          <cell r="EG92" t="str">
            <v>admin@lavenham.suffolk.sch.uk</v>
          </cell>
          <cell r="EH92" t="str">
            <v>'01787247350</v>
          </cell>
          <cell r="ET92" t="str">
            <v>Y</v>
          </cell>
          <cell r="EU92" t="str">
            <v>FINAL</v>
          </cell>
          <cell r="EV92" t="str">
            <v>Y</v>
          </cell>
          <cell r="EW92" t="str">
            <v>Accruals</v>
          </cell>
          <cell r="EX92" t="str">
            <v>N</v>
          </cell>
          <cell r="EY92" t="str">
            <v>N</v>
          </cell>
          <cell r="EZ92">
            <v>159330.2300000001</v>
          </cell>
          <cell r="FA92">
            <v>0</v>
          </cell>
          <cell r="FB92">
            <v>13403.23</v>
          </cell>
          <cell r="FC92">
            <v>621969.76</v>
          </cell>
          <cell r="FD92">
            <v>0</v>
          </cell>
          <cell r="FE92">
            <v>20533.34</v>
          </cell>
          <cell r="FF92">
            <v>0</v>
          </cell>
          <cell r="FG92">
            <v>29682.5</v>
          </cell>
          <cell r="FH92">
            <v>0</v>
          </cell>
          <cell r="FI92">
            <v>19477.36</v>
          </cell>
          <cell r="FJ92">
            <v>0</v>
          </cell>
          <cell r="FK92">
            <v>7693.8</v>
          </cell>
          <cell r="FL92">
            <v>4247.75</v>
          </cell>
          <cell r="FM92">
            <v>0</v>
          </cell>
          <cell r="FN92">
            <v>0</v>
          </cell>
          <cell r="FO92">
            <v>10849.15</v>
          </cell>
          <cell r="FP92">
            <v>750</v>
          </cell>
          <cell r="FQ92">
            <v>0</v>
          </cell>
          <cell r="FR92">
            <v>0</v>
          </cell>
          <cell r="FS92">
            <v>0</v>
          </cell>
          <cell r="FT92">
            <v>0</v>
          </cell>
          <cell r="FU92">
            <v>0</v>
          </cell>
          <cell r="FV92">
            <v>0</v>
          </cell>
          <cell r="FW92">
            <v>26870</v>
          </cell>
          <cell r="FX92">
            <v>330943.58</v>
          </cell>
          <cell r="FY92">
            <v>0</v>
          </cell>
          <cell r="FZ92">
            <v>142577.85</v>
          </cell>
          <cell r="GA92">
            <v>17588.61</v>
          </cell>
          <cell r="GB92">
            <v>37298.57</v>
          </cell>
          <cell r="GC92">
            <v>0</v>
          </cell>
          <cell r="GD92">
            <v>8707.39</v>
          </cell>
          <cell r="GE92">
            <v>3401.6200000000003</v>
          </cell>
          <cell r="GF92">
            <v>3484.12</v>
          </cell>
          <cell r="GG92">
            <v>649.75</v>
          </cell>
          <cell r="GH92">
            <v>0</v>
          </cell>
          <cell r="GI92">
            <v>24653.57</v>
          </cell>
          <cell r="GJ92">
            <v>530.30999999999995</v>
          </cell>
          <cell r="GK92">
            <v>1119.6600000000001</v>
          </cell>
          <cell r="GL92">
            <v>1857.49</v>
          </cell>
          <cell r="GM92">
            <v>12020.79</v>
          </cell>
          <cell r="GN92">
            <v>0</v>
          </cell>
          <cell r="GO92">
            <v>2179.2600000000002</v>
          </cell>
          <cell r="GP92">
            <v>24098.48</v>
          </cell>
          <cell r="GQ92">
            <v>13068.35</v>
          </cell>
          <cell r="GR92">
            <v>0</v>
          </cell>
          <cell r="GS92">
            <v>10460.790000000001</v>
          </cell>
          <cell r="GT92">
            <v>2260</v>
          </cell>
          <cell r="GU92">
            <v>20</v>
          </cell>
          <cell r="GV92">
            <v>24341.14</v>
          </cell>
          <cell r="GW92">
            <v>0</v>
          </cell>
          <cell r="GX92">
            <v>6677.4</v>
          </cell>
          <cell r="GY92">
            <v>14933.21</v>
          </cell>
          <cell r="GZ92">
            <v>0</v>
          </cell>
          <cell r="HA92">
            <v>0</v>
          </cell>
          <cell r="HB92">
            <v>227</v>
          </cell>
          <cell r="HC92">
            <v>0</v>
          </cell>
          <cell r="HD92">
            <v>0</v>
          </cell>
          <cell r="HE92">
            <v>17538.03</v>
          </cell>
          <cell r="HF92">
            <v>6667</v>
          </cell>
          <cell r="HG92">
            <v>0</v>
          </cell>
          <cell r="HH92">
            <v>1</v>
          </cell>
          <cell r="HI92">
            <v>0</v>
          </cell>
          <cell r="HJ92">
            <v>0</v>
          </cell>
          <cell r="HK92">
            <v>0</v>
          </cell>
          <cell r="HL92">
            <v>0</v>
          </cell>
          <cell r="HM92">
            <v>0</v>
          </cell>
          <cell r="HN92">
            <v>218304.94999999984</v>
          </cell>
          <cell r="HO92">
            <v>37608.26</v>
          </cell>
        </row>
        <row r="93">
          <cell r="B93" t="str">
            <v>EE468</v>
          </cell>
          <cell r="C93">
            <v>-25428.63</v>
          </cell>
          <cell r="D93">
            <v>0</v>
          </cell>
          <cell r="E93">
            <v>-17399.990000000002</v>
          </cell>
          <cell r="F93">
            <v>0</v>
          </cell>
          <cell r="G93">
            <v>-41127.5</v>
          </cell>
          <cell r="H93">
            <v>-158484.87</v>
          </cell>
          <cell r="I93">
            <v>-788.05</v>
          </cell>
          <cell r="J93">
            <v>-52940.22</v>
          </cell>
          <cell r="K93">
            <v>-21796.27</v>
          </cell>
          <cell r="L93">
            <v>0</v>
          </cell>
          <cell r="M93">
            <v>-2220</v>
          </cell>
          <cell r="N93">
            <v>-8689.83</v>
          </cell>
          <cell r="O93">
            <v>-6098.41</v>
          </cell>
          <cell r="P93">
            <v>0</v>
          </cell>
          <cell r="Q93">
            <v>0</v>
          </cell>
          <cell r="R93">
            <v>0</v>
          </cell>
          <cell r="S93">
            <v>0</v>
          </cell>
          <cell r="T93">
            <v>477218.18</v>
          </cell>
          <cell r="U93">
            <v>10843.68</v>
          </cell>
          <cell r="V93">
            <v>0</v>
          </cell>
          <cell r="W93">
            <v>0</v>
          </cell>
          <cell r="X93">
            <v>48043.37</v>
          </cell>
          <cell r="Y93">
            <v>0</v>
          </cell>
          <cell r="Z93">
            <v>0</v>
          </cell>
          <cell r="AA93">
            <v>4434.76</v>
          </cell>
          <cell r="AB93">
            <v>191740.06</v>
          </cell>
          <cell r="AC93">
            <v>2434.25</v>
          </cell>
          <cell r="AD93">
            <v>855.5</v>
          </cell>
          <cell r="AE93">
            <v>16032.23</v>
          </cell>
          <cell r="AF93">
            <v>6679.25</v>
          </cell>
          <cell r="AG93">
            <v>17377.16</v>
          </cell>
          <cell r="AH93">
            <v>-47.08</v>
          </cell>
          <cell r="AI93">
            <v>21526.14</v>
          </cell>
          <cell r="AJ93">
            <v>0</v>
          </cell>
          <cell r="AK93">
            <v>3760.03</v>
          </cell>
          <cell r="AL93">
            <v>34425.06</v>
          </cell>
          <cell r="AM93">
            <v>9077.76</v>
          </cell>
          <cell r="AN93">
            <v>0</v>
          </cell>
          <cell r="AO93">
            <v>8022.76</v>
          </cell>
          <cell r="AP93">
            <v>3420</v>
          </cell>
          <cell r="AQ93">
            <v>12312.71</v>
          </cell>
          <cell r="AR93">
            <v>58570.14</v>
          </cell>
          <cell r="AS93">
            <v>0</v>
          </cell>
          <cell r="AT93">
            <v>21119.34</v>
          </cell>
          <cell r="AU93">
            <v>14889.09</v>
          </cell>
          <cell r="AV93">
            <v>0</v>
          </cell>
          <cell r="AW93">
            <v>1917.68</v>
          </cell>
          <cell r="AX93">
            <v>0</v>
          </cell>
          <cell r="AY93">
            <v>0</v>
          </cell>
          <cell r="AZ93">
            <v>-4253.88</v>
          </cell>
          <cell r="BA93">
            <v>3387.31</v>
          </cell>
          <cell r="BC93">
            <v>623323.17000000016</v>
          </cell>
          <cell r="BE93">
            <v>-19354.010000000002</v>
          </cell>
          <cell r="BF93">
            <v>0</v>
          </cell>
          <cell r="BG93">
            <v>13865.45</v>
          </cell>
          <cell r="BH93">
            <v>0</v>
          </cell>
          <cell r="BI93">
            <v>13865.45</v>
          </cell>
          <cell r="BJ93">
            <v>0</v>
          </cell>
          <cell r="BK93">
            <v>0</v>
          </cell>
          <cell r="BL93">
            <v>0</v>
          </cell>
          <cell r="BM93">
            <v>0</v>
          </cell>
          <cell r="BN93">
            <v>0</v>
          </cell>
          <cell r="BO93">
            <v>0</v>
          </cell>
          <cell r="BP93">
            <v>-5488.5600000000013</v>
          </cell>
          <cell r="BR93">
            <v>-866.57000000000016</v>
          </cell>
          <cell r="BS93">
            <v>-866.57000000000016</v>
          </cell>
          <cell r="BT93">
            <v>0</v>
          </cell>
          <cell r="BU93">
            <v>-9556.4</v>
          </cell>
          <cell r="BV93">
            <v>34425.06</v>
          </cell>
          <cell r="BX93">
            <v>628811.73</v>
          </cell>
          <cell r="BY93">
            <v>623323.16999999993</v>
          </cell>
          <cell r="BZ93">
            <v>623323.17000000016</v>
          </cell>
          <cell r="CB93">
            <v>0</v>
          </cell>
          <cell r="CC93">
            <v>0</v>
          </cell>
          <cell r="CD93">
            <v>0</v>
          </cell>
          <cell r="CE93">
            <v>468</v>
          </cell>
          <cell r="CF93">
            <v>185644.86</v>
          </cell>
          <cell r="CG93">
            <v>263230.26999999967</v>
          </cell>
          <cell r="CH93">
            <v>2071.6799999999998</v>
          </cell>
          <cell r="CI93">
            <v>7560.239999999998</v>
          </cell>
          <cell r="CK93">
            <v>706397</v>
          </cell>
          <cell r="CL93">
            <v>0</v>
          </cell>
          <cell r="CM93">
            <v>0</v>
          </cell>
          <cell r="CN93">
            <v>0</v>
          </cell>
          <cell r="CO93">
            <v>0</v>
          </cell>
          <cell r="CP93">
            <v>0</v>
          </cell>
          <cell r="CQ93">
            <v>-17433</v>
          </cell>
          <cell r="CR93">
            <v>-25444</v>
          </cell>
          <cell r="CS93"/>
          <cell r="CT93">
            <v>731825.63</v>
          </cell>
          <cell r="CU93">
            <v>-115607.87</v>
          </cell>
          <cell r="CW93">
            <v>0</v>
          </cell>
          <cell r="CY93">
            <v>-42877</v>
          </cell>
          <cell r="DE93">
            <v>731825.63</v>
          </cell>
          <cell r="DF93">
            <v>0</v>
          </cell>
          <cell r="DG93">
            <v>17399.990000000002</v>
          </cell>
          <cell r="DH93">
            <v>0</v>
          </cell>
          <cell r="DI93">
            <v>41127.5</v>
          </cell>
          <cell r="DJ93">
            <v>115607.87</v>
          </cell>
          <cell r="DK93">
            <v>788.05</v>
          </cell>
          <cell r="DL93">
            <v>52940.22</v>
          </cell>
          <cell r="DM93">
            <v>0</v>
          </cell>
          <cell r="DN93">
            <v>52940.22</v>
          </cell>
          <cell r="DO93">
            <v>21796.27</v>
          </cell>
          <cell r="DP93">
            <v>0</v>
          </cell>
          <cell r="DQ93">
            <v>2220</v>
          </cell>
          <cell r="DR93">
            <v>9556.4</v>
          </cell>
          <cell r="DS93">
            <v>6098.41</v>
          </cell>
          <cell r="DT93">
            <v>0</v>
          </cell>
          <cell r="DU93">
            <v>0</v>
          </cell>
          <cell r="DV93">
            <v>0</v>
          </cell>
          <cell r="DW93">
            <v>0</v>
          </cell>
          <cell r="DX93">
            <v>0</v>
          </cell>
          <cell r="DY93">
            <v>0</v>
          </cell>
          <cell r="DZ93">
            <v>0</v>
          </cell>
          <cell r="EA93">
            <v>42877</v>
          </cell>
          <cell r="EB93">
            <v>468</v>
          </cell>
          <cell r="EC93">
            <v>9353043</v>
          </cell>
          <cell r="ED93">
            <v>3043</v>
          </cell>
          <cell r="EE93" t="str">
            <v>All Saints' Church of England Voluntary Controlled Primary School, Lawshall</v>
          </cell>
          <cell r="EF93" t="str">
            <v>Ms Clare Pamela Lamb</v>
          </cell>
          <cell r="EG93" t="str">
            <v>office@allsaintsvc-pri.suffolk.sch.uk</v>
          </cell>
          <cell r="EH93" t="str">
            <v>'01284828223</v>
          </cell>
          <cell r="ET93" t="str">
            <v>Y</v>
          </cell>
          <cell r="EU93" t="str">
            <v>FINAL</v>
          </cell>
          <cell r="EV93" t="str">
            <v>Y</v>
          </cell>
          <cell r="EW93" t="str">
            <v>Accruals</v>
          </cell>
          <cell r="EX93" t="str">
            <v>N</v>
          </cell>
          <cell r="EY93" t="str">
            <v>N</v>
          </cell>
          <cell r="EZ93">
            <v>185644.86</v>
          </cell>
          <cell r="FA93">
            <v>0</v>
          </cell>
          <cell r="FB93">
            <v>2071.6799999999998</v>
          </cell>
          <cell r="FC93">
            <v>731825.63</v>
          </cell>
          <cell r="FD93">
            <v>0</v>
          </cell>
          <cell r="FE93">
            <v>17399.990000000002</v>
          </cell>
          <cell r="FF93">
            <v>0</v>
          </cell>
          <cell r="FG93">
            <v>41127.5</v>
          </cell>
          <cell r="FH93">
            <v>115607.87</v>
          </cell>
          <cell r="FI93">
            <v>788.05</v>
          </cell>
          <cell r="FJ93">
            <v>0</v>
          </cell>
          <cell r="FK93">
            <v>52987.3</v>
          </cell>
          <cell r="FL93">
            <v>21796.27</v>
          </cell>
          <cell r="FM93">
            <v>0</v>
          </cell>
          <cell r="FN93">
            <v>2220</v>
          </cell>
          <cell r="FO93">
            <v>9556.4</v>
          </cell>
          <cell r="FP93">
            <v>6098.41</v>
          </cell>
          <cell r="FQ93">
            <v>0</v>
          </cell>
          <cell r="FR93">
            <v>0</v>
          </cell>
          <cell r="FS93">
            <v>0</v>
          </cell>
          <cell r="FT93">
            <v>0</v>
          </cell>
          <cell r="FU93">
            <v>0</v>
          </cell>
          <cell r="FV93">
            <v>0</v>
          </cell>
          <cell r="FW93">
            <v>42877</v>
          </cell>
          <cell r="FX93">
            <v>477218.18</v>
          </cell>
          <cell r="FY93">
            <v>10843.68</v>
          </cell>
          <cell r="FZ93">
            <v>185203.06999999998</v>
          </cell>
          <cell r="GA93">
            <v>0</v>
          </cell>
          <cell r="GB93">
            <v>48043.37</v>
          </cell>
          <cell r="GC93">
            <v>0</v>
          </cell>
          <cell r="GD93">
            <v>0</v>
          </cell>
          <cell r="GE93">
            <v>4434.76</v>
          </cell>
          <cell r="GF93">
            <v>6536.9899999999989</v>
          </cell>
          <cell r="GG93">
            <v>2434.25</v>
          </cell>
          <cell r="GH93">
            <v>855.5</v>
          </cell>
          <cell r="GI93">
            <v>16032.23</v>
          </cell>
          <cell r="GJ93">
            <v>6679.25</v>
          </cell>
          <cell r="GK93">
            <v>17377.16</v>
          </cell>
          <cell r="GL93">
            <v>0</v>
          </cell>
          <cell r="GM93">
            <v>21526.14</v>
          </cell>
          <cell r="GN93">
            <v>0</v>
          </cell>
          <cell r="GO93">
            <v>3760.03</v>
          </cell>
          <cell r="GP93">
            <v>34425.06</v>
          </cell>
          <cell r="GQ93">
            <v>9077.76</v>
          </cell>
          <cell r="GR93">
            <v>0</v>
          </cell>
          <cell r="GS93">
            <v>8022.76</v>
          </cell>
          <cell r="GT93">
            <v>3420</v>
          </cell>
          <cell r="GU93">
            <v>12312.71</v>
          </cell>
          <cell r="GV93">
            <v>58570.14</v>
          </cell>
          <cell r="GW93">
            <v>0</v>
          </cell>
          <cell r="GX93">
            <v>21119.34</v>
          </cell>
          <cell r="GY93">
            <v>14889.09</v>
          </cell>
          <cell r="GZ93">
            <v>0</v>
          </cell>
          <cell r="HA93">
            <v>0</v>
          </cell>
          <cell r="HB93">
            <v>1917.68</v>
          </cell>
          <cell r="HC93">
            <v>0</v>
          </cell>
          <cell r="HD93">
            <v>0</v>
          </cell>
          <cell r="HE93">
            <v>19354.009999999998</v>
          </cell>
          <cell r="HF93">
            <v>0</v>
          </cell>
          <cell r="HG93">
            <v>0</v>
          </cell>
          <cell r="HH93">
            <v>1</v>
          </cell>
          <cell r="HI93">
            <v>0</v>
          </cell>
          <cell r="HJ93">
            <v>13865.45</v>
          </cell>
          <cell r="HK93">
            <v>0</v>
          </cell>
          <cell r="HL93">
            <v>0</v>
          </cell>
          <cell r="HM93">
            <v>172532</v>
          </cell>
          <cell r="HN93">
            <v>90698.129999999888</v>
          </cell>
          <cell r="HO93">
            <v>7560.2400000000007</v>
          </cell>
        </row>
        <row r="94">
          <cell r="B94" t="str">
            <v>EE478</v>
          </cell>
          <cell r="C94">
            <v>-26355.22</v>
          </cell>
          <cell r="D94">
            <v>0</v>
          </cell>
          <cell r="E94">
            <v>-27700</v>
          </cell>
          <cell r="F94">
            <v>0</v>
          </cell>
          <cell r="G94">
            <v>-53711.75</v>
          </cell>
          <cell r="H94">
            <v>-56020</v>
          </cell>
          <cell r="I94">
            <v>0</v>
          </cell>
          <cell r="J94">
            <v>-21499.51</v>
          </cell>
          <cell r="K94">
            <v>-21455.8</v>
          </cell>
          <cell r="L94">
            <v>0</v>
          </cell>
          <cell r="M94">
            <v>-120</v>
          </cell>
          <cell r="N94">
            <v>-9630.75</v>
          </cell>
          <cell r="O94">
            <v>-4669.93</v>
          </cell>
          <cell r="P94">
            <v>0</v>
          </cell>
          <cell r="Q94">
            <v>0</v>
          </cell>
          <cell r="R94">
            <v>0</v>
          </cell>
          <cell r="S94">
            <v>0</v>
          </cell>
          <cell r="T94">
            <v>499449.17</v>
          </cell>
          <cell r="U94">
            <v>3694.56</v>
          </cell>
          <cell r="V94">
            <v>0</v>
          </cell>
          <cell r="W94">
            <v>1808.77</v>
          </cell>
          <cell r="X94">
            <v>51468.19</v>
          </cell>
          <cell r="Y94">
            <v>0</v>
          </cell>
          <cell r="Z94">
            <v>25859.32</v>
          </cell>
          <cell r="AA94">
            <v>11043.58</v>
          </cell>
          <cell r="AB94">
            <v>217058.59</v>
          </cell>
          <cell r="AC94">
            <v>2611.75</v>
          </cell>
          <cell r="AD94">
            <v>0</v>
          </cell>
          <cell r="AE94">
            <v>20388.39</v>
          </cell>
          <cell r="AF94">
            <v>4027</v>
          </cell>
          <cell r="AG94">
            <v>27982.5</v>
          </cell>
          <cell r="AH94">
            <v>13164.69</v>
          </cell>
          <cell r="AI94">
            <v>21826.12</v>
          </cell>
          <cell r="AJ94">
            <v>0</v>
          </cell>
          <cell r="AK94">
            <v>9833.2999999999993</v>
          </cell>
          <cell r="AL94">
            <v>47692.56</v>
          </cell>
          <cell r="AM94">
            <v>5234.6099999999997</v>
          </cell>
          <cell r="AN94">
            <v>0</v>
          </cell>
          <cell r="AO94">
            <v>10229.049999999999</v>
          </cell>
          <cell r="AP94">
            <v>3940</v>
          </cell>
          <cell r="AQ94">
            <v>1716.77</v>
          </cell>
          <cell r="AR94">
            <v>58993.95</v>
          </cell>
          <cell r="AS94">
            <v>0</v>
          </cell>
          <cell r="AT94">
            <v>32203.13</v>
          </cell>
          <cell r="AU94">
            <v>14569.23</v>
          </cell>
          <cell r="AV94">
            <v>0</v>
          </cell>
          <cell r="AW94">
            <v>19974.32</v>
          </cell>
          <cell r="AX94">
            <v>0</v>
          </cell>
          <cell r="AY94">
            <v>0</v>
          </cell>
          <cell r="AZ94">
            <v>-2451.0300000000002</v>
          </cell>
          <cell r="BA94">
            <v>3266.09</v>
          </cell>
          <cell r="BC94">
            <v>876455.12999999977</v>
          </cell>
          <cell r="BE94">
            <v>-20011.52</v>
          </cell>
          <cell r="BF94">
            <v>0</v>
          </cell>
          <cell r="BG94">
            <v>12045</v>
          </cell>
          <cell r="BH94">
            <v>0</v>
          </cell>
          <cell r="BI94">
            <v>12045</v>
          </cell>
          <cell r="BJ94">
            <v>0</v>
          </cell>
          <cell r="BK94">
            <v>0</v>
          </cell>
          <cell r="BL94">
            <v>0</v>
          </cell>
          <cell r="BM94">
            <v>0</v>
          </cell>
          <cell r="BN94">
            <v>0</v>
          </cell>
          <cell r="BO94">
            <v>0</v>
          </cell>
          <cell r="BP94">
            <v>-7966.52</v>
          </cell>
          <cell r="BR94">
            <v>815.06</v>
          </cell>
          <cell r="BS94">
            <v>0</v>
          </cell>
          <cell r="BT94">
            <v>815.06</v>
          </cell>
          <cell r="BU94">
            <v>-9630.75</v>
          </cell>
          <cell r="BV94">
            <v>48507.619999999995</v>
          </cell>
          <cell r="BX94">
            <v>884421.64999999991</v>
          </cell>
          <cell r="BY94">
            <v>876455.12999999989</v>
          </cell>
          <cell r="BZ94">
            <v>876455.12999999977</v>
          </cell>
          <cell r="CB94">
            <v>0</v>
          </cell>
          <cell r="CC94">
            <v>0</v>
          </cell>
          <cell r="CD94">
            <v>0</v>
          </cell>
          <cell r="CE94">
            <v>478</v>
          </cell>
          <cell r="CF94">
            <v>105913.54000000015</v>
          </cell>
          <cell r="CG94">
            <v>52220.350000000326</v>
          </cell>
          <cell r="CH94">
            <v>7900.91</v>
          </cell>
          <cell r="CI94">
            <v>15867.43</v>
          </cell>
          <cell r="CK94">
            <v>830728</v>
          </cell>
          <cell r="CL94">
            <v>0</v>
          </cell>
          <cell r="CM94">
            <v>0</v>
          </cell>
          <cell r="CN94">
            <v>0</v>
          </cell>
          <cell r="CO94">
            <v>0</v>
          </cell>
          <cell r="CP94">
            <v>-3600</v>
          </cell>
          <cell r="CQ94">
            <v>-17650</v>
          </cell>
          <cell r="CR94">
            <v>-34770</v>
          </cell>
          <cell r="CS94"/>
          <cell r="CT94">
            <v>857083.22</v>
          </cell>
          <cell r="CU94">
            <v>-3600</v>
          </cell>
          <cell r="CW94">
            <v>0</v>
          </cell>
          <cell r="CY94">
            <v>-52420</v>
          </cell>
          <cell r="DE94">
            <v>857083.22</v>
          </cell>
          <cell r="DF94">
            <v>0</v>
          </cell>
          <cell r="DG94">
            <v>27700</v>
          </cell>
          <cell r="DH94">
            <v>0</v>
          </cell>
          <cell r="DI94">
            <v>53711.75</v>
          </cell>
          <cell r="DJ94">
            <v>3600</v>
          </cell>
          <cell r="DK94">
            <v>0</v>
          </cell>
          <cell r="DL94">
            <v>21499.51</v>
          </cell>
          <cell r="DM94">
            <v>575</v>
          </cell>
          <cell r="DN94">
            <v>20924.509999999998</v>
          </cell>
          <cell r="DO94">
            <v>21455.8</v>
          </cell>
          <cell r="DP94">
            <v>0</v>
          </cell>
          <cell r="DQ94">
            <v>120</v>
          </cell>
          <cell r="DR94">
            <v>9630.75</v>
          </cell>
          <cell r="DS94">
            <v>4669.93</v>
          </cell>
          <cell r="DT94">
            <v>0</v>
          </cell>
          <cell r="DU94">
            <v>0</v>
          </cell>
          <cell r="DV94">
            <v>0</v>
          </cell>
          <cell r="DW94">
            <v>0</v>
          </cell>
          <cell r="DX94">
            <v>0</v>
          </cell>
          <cell r="DY94">
            <v>0</v>
          </cell>
          <cell r="DZ94">
            <v>0</v>
          </cell>
          <cell r="EA94">
            <v>52420</v>
          </cell>
          <cell r="EB94">
            <v>478</v>
          </cell>
          <cell r="EC94">
            <v>9353048</v>
          </cell>
          <cell r="ED94">
            <v>3048</v>
          </cell>
          <cell r="EE94" t="str">
            <v>Moulton Church of England Voluntary Controlled Primary School</v>
          </cell>
          <cell r="EF94" t="str">
            <v>Mrs Deborah Shipp</v>
          </cell>
          <cell r="EG94" t="str">
            <v>admin@moulton.suffolk.sch.uk</v>
          </cell>
          <cell r="EH94" t="str">
            <v>'01638750236</v>
          </cell>
          <cell r="ET94" t="str">
            <v>Y</v>
          </cell>
          <cell r="EU94" t="str">
            <v>FINAL</v>
          </cell>
          <cell r="EV94" t="str">
            <v>Y</v>
          </cell>
          <cell r="EW94" t="str">
            <v>Accruals</v>
          </cell>
          <cell r="EX94" t="str">
            <v>N</v>
          </cell>
          <cell r="EY94" t="str">
            <v>N</v>
          </cell>
          <cell r="EZ94">
            <v>105913.54000000015</v>
          </cell>
          <cell r="FA94">
            <v>0</v>
          </cell>
          <cell r="FB94">
            <v>7900.91</v>
          </cell>
          <cell r="FC94">
            <v>857083.22</v>
          </cell>
          <cell r="FD94">
            <v>0</v>
          </cell>
          <cell r="FE94">
            <v>27700</v>
          </cell>
          <cell r="FF94">
            <v>0</v>
          </cell>
          <cell r="FG94">
            <v>53711.75</v>
          </cell>
          <cell r="FH94">
            <v>3600</v>
          </cell>
          <cell r="FI94">
            <v>0</v>
          </cell>
          <cell r="FJ94">
            <v>575</v>
          </cell>
          <cell r="FK94">
            <v>20924.509999999998</v>
          </cell>
          <cell r="FL94">
            <v>21455.8</v>
          </cell>
          <cell r="FM94">
            <v>0</v>
          </cell>
          <cell r="FN94">
            <v>120</v>
          </cell>
          <cell r="FO94">
            <v>9630.75</v>
          </cell>
          <cell r="FP94">
            <v>4669.93</v>
          </cell>
          <cell r="FQ94">
            <v>0</v>
          </cell>
          <cell r="FR94">
            <v>0</v>
          </cell>
          <cell r="FS94">
            <v>0</v>
          </cell>
          <cell r="FT94">
            <v>0</v>
          </cell>
          <cell r="FU94">
            <v>0</v>
          </cell>
          <cell r="FV94">
            <v>0</v>
          </cell>
          <cell r="FW94">
            <v>52420</v>
          </cell>
          <cell r="FX94">
            <v>499449.17</v>
          </cell>
          <cell r="FY94">
            <v>3694.56</v>
          </cell>
          <cell r="FZ94">
            <v>211072.85000000003</v>
          </cell>
          <cell r="GA94">
            <v>1808.77</v>
          </cell>
          <cell r="GB94">
            <v>51468.19</v>
          </cell>
          <cell r="GC94">
            <v>0</v>
          </cell>
          <cell r="GD94">
            <v>32617.47</v>
          </cell>
          <cell r="GE94">
            <v>4285.4299999999967</v>
          </cell>
          <cell r="GF94">
            <v>5985.74</v>
          </cell>
          <cell r="GG94">
            <v>2611.75</v>
          </cell>
          <cell r="GH94">
            <v>0</v>
          </cell>
          <cell r="GI94">
            <v>20388.39</v>
          </cell>
          <cell r="GJ94">
            <v>4027</v>
          </cell>
          <cell r="GK94">
            <v>27982.5</v>
          </cell>
          <cell r="GL94">
            <v>13164.69</v>
          </cell>
          <cell r="GM94">
            <v>21826.12</v>
          </cell>
          <cell r="GN94">
            <v>0</v>
          </cell>
          <cell r="GO94">
            <v>9833.2999999999993</v>
          </cell>
          <cell r="GP94">
            <v>48507.619999999995</v>
          </cell>
          <cell r="GQ94">
            <v>5234.6099999999997</v>
          </cell>
          <cell r="GR94">
            <v>0</v>
          </cell>
          <cell r="GS94">
            <v>10229.049999999999</v>
          </cell>
          <cell r="GT94">
            <v>3940</v>
          </cell>
          <cell r="GU94">
            <v>1716.77</v>
          </cell>
          <cell r="GV94">
            <v>58993.95</v>
          </cell>
          <cell r="GW94">
            <v>0</v>
          </cell>
          <cell r="GX94">
            <v>32203.13</v>
          </cell>
          <cell r="GY94">
            <v>14569.23</v>
          </cell>
          <cell r="GZ94">
            <v>0</v>
          </cell>
          <cell r="HA94">
            <v>0</v>
          </cell>
          <cell r="HB94">
            <v>19974.32</v>
          </cell>
          <cell r="HC94">
            <v>0</v>
          </cell>
          <cell r="HD94">
            <v>0</v>
          </cell>
          <cell r="HE94">
            <v>20011.52</v>
          </cell>
          <cell r="HF94">
            <v>0</v>
          </cell>
          <cell r="HG94">
            <v>0</v>
          </cell>
          <cell r="HH94">
            <v>1</v>
          </cell>
          <cell r="HI94">
            <v>0</v>
          </cell>
          <cell r="HJ94">
            <v>12045</v>
          </cell>
          <cell r="HK94">
            <v>0</v>
          </cell>
          <cell r="HL94">
            <v>0</v>
          </cell>
          <cell r="HM94">
            <v>52219.89</v>
          </cell>
          <cell r="HN94">
            <v>5.9662852436304092E-10</v>
          </cell>
          <cell r="HO94">
            <v>15867.43</v>
          </cell>
        </row>
        <row r="95">
          <cell r="B95" t="str">
            <v>EE479</v>
          </cell>
          <cell r="C95">
            <v>-27162.63</v>
          </cell>
          <cell r="D95">
            <v>0</v>
          </cell>
          <cell r="E95">
            <v>-15000.01</v>
          </cell>
          <cell r="F95">
            <v>0</v>
          </cell>
          <cell r="G95">
            <v>-25940</v>
          </cell>
          <cell r="H95">
            <v>-46823</v>
          </cell>
          <cell r="I95">
            <v>0</v>
          </cell>
          <cell r="J95">
            <v>-34443.360000000001</v>
          </cell>
          <cell r="K95">
            <v>-21983.26</v>
          </cell>
          <cell r="L95">
            <v>-22093.200000000001</v>
          </cell>
          <cell r="M95">
            <v>-3512.25</v>
          </cell>
          <cell r="N95">
            <v>-24572.03</v>
          </cell>
          <cell r="O95">
            <v>-5796.1</v>
          </cell>
          <cell r="P95">
            <v>0</v>
          </cell>
          <cell r="Q95">
            <v>0</v>
          </cell>
          <cell r="R95">
            <v>0</v>
          </cell>
          <cell r="S95">
            <v>0</v>
          </cell>
          <cell r="T95">
            <v>598250.18000000005</v>
          </cell>
          <cell r="U95">
            <v>28145.63</v>
          </cell>
          <cell r="V95">
            <v>0</v>
          </cell>
          <cell r="W95">
            <v>3924.98</v>
          </cell>
          <cell r="X95">
            <v>43654.05</v>
          </cell>
          <cell r="Y95">
            <v>0</v>
          </cell>
          <cell r="Z95">
            <v>20842.07</v>
          </cell>
          <cell r="AA95">
            <v>4580.16</v>
          </cell>
          <cell r="AB95">
            <v>172450.67</v>
          </cell>
          <cell r="AC95">
            <v>4168.7</v>
          </cell>
          <cell r="AD95">
            <v>0</v>
          </cell>
          <cell r="AE95">
            <v>5913.88</v>
          </cell>
          <cell r="AF95">
            <v>4072.44</v>
          </cell>
          <cell r="AG95">
            <v>15847.81</v>
          </cell>
          <cell r="AH95">
            <v>3598.28</v>
          </cell>
          <cell r="AI95">
            <v>15519.7</v>
          </cell>
          <cell r="AJ95">
            <v>0</v>
          </cell>
          <cell r="AK95">
            <v>5218.01</v>
          </cell>
          <cell r="AL95">
            <v>69503.990000000005</v>
          </cell>
          <cell r="AM95">
            <v>4995</v>
          </cell>
          <cell r="AN95">
            <v>0</v>
          </cell>
          <cell r="AO95">
            <v>2954.55</v>
          </cell>
          <cell r="AP95">
            <v>4648.25</v>
          </cell>
          <cell r="AQ95">
            <v>0</v>
          </cell>
          <cell r="AR95">
            <v>65494.98</v>
          </cell>
          <cell r="AS95">
            <v>558</v>
          </cell>
          <cell r="AT95">
            <v>5498.69</v>
          </cell>
          <cell r="AU95">
            <v>16449.93</v>
          </cell>
          <cell r="AV95">
            <v>0</v>
          </cell>
          <cell r="AW95">
            <v>16819.32</v>
          </cell>
          <cell r="AX95">
            <v>0</v>
          </cell>
          <cell r="AY95">
            <v>0</v>
          </cell>
          <cell r="AZ95">
            <v>-320</v>
          </cell>
          <cell r="BA95">
            <v>1126.18</v>
          </cell>
          <cell r="BC95">
            <v>873122.36999999988</v>
          </cell>
          <cell r="BE95">
            <v>-20387.239999999998</v>
          </cell>
          <cell r="BF95">
            <v>0</v>
          </cell>
          <cell r="BG95">
            <v>5600</v>
          </cell>
          <cell r="BH95">
            <v>0</v>
          </cell>
          <cell r="BI95">
            <v>5600</v>
          </cell>
          <cell r="BJ95">
            <v>0</v>
          </cell>
          <cell r="BK95">
            <v>0</v>
          </cell>
          <cell r="BL95">
            <v>0</v>
          </cell>
          <cell r="BM95">
            <v>0</v>
          </cell>
          <cell r="BN95">
            <v>0</v>
          </cell>
          <cell r="BO95">
            <v>0</v>
          </cell>
          <cell r="BP95">
            <v>-14787.239999999998</v>
          </cell>
          <cell r="BR95">
            <v>806.18000000000006</v>
          </cell>
          <cell r="BS95">
            <v>0</v>
          </cell>
          <cell r="BT95">
            <v>806.18000000000006</v>
          </cell>
          <cell r="BU95">
            <v>-24572.03</v>
          </cell>
          <cell r="BV95">
            <v>70310.17</v>
          </cell>
          <cell r="BX95">
            <v>886589.61</v>
          </cell>
          <cell r="BY95">
            <v>871802.37</v>
          </cell>
          <cell r="BZ95">
            <v>873122.36999999988</v>
          </cell>
          <cell r="CB95">
            <v>-1319.9999999998836</v>
          </cell>
          <cell r="CC95">
            <v>1320</v>
          </cell>
          <cell r="CD95">
            <v>0</v>
          </cell>
          <cell r="CE95">
            <v>479</v>
          </cell>
          <cell r="CF95">
            <v>133209.09999999986</v>
          </cell>
          <cell r="CG95">
            <v>114173.39000000013</v>
          </cell>
          <cell r="CH95">
            <v>7800.4400000000005</v>
          </cell>
          <cell r="CI95">
            <v>22587.68</v>
          </cell>
          <cell r="CK95">
            <v>868874</v>
          </cell>
          <cell r="CL95">
            <v>0</v>
          </cell>
          <cell r="CM95">
            <v>0</v>
          </cell>
          <cell r="CN95">
            <v>0</v>
          </cell>
          <cell r="CO95">
            <v>0</v>
          </cell>
          <cell r="CP95">
            <v>-2400</v>
          </cell>
          <cell r="CQ95">
            <v>-7392</v>
          </cell>
          <cell r="CR95">
            <v>-26683</v>
          </cell>
          <cell r="CS95"/>
          <cell r="CT95">
            <v>896036.63</v>
          </cell>
          <cell r="CU95">
            <v>-12748</v>
          </cell>
          <cell r="CW95">
            <v>0</v>
          </cell>
          <cell r="CY95">
            <v>-34075</v>
          </cell>
          <cell r="DE95">
            <v>896036.63</v>
          </cell>
          <cell r="DF95">
            <v>0</v>
          </cell>
          <cell r="DG95">
            <v>15000.01</v>
          </cell>
          <cell r="DH95">
            <v>0</v>
          </cell>
          <cell r="DI95">
            <v>25940</v>
          </cell>
          <cell r="DJ95">
            <v>12748</v>
          </cell>
          <cell r="DK95">
            <v>0</v>
          </cell>
          <cell r="DL95">
            <v>34443.360000000001</v>
          </cell>
          <cell r="DM95">
            <v>178.5</v>
          </cell>
          <cell r="DN95">
            <v>34264.86</v>
          </cell>
          <cell r="DO95">
            <v>21983.26</v>
          </cell>
          <cell r="DP95">
            <v>22093.200000000001</v>
          </cell>
          <cell r="DQ95">
            <v>3512.25</v>
          </cell>
          <cell r="DR95">
            <v>24572.03</v>
          </cell>
          <cell r="DS95">
            <v>5796.1</v>
          </cell>
          <cell r="DT95">
            <v>0</v>
          </cell>
          <cell r="DU95">
            <v>0</v>
          </cell>
          <cell r="DV95">
            <v>0</v>
          </cell>
          <cell r="DW95">
            <v>0</v>
          </cell>
          <cell r="DX95">
            <v>0</v>
          </cell>
          <cell r="DY95">
            <v>0</v>
          </cell>
          <cell r="DZ95">
            <v>0</v>
          </cell>
          <cell r="EA95">
            <v>34075</v>
          </cell>
          <cell r="EB95">
            <v>479</v>
          </cell>
          <cell r="EC95">
            <v>9352020</v>
          </cell>
          <cell r="ED95">
            <v>2020</v>
          </cell>
          <cell r="EE95" t="str">
            <v>Nayland Primary School</v>
          </cell>
          <cell r="EF95" t="str">
            <v>Miss Raegan N Delaney</v>
          </cell>
          <cell r="EG95" t="str">
            <v>ad.nayland.p@talk21.com</v>
          </cell>
          <cell r="EH95" t="str">
            <v>'01206262348</v>
          </cell>
          <cell r="ET95" t="str">
            <v>Y</v>
          </cell>
          <cell r="EU95" t="str">
            <v>FINAL</v>
          </cell>
          <cell r="EV95" t="str">
            <v>Y</v>
          </cell>
          <cell r="EW95" t="str">
            <v>Accruals</v>
          </cell>
          <cell r="EX95" t="str">
            <v>N</v>
          </cell>
          <cell r="EY95" t="str">
            <v>N</v>
          </cell>
          <cell r="EZ95">
            <v>133209.09999999986</v>
          </cell>
          <cell r="FA95">
            <v>0</v>
          </cell>
          <cell r="FB95">
            <v>7800.4400000000005</v>
          </cell>
          <cell r="FC95">
            <v>896036.63</v>
          </cell>
          <cell r="FD95">
            <v>0</v>
          </cell>
          <cell r="FE95">
            <v>15000.01</v>
          </cell>
          <cell r="FF95">
            <v>0</v>
          </cell>
          <cell r="FG95">
            <v>25940</v>
          </cell>
          <cell r="FH95">
            <v>12748</v>
          </cell>
          <cell r="FI95">
            <v>0</v>
          </cell>
          <cell r="FJ95">
            <v>178.5</v>
          </cell>
          <cell r="FK95">
            <v>34264.86</v>
          </cell>
          <cell r="FL95">
            <v>21983.26</v>
          </cell>
          <cell r="FM95">
            <v>22093.200000000001</v>
          </cell>
          <cell r="FN95">
            <v>3512.25</v>
          </cell>
          <cell r="FO95">
            <v>24572.03</v>
          </cell>
          <cell r="FP95">
            <v>5796.1</v>
          </cell>
          <cell r="FQ95">
            <v>0</v>
          </cell>
          <cell r="FR95">
            <v>0</v>
          </cell>
          <cell r="FS95">
            <v>0</v>
          </cell>
          <cell r="FT95">
            <v>0</v>
          </cell>
          <cell r="FU95">
            <v>0</v>
          </cell>
          <cell r="FV95">
            <v>0</v>
          </cell>
          <cell r="FW95">
            <v>34075</v>
          </cell>
          <cell r="FX95">
            <v>598250.18000000005</v>
          </cell>
          <cell r="FY95">
            <v>28145.63</v>
          </cell>
          <cell r="FZ95">
            <v>171574.77000000002</v>
          </cell>
          <cell r="GA95">
            <v>3924.98</v>
          </cell>
          <cell r="GB95">
            <v>43654.05</v>
          </cell>
          <cell r="GC95">
            <v>0</v>
          </cell>
          <cell r="GD95">
            <v>20842.07</v>
          </cell>
          <cell r="GE95">
            <v>4580.16</v>
          </cell>
          <cell r="GF95">
            <v>875.9</v>
          </cell>
          <cell r="GG95">
            <v>4168.7</v>
          </cell>
          <cell r="GH95">
            <v>0</v>
          </cell>
          <cell r="GI95">
            <v>5913.88</v>
          </cell>
          <cell r="GJ95">
            <v>4072.44</v>
          </cell>
          <cell r="GK95">
            <v>15847.81</v>
          </cell>
          <cell r="GL95">
            <v>3598.28</v>
          </cell>
          <cell r="GM95">
            <v>15519.7</v>
          </cell>
          <cell r="GN95">
            <v>0</v>
          </cell>
          <cell r="GO95">
            <v>5218.01</v>
          </cell>
          <cell r="GP95">
            <v>70310.17</v>
          </cell>
          <cell r="GQ95">
            <v>4995</v>
          </cell>
          <cell r="GR95">
            <v>0</v>
          </cell>
          <cell r="GS95">
            <v>2954.55</v>
          </cell>
          <cell r="GT95">
            <v>4648.25</v>
          </cell>
          <cell r="GU95">
            <v>1320</v>
          </cell>
          <cell r="GV95">
            <v>65494.98</v>
          </cell>
          <cell r="GW95">
            <v>558</v>
          </cell>
          <cell r="GX95">
            <v>5498.69</v>
          </cell>
          <cell r="GY95">
            <v>16449.93</v>
          </cell>
          <cell r="GZ95">
            <v>0</v>
          </cell>
          <cell r="HA95">
            <v>0</v>
          </cell>
          <cell r="HB95">
            <v>16819.32</v>
          </cell>
          <cell r="HC95">
            <v>0</v>
          </cell>
          <cell r="HD95">
            <v>0</v>
          </cell>
          <cell r="HE95">
            <v>20387.240000000002</v>
          </cell>
          <cell r="HF95">
            <v>0</v>
          </cell>
          <cell r="HG95">
            <v>0</v>
          </cell>
          <cell r="HH95">
            <v>1</v>
          </cell>
          <cell r="HI95">
            <v>0</v>
          </cell>
          <cell r="HJ95">
            <v>5600</v>
          </cell>
          <cell r="HK95">
            <v>0</v>
          </cell>
          <cell r="HL95">
            <v>0</v>
          </cell>
          <cell r="HM95">
            <v>0</v>
          </cell>
          <cell r="HN95">
            <v>114173.48999999999</v>
          </cell>
          <cell r="HO95">
            <v>22587.68</v>
          </cell>
        </row>
        <row r="96">
          <cell r="B96" t="str">
            <v>EE482</v>
          </cell>
          <cell r="C96">
            <v>-31864.38</v>
          </cell>
          <cell r="D96">
            <v>0</v>
          </cell>
          <cell r="E96">
            <v>-347909.01</v>
          </cell>
          <cell r="F96">
            <v>0</v>
          </cell>
          <cell r="G96">
            <v>-67953.75</v>
          </cell>
          <cell r="H96">
            <v>-47353</v>
          </cell>
          <cell r="I96">
            <v>-2188.0500000000002</v>
          </cell>
          <cell r="J96">
            <v>-81793.33</v>
          </cell>
          <cell r="K96">
            <v>-24144.799999999999</v>
          </cell>
          <cell r="L96">
            <v>0</v>
          </cell>
          <cell r="M96">
            <v>-589</v>
          </cell>
          <cell r="N96">
            <v>0</v>
          </cell>
          <cell r="O96">
            <v>-1925</v>
          </cell>
          <cell r="P96">
            <v>0</v>
          </cell>
          <cell r="Q96">
            <v>0</v>
          </cell>
          <cell r="R96">
            <v>0</v>
          </cell>
          <cell r="S96">
            <v>0</v>
          </cell>
          <cell r="T96">
            <v>657270.97</v>
          </cell>
          <cell r="U96">
            <v>0</v>
          </cell>
          <cell r="V96">
            <v>0</v>
          </cell>
          <cell r="W96">
            <v>31534</v>
          </cell>
          <cell r="X96">
            <v>73030.62</v>
          </cell>
          <cell r="Y96">
            <v>0</v>
          </cell>
          <cell r="Z96">
            <v>3855.73</v>
          </cell>
          <cell r="AA96">
            <v>61614.77</v>
          </cell>
          <cell r="AB96">
            <v>357656.12</v>
          </cell>
          <cell r="AC96">
            <v>3157</v>
          </cell>
          <cell r="AD96">
            <v>0</v>
          </cell>
          <cell r="AE96">
            <v>13796.04</v>
          </cell>
          <cell r="AF96">
            <v>10015.280000000001</v>
          </cell>
          <cell r="AG96">
            <v>0</v>
          </cell>
          <cell r="AH96">
            <v>2406.6799999999998</v>
          </cell>
          <cell r="AI96">
            <v>30717.19</v>
          </cell>
          <cell r="AJ96">
            <v>0</v>
          </cell>
          <cell r="AK96">
            <v>9959.75</v>
          </cell>
          <cell r="AL96">
            <v>64087.47</v>
          </cell>
          <cell r="AM96">
            <v>16997.439999999999</v>
          </cell>
          <cell r="AN96">
            <v>0</v>
          </cell>
          <cell r="AO96">
            <v>20437.63</v>
          </cell>
          <cell r="AP96">
            <v>4080</v>
          </cell>
          <cell r="AQ96">
            <v>19465.37</v>
          </cell>
          <cell r="AR96">
            <v>74779.679999999993</v>
          </cell>
          <cell r="AS96">
            <v>0</v>
          </cell>
          <cell r="AT96">
            <v>4538.6099999999997</v>
          </cell>
          <cell r="AU96">
            <v>13628.18</v>
          </cell>
          <cell r="AV96">
            <v>0</v>
          </cell>
          <cell r="AW96">
            <v>11839.51</v>
          </cell>
          <cell r="AX96">
            <v>0</v>
          </cell>
          <cell r="AY96">
            <v>0</v>
          </cell>
          <cell r="AZ96">
            <v>0</v>
          </cell>
          <cell r="BA96">
            <v>0</v>
          </cell>
          <cell r="BC96">
            <v>858760.47999999952</v>
          </cell>
          <cell r="BE96">
            <v>-20387.239999999998</v>
          </cell>
          <cell r="BF96">
            <v>0</v>
          </cell>
          <cell r="BG96">
            <v>0</v>
          </cell>
          <cell r="BH96">
            <v>0</v>
          </cell>
          <cell r="BI96">
            <v>0</v>
          </cell>
          <cell r="BJ96">
            <v>0</v>
          </cell>
          <cell r="BK96">
            <v>0</v>
          </cell>
          <cell r="BL96">
            <v>0</v>
          </cell>
          <cell r="BM96">
            <v>0</v>
          </cell>
          <cell r="BN96">
            <v>0</v>
          </cell>
          <cell r="BO96">
            <v>0</v>
          </cell>
          <cell r="BP96">
            <v>-20387.239999999998</v>
          </cell>
          <cell r="BR96">
            <v>0</v>
          </cell>
          <cell r="BS96">
            <v>0</v>
          </cell>
          <cell r="BT96">
            <v>0</v>
          </cell>
          <cell r="BU96">
            <v>0</v>
          </cell>
          <cell r="BV96">
            <v>64087.47</v>
          </cell>
          <cell r="BX96">
            <v>879147.72</v>
          </cell>
          <cell r="BY96">
            <v>858760.48</v>
          </cell>
          <cell r="BZ96">
            <v>858760.47999999952</v>
          </cell>
          <cell r="CB96">
            <v>0</v>
          </cell>
          <cell r="CC96">
            <v>0</v>
          </cell>
          <cell r="CD96">
            <v>0</v>
          </cell>
          <cell r="CE96">
            <v>482</v>
          </cell>
          <cell r="CF96">
            <v>325837.15000000026</v>
          </cell>
          <cell r="CG96">
            <v>451141.28000000049</v>
          </cell>
          <cell r="CH96">
            <v>77181.97</v>
          </cell>
          <cell r="CI96">
            <v>97569.21</v>
          </cell>
          <cell r="CK96">
            <v>1004452</v>
          </cell>
          <cell r="CL96">
            <v>0</v>
          </cell>
          <cell r="CM96">
            <v>0</v>
          </cell>
          <cell r="CN96">
            <v>0</v>
          </cell>
          <cell r="CO96">
            <v>0</v>
          </cell>
          <cell r="CP96">
            <v>0</v>
          </cell>
          <cell r="CQ96">
            <v>-17810</v>
          </cell>
          <cell r="CR96">
            <v>-29543</v>
          </cell>
          <cell r="CS96"/>
          <cell r="CT96">
            <v>1036316.38</v>
          </cell>
          <cell r="CU96">
            <v>0</v>
          </cell>
          <cell r="CW96">
            <v>0</v>
          </cell>
          <cell r="CY96">
            <v>-47353</v>
          </cell>
          <cell r="DE96">
            <v>1036316.38</v>
          </cell>
          <cell r="DF96">
            <v>0</v>
          </cell>
          <cell r="DG96">
            <v>347909.01</v>
          </cell>
          <cell r="DH96">
            <v>0</v>
          </cell>
          <cell r="DI96">
            <v>67953.75</v>
          </cell>
          <cell r="DJ96">
            <v>0</v>
          </cell>
          <cell r="DK96">
            <v>2188.0500000000002</v>
          </cell>
          <cell r="DL96">
            <v>81793.33</v>
          </cell>
          <cell r="DM96">
            <v>3330.4</v>
          </cell>
          <cell r="DN96">
            <v>78462.929999999993</v>
          </cell>
          <cell r="DO96">
            <v>24144.799999999999</v>
          </cell>
          <cell r="DP96">
            <v>0</v>
          </cell>
          <cell r="DQ96">
            <v>589</v>
          </cell>
          <cell r="DR96">
            <v>0</v>
          </cell>
          <cell r="DS96">
            <v>1925</v>
          </cell>
          <cell r="DT96">
            <v>0</v>
          </cell>
          <cell r="DU96">
            <v>0</v>
          </cell>
          <cell r="DV96">
            <v>0</v>
          </cell>
          <cell r="DW96">
            <v>0</v>
          </cell>
          <cell r="DX96">
            <v>0</v>
          </cell>
          <cell r="DY96">
            <v>0</v>
          </cell>
          <cell r="DZ96">
            <v>0</v>
          </cell>
          <cell r="EA96">
            <v>47353</v>
          </cell>
          <cell r="EB96">
            <v>482</v>
          </cell>
          <cell r="EC96">
            <v>9352021</v>
          </cell>
          <cell r="ED96">
            <v>2021</v>
          </cell>
          <cell r="EE96" t="str">
            <v>Exning Primary School</v>
          </cell>
          <cell r="EF96" t="str">
            <v>Mr James Clark</v>
          </cell>
          <cell r="EG96" t="str">
            <v>admin@exning.suffolk.sch.uk</v>
          </cell>
          <cell r="EH96" t="str">
            <v>'01638600123</v>
          </cell>
          <cell r="ET96" t="str">
            <v>Y</v>
          </cell>
          <cell r="EU96" t="str">
            <v>FINAL</v>
          </cell>
          <cell r="EV96" t="str">
            <v>Y</v>
          </cell>
          <cell r="EW96" t="str">
            <v>Accruals</v>
          </cell>
          <cell r="EX96" t="str">
            <v>N</v>
          </cell>
          <cell r="EY96" t="str">
            <v>N</v>
          </cell>
          <cell r="EZ96">
            <v>325837.15000000026</v>
          </cell>
          <cell r="FA96">
            <v>0</v>
          </cell>
          <cell r="FB96">
            <v>77181.97</v>
          </cell>
          <cell r="FC96">
            <v>1036316.38</v>
          </cell>
          <cell r="FD96">
            <v>0</v>
          </cell>
          <cell r="FE96">
            <v>347909.01</v>
          </cell>
          <cell r="FF96">
            <v>0</v>
          </cell>
          <cell r="FG96">
            <v>67953.75</v>
          </cell>
          <cell r="FH96">
            <v>0</v>
          </cell>
          <cell r="FI96">
            <v>2188.0500000000002</v>
          </cell>
          <cell r="FJ96">
            <v>3330.4</v>
          </cell>
          <cell r="FK96">
            <v>78462.929999999993</v>
          </cell>
          <cell r="FL96">
            <v>24144.799999999999</v>
          </cell>
          <cell r="FM96">
            <v>0</v>
          </cell>
          <cell r="FN96">
            <v>589</v>
          </cell>
          <cell r="FO96">
            <v>0</v>
          </cell>
          <cell r="FP96">
            <v>1925</v>
          </cell>
          <cell r="FQ96">
            <v>0</v>
          </cell>
          <cell r="FR96">
            <v>0</v>
          </cell>
          <cell r="FS96">
            <v>0</v>
          </cell>
          <cell r="FT96">
            <v>0</v>
          </cell>
          <cell r="FU96">
            <v>0</v>
          </cell>
          <cell r="FV96">
            <v>0</v>
          </cell>
          <cell r="FW96">
            <v>47353</v>
          </cell>
          <cell r="FX96">
            <v>657270.97</v>
          </cell>
          <cell r="FY96">
            <v>0</v>
          </cell>
          <cell r="FZ96">
            <v>349419.62</v>
          </cell>
          <cell r="GA96">
            <v>31534</v>
          </cell>
          <cell r="GB96">
            <v>73030.62</v>
          </cell>
          <cell r="GC96">
            <v>0</v>
          </cell>
          <cell r="GD96">
            <v>59267.719999999943</v>
          </cell>
          <cell r="GE96">
            <v>6202.780000000057</v>
          </cell>
          <cell r="GF96">
            <v>8236.5</v>
          </cell>
          <cell r="GG96">
            <v>3157</v>
          </cell>
          <cell r="GH96">
            <v>0</v>
          </cell>
          <cell r="GI96">
            <v>13796.04</v>
          </cell>
          <cell r="GJ96">
            <v>10015.280000000001</v>
          </cell>
          <cell r="GK96">
            <v>0</v>
          </cell>
          <cell r="GL96">
            <v>2406.6799999999998</v>
          </cell>
          <cell r="GM96">
            <v>30717.19</v>
          </cell>
          <cell r="GN96">
            <v>0</v>
          </cell>
          <cell r="GO96">
            <v>9959.75</v>
          </cell>
          <cell r="GP96">
            <v>64087.47</v>
          </cell>
          <cell r="GQ96">
            <v>16997.439999999999</v>
          </cell>
          <cell r="GR96">
            <v>0</v>
          </cell>
          <cell r="GS96">
            <v>20437.63</v>
          </cell>
          <cell r="GT96">
            <v>4080</v>
          </cell>
          <cell r="GU96">
            <v>19465.37</v>
          </cell>
          <cell r="GV96">
            <v>74779.679999999993</v>
          </cell>
          <cell r="GW96">
            <v>0</v>
          </cell>
          <cell r="GX96">
            <v>4538.6099999999997</v>
          </cell>
          <cell r="GY96">
            <v>13628.18</v>
          </cell>
          <cell r="GZ96">
            <v>0</v>
          </cell>
          <cell r="HA96">
            <v>0</v>
          </cell>
          <cell r="HB96">
            <v>11839.51</v>
          </cell>
          <cell r="HC96">
            <v>0</v>
          </cell>
          <cell r="HD96">
            <v>0</v>
          </cell>
          <cell r="HE96">
            <v>20387.240000000002</v>
          </cell>
          <cell r="HF96">
            <v>0</v>
          </cell>
          <cell r="HG96">
            <v>0</v>
          </cell>
          <cell r="HH96">
            <v>1</v>
          </cell>
          <cell r="HI96">
            <v>0</v>
          </cell>
          <cell r="HJ96">
            <v>0</v>
          </cell>
          <cell r="HK96">
            <v>0</v>
          </cell>
          <cell r="HL96">
            <v>0</v>
          </cell>
          <cell r="HM96">
            <v>0</v>
          </cell>
          <cell r="HN96">
            <v>451141.43000000063</v>
          </cell>
          <cell r="HO96">
            <v>97569.21</v>
          </cell>
        </row>
        <row r="97">
          <cell r="B97" t="str">
            <v>EE486</v>
          </cell>
          <cell r="C97">
            <v>-27886.63</v>
          </cell>
          <cell r="D97">
            <v>0</v>
          </cell>
          <cell r="E97">
            <v>-25180</v>
          </cell>
          <cell r="F97">
            <v>0</v>
          </cell>
          <cell r="G97">
            <v>-30282.5</v>
          </cell>
          <cell r="H97">
            <v>-45690.68</v>
          </cell>
          <cell r="I97">
            <v>-1671.45</v>
          </cell>
          <cell r="J97">
            <v>-10020.77</v>
          </cell>
          <cell r="K97">
            <v>-19015.25</v>
          </cell>
          <cell r="L97">
            <v>0</v>
          </cell>
          <cell r="M97">
            <v>-26180.21</v>
          </cell>
          <cell r="N97">
            <v>-6655.65</v>
          </cell>
          <cell r="O97">
            <v>0</v>
          </cell>
          <cell r="P97">
            <v>0</v>
          </cell>
          <cell r="Q97">
            <v>0</v>
          </cell>
          <cell r="R97">
            <v>0</v>
          </cell>
          <cell r="S97">
            <v>0</v>
          </cell>
          <cell r="T97">
            <v>501078.52</v>
          </cell>
          <cell r="U97">
            <v>0</v>
          </cell>
          <cell r="V97">
            <v>0</v>
          </cell>
          <cell r="W97">
            <v>0</v>
          </cell>
          <cell r="X97">
            <v>46221.15</v>
          </cell>
          <cell r="Y97">
            <v>0</v>
          </cell>
          <cell r="Z97">
            <v>20445.12</v>
          </cell>
          <cell r="AA97">
            <v>3404.1</v>
          </cell>
          <cell r="AB97">
            <v>155569</v>
          </cell>
          <cell r="AC97">
            <v>7667.5</v>
          </cell>
          <cell r="AD97">
            <v>2761</v>
          </cell>
          <cell r="AE97">
            <v>16901.63</v>
          </cell>
          <cell r="AF97">
            <v>6151.04</v>
          </cell>
          <cell r="AG97">
            <v>29369.01</v>
          </cell>
          <cell r="AH97">
            <v>2948.22</v>
          </cell>
          <cell r="AI97">
            <v>22631.68</v>
          </cell>
          <cell r="AJ97">
            <v>0</v>
          </cell>
          <cell r="AK97">
            <v>12343.73</v>
          </cell>
          <cell r="AL97">
            <v>62430.720000000001</v>
          </cell>
          <cell r="AM97">
            <v>2328.62</v>
          </cell>
          <cell r="AN97">
            <v>0</v>
          </cell>
          <cell r="AO97">
            <v>17524.29</v>
          </cell>
          <cell r="AP97">
            <v>3960</v>
          </cell>
          <cell r="AQ97">
            <v>775</v>
          </cell>
          <cell r="AR97">
            <v>53797.23</v>
          </cell>
          <cell r="AS97">
            <v>5617</v>
          </cell>
          <cell r="AT97">
            <v>14123.08</v>
          </cell>
          <cell r="AU97">
            <v>27221.59</v>
          </cell>
          <cell r="AV97">
            <v>0</v>
          </cell>
          <cell r="AW97">
            <v>34813.26</v>
          </cell>
          <cell r="AX97">
            <v>0</v>
          </cell>
          <cell r="AY97">
            <v>0</v>
          </cell>
          <cell r="AZ97">
            <v>0</v>
          </cell>
          <cell r="BA97">
            <v>0</v>
          </cell>
          <cell r="BC97">
            <v>843249.97000000044</v>
          </cell>
          <cell r="BE97">
            <v>-20199.379999999997</v>
          </cell>
          <cell r="BF97">
            <v>0</v>
          </cell>
          <cell r="BG97">
            <v>5000</v>
          </cell>
          <cell r="BH97">
            <v>0</v>
          </cell>
          <cell r="BI97">
            <v>5000</v>
          </cell>
          <cell r="BJ97">
            <v>0</v>
          </cell>
          <cell r="BK97">
            <v>0</v>
          </cell>
          <cell r="BL97">
            <v>0</v>
          </cell>
          <cell r="BM97">
            <v>950</v>
          </cell>
          <cell r="BN97">
            <v>0</v>
          </cell>
          <cell r="BO97">
            <v>950</v>
          </cell>
          <cell r="BP97">
            <v>-14249.379999999997</v>
          </cell>
          <cell r="BR97">
            <v>0</v>
          </cell>
          <cell r="BS97">
            <v>0</v>
          </cell>
          <cell r="BT97">
            <v>0</v>
          </cell>
          <cell r="BU97">
            <v>-6655.65</v>
          </cell>
          <cell r="BV97">
            <v>62430.720000000001</v>
          </cell>
          <cell r="BX97">
            <v>857499.35</v>
          </cell>
          <cell r="BY97">
            <v>843249.97</v>
          </cell>
          <cell r="BZ97">
            <v>843249.97000000044</v>
          </cell>
          <cell r="CB97">
            <v>0</v>
          </cell>
          <cell r="CC97">
            <v>0</v>
          </cell>
          <cell r="CD97">
            <v>0</v>
          </cell>
          <cell r="CE97">
            <v>486</v>
          </cell>
          <cell r="CF97">
            <v>333211.40000000049</v>
          </cell>
          <cell r="CG97">
            <v>277872.64999999932</v>
          </cell>
          <cell r="CH97">
            <v>14729.859999999999</v>
          </cell>
          <cell r="CI97">
            <v>28979.24</v>
          </cell>
          <cell r="CK97">
            <v>802161</v>
          </cell>
          <cell r="CL97">
            <v>0</v>
          </cell>
          <cell r="CM97">
            <v>0</v>
          </cell>
          <cell r="CN97">
            <v>0</v>
          </cell>
          <cell r="CO97">
            <v>0</v>
          </cell>
          <cell r="CP97">
            <v>0</v>
          </cell>
          <cell r="CQ97">
            <v>-7367</v>
          </cell>
          <cell r="CR97">
            <v>-22402</v>
          </cell>
          <cell r="CS97"/>
          <cell r="CT97">
            <v>830047.63</v>
          </cell>
          <cell r="CU97">
            <v>-15921.68</v>
          </cell>
          <cell r="CW97">
            <v>0</v>
          </cell>
          <cell r="CY97">
            <v>-29769</v>
          </cell>
          <cell r="DE97">
            <v>830047.63</v>
          </cell>
          <cell r="DF97">
            <v>0</v>
          </cell>
          <cell r="DG97">
            <v>25180</v>
          </cell>
          <cell r="DH97">
            <v>0</v>
          </cell>
          <cell r="DI97">
            <v>30282.5</v>
          </cell>
          <cell r="DJ97">
            <v>15921.68</v>
          </cell>
          <cell r="DK97">
            <v>1671.45</v>
          </cell>
          <cell r="DL97">
            <v>10020.77</v>
          </cell>
          <cell r="DM97">
            <v>0</v>
          </cell>
          <cell r="DN97">
            <v>10020.77</v>
          </cell>
          <cell r="DO97">
            <v>19015.25</v>
          </cell>
          <cell r="DP97">
            <v>0</v>
          </cell>
          <cell r="DQ97">
            <v>26180.21</v>
          </cell>
          <cell r="DR97">
            <v>6655.65</v>
          </cell>
          <cell r="DS97">
            <v>0</v>
          </cell>
          <cell r="DT97">
            <v>0</v>
          </cell>
          <cell r="DU97">
            <v>0</v>
          </cell>
          <cell r="DV97">
            <v>0</v>
          </cell>
          <cell r="DW97">
            <v>0</v>
          </cell>
          <cell r="DX97">
            <v>0</v>
          </cell>
          <cell r="DY97">
            <v>0</v>
          </cell>
          <cell r="DZ97">
            <v>0</v>
          </cell>
          <cell r="EA97">
            <v>29769</v>
          </cell>
          <cell r="EB97">
            <v>486</v>
          </cell>
          <cell r="EC97">
            <v>9352055</v>
          </cell>
          <cell r="ED97">
            <v>2055</v>
          </cell>
          <cell r="EE97" t="str">
            <v>Paddocks Primary School</v>
          </cell>
          <cell r="EF97" t="str">
            <v>Mrs Amanda Thompson</v>
          </cell>
          <cell r="EG97" t="str">
            <v>admin@paddocks.suffolk.sch.uk</v>
          </cell>
          <cell r="EH97" t="str">
            <v>'01638664127</v>
          </cell>
          <cell r="ET97" t="str">
            <v>Y</v>
          </cell>
          <cell r="EU97" t="str">
            <v>FINAL</v>
          </cell>
          <cell r="EV97" t="str">
            <v>Y</v>
          </cell>
          <cell r="EW97" t="str">
            <v>Accruals</v>
          </cell>
          <cell r="EX97" t="str">
            <v>N</v>
          </cell>
          <cell r="EY97" t="str">
            <v>N</v>
          </cell>
          <cell r="EZ97">
            <v>333211.40000000049</v>
          </cell>
          <cell r="FA97">
            <v>0</v>
          </cell>
          <cell r="FB97">
            <v>14729.859999999999</v>
          </cell>
          <cell r="FC97">
            <v>830047.63</v>
          </cell>
          <cell r="FD97">
            <v>0</v>
          </cell>
          <cell r="FE97">
            <v>25180</v>
          </cell>
          <cell r="FF97">
            <v>0</v>
          </cell>
          <cell r="FG97">
            <v>30282.5</v>
          </cell>
          <cell r="FH97">
            <v>15921.68</v>
          </cell>
          <cell r="FI97">
            <v>1671.45</v>
          </cell>
          <cell r="FJ97">
            <v>0</v>
          </cell>
          <cell r="FK97">
            <v>10020.77</v>
          </cell>
          <cell r="FL97">
            <v>19015.25</v>
          </cell>
          <cell r="FM97">
            <v>0</v>
          </cell>
          <cell r="FN97">
            <v>26180.21</v>
          </cell>
          <cell r="FO97">
            <v>6655.65</v>
          </cell>
          <cell r="FP97">
            <v>0</v>
          </cell>
          <cell r="FQ97">
            <v>0</v>
          </cell>
          <cell r="FR97">
            <v>0</v>
          </cell>
          <cell r="FS97">
            <v>0</v>
          </cell>
          <cell r="FT97">
            <v>0</v>
          </cell>
          <cell r="FU97">
            <v>0</v>
          </cell>
          <cell r="FV97">
            <v>0</v>
          </cell>
          <cell r="FW97">
            <v>29769</v>
          </cell>
          <cell r="FX97">
            <v>501078.52</v>
          </cell>
          <cell r="FY97">
            <v>0</v>
          </cell>
          <cell r="FZ97">
            <v>150390.81999999992</v>
          </cell>
          <cell r="GA97">
            <v>0</v>
          </cell>
          <cell r="GB97">
            <v>46221.15</v>
          </cell>
          <cell r="GC97">
            <v>0</v>
          </cell>
          <cell r="GD97">
            <v>20445.12</v>
          </cell>
          <cell r="GE97">
            <v>3404.1</v>
          </cell>
          <cell r="GF97">
            <v>5178.18</v>
          </cell>
          <cell r="GG97">
            <v>7667.5</v>
          </cell>
          <cell r="GH97">
            <v>2761</v>
          </cell>
          <cell r="GI97">
            <v>16901.63</v>
          </cell>
          <cell r="GJ97">
            <v>6151.04</v>
          </cell>
          <cell r="GK97">
            <v>29369.01</v>
          </cell>
          <cell r="GL97">
            <v>2948.22</v>
          </cell>
          <cell r="GM97">
            <v>22631.68</v>
          </cell>
          <cell r="GN97">
            <v>0</v>
          </cell>
          <cell r="GO97">
            <v>12343.73</v>
          </cell>
          <cell r="GP97">
            <v>62430.720000000001</v>
          </cell>
          <cell r="GQ97">
            <v>2328.62</v>
          </cell>
          <cell r="GR97">
            <v>0</v>
          </cell>
          <cell r="GS97">
            <v>17524.29</v>
          </cell>
          <cell r="GT97">
            <v>3960</v>
          </cell>
          <cell r="GU97">
            <v>775</v>
          </cell>
          <cell r="GV97">
            <v>53797.23</v>
          </cell>
          <cell r="GW97">
            <v>5617</v>
          </cell>
          <cell r="GX97">
            <v>14123.08</v>
          </cell>
          <cell r="GY97">
            <v>27221.59</v>
          </cell>
          <cell r="GZ97">
            <v>0</v>
          </cell>
          <cell r="HA97">
            <v>0</v>
          </cell>
          <cell r="HB97">
            <v>34813.26</v>
          </cell>
          <cell r="HC97">
            <v>0</v>
          </cell>
          <cell r="HD97">
            <v>0</v>
          </cell>
          <cell r="HE97">
            <v>20199.38</v>
          </cell>
          <cell r="HF97">
            <v>0</v>
          </cell>
          <cell r="HG97">
            <v>0</v>
          </cell>
          <cell r="HH97">
            <v>1</v>
          </cell>
          <cell r="HI97">
            <v>0</v>
          </cell>
          <cell r="HJ97">
            <v>5000</v>
          </cell>
          <cell r="HK97">
            <v>0</v>
          </cell>
          <cell r="HL97">
            <v>950</v>
          </cell>
          <cell r="HM97">
            <v>18000</v>
          </cell>
          <cell r="HN97">
            <v>259873.04999999981</v>
          </cell>
          <cell r="HO97">
            <v>28979.24</v>
          </cell>
        </row>
        <row r="98">
          <cell r="B98" t="str">
            <v>EE488</v>
          </cell>
          <cell r="C98">
            <v>-31292.63</v>
          </cell>
          <cell r="D98">
            <v>0</v>
          </cell>
          <cell r="E98">
            <v>-11800</v>
          </cell>
          <cell r="F98">
            <v>0</v>
          </cell>
          <cell r="G98">
            <v>-49311.25</v>
          </cell>
          <cell r="H98">
            <v>-57471</v>
          </cell>
          <cell r="I98">
            <v>-788.05</v>
          </cell>
          <cell r="J98">
            <v>-18069.330000000002</v>
          </cell>
          <cell r="K98">
            <v>-18792.099999999999</v>
          </cell>
          <cell r="L98">
            <v>-370</v>
          </cell>
          <cell r="M98">
            <v>-966.66</v>
          </cell>
          <cell r="N98">
            <v>-11880.5</v>
          </cell>
          <cell r="O98">
            <v>-800</v>
          </cell>
          <cell r="P98">
            <v>0</v>
          </cell>
          <cell r="Q98">
            <v>0</v>
          </cell>
          <cell r="R98">
            <v>0</v>
          </cell>
          <cell r="S98">
            <v>0</v>
          </cell>
          <cell r="T98">
            <v>504250.07</v>
          </cell>
          <cell r="U98">
            <v>704.31</v>
          </cell>
          <cell r="V98">
            <v>0</v>
          </cell>
          <cell r="W98">
            <v>0</v>
          </cell>
          <cell r="X98">
            <v>48699.89</v>
          </cell>
          <cell r="Y98">
            <v>0</v>
          </cell>
          <cell r="Z98">
            <v>26636.240000000002</v>
          </cell>
          <cell r="AA98">
            <v>5096.92</v>
          </cell>
          <cell r="AB98">
            <v>255796.49</v>
          </cell>
          <cell r="AC98">
            <v>1196</v>
          </cell>
          <cell r="AD98">
            <v>6051.44</v>
          </cell>
          <cell r="AE98">
            <v>11583.64</v>
          </cell>
          <cell r="AF98">
            <v>3147.28</v>
          </cell>
          <cell r="AG98">
            <v>22549.56</v>
          </cell>
          <cell r="AH98">
            <v>1720.91</v>
          </cell>
          <cell r="AI98">
            <v>39562.5</v>
          </cell>
          <cell r="AJ98">
            <v>0</v>
          </cell>
          <cell r="AK98">
            <v>5286.03</v>
          </cell>
          <cell r="AL98">
            <v>41855.379999999997</v>
          </cell>
          <cell r="AM98">
            <v>15880.86</v>
          </cell>
          <cell r="AN98">
            <v>0</v>
          </cell>
          <cell r="AO98">
            <v>11389.19</v>
          </cell>
          <cell r="AP98">
            <v>4160</v>
          </cell>
          <cell r="AQ98">
            <v>12161.08</v>
          </cell>
          <cell r="AR98">
            <v>64279.4</v>
          </cell>
          <cell r="AS98">
            <v>1516</v>
          </cell>
          <cell r="AT98">
            <v>7755.01</v>
          </cell>
          <cell r="AU98">
            <v>15884.69</v>
          </cell>
          <cell r="AV98">
            <v>0</v>
          </cell>
          <cell r="AW98">
            <v>12724.87</v>
          </cell>
          <cell r="AX98">
            <v>0</v>
          </cell>
          <cell r="AY98">
            <v>0</v>
          </cell>
          <cell r="AZ98">
            <v>-3580.28</v>
          </cell>
          <cell r="BA98">
            <v>2810.87</v>
          </cell>
          <cell r="BC98">
            <v>897064.35</v>
          </cell>
          <cell r="BE98">
            <v>-20512.48</v>
          </cell>
          <cell r="BF98">
            <v>0</v>
          </cell>
          <cell r="BG98">
            <v>0</v>
          </cell>
          <cell r="BH98">
            <v>0</v>
          </cell>
          <cell r="BI98">
            <v>0</v>
          </cell>
          <cell r="BJ98">
            <v>0</v>
          </cell>
          <cell r="BK98">
            <v>0</v>
          </cell>
          <cell r="BL98">
            <v>0</v>
          </cell>
          <cell r="BM98">
            <v>0</v>
          </cell>
          <cell r="BN98">
            <v>0</v>
          </cell>
          <cell r="BO98">
            <v>0</v>
          </cell>
          <cell r="BP98">
            <v>-20512.48</v>
          </cell>
          <cell r="BR98">
            <v>-769.41000000000031</v>
          </cell>
          <cell r="BS98">
            <v>-769.41000000000031</v>
          </cell>
          <cell r="BT98">
            <v>0</v>
          </cell>
          <cell r="BU98">
            <v>-12649.91</v>
          </cell>
          <cell r="BV98">
            <v>41855.379999999997</v>
          </cell>
          <cell r="BX98">
            <v>917576.82999999984</v>
          </cell>
          <cell r="BY98">
            <v>897064.34999999986</v>
          </cell>
          <cell r="BZ98">
            <v>897064.35</v>
          </cell>
          <cell r="CB98">
            <v>0</v>
          </cell>
          <cell r="CC98">
            <v>0</v>
          </cell>
          <cell r="CD98">
            <v>0</v>
          </cell>
          <cell r="CE98">
            <v>488</v>
          </cell>
          <cell r="CF98">
            <v>188868.42000000027</v>
          </cell>
          <cell r="CG98">
            <v>161355.17000000004</v>
          </cell>
          <cell r="CH98">
            <v>13203.760000000002</v>
          </cell>
          <cell r="CI98">
            <v>33716.240000000005</v>
          </cell>
          <cell r="CK98">
            <v>890064</v>
          </cell>
          <cell r="CL98">
            <v>0</v>
          </cell>
          <cell r="CM98">
            <v>0</v>
          </cell>
          <cell r="CN98">
            <v>0</v>
          </cell>
          <cell r="CO98">
            <v>0</v>
          </cell>
          <cell r="CP98">
            <v>0</v>
          </cell>
          <cell r="CQ98">
            <v>-7412</v>
          </cell>
          <cell r="CR98">
            <v>-38509</v>
          </cell>
          <cell r="CS98"/>
          <cell r="CT98">
            <v>921356.63</v>
          </cell>
          <cell r="CU98">
            <v>-11550</v>
          </cell>
          <cell r="CW98">
            <v>0</v>
          </cell>
          <cell r="CY98">
            <v>-45921</v>
          </cell>
          <cell r="DE98">
            <v>921356.63</v>
          </cell>
          <cell r="DF98">
            <v>0</v>
          </cell>
          <cell r="DG98">
            <v>11800</v>
          </cell>
          <cell r="DH98">
            <v>0</v>
          </cell>
          <cell r="DI98">
            <v>49311.25</v>
          </cell>
          <cell r="DJ98">
            <v>11550</v>
          </cell>
          <cell r="DK98">
            <v>788.05</v>
          </cell>
          <cell r="DL98">
            <v>18069.330000000002</v>
          </cell>
          <cell r="DM98">
            <v>360</v>
          </cell>
          <cell r="DN98">
            <v>17709.330000000002</v>
          </cell>
          <cell r="DO98">
            <v>18792.099999999999</v>
          </cell>
          <cell r="DP98">
            <v>370</v>
          </cell>
          <cell r="DQ98">
            <v>966.66</v>
          </cell>
          <cell r="DR98">
            <v>12649.91</v>
          </cell>
          <cell r="DS98">
            <v>800</v>
          </cell>
          <cell r="DT98">
            <v>0</v>
          </cell>
          <cell r="DU98">
            <v>0</v>
          </cell>
          <cell r="DV98">
            <v>0</v>
          </cell>
          <cell r="DW98">
            <v>0</v>
          </cell>
          <cell r="DX98">
            <v>0</v>
          </cell>
          <cell r="DY98">
            <v>0</v>
          </cell>
          <cell r="DZ98">
            <v>0</v>
          </cell>
          <cell r="EA98">
            <v>45921</v>
          </cell>
          <cell r="EB98">
            <v>488</v>
          </cell>
          <cell r="EC98">
            <v>9353049</v>
          </cell>
          <cell r="ED98">
            <v>3049</v>
          </cell>
          <cell r="EE98" t="str">
            <v>Norton CEVC Primary School</v>
          </cell>
          <cell r="EF98" t="str">
            <v>Mrs Lisa Sparkes</v>
          </cell>
          <cell r="EG98" t="str">
            <v>office@norton.suffolk.sch.uk</v>
          </cell>
          <cell r="EH98" t="str">
            <v>'01359230520</v>
          </cell>
          <cell r="ET98" t="str">
            <v>Y</v>
          </cell>
          <cell r="EU98" t="str">
            <v>FINAL</v>
          </cell>
          <cell r="EV98" t="str">
            <v>Y</v>
          </cell>
          <cell r="EW98" t="str">
            <v>Accruals</v>
          </cell>
          <cell r="EX98" t="str">
            <v>N</v>
          </cell>
          <cell r="EY98" t="str">
            <v>N</v>
          </cell>
          <cell r="EZ98">
            <v>188868.42000000027</v>
          </cell>
          <cell r="FA98">
            <v>0</v>
          </cell>
          <cell r="FB98">
            <v>13203.760000000002</v>
          </cell>
          <cell r="FC98">
            <v>921356.63</v>
          </cell>
          <cell r="FD98">
            <v>0</v>
          </cell>
          <cell r="FE98">
            <v>11800</v>
          </cell>
          <cell r="FF98">
            <v>0</v>
          </cell>
          <cell r="FG98">
            <v>49311.25</v>
          </cell>
          <cell r="FH98">
            <v>11550</v>
          </cell>
          <cell r="FI98">
            <v>788.05</v>
          </cell>
          <cell r="FJ98">
            <v>360</v>
          </cell>
          <cell r="FK98">
            <v>17709.330000000002</v>
          </cell>
          <cell r="FL98">
            <v>18792.099999999999</v>
          </cell>
          <cell r="FM98">
            <v>370</v>
          </cell>
          <cell r="FN98">
            <v>966.66</v>
          </cell>
          <cell r="FO98">
            <v>12649.91</v>
          </cell>
          <cell r="FP98">
            <v>800</v>
          </cell>
          <cell r="FQ98">
            <v>0</v>
          </cell>
          <cell r="FR98">
            <v>0</v>
          </cell>
          <cell r="FS98">
            <v>0</v>
          </cell>
          <cell r="FT98">
            <v>0</v>
          </cell>
          <cell r="FU98">
            <v>0</v>
          </cell>
          <cell r="FV98">
            <v>0</v>
          </cell>
          <cell r="FW98">
            <v>45921</v>
          </cell>
          <cell r="FX98">
            <v>504250.07</v>
          </cell>
          <cell r="FY98">
            <v>704.31</v>
          </cell>
          <cell r="FZ98">
            <v>247228.00999999998</v>
          </cell>
          <cell r="GA98">
            <v>0</v>
          </cell>
          <cell r="GB98">
            <v>48699.89</v>
          </cell>
          <cell r="GC98">
            <v>0</v>
          </cell>
          <cell r="GD98">
            <v>26636.240000000002</v>
          </cell>
          <cell r="GE98">
            <v>5096.92</v>
          </cell>
          <cell r="GF98">
            <v>8568.48</v>
          </cell>
          <cell r="GG98">
            <v>1196</v>
          </cell>
          <cell r="GH98">
            <v>6051.44</v>
          </cell>
          <cell r="GI98">
            <v>11583.64</v>
          </cell>
          <cell r="GJ98">
            <v>3147.28</v>
          </cell>
          <cell r="GK98">
            <v>22549.56</v>
          </cell>
          <cell r="GL98">
            <v>1720.91</v>
          </cell>
          <cell r="GM98">
            <v>39562.5</v>
          </cell>
          <cell r="GN98">
            <v>0</v>
          </cell>
          <cell r="GO98">
            <v>5286.03</v>
          </cell>
          <cell r="GP98">
            <v>41855.379999999997</v>
          </cell>
          <cell r="GQ98">
            <v>15880.86</v>
          </cell>
          <cell r="GR98">
            <v>0</v>
          </cell>
          <cell r="GS98">
            <v>11389.19</v>
          </cell>
          <cell r="GT98">
            <v>4160</v>
          </cell>
          <cell r="GU98">
            <v>12161.08</v>
          </cell>
          <cell r="GV98">
            <v>64279.4</v>
          </cell>
          <cell r="GW98">
            <v>1516</v>
          </cell>
          <cell r="GX98">
            <v>7755.01</v>
          </cell>
          <cell r="GY98">
            <v>15884.69</v>
          </cell>
          <cell r="GZ98">
            <v>0</v>
          </cell>
          <cell r="HA98">
            <v>0</v>
          </cell>
          <cell r="HB98">
            <v>12724.87</v>
          </cell>
          <cell r="HC98">
            <v>0</v>
          </cell>
          <cell r="HD98">
            <v>0</v>
          </cell>
          <cell r="HE98">
            <v>20512.48</v>
          </cell>
          <cell r="HF98">
            <v>0</v>
          </cell>
          <cell r="HG98">
            <v>0</v>
          </cell>
          <cell r="HH98">
            <v>1</v>
          </cell>
          <cell r="HI98">
            <v>0</v>
          </cell>
          <cell r="HJ98">
            <v>0</v>
          </cell>
          <cell r="HK98">
            <v>0</v>
          </cell>
          <cell r="HL98">
            <v>0</v>
          </cell>
          <cell r="HM98">
            <v>33000</v>
          </cell>
          <cell r="HN98">
            <v>128355.58999999973</v>
          </cell>
          <cell r="HO98">
            <v>33716.240000000005</v>
          </cell>
        </row>
        <row r="99">
          <cell r="B99" t="str">
            <v>EE495</v>
          </cell>
          <cell r="C99">
            <v>-25946.880000000001</v>
          </cell>
          <cell r="D99">
            <v>0</v>
          </cell>
          <cell r="E99">
            <v>-46133.33</v>
          </cell>
          <cell r="F99">
            <v>0</v>
          </cell>
          <cell r="G99">
            <v>-47146.25</v>
          </cell>
          <cell r="H99">
            <v>-53397</v>
          </cell>
          <cell r="I99">
            <v>0</v>
          </cell>
          <cell r="J99">
            <v>-7525.06</v>
          </cell>
          <cell r="K99">
            <v>-16038.62</v>
          </cell>
          <cell r="L99">
            <v>2578</v>
          </cell>
          <cell r="M99">
            <v>-911.25</v>
          </cell>
          <cell r="N99">
            <v>-15709</v>
          </cell>
          <cell r="O99">
            <v>-10415</v>
          </cell>
          <cell r="P99">
            <v>0</v>
          </cell>
          <cell r="Q99">
            <v>0</v>
          </cell>
          <cell r="R99">
            <v>0</v>
          </cell>
          <cell r="S99">
            <v>0</v>
          </cell>
          <cell r="T99">
            <v>494218.51</v>
          </cell>
          <cell r="U99">
            <v>399.83</v>
          </cell>
          <cell r="V99">
            <v>0</v>
          </cell>
          <cell r="W99">
            <v>20516.669999999998</v>
          </cell>
          <cell r="X99">
            <v>16945.53</v>
          </cell>
          <cell r="Y99">
            <v>0</v>
          </cell>
          <cell r="Z99">
            <v>10391.39</v>
          </cell>
          <cell r="AA99">
            <v>3985.61</v>
          </cell>
          <cell r="AB99">
            <v>261020.99</v>
          </cell>
          <cell r="AC99">
            <v>30013.69</v>
          </cell>
          <cell r="AD99">
            <v>0</v>
          </cell>
          <cell r="AE99">
            <v>9533.24</v>
          </cell>
          <cell r="AF99">
            <v>700</v>
          </cell>
          <cell r="AG99">
            <v>990.79</v>
          </cell>
          <cell r="AH99">
            <v>3834.91</v>
          </cell>
          <cell r="AI99">
            <v>21855.64</v>
          </cell>
          <cell r="AJ99">
            <v>0</v>
          </cell>
          <cell r="AK99">
            <v>7215.75</v>
          </cell>
          <cell r="AL99">
            <v>55760.38</v>
          </cell>
          <cell r="AM99">
            <v>6701.72</v>
          </cell>
          <cell r="AN99">
            <v>0</v>
          </cell>
          <cell r="AO99">
            <v>10736.55</v>
          </cell>
          <cell r="AP99">
            <v>4040</v>
          </cell>
          <cell r="AQ99">
            <v>59.5</v>
          </cell>
          <cell r="AR99">
            <v>54089.23</v>
          </cell>
          <cell r="AS99">
            <v>4024.8</v>
          </cell>
          <cell r="AT99">
            <v>19525.830000000002</v>
          </cell>
          <cell r="AU99">
            <v>21998.06</v>
          </cell>
          <cell r="AV99">
            <v>0</v>
          </cell>
          <cell r="AW99">
            <v>10.69</v>
          </cell>
          <cell r="AX99">
            <v>0</v>
          </cell>
          <cell r="AY99">
            <v>0</v>
          </cell>
          <cell r="AZ99">
            <v>-263.5</v>
          </cell>
          <cell r="BA99">
            <v>2546.52</v>
          </cell>
          <cell r="BC99">
            <v>824615.34000000043</v>
          </cell>
          <cell r="BE99">
            <v>-20199.379999999997</v>
          </cell>
          <cell r="BF99">
            <v>0</v>
          </cell>
          <cell r="BG99">
            <v>3557.97</v>
          </cell>
          <cell r="BH99">
            <v>0</v>
          </cell>
          <cell r="BI99">
            <v>3557.97</v>
          </cell>
          <cell r="BJ99">
            <v>588.81000000000006</v>
          </cell>
          <cell r="BK99">
            <v>0</v>
          </cell>
          <cell r="BL99">
            <v>588.81000000000006</v>
          </cell>
          <cell r="BM99">
            <v>460</v>
          </cell>
          <cell r="BN99">
            <v>0</v>
          </cell>
          <cell r="BO99">
            <v>460</v>
          </cell>
          <cell r="BP99">
            <v>-15592.599999999997</v>
          </cell>
          <cell r="BR99">
            <v>2283.02</v>
          </cell>
          <cell r="BS99">
            <v>0</v>
          </cell>
          <cell r="BT99">
            <v>2283.02</v>
          </cell>
          <cell r="BU99">
            <v>-15709</v>
          </cell>
          <cell r="BV99">
            <v>58043.399999999994</v>
          </cell>
          <cell r="BX99">
            <v>840207.94000000006</v>
          </cell>
          <cell r="BY99">
            <v>824615.34000000008</v>
          </cell>
          <cell r="BZ99">
            <v>824615.34000000043</v>
          </cell>
          <cell r="CB99">
            <v>0</v>
          </cell>
          <cell r="CC99">
            <v>0</v>
          </cell>
          <cell r="CD99">
            <v>0</v>
          </cell>
          <cell r="CE99">
            <v>495</v>
          </cell>
          <cell r="CF99">
            <v>93019.09999999986</v>
          </cell>
          <cell r="CG99">
            <v>100497.05999999959</v>
          </cell>
          <cell r="CH99">
            <v>294.72999999999956</v>
          </cell>
          <cell r="CI99">
            <v>15887.330000000002</v>
          </cell>
          <cell r="CK99">
            <v>847686</v>
          </cell>
          <cell r="CL99">
            <v>0</v>
          </cell>
          <cell r="CM99">
            <v>0</v>
          </cell>
          <cell r="CN99">
            <v>0</v>
          </cell>
          <cell r="CO99">
            <v>0</v>
          </cell>
          <cell r="CP99">
            <v>0</v>
          </cell>
          <cell r="CQ99">
            <v>-7367</v>
          </cell>
          <cell r="CR99">
            <v>-35693</v>
          </cell>
          <cell r="CS99"/>
          <cell r="CT99">
            <v>873632.88</v>
          </cell>
          <cell r="CU99">
            <v>-10337</v>
          </cell>
          <cell r="CW99">
            <v>0</v>
          </cell>
          <cell r="CY99">
            <v>-43060</v>
          </cell>
          <cell r="DE99">
            <v>873632.88</v>
          </cell>
          <cell r="DF99">
            <v>0</v>
          </cell>
          <cell r="DG99">
            <v>46133.33</v>
          </cell>
          <cell r="DH99">
            <v>0</v>
          </cell>
          <cell r="DI99">
            <v>47146.25</v>
          </cell>
          <cell r="DJ99">
            <v>10337</v>
          </cell>
          <cell r="DK99">
            <v>0</v>
          </cell>
          <cell r="DL99">
            <v>7525.06</v>
          </cell>
          <cell r="DM99">
            <v>3982.5</v>
          </cell>
          <cell r="DN99">
            <v>3542.56</v>
          </cell>
          <cell r="DO99">
            <v>16038.62</v>
          </cell>
          <cell r="DP99">
            <v>-2578</v>
          </cell>
          <cell r="DQ99">
            <v>911.25</v>
          </cell>
          <cell r="DR99">
            <v>15709</v>
          </cell>
          <cell r="DS99">
            <v>10415</v>
          </cell>
          <cell r="DT99">
            <v>0</v>
          </cell>
          <cell r="DU99">
            <v>0</v>
          </cell>
          <cell r="DV99">
            <v>0</v>
          </cell>
          <cell r="DW99">
            <v>0</v>
          </cell>
          <cell r="DX99">
            <v>0</v>
          </cell>
          <cell r="DY99">
            <v>0</v>
          </cell>
          <cell r="DZ99">
            <v>0</v>
          </cell>
          <cell r="EA99">
            <v>43060</v>
          </cell>
          <cell r="EB99">
            <v>495</v>
          </cell>
          <cell r="EC99">
            <v>9353056</v>
          </cell>
          <cell r="ED99">
            <v>3056</v>
          </cell>
          <cell r="EE99" t="str">
            <v>Risby Church of England Voluntary Controlled Primary School</v>
          </cell>
          <cell r="EF99" t="str">
            <v>Mrs Soo Miller</v>
          </cell>
          <cell r="EG99" t="str">
            <v>admin@risbyprimary.com</v>
          </cell>
          <cell r="EH99" t="str">
            <v>'01284810367</v>
          </cell>
          <cell r="ET99" t="str">
            <v>Y</v>
          </cell>
          <cell r="EU99" t="str">
            <v>FINAL</v>
          </cell>
          <cell r="EV99" t="str">
            <v>Y</v>
          </cell>
          <cell r="EW99" t="str">
            <v>Accruals</v>
          </cell>
          <cell r="EX99" t="str">
            <v>N</v>
          </cell>
          <cell r="EY99" t="str">
            <v>N</v>
          </cell>
          <cell r="EZ99">
            <v>93019.09999999986</v>
          </cell>
          <cell r="FA99">
            <v>0</v>
          </cell>
          <cell r="FB99">
            <v>294.72999999999956</v>
          </cell>
          <cell r="FC99">
            <v>873632.88</v>
          </cell>
          <cell r="FD99">
            <v>0</v>
          </cell>
          <cell r="FE99">
            <v>46133.33</v>
          </cell>
          <cell r="FF99">
            <v>0</v>
          </cell>
          <cell r="FG99">
            <v>47146.25</v>
          </cell>
          <cell r="FH99">
            <v>10337</v>
          </cell>
          <cell r="FI99">
            <v>0</v>
          </cell>
          <cell r="FJ99">
            <v>3982.5</v>
          </cell>
          <cell r="FK99">
            <v>3542.56</v>
          </cell>
          <cell r="FL99">
            <v>13460.62</v>
          </cell>
          <cell r="FM99">
            <v>0</v>
          </cell>
          <cell r="FN99">
            <v>911.25</v>
          </cell>
          <cell r="FO99">
            <v>15709</v>
          </cell>
          <cell r="FP99">
            <v>10415</v>
          </cell>
          <cell r="FQ99">
            <v>0</v>
          </cell>
          <cell r="FR99">
            <v>0</v>
          </cell>
          <cell r="FS99">
            <v>0</v>
          </cell>
          <cell r="FT99">
            <v>0</v>
          </cell>
          <cell r="FU99">
            <v>0</v>
          </cell>
          <cell r="FV99">
            <v>0</v>
          </cell>
          <cell r="FW99">
            <v>43060</v>
          </cell>
          <cell r="FX99">
            <v>494218.51</v>
          </cell>
          <cell r="FY99">
            <v>399.83</v>
          </cell>
          <cell r="FZ99">
            <v>283879.59999999998</v>
          </cell>
          <cell r="GA99">
            <v>20516.669999999998</v>
          </cell>
          <cell r="GB99">
            <v>16945.53</v>
          </cell>
          <cell r="GC99">
            <v>0</v>
          </cell>
          <cell r="GD99">
            <v>10391.39</v>
          </cell>
          <cell r="GE99">
            <v>3985.61</v>
          </cell>
          <cell r="GF99">
            <v>715</v>
          </cell>
          <cell r="GG99">
            <v>6440.0799999999981</v>
          </cell>
          <cell r="GH99">
            <v>0</v>
          </cell>
          <cell r="GI99">
            <v>9533.24</v>
          </cell>
          <cell r="GJ99">
            <v>700</v>
          </cell>
          <cell r="GK99">
            <v>990.79</v>
          </cell>
          <cell r="GL99">
            <v>3834.91</v>
          </cell>
          <cell r="GM99">
            <v>21855.64</v>
          </cell>
          <cell r="GN99">
            <v>0</v>
          </cell>
          <cell r="GO99">
            <v>7215.75</v>
          </cell>
          <cell r="GP99">
            <v>58043.399999999994</v>
          </cell>
          <cell r="GQ99">
            <v>6701.72</v>
          </cell>
          <cell r="GR99">
            <v>0</v>
          </cell>
          <cell r="GS99">
            <v>10736.55</v>
          </cell>
          <cell r="GT99">
            <v>4040</v>
          </cell>
          <cell r="GU99">
            <v>59.5</v>
          </cell>
          <cell r="GV99">
            <v>54089.23</v>
          </cell>
          <cell r="GW99">
            <v>4024.8</v>
          </cell>
          <cell r="GX99">
            <v>19525.830000000002</v>
          </cell>
          <cell r="GY99">
            <v>21998.06</v>
          </cell>
          <cell r="GZ99">
            <v>0</v>
          </cell>
          <cell r="HA99">
            <v>0</v>
          </cell>
          <cell r="HB99">
            <v>10.69</v>
          </cell>
          <cell r="HC99">
            <v>0</v>
          </cell>
          <cell r="HD99">
            <v>0</v>
          </cell>
          <cell r="HE99">
            <v>20199.38</v>
          </cell>
          <cell r="HF99">
            <v>0</v>
          </cell>
          <cell r="HG99">
            <v>0</v>
          </cell>
          <cell r="HH99">
            <v>1</v>
          </cell>
          <cell r="HI99">
            <v>0</v>
          </cell>
          <cell r="HJ99">
            <v>3557.97</v>
          </cell>
          <cell r="HK99">
            <v>588.81000000000006</v>
          </cell>
          <cell r="HL99">
            <v>460</v>
          </cell>
          <cell r="HM99">
            <v>0</v>
          </cell>
          <cell r="HN99">
            <v>100497.15999999933</v>
          </cell>
          <cell r="HO99">
            <v>15887.33</v>
          </cell>
        </row>
        <row r="100">
          <cell r="B100" t="str">
            <v>EE499</v>
          </cell>
          <cell r="C100">
            <v>-138998.13</v>
          </cell>
          <cell r="D100">
            <v>0</v>
          </cell>
          <cell r="E100">
            <v>-3500</v>
          </cell>
          <cell r="F100">
            <v>0</v>
          </cell>
          <cell r="G100">
            <v>-83631.25</v>
          </cell>
          <cell r="H100">
            <v>-35746</v>
          </cell>
          <cell r="I100">
            <v>0</v>
          </cell>
          <cell r="J100">
            <v>-49214.5</v>
          </cell>
          <cell r="K100">
            <v>-15195.7</v>
          </cell>
          <cell r="L100">
            <v>0</v>
          </cell>
          <cell r="M100">
            <v>-2160</v>
          </cell>
          <cell r="N100">
            <v>-11822</v>
          </cell>
          <cell r="O100">
            <v>-4050</v>
          </cell>
          <cell r="P100">
            <v>0</v>
          </cell>
          <cell r="Q100">
            <v>0</v>
          </cell>
          <cell r="R100">
            <v>0</v>
          </cell>
          <cell r="S100">
            <v>0</v>
          </cell>
          <cell r="T100">
            <v>641526.07999999996</v>
          </cell>
          <cell r="U100">
            <v>2335.42</v>
          </cell>
          <cell r="V100">
            <v>0</v>
          </cell>
          <cell r="W100">
            <v>0</v>
          </cell>
          <cell r="X100">
            <v>41103.1</v>
          </cell>
          <cell r="Y100">
            <v>0</v>
          </cell>
          <cell r="Z100">
            <v>4844.0600000000004</v>
          </cell>
          <cell r="AA100">
            <v>20864.38</v>
          </cell>
          <cell r="AB100">
            <v>279425.48</v>
          </cell>
          <cell r="AC100">
            <v>6360.24</v>
          </cell>
          <cell r="AD100">
            <v>0</v>
          </cell>
          <cell r="AE100">
            <v>11678.48</v>
          </cell>
          <cell r="AF100">
            <v>5113.2</v>
          </cell>
          <cell r="AG100">
            <v>45425.4</v>
          </cell>
          <cell r="AH100">
            <v>3198.28</v>
          </cell>
          <cell r="AI100">
            <v>7445.96</v>
          </cell>
          <cell r="AJ100">
            <v>0</v>
          </cell>
          <cell r="AK100">
            <v>6538.12</v>
          </cell>
          <cell r="AL100">
            <v>42611.72</v>
          </cell>
          <cell r="AM100">
            <v>16215.98</v>
          </cell>
          <cell r="AN100">
            <v>0</v>
          </cell>
          <cell r="AO100">
            <v>14436.33</v>
          </cell>
          <cell r="AP100">
            <v>4500</v>
          </cell>
          <cell r="AQ100">
            <v>490.74</v>
          </cell>
          <cell r="AR100">
            <v>56407.81</v>
          </cell>
          <cell r="AS100">
            <v>0</v>
          </cell>
          <cell r="AT100">
            <v>13129.65</v>
          </cell>
          <cell r="AU100">
            <v>22532.66</v>
          </cell>
          <cell r="AV100">
            <v>0</v>
          </cell>
          <cell r="AW100">
            <v>4719</v>
          </cell>
          <cell r="AX100">
            <v>0</v>
          </cell>
          <cell r="AY100">
            <v>0</v>
          </cell>
          <cell r="AZ100">
            <v>-5568.08</v>
          </cell>
          <cell r="BA100">
            <v>3953.46</v>
          </cell>
          <cell r="BC100">
            <v>893574.55000000051</v>
          </cell>
          <cell r="BE100">
            <v>-20942.050000000003</v>
          </cell>
          <cell r="BF100">
            <v>0</v>
          </cell>
          <cell r="BG100">
            <v>3642.24</v>
          </cell>
          <cell r="BH100">
            <v>0</v>
          </cell>
          <cell r="BI100">
            <v>3642.24</v>
          </cell>
          <cell r="BJ100">
            <v>1989.77</v>
          </cell>
          <cell r="BK100">
            <v>0</v>
          </cell>
          <cell r="BL100">
            <v>1989.77</v>
          </cell>
          <cell r="BM100">
            <v>3914.7</v>
          </cell>
          <cell r="BN100">
            <v>0</v>
          </cell>
          <cell r="BO100">
            <v>3914.7</v>
          </cell>
          <cell r="BP100">
            <v>-11395.340000000004</v>
          </cell>
          <cell r="BR100">
            <v>-1614.62</v>
          </cell>
          <cell r="BS100">
            <v>-1614.62</v>
          </cell>
          <cell r="BT100">
            <v>0</v>
          </cell>
          <cell r="BU100">
            <v>-13436.619999999999</v>
          </cell>
          <cell r="BV100">
            <v>42611.72</v>
          </cell>
          <cell r="BX100">
            <v>904969.88999999978</v>
          </cell>
          <cell r="BY100">
            <v>893574.54999999981</v>
          </cell>
          <cell r="BZ100">
            <v>893574.55000000051</v>
          </cell>
          <cell r="CB100">
            <v>0</v>
          </cell>
          <cell r="CC100">
            <v>0</v>
          </cell>
          <cell r="CD100">
            <v>0</v>
          </cell>
          <cell r="CE100">
            <v>499</v>
          </cell>
          <cell r="CF100">
            <v>98027.170000000391</v>
          </cell>
          <cell r="CG100">
            <v>70413.109999999637</v>
          </cell>
          <cell r="CH100">
            <v>2175.8699999999985</v>
          </cell>
          <cell r="CI100">
            <v>13571.210000000001</v>
          </cell>
          <cell r="CK100">
            <v>877356</v>
          </cell>
          <cell r="CL100">
            <v>0</v>
          </cell>
          <cell r="CM100">
            <v>-83233.010000000009</v>
          </cell>
          <cell r="CN100">
            <v>-1222</v>
          </cell>
          <cell r="CO100">
            <v>0</v>
          </cell>
          <cell r="CP100">
            <v>0</v>
          </cell>
          <cell r="CQ100">
            <v>-17768</v>
          </cell>
          <cell r="CR100">
            <v>-17978</v>
          </cell>
          <cell r="CS100"/>
          <cell r="CT100">
            <v>1016354.13</v>
          </cell>
          <cell r="CU100">
            <v>0</v>
          </cell>
          <cell r="CW100">
            <v>0</v>
          </cell>
          <cell r="CY100">
            <v>-35746</v>
          </cell>
          <cell r="DE100">
            <v>1016354.13</v>
          </cell>
          <cell r="DF100">
            <v>0</v>
          </cell>
          <cell r="DG100">
            <v>3500</v>
          </cell>
          <cell r="DH100">
            <v>0</v>
          </cell>
          <cell r="DI100">
            <v>83631.25</v>
          </cell>
          <cell r="DJ100">
            <v>0</v>
          </cell>
          <cell r="DK100">
            <v>0</v>
          </cell>
          <cell r="DL100">
            <v>49214.5</v>
          </cell>
          <cell r="DM100">
            <v>0</v>
          </cell>
          <cell r="DN100">
            <v>49214.5</v>
          </cell>
          <cell r="DO100">
            <v>15195.7</v>
          </cell>
          <cell r="DP100">
            <v>0</v>
          </cell>
          <cell r="DQ100">
            <v>2160</v>
          </cell>
          <cell r="DR100">
            <v>13436.62</v>
          </cell>
          <cell r="DS100">
            <v>4050</v>
          </cell>
          <cell r="DT100">
            <v>0</v>
          </cell>
          <cell r="DU100">
            <v>0</v>
          </cell>
          <cell r="DV100">
            <v>0</v>
          </cell>
          <cell r="DW100">
            <v>0</v>
          </cell>
          <cell r="DX100">
            <v>0</v>
          </cell>
          <cell r="DY100">
            <v>0</v>
          </cell>
          <cell r="DZ100">
            <v>0</v>
          </cell>
          <cell r="EA100">
            <v>35746</v>
          </cell>
          <cell r="EB100">
            <v>499</v>
          </cell>
          <cell r="EC100">
            <v>9352026</v>
          </cell>
          <cell r="ED100">
            <v>2026</v>
          </cell>
          <cell r="EE100" t="str">
            <v>Stanton Community Primary School</v>
          </cell>
          <cell r="EF100" t="str">
            <v>Mrs Sue Chapman</v>
          </cell>
          <cell r="EG100" t="str">
            <v>head@stanton.suffolk.sch.uk</v>
          </cell>
          <cell r="EH100" t="str">
            <v>'01359250225</v>
          </cell>
          <cell r="ET100" t="str">
            <v>Y</v>
          </cell>
          <cell r="EU100" t="str">
            <v>FINAL</v>
          </cell>
          <cell r="EV100" t="str">
            <v>Y</v>
          </cell>
          <cell r="EW100" t="str">
            <v>Accruals</v>
          </cell>
          <cell r="EX100" t="str">
            <v>N</v>
          </cell>
          <cell r="EY100" t="str">
            <v>N</v>
          </cell>
          <cell r="EZ100">
            <v>98027.170000000391</v>
          </cell>
          <cell r="FA100">
            <v>0</v>
          </cell>
          <cell r="FB100">
            <v>2175.8699999999985</v>
          </cell>
          <cell r="FC100">
            <v>1016354.13</v>
          </cell>
          <cell r="FD100">
            <v>0</v>
          </cell>
          <cell r="FE100">
            <v>3500</v>
          </cell>
          <cell r="FF100">
            <v>0</v>
          </cell>
          <cell r="FG100">
            <v>83631.25</v>
          </cell>
          <cell r="FH100">
            <v>0</v>
          </cell>
          <cell r="FI100">
            <v>0</v>
          </cell>
          <cell r="FJ100">
            <v>0</v>
          </cell>
          <cell r="FK100">
            <v>49214.5</v>
          </cell>
          <cell r="FL100">
            <v>15195.7</v>
          </cell>
          <cell r="FM100">
            <v>0</v>
          </cell>
          <cell r="FN100">
            <v>2160</v>
          </cell>
          <cell r="FO100">
            <v>13436.62</v>
          </cell>
          <cell r="FP100">
            <v>4050</v>
          </cell>
          <cell r="FQ100">
            <v>0</v>
          </cell>
          <cell r="FR100">
            <v>0</v>
          </cell>
          <cell r="FS100">
            <v>0</v>
          </cell>
          <cell r="FT100">
            <v>0</v>
          </cell>
          <cell r="FU100">
            <v>0</v>
          </cell>
          <cell r="FV100">
            <v>0</v>
          </cell>
          <cell r="FW100">
            <v>35746</v>
          </cell>
          <cell r="FX100">
            <v>641526.07999999996</v>
          </cell>
          <cell r="FY100">
            <v>2335.42</v>
          </cell>
          <cell r="FZ100">
            <v>277230.42999999959</v>
          </cell>
          <cell r="GA100">
            <v>0</v>
          </cell>
          <cell r="GB100">
            <v>41103.1</v>
          </cell>
          <cell r="GC100">
            <v>0</v>
          </cell>
          <cell r="GD100">
            <v>20169.839999999997</v>
          </cell>
          <cell r="GE100">
            <v>5538.600000000004</v>
          </cell>
          <cell r="GF100">
            <v>2195.0500000000002</v>
          </cell>
          <cell r="GG100">
            <v>6360.24</v>
          </cell>
          <cell r="GH100">
            <v>0</v>
          </cell>
          <cell r="GI100">
            <v>11678.48</v>
          </cell>
          <cell r="GJ100">
            <v>5113.2</v>
          </cell>
          <cell r="GK100">
            <v>45425.4</v>
          </cell>
          <cell r="GL100">
            <v>3198.28</v>
          </cell>
          <cell r="GM100">
            <v>7445.96</v>
          </cell>
          <cell r="GN100">
            <v>0</v>
          </cell>
          <cell r="GO100">
            <v>6538.12</v>
          </cell>
          <cell r="GP100">
            <v>42611.72</v>
          </cell>
          <cell r="GQ100">
            <v>16215.98</v>
          </cell>
          <cell r="GR100">
            <v>0</v>
          </cell>
          <cell r="GS100">
            <v>14436.33</v>
          </cell>
          <cell r="GT100">
            <v>4500</v>
          </cell>
          <cell r="GU100">
            <v>490.74</v>
          </cell>
          <cell r="GV100">
            <v>56407.81</v>
          </cell>
          <cell r="GW100">
            <v>0</v>
          </cell>
          <cell r="GX100">
            <v>13129.65</v>
          </cell>
          <cell r="GY100">
            <v>22532.66</v>
          </cell>
          <cell r="GZ100">
            <v>0</v>
          </cell>
          <cell r="HA100">
            <v>0</v>
          </cell>
          <cell r="HB100">
            <v>4719</v>
          </cell>
          <cell r="HC100">
            <v>0</v>
          </cell>
          <cell r="HD100">
            <v>0</v>
          </cell>
          <cell r="HE100">
            <v>20942.05</v>
          </cell>
          <cell r="HF100">
            <v>0</v>
          </cell>
          <cell r="HG100">
            <v>0</v>
          </cell>
          <cell r="HH100">
            <v>1</v>
          </cell>
          <cell r="HI100">
            <v>0</v>
          </cell>
          <cell r="HJ100">
            <v>3642.24</v>
          </cell>
          <cell r="HK100">
            <v>1989.77</v>
          </cell>
          <cell r="HL100">
            <v>3914.7</v>
          </cell>
          <cell r="HM100">
            <v>70408</v>
          </cell>
          <cell r="HN100">
            <v>5.279999999795109</v>
          </cell>
          <cell r="HO100">
            <v>13571.210000000001</v>
          </cell>
        </row>
        <row r="101">
          <cell r="B101" t="str">
            <v>EE504</v>
          </cell>
          <cell r="C101">
            <v>-40790.879999999997</v>
          </cell>
          <cell r="D101">
            <v>0</v>
          </cell>
          <cell r="E101">
            <v>-15633.33</v>
          </cell>
          <cell r="F101">
            <v>0</v>
          </cell>
          <cell r="G101">
            <v>-65162.5</v>
          </cell>
          <cell r="H101">
            <v>-56355</v>
          </cell>
          <cell r="I101">
            <v>-1348.05</v>
          </cell>
          <cell r="J101">
            <v>-56895.45</v>
          </cell>
          <cell r="K101">
            <v>-20273.009999999998</v>
          </cell>
          <cell r="L101">
            <v>0</v>
          </cell>
          <cell r="M101">
            <v>0</v>
          </cell>
          <cell r="N101">
            <v>-28965.49</v>
          </cell>
          <cell r="O101">
            <v>-5008.1400000000003</v>
          </cell>
          <cell r="P101">
            <v>0</v>
          </cell>
          <cell r="Q101">
            <v>0</v>
          </cell>
          <cell r="R101">
            <v>0</v>
          </cell>
          <cell r="S101">
            <v>0</v>
          </cell>
          <cell r="T101">
            <v>787087.07</v>
          </cell>
          <cell r="U101">
            <v>17696.009999999998</v>
          </cell>
          <cell r="V101">
            <v>0</v>
          </cell>
          <cell r="W101">
            <v>17488.38</v>
          </cell>
          <cell r="X101">
            <v>57831.040000000001</v>
          </cell>
          <cell r="Y101">
            <v>0</v>
          </cell>
          <cell r="Z101">
            <v>35696.25</v>
          </cell>
          <cell r="AA101">
            <v>29021.63</v>
          </cell>
          <cell r="AB101">
            <v>297719.61</v>
          </cell>
          <cell r="AC101">
            <v>0</v>
          </cell>
          <cell r="AD101">
            <v>0</v>
          </cell>
          <cell r="AE101">
            <v>11587.73</v>
          </cell>
          <cell r="AF101">
            <v>4201.6000000000004</v>
          </cell>
          <cell r="AG101">
            <v>14747.39</v>
          </cell>
          <cell r="AH101">
            <v>1708.1</v>
          </cell>
          <cell r="AI101">
            <v>25185.81</v>
          </cell>
          <cell r="AJ101">
            <v>0</v>
          </cell>
          <cell r="AK101">
            <v>8855.1200000000008</v>
          </cell>
          <cell r="AL101">
            <v>68221.149999999994</v>
          </cell>
          <cell r="AM101">
            <v>31189.69</v>
          </cell>
          <cell r="AN101">
            <v>25</v>
          </cell>
          <cell r="AO101">
            <v>8080.65</v>
          </cell>
          <cell r="AP101">
            <v>6180</v>
          </cell>
          <cell r="AQ101">
            <v>5871.75</v>
          </cell>
          <cell r="AR101">
            <v>81684.19</v>
          </cell>
          <cell r="AS101">
            <v>1384</v>
          </cell>
          <cell r="AT101">
            <v>6909.96</v>
          </cell>
          <cell r="AU101">
            <v>19811.509999999998</v>
          </cell>
          <cell r="AV101">
            <v>0</v>
          </cell>
          <cell r="AW101">
            <v>126623.98</v>
          </cell>
          <cell r="AX101">
            <v>0</v>
          </cell>
          <cell r="AY101">
            <v>0</v>
          </cell>
          <cell r="AZ101">
            <v>-3664.53</v>
          </cell>
          <cell r="BA101">
            <v>1233.68</v>
          </cell>
          <cell r="BC101">
            <v>1360297.5899999999</v>
          </cell>
          <cell r="BE101">
            <v>-23690.45</v>
          </cell>
          <cell r="BF101">
            <v>0</v>
          </cell>
          <cell r="BG101">
            <v>4146.8900000000003</v>
          </cell>
          <cell r="BH101">
            <v>0</v>
          </cell>
          <cell r="BI101">
            <v>4146.8900000000003</v>
          </cell>
          <cell r="BJ101">
            <v>5826.23</v>
          </cell>
          <cell r="BK101">
            <v>0</v>
          </cell>
          <cell r="BL101">
            <v>5826.23</v>
          </cell>
          <cell r="BM101">
            <v>2070</v>
          </cell>
          <cell r="BN101">
            <v>0</v>
          </cell>
          <cell r="BO101">
            <v>2070</v>
          </cell>
          <cell r="BP101">
            <v>-11647.330000000002</v>
          </cell>
          <cell r="BR101">
            <v>-2430.8500000000004</v>
          </cell>
          <cell r="BS101">
            <v>-2430.8500000000004</v>
          </cell>
          <cell r="BT101">
            <v>0</v>
          </cell>
          <cell r="BU101">
            <v>-31396.340000000004</v>
          </cell>
          <cell r="BV101">
            <v>68221.149999999994</v>
          </cell>
          <cell r="BX101">
            <v>1371944.9199999997</v>
          </cell>
          <cell r="BY101">
            <v>1360297.5899999996</v>
          </cell>
          <cell r="BZ101">
            <v>1360297.5899999999</v>
          </cell>
          <cell r="CB101">
            <v>0</v>
          </cell>
          <cell r="CC101">
            <v>0</v>
          </cell>
          <cell r="CD101">
            <v>0</v>
          </cell>
          <cell r="CE101">
            <v>504</v>
          </cell>
          <cell r="CF101">
            <v>422368.98000000045</v>
          </cell>
          <cell r="CG101">
            <v>338905.08000000007</v>
          </cell>
          <cell r="CH101">
            <v>42331.97</v>
          </cell>
          <cell r="CI101">
            <v>53979.3</v>
          </cell>
          <cell r="CK101">
            <v>1288481</v>
          </cell>
          <cell r="CL101">
            <v>0</v>
          </cell>
          <cell r="CM101">
            <v>0</v>
          </cell>
          <cell r="CN101">
            <v>0</v>
          </cell>
          <cell r="CO101">
            <v>0</v>
          </cell>
          <cell r="CP101">
            <v>0</v>
          </cell>
          <cell r="CQ101">
            <v>-18629</v>
          </cell>
          <cell r="CR101">
            <v>-37726</v>
          </cell>
          <cell r="CS101"/>
          <cell r="CT101">
            <v>1329271.8799999999</v>
          </cell>
          <cell r="CU101">
            <v>0</v>
          </cell>
          <cell r="CW101">
            <v>0</v>
          </cell>
          <cell r="CY101">
            <v>-56355</v>
          </cell>
          <cell r="DE101">
            <v>1329271.8799999999</v>
          </cell>
          <cell r="DF101">
            <v>0</v>
          </cell>
          <cell r="DG101">
            <v>15633.33</v>
          </cell>
          <cell r="DH101">
            <v>0</v>
          </cell>
          <cell r="DI101">
            <v>65162.5</v>
          </cell>
          <cell r="DJ101">
            <v>0</v>
          </cell>
          <cell r="DK101">
            <v>1348.05</v>
          </cell>
          <cell r="DL101">
            <v>56895.45</v>
          </cell>
          <cell r="DM101">
            <v>0</v>
          </cell>
          <cell r="DN101">
            <v>56895.45</v>
          </cell>
          <cell r="DO101">
            <v>20273.009999999998</v>
          </cell>
          <cell r="DP101">
            <v>0</v>
          </cell>
          <cell r="DQ101">
            <v>0</v>
          </cell>
          <cell r="DR101">
            <v>31396.34</v>
          </cell>
          <cell r="DS101">
            <v>5008.1400000000003</v>
          </cell>
          <cell r="DT101">
            <v>0</v>
          </cell>
          <cell r="DU101">
            <v>0</v>
          </cell>
          <cell r="DV101">
            <v>0</v>
          </cell>
          <cell r="DW101">
            <v>0</v>
          </cell>
          <cell r="DX101">
            <v>0</v>
          </cell>
          <cell r="DY101">
            <v>0</v>
          </cell>
          <cell r="DZ101">
            <v>0</v>
          </cell>
          <cell r="EA101">
            <v>56355</v>
          </cell>
          <cell r="EB101">
            <v>504</v>
          </cell>
          <cell r="EC101">
            <v>9352923</v>
          </cell>
          <cell r="ED101">
            <v>2923</v>
          </cell>
          <cell r="EE101" t="str">
            <v>Wood Ley Community Primary School</v>
          </cell>
          <cell r="EF101" t="str">
            <v>Mrs Sandra Renwick</v>
          </cell>
          <cell r="EG101" t="str">
            <v>admin@woodley.suffolk.sch.uk</v>
          </cell>
          <cell r="EH101" t="str">
            <v>'01449616038</v>
          </cell>
          <cell r="ET101" t="str">
            <v>Y</v>
          </cell>
          <cell r="EU101" t="str">
            <v>FINAL</v>
          </cell>
          <cell r="EV101" t="str">
            <v>Y</v>
          </cell>
          <cell r="EW101" t="str">
            <v>Accruals</v>
          </cell>
          <cell r="EX101" t="str">
            <v>N</v>
          </cell>
          <cell r="EY101" t="str">
            <v>N</v>
          </cell>
          <cell r="EZ101">
            <v>422368.98000000045</v>
          </cell>
          <cell r="FA101">
            <v>0</v>
          </cell>
          <cell r="FB101">
            <v>42331.97</v>
          </cell>
          <cell r="FC101">
            <v>1329271.8799999999</v>
          </cell>
          <cell r="FD101">
            <v>0</v>
          </cell>
          <cell r="FE101">
            <v>15633.33</v>
          </cell>
          <cell r="FF101">
            <v>0</v>
          </cell>
          <cell r="FG101">
            <v>65162.5</v>
          </cell>
          <cell r="FH101">
            <v>0</v>
          </cell>
          <cell r="FI101">
            <v>1348.05</v>
          </cell>
          <cell r="FJ101">
            <v>0</v>
          </cell>
          <cell r="FK101">
            <v>56895.45</v>
          </cell>
          <cell r="FL101">
            <v>20273.009999999998</v>
          </cell>
          <cell r="FM101">
            <v>0</v>
          </cell>
          <cell r="FN101">
            <v>0</v>
          </cell>
          <cell r="FO101">
            <v>31396.34</v>
          </cell>
          <cell r="FP101">
            <v>5008.1400000000003</v>
          </cell>
          <cell r="FQ101">
            <v>0</v>
          </cell>
          <cell r="FR101">
            <v>0</v>
          </cell>
          <cell r="FS101">
            <v>0</v>
          </cell>
          <cell r="FT101">
            <v>0</v>
          </cell>
          <cell r="FU101">
            <v>0</v>
          </cell>
          <cell r="FV101">
            <v>0</v>
          </cell>
          <cell r="FW101">
            <v>56355</v>
          </cell>
          <cell r="FX101">
            <v>787087.07</v>
          </cell>
          <cell r="FY101">
            <v>17696.009999999998</v>
          </cell>
          <cell r="FZ101">
            <v>295630.61</v>
          </cell>
          <cell r="GA101">
            <v>17488.38</v>
          </cell>
          <cell r="GB101">
            <v>57831.040000000001</v>
          </cell>
          <cell r="GC101">
            <v>0</v>
          </cell>
          <cell r="GD101">
            <v>59506.36</v>
          </cell>
          <cell r="GE101">
            <v>5211.5199999999968</v>
          </cell>
          <cell r="GF101">
            <v>2089</v>
          </cell>
          <cell r="GG101">
            <v>0</v>
          </cell>
          <cell r="GH101">
            <v>0</v>
          </cell>
          <cell r="GI101">
            <v>11587.73</v>
          </cell>
          <cell r="GJ101">
            <v>4201.6000000000004</v>
          </cell>
          <cell r="GK101">
            <v>14747.39</v>
          </cell>
          <cell r="GL101">
            <v>1708.1</v>
          </cell>
          <cell r="GM101">
            <v>25185.81</v>
          </cell>
          <cell r="GN101">
            <v>0</v>
          </cell>
          <cell r="GO101">
            <v>8855.1200000000008</v>
          </cell>
          <cell r="GP101">
            <v>68246.149999999994</v>
          </cell>
          <cell r="GQ101">
            <v>31189.69</v>
          </cell>
          <cell r="GR101">
            <v>0</v>
          </cell>
          <cell r="GS101">
            <v>8080.65</v>
          </cell>
          <cell r="GT101">
            <v>6180</v>
          </cell>
          <cell r="GU101">
            <v>5871.75</v>
          </cell>
          <cell r="GV101">
            <v>81684.19</v>
          </cell>
          <cell r="GW101">
            <v>1384</v>
          </cell>
          <cell r="GX101">
            <v>6909.96</v>
          </cell>
          <cell r="GY101">
            <v>19811.509999999998</v>
          </cell>
          <cell r="GZ101">
            <v>0</v>
          </cell>
          <cell r="HA101">
            <v>0</v>
          </cell>
          <cell r="HB101">
            <v>126623.98</v>
          </cell>
          <cell r="HC101">
            <v>0</v>
          </cell>
          <cell r="HD101">
            <v>0</v>
          </cell>
          <cell r="HE101">
            <v>23690.45</v>
          </cell>
          <cell r="HF101">
            <v>0</v>
          </cell>
          <cell r="HG101">
            <v>0</v>
          </cell>
          <cell r="HH101">
            <v>1</v>
          </cell>
          <cell r="HI101">
            <v>0</v>
          </cell>
          <cell r="HJ101">
            <v>4146.8900000000003</v>
          </cell>
          <cell r="HK101">
            <v>5826.23</v>
          </cell>
          <cell r="HL101">
            <v>2070</v>
          </cell>
          <cell r="HM101">
            <v>338905.06000000052</v>
          </cell>
          <cell r="HN101">
            <v>0</v>
          </cell>
          <cell r="HO101">
            <v>53979.3</v>
          </cell>
        </row>
        <row r="102">
          <cell r="B102" t="str">
            <v>EE507</v>
          </cell>
          <cell r="C102">
            <v>-130256.45</v>
          </cell>
          <cell r="D102">
            <v>0</v>
          </cell>
          <cell r="E102">
            <v>-152966.67000000001</v>
          </cell>
          <cell r="F102">
            <v>0</v>
          </cell>
          <cell r="G102">
            <v>-104160.75</v>
          </cell>
          <cell r="H102">
            <v>-52310</v>
          </cell>
          <cell r="I102">
            <v>-3786.98</v>
          </cell>
          <cell r="J102">
            <v>-32390.04</v>
          </cell>
          <cell r="K102">
            <v>-14294.3</v>
          </cell>
          <cell r="L102">
            <v>0</v>
          </cell>
          <cell r="M102">
            <v>-1725</v>
          </cell>
          <cell r="N102">
            <v>-9953.75</v>
          </cell>
          <cell r="O102">
            <v>-1455.85</v>
          </cell>
          <cell r="P102">
            <v>0</v>
          </cell>
          <cell r="Q102">
            <v>0</v>
          </cell>
          <cell r="R102">
            <v>0</v>
          </cell>
          <cell r="S102">
            <v>0</v>
          </cell>
          <cell r="T102">
            <v>692505.72</v>
          </cell>
          <cell r="U102">
            <v>37180.5</v>
          </cell>
          <cell r="V102">
            <v>0</v>
          </cell>
          <cell r="W102">
            <v>23174.84</v>
          </cell>
          <cell r="X102">
            <v>65948.25</v>
          </cell>
          <cell r="Y102">
            <v>0</v>
          </cell>
          <cell r="Z102">
            <v>46130.25</v>
          </cell>
          <cell r="AA102">
            <v>6891.3</v>
          </cell>
          <cell r="AB102">
            <v>277538.87</v>
          </cell>
          <cell r="AC102">
            <v>23198.84</v>
          </cell>
          <cell r="AD102">
            <v>0</v>
          </cell>
          <cell r="AE102">
            <v>17299.68</v>
          </cell>
          <cell r="AF102">
            <v>3582.56</v>
          </cell>
          <cell r="AG102">
            <v>38077.040000000001</v>
          </cell>
          <cell r="AH102">
            <v>5767.51</v>
          </cell>
          <cell r="AI102">
            <v>33825.199999999997</v>
          </cell>
          <cell r="AJ102">
            <v>0</v>
          </cell>
          <cell r="AK102">
            <v>7870.51</v>
          </cell>
          <cell r="AL102">
            <v>28224.14</v>
          </cell>
          <cell r="AM102">
            <v>10543.13</v>
          </cell>
          <cell r="AN102">
            <v>0</v>
          </cell>
          <cell r="AO102">
            <v>7815.75</v>
          </cell>
          <cell r="AP102">
            <v>4580</v>
          </cell>
          <cell r="AQ102">
            <v>80</v>
          </cell>
          <cell r="AR102">
            <v>62998.83</v>
          </cell>
          <cell r="AS102">
            <v>0</v>
          </cell>
          <cell r="AT102">
            <v>16228.41</v>
          </cell>
          <cell r="AU102">
            <v>16436.16</v>
          </cell>
          <cell r="AV102">
            <v>0</v>
          </cell>
          <cell r="AW102">
            <v>0</v>
          </cell>
          <cell r="AX102">
            <v>0</v>
          </cell>
          <cell r="AY102">
            <v>0</v>
          </cell>
          <cell r="AZ102">
            <v>0</v>
          </cell>
          <cell r="BA102">
            <v>0</v>
          </cell>
          <cell r="BC102">
            <v>927332.42999999982</v>
          </cell>
          <cell r="BE102">
            <v>-20939.55</v>
          </cell>
          <cell r="BF102">
            <v>0</v>
          </cell>
          <cell r="BG102">
            <v>-100</v>
          </cell>
          <cell r="BH102">
            <v>0</v>
          </cell>
          <cell r="BI102">
            <v>-100</v>
          </cell>
          <cell r="BJ102">
            <v>3782.9799999999996</v>
          </cell>
          <cell r="BK102">
            <v>0</v>
          </cell>
          <cell r="BL102">
            <v>3782.9799999999996</v>
          </cell>
          <cell r="BM102">
            <v>21991.300000000003</v>
          </cell>
          <cell r="BN102">
            <v>0</v>
          </cell>
          <cell r="BO102">
            <v>21991.300000000003</v>
          </cell>
          <cell r="BP102">
            <v>4734.7300000000032</v>
          </cell>
          <cell r="BR102">
            <v>0</v>
          </cell>
          <cell r="BS102">
            <v>0</v>
          </cell>
          <cell r="BT102">
            <v>0</v>
          </cell>
          <cell r="BU102">
            <v>-9953.75</v>
          </cell>
          <cell r="BV102">
            <v>28224.14</v>
          </cell>
          <cell r="BX102">
            <v>922597.70000000007</v>
          </cell>
          <cell r="BY102">
            <v>927332.43</v>
          </cell>
          <cell r="BZ102">
            <v>927332.42999999982</v>
          </cell>
          <cell r="CB102">
            <v>0</v>
          </cell>
          <cell r="CC102">
            <v>0</v>
          </cell>
          <cell r="CD102">
            <v>0</v>
          </cell>
          <cell r="CE102">
            <v>507</v>
          </cell>
          <cell r="CF102">
            <v>-110619.77999999945</v>
          </cell>
          <cell r="CG102">
            <v>-17394.699999999837</v>
          </cell>
          <cell r="CH102">
            <v>61446.81</v>
          </cell>
          <cell r="CI102">
            <v>56712.08</v>
          </cell>
          <cell r="CK102">
            <v>1015823</v>
          </cell>
          <cell r="CL102">
            <v>0</v>
          </cell>
          <cell r="CM102">
            <v>-73048.06</v>
          </cell>
          <cell r="CN102">
            <v>-987</v>
          </cell>
          <cell r="CO102">
            <v>0</v>
          </cell>
          <cell r="CP102">
            <v>-4800</v>
          </cell>
          <cell r="CQ102">
            <v>-7396</v>
          </cell>
          <cell r="CR102">
            <v>-29801</v>
          </cell>
          <cell r="CS102"/>
          <cell r="CT102">
            <v>1146079.45</v>
          </cell>
          <cell r="CU102">
            <v>-15113</v>
          </cell>
          <cell r="CW102">
            <v>0</v>
          </cell>
          <cell r="CY102">
            <v>-37197</v>
          </cell>
          <cell r="DE102">
            <v>1146079.45</v>
          </cell>
          <cell r="DF102">
            <v>0</v>
          </cell>
          <cell r="DG102">
            <v>152966.67000000001</v>
          </cell>
          <cell r="DH102">
            <v>0</v>
          </cell>
          <cell r="DI102">
            <v>104160.75</v>
          </cell>
          <cell r="DJ102">
            <v>15113</v>
          </cell>
          <cell r="DK102">
            <v>3786.98</v>
          </cell>
          <cell r="DL102">
            <v>32390.04</v>
          </cell>
          <cell r="DM102">
            <v>1530</v>
          </cell>
          <cell r="DN102">
            <v>30860.04</v>
          </cell>
          <cell r="DO102">
            <v>14294.3</v>
          </cell>
          <cell r="DP102">
            <v>0</v>
          </cell>
          <cell r="DQ102">
            <v>1725</v>
          </cell>
          <cell r="DR102">
            <v>9953.75</v>
          </cell>
          <cell r="DS102">
            <v>1455.85</v>
          </cell>
          <cell r="DT102">
            <v>0</v>
          </cell>
          <cell r="DU102">
            <v>0</v>
          </cell>
          <cell r="DV102">
            <v>0</v>
          </cell>
          <cell r="DW102">
            <v>0</v>
          </cell>
          <cell r="DX102">
            <v>0</v>
          </cell>
          <cell r="DY102">
            <v>0</v>
          </cell>
          <cell r="DZ102">
            <v>0</v>
          </cell>
          <cell r="EA102">
            <v>37197</v>
          </cell>
          <cell r="EB102">
            <v>507</v>
          </cell>
          <cell r="EC102">
            <v>9353124</v>
          </cell>
          <cell r="ED102">
            <v>3124</v>
          </cell>
          <cell r="EE102" t="str">
            <v>St Gregory Church of England Voluntary Controlled Primary School</v>
          </cell>
          <cell r="EF102" t="str">
            <v>Mr Daniel Woodrow</v>
          </cell>
          <cell r="EG102" t="str">
            <v>admin@st-gregory.suffolk.sch.uk</v>
          </cell>
          <cell r="EH102" t="str">
            <v>'01787372418</v>
          </cell>
          <cell r="ET102" t="str">
            <v>Y</v>
          </cell>
          <cell r="EU102" t="str">
            <v>FINAL</v>
          </cell>
          <cell r="EV102" t="str">
            <v>Y</v>
          </cell>
          <cell r="EW102" t="str">
            <v>Accruals</v>
          </cell>
          <cell r="EX102" t="str">
            <v>N</v>
          </cell>
          <cell r="EY102" t="str">
            <v>N</v>
          </cell>
          <cell r="EZ102">
            <v>-110619.77999999945</v>
          </cell>
          <cell r="FA102">
            <v>0</v>
          </cell>
          <cell r="FB102">
            <v>61446.81</v>
          </cell>
          <cell r="FC102">
            <v>1146079.45</v>
          </cell>
          <cell r="FD102">
            <v>0</v>
          </cell>
          <cell r="FE102">
            <v>152966.67000000001</v>
          </cell>
          <cell r="FF102">
            <v>0</v>
          </cell>
          <cell r="FG102">
            <v>104160.75</v>
          </cell>
          <cell r="FH102">
            <v>15113</v>
          </cell>
          <cell r="FI102">
            <v>3786.98</v>
          </cell>
          <cell r="FJ102">
            <v>1530</v>
          </cell>
          <cell r="FK102">
            <v>30860.04</v>
          </cell>
          <cell r="FL102">
            <v>14294.3</v>
          </cell>
          <cell r="FM102">
            <v>0</v>
          </cell>
          <cell r="FN102">
            <v>1725</v>
          </cell>
          <cell r="FO102">
            <v>9953.75</v>
          </cell>
          <cell r="FP102">
            <v>1455.85</v>
          </cell>
          <cell r="FQ102">
            <v>0</v>
          </cell>
          <cell r="FR102">
            <v>0</v>
          </cell>
          <cell r="FS102">
            <v>0</v>
          </cell>
          <cell r="FT102">
            <v>0</v>
          </cell>
          <cell r="FU102">
            <v>0</v>
          </cell>
          <cell r="FV102">
            <v>0</v>
          </cell>
          <cell r="FW102">
            <v>37197</v>
          </cell>
          <cell r="FX102">
            <v>692505.72</v>
          </cell>
          <cell r="FY102">
            <v>37180.5</v>
          </cell>
          <cell r="FZ102">
            <v>295406.96000000002</v>
          </cell>
          <cell r="GA102">
            <v>23174.84</v>
          </cell>
          <cell r="GB102">
            <v>65948.25</v>
          </cell>
          <cell r="GC102">
            <v>0</v>
          </cell>
          <cell r="GD102">
            <v>46130.25</v>
          </cell>
          <cell r="GE102">
            <v>6891.3</v>
          </cell>
          <cell r="GF102">
            <v>4014</v>
          </cell>
          <cell r="GG102">
            <v>1316.75</v>
          </cell>
          <cell r="GH102">
            <v>0</v>
          </cell>
          <cell r="GI102">
            <v>17299.68</v>
          </cell>
          <cell r="GJ102">
            <v>3582.56</v>
          </cell>
          <cell r="GK102">
            <v>38077.040000000001</v>
          </cell>
          <cell r="GL102">
            <v>5767.51</v>
          </cell>
          <cell r="GM102">
            <v>33825.199999999997</v>
          </cell>
          <cell r="GN102">
            <v>0</v>
          </cell>
          <cell r="GO102">
            <v>7870.51</v>
          </cell>
          <cell r="GP102">
            <v>28224.14</v>
          </cell>
          <cell r="GQ102">
            <v>10543.13</v>
          </cell>
          <cell r="GR102">
            <v>0</v>
          </cell>
          <cell r="GS102">
            <v>7815.75</v>
          </cell>
          <cell r="GT102">
            <v>4580</v>
          </cell>
          <cell r="GU102">
            <v>80</v>
          </cell>
          <cell r="GV102">
            <v>62998.83</v>
          </cell>
          <cell r="GW102">
            <v>0</v>
          </cell>
          <cell r="GX102">
            <v>16228.41</v>
          </cell>
          <cell r="GY102">
            <v>16436.16</v>
          </cell>
          <cell r="GZ102">
            <v>0</v>
          </cell>
          <cell r="HA102">
            <v>0</v>
          </cell>
          <cell r="HB102">
            <v>0</v>
          </cell>
          <cell r="HC102">
            <v>0</v>
          </cell>
          <cell r="HD102">
            <v>0</v>
          </cell>
          <cell r="HE102">
            <v>20939.55</v>
          </cell>
          <cell r="HF102">
            <v>0</v>
          </cell>
          <cell r="HG102">
            <v>0</v>
          </cell>
          <cell r="HH102">
            <v>1</v>
          </cell>
          <cell r="HI102">
            <v>0</v>
          </cell>
          <cell r="HJ102">
            <v>0</v>
          </cell>
          <cell r="HK102">
            <v>3682.98</v>
          </cell>
          <cell r="HL102">
            <v>21991.300000000003</v>
          </cell>
          <cell r="HM102">
            <v>0</v>
          </cell>
          <cell r="HN102">
            <v>-17394.479999999283</v>
          </cell>
          <cell r="HO102">
            <v>56712.08</v>
          </cell>
        </row>
        <row r="103">
          <cell r="B103" t="str">
            <v>EE508</v>
          </cell>
          <cell r="C103">
            <v>-24731.88</v>
          </cell>
          <cell r="D103">
            <v>0</v>
          </cell>
          <cell r="E103">
            <v>-24000</v>
          </cell>
          <cell r="F103">
            <v>0</v>
          </cell>
          <cell r="G103">
            <v>-50286.25</v>
          </cell>
          <cell r="H103">
            <v>-44437</v>
          </cell>
          <cell r="I103">
            <v>-2827.55</v>
          </cell>
          <cell r="J103">
            <v>-10792.75</v>
          </cell>
          <cell r="K103">
            <v>-9419.7000000000007</v>
          </cell>
          <cell r="L103">
            <v>0</v>
          </cell>
          <cell r="M103">
            <v>0</v>
          </cell>
          <cell r="N103">
            <v>-1958.04</v>
          </cell>
          <cell r="O103">
            <v>-2109.1999999999998</v>
          </cell>
          <cell r="P103">
            <v>0</v>
          </cell>
          <cell r="Q103">
            <v>0</v>
          </cell>
          <cell r="R103">
            <v>0</v>
          </cell>
          <cell r="S103">
            <v>0</v>
          </cell>
          <cell r="T103">
            <v>465893.63</v>
          </cell>
          <cell r="U103">
            <v>492.72</v>
          </cell>
          <cell r="V103">
            <v>0</v>
          </cell>
          <cell r="W103">
            <v>12951.9</v>
          </cell>
          <cell r="X103">
            <v>31769.38</v>
          </cell>
          <cell r="Y103">
            <v>0</v>
          </cell>
          <cell r="Z103">
            <v>15815.73</v>
          </cell>
          <cell r="AA103">
            <v>12291.39</v>
          </cell>
          <cell r="AB103">
            <v>108090.19</v>
          </cell>
          <cell r="AC103">
            <v>4648.75</v>
          </cell>
          <cell r="AD103">
            <v>0</v>
          </cell>
          <cell r="AE103">
            <v>9140.35</v>
          </cell>
          <cell r="AF103">
            <v>8378.59</v>
          </cell>
          <cell r="AG103">
            <v>21561.65</v>
          </cell>
          <cell r="AH103">
            <v>1992.77</v>
          </cell>
          <cell r="AI103">
            <v>18539.43</v>
          </cell>
          <cell r="AJ103">
            <v>0</v>
          </cell>
          <cell r="AK103">
            <v>2206.3200000000002</v>
          </cell>
          <cell r="AL103">
            <v>34841.71</v>
          </cell>
          <cell r="AM103">
            <v>12841.17</v>
          </cell>
          <cell r="AN103">
            <v>0</v>
          </cell>
          <cell r="AO103">
            <v>8418.4</v>
          </cell>
          <cell r="AP103">
            <v>3260</v>
          </cell>
          <cell r="AQ103">
            <v>0</v>
          </cell>
          <cell r="AR103">
            <v>50645.33</v>
          </cell>
          <cell r="AS103">
            <v>14091.81</v>
          </cell>
          <cell r="AT103">
            <v>10423.85</v>
          </cell>
          <cell r="AU103">
            <v>13605.88</v>
          </cell>
          <cell r="AV103">
            <v>0</v>
          </cell>
          <cell r="AW103">
            <v>12364.83</v>
          </cell>
          <cell r="AX103">
            <v>0</v>
          </cell>
          <cell r="AY103">
            <v>0</v>
          </cell>
          <cell r="AZ103">
            <v>-10</v>
          </cell>
          <cell r="BA103">
            <v>0</v>
          </cell>
          <cell r="BC103">
            <v>689362.04999999993</v>
          </cell>
          <cell r="BE103">
            <v>-14331.36</v>
          </cell>
          <cell r="BF103">
            <v>0</v>
          </cell>
          <cell r="BG103">
            <v>0</v>
          </cell>
          <cell r="BH103">
            <v>0</v>
          </cell>
          <cell r="BI103">
            <v>0</v>
          </cell>
          <cell r="BJ103">
            <v>0</v>
          </cell>
          <cell r="BK103">
            <v>0</v>
          </cell>
          <cell r="BL103">
            <v>0</v>
          </cell>
          <cell r="BM103">
            <v>0</v>
          </cell>
          <cell r="BN103">
            <v>0</v>
          </cell>
          <cell r="BO103">
            <v>0</v>
          </cell>
          <cell r="BP103">
            <v>-14331.36</v>
          </cell>
          <cell r="BR103">
            <v>-10</v>
          </cell>
          <cell r="BS103">
            <v>-10</v>
          </cell>
          <cell r="BT103">
            <v>0</v>
          </cell>
          <cell r="BU103">
            <v>-1968.04</v>
          </cell>
          <cell r="BV103">
            <v>34841.71</v>
          </cell>
          <cell r="BX103">
            <v>703693.41</v>
          </cell>
          <cell r="BY103">
            <v>689362.05</v>
          </cell>
          <cell r="BZ103">
            <v>689362.04999999993</v>
          </cell>
          <cell r="CB103">
            <v>0</v>
          </cell>
          <cell r="CC103">
            <v>0</v>
          </cell>
          <cell r="CD103">
            <v>0</v>
          </cell>
          <cell r="CE103">
            <v>508</v>
          </cell>
          <cell r="CF103">
            <v>98797.980000000331</v>
          </cell>
          <cell r="CG103">
            <v>100122.59000000008</v>
          </cell>
          <cell r="CH103">
            <v>0</v>
          </cell>
          <cell r="CI103">
            <v>14331.36</v>
          </cell>
          <cell r="CK103">
            <v>705018</v>
          </cell>
          <cell r="CL103">
            <v>0</v>
          </cell>
          <cell r="CM103">
            <v>0</v>
          </cell>
          <cell r="CN103">
            <v>0</v>
          </cell>
          <cell r="CO103">
            <v>0</v>
          </cell>
          <cell r="CP103">
            <v>0</v>
          </cell>
          <cell r="CQ103">
            <v>-17433</v>
          </cell>
          <cell r="CR103">
            <v>-26689</v>
          </cell>
          <cell r="CS103"/>
          <cell r="CT103">
            <v>729749.88</v>
          </cell>
          <cell r="CU103">
            <v>-315</v>
          </cell>
          <cell r="CW103">
            <v>0</v>
          </cell>
          <cell r="CY103">
            <v>-44122</v>
          </cell>
          <cell r="DE103">
            <v>729749.88</v>
          </cell>
          <cell r="DF103">
            <v>0</v>
          </cell>
          <cell r="DG103">
            <v>24000</v>
          </cell>
          <cell r="DH103">
            <v>0</v>
          </cell>
          <cell r="DI103">
            <v>50286.25</v>
          </cell>
          <cell r="DJ103">
            <v>315</v>
          </cell>
          <cell r="DK103">
            <v>2827.55</v>
          </cell>
          <cell r="DL103">
            <v>10792.75</v>
          </cell>
          <cell r="DM103">
            <v>1440</v>
          </cell>
          <cell r="DN103">
            <v>9352.75</v>
          </cell>
          <cell r="DO103">
            <v>9419.7000000000007</v>
          </cell>
          <cell r="DP103">
            <v>0</v>
          </cell>
          <cell r="DQ103">
            <v>0</v>
          </cell>
          <cell r="DR103">
            <v>1968.04</v>
          </cell>
          <cell r="DS103">
            <v>2109.1999999999998</v>
          </cell>
          <cell r="DT103">
            <v>0</v>
          </cell>
          <cell r="DU103">
            <v>0</v>
          </cell>
          <cell r="DV103">
            <v>0</v>
          </cell>
          <cell r="DW103">
            <v>0</v>
          </cell>
          <cell r="DX103">
            <v>0</v>
          </cell>
          <cell r="DY103">
            <v>0</v>
          </cell>
          <cell r="DZ103">
            <v>0</v>
          </cell>
          <cell r="EA103">
            <v>44122</v>
          </cell>
          <cell r="EB103">
            <v>508</v>
          </cell>
          <cell r="EC103">
            <v>9352016</v>
          </cell>
          <cell r="ED103">
            <v>2016</v>
          </cell>
          <cell r="EE103" t="str">
            <v>Trinity Church of England Voluntary Aided Primary School</v>
          </cell>
          <cell r="EF103" t="str">
            <v>Mrs Linda Curran-Spain</v>
          </cell>
          <cell r="EG103" t="str">
            <v>admin@trinity.suffolk.sch.uk</v>
          </cell>
          <cell r="EH103" t="str">
            <v>'01449770462</v>
          </cell>
          <cell r="ET103" t="str">
            <v>Y</v>
          </cell>
          <cell r="EU103" t="str">
            <v>FINAL</v>
          </cell>
          <cell r="EV103" t="str">
            <v>Y</v>
          </cell>
          <cell r="EW103" t="str">
            <v>Accruals</v>
          </cell>
          <cell r="EX103" t="str">
            <v>N</v>
          </cell>
          <cell r="EY103" t="str">
            <v>N</v>
          </cell>
          <cell r="EZ103">
            <v>98797.980000000331</v>
          </cell>
          <cell r="FA103">
            <v>0</v>
          </cell>
          <cell r="FB103">
            <v>5489.04</v>
          </cell>
          <cell r="FC103">
            <v>729749.88</v>
          </cell>
          <cell r="FD103">
            <v>0</v>
          </cell>
          <cell r="FE103">
            <v>24000</v>
          </cell>
          <cell r="FF103">
            <v>0</v>
          </cell>
          <cell r="FG103">
            <v>50286.25</v>
          </cell>
          <cell r="FH103">
            <v>315</v>
          </cell>
          <cell r="FI103">
            <v>2827.55</v>
          </cell>
          <cell r="FJ103">
            <v>1440</v>
          </cell>
          <cell r="FK103">
            <v>9352.75</v>
          </cell>
          <cell r="FL103">
            <v>9419.7000000000007</v>
          </cell>
          <cell r="FM103">
            <v>0</v>
          </cell>
          <cell r="FN103">
            <v>0</v>
          </cell>
          <cell r="FO103">
            <v>1968.04</v>
          </cell>
          <cell r="FP103">
            <v>2109.1999999999998</v>
          </cell>
          <cell r="FQ103">
            <v>0</v>
          </cell>
          <cell r="FR103">
            <v>0</v>
          </cell>
          <cell r="FS103">
            <v>0</v>
          </cell>
          <cell r="FT103">
            <v>0</v>
          </cell>
          <cell r="FU103">
            <v>0</v>
          </cell>
          <cell r="FV103">
            <v>0</v>
          </cell>
          <cell r="FW103">
            <v>44122</v>
          </cell>
          <cell r="FX103">
            <v>465893.63</v>
          </cell>
          <cell r="FY103">
            <v>492.72</v>
          </cell>
          <cell r="FZ103">
            <v>103819.65999999995</v>
          </cell>
          <cell r="GA103">
            <v>12951.9</v>
          </cell>
          <cell r="GB103">
            <v>31769.38</v>
          </cell>
          <cell r="GC103">
            <v>0</v>
          </cell>
          <cell r="GD103">
            <v>15815.73</v>
          </cell>
          <cell r="GE103">
            <v>12291.39</v>
          </cell>
          <cell r="GF103">
            <v>4270.5300000000007</v>
          </cell>
          <cell r="GG103">
            <v>4648.75</v>
          </cell>
          <cell r="GH103">
            <v>0</v>
          </cell>
          <cell r="GI103">
            <v>9140.35</v>
          </cell>
          <cell r="GJ103">
            <v>8378.59</v>
          </cell>
          <cell r="GK103">
            <v>21561.65</v>
          </cell>
          <cell r="GL103">
            <v>1992.77</v>
          </cell>
          <cell r="GM103">
            <v>18539.43</v>
          </cell>
          <cell r="GN103">
            <v>0</v>
          </cell>
          <cell r="GO103">
            <v>2206.3200000000002</v>
          </cell>
          <cell r="GP103">
            <v>34841.71</v>
          </cell>
          <cell r="GQ103">
            <v>12841.17</v>
          </cell>
          <cell r="GR103">
            <v>0</v>
          </cell>
          <cell r="GS103">
            <v>8418.4</v>
          </cell>
          <cell r="GT103">
            <v>3260</v>
          </cell>
          <cell r="GU103">
            <v>0</v>
          </cell>
          <cell r="GV103">
            <v>50645.33</v>
          </cell>
          <cell r="GW103">
            <v>14091.81</v>
          </cell>
          <cell r="GX103">
            <v>10423.85</v>
          </cell>
          <cell r="GY103">
            <v>13605.88</v>
          </cell>
          <cell r="GZ103">
            <v>0</v>
          </cell>
          <cell r="HA103">
            <v>0</v>
          </cell>
          <cell r="HB103">
            <v>12364.83</v>
          </cell>
          <cell r="HC103">
            <v>0</v>
          </cell>
          <cell r="HD103">
            <v>0</v>
          </cell>
          <cell r="HE103">
            <v>22924.23</v>
          </cell>
          <cell r="HF103">
            <v>0</v>
          </cell>
          <cell r="HG103">
            <v>0</v>
          </cell>
          <cell r="HH103">
            <v>1</v>
          </cell>
          <cell r="HI103">
            <v>0</v>
          </cell>
          <cell r="HJ103">
            <v>0</v>
          </cell>
          <cell r="HK103">
            <v>0</v>
          </cell>
          <cell r="HL103">
            <v>0</v>
          </cell>
          <cell r="HM103">
            <v>0</v>
          </cell>
          <cell r="HN103">
            <v>100122.57000000041</v>
          </cell>
          <cell r="HO103">
            <v>28413.27</v>
          </cell>
        </row>
        <row r="104">
          <cell r="B104" t="str">
            <v>EE517</v>
          </cell>
          <cell r="C104">
            <v>-23642.13</v>
          </cell>
          <cell r="D104">
            <v>0</v>
          </cell>
          <cell r="E104">
            <v>-2000</v>
          </cell>
          <cell r="F104">
            <v>0</v>
          </cell>
          <cell r="G104">
            <v>-42206.25</v>
          </cell>
          <cell r="H104">
            <v>-36378</v>
          </cell>
          <cell r="I104">
            <v>-1576.1</v>
          </cell>
          <cell r="J104">
            <v>-7394.59</v>
          </cell>
          <cell r="K104">
            <v>-10642.49</v>
          </cell>
          <cell r="L104">
            <v>-3867.2</v>
          </cell>
          <cell r="M104">
            <v>0</v>
          </cell>
          <cell r="N104">
            <v>-7772.68</v>
          </cell>
          <cell r="O104">
            <v>-397.5</v>
          </cell>
          <cell r="P104">
            <v>0</v>
          </cell>
          <cell r="Q104">
            <v>0</v>
          </cell>
          <cell r="R104">
            <v>0</v>
          </cell>
          <cell r="S104">
            <v>0</v>
          </cell>
          <cell r="T104">
            <v>356810.84</v>
          </cell>
          <cell r="U104">
            <v>14216.53</v>
          </cell>
          <cell r="V104">
            <v>0</v>
          </cell>
          <cell r="W104">
            <v>1378.78</v>
          </cell>
          <cell r="X104">
            <v>26104.63</v>
          </cell>
          <cell r="Y104">
            <v>0</v>
          </cell>
          <cell r="Z104">
            <v>7337.71</v>
          </cell>
          <cell r="AA104">
            <v>2150.54</v>
          </cell>
          <cell r="AB104">
            <v>109579.5</v>
          </cell>
          <cell r="AC104">
            <v>4556.46</v>
          </cell>
          <cell r="AD104">
            <v>6186.58</v>
          </cell>
          <cell r="AE104">
            <v>8833.0499999999993</v>
          </cell>
          <cell r="AF104">
            <v>4672.68</v>
          </cell>
          <cell r="AG104">
            <v>13857.96</v>
          </cell>
          <cell r="AH104">
            <v>1769.13</v>
          </cell>
          <cell r="AI104">
            <v>17948.55</v>
          </cell>
          <cell r="AJ104">
            <v>0</v>
          </cell>
          <cell r="AK104">
            <v>3279.28</v>
          </cell>
          <cell r="AL104">
            <v>41762.410000000003</v>
          </cell>
          <cell r="AM104">
            <v>5150.45</v>
          </cell>
          <cell r="AN104">
            <v>0</v>
          </cell>
          <cell r="AO104">
            <v>14827.63</v>
          </cell>
          <cell r="AP104">
            <v>3010</v>
          </cell>
          <cell r="AQ104">
            <v>607.4</v>
          </cell>
          <cell r="AR104">
            <v>36083.339999999997</v>
          </cell>
          <cell r="AS104">
            <v>2058</v>
          </cell>
          <cell r="AT104">
            <v>4635.38</v>
          </cell>
          <cell r="AU104">
            <v>14029.87</v>
          </cell>
          <cell r="AV104">
            <v>0</v>
          </cell>
          <cell r="AW104">
            <v>3032.33</v>
          </cell>
          <cell r="AX104">
            <v>0</v>
          </cell>
          <cell r="AY104">
            <v>0</v>
          </cell>
          <cell r="AZ104">
            <v>-2255.9499999999998</v>
          </cell>
          <cell r="BA104">
            <v>3220.4</v>
          </cell>
          <cell r="BC104">
            <v>562968.89</v>
          </cell>
          <cell r="BE104">
            <v>-18226.849999999999</v>
          </cell>
          <cell r="BF104">
            <v>0</v>
          </cell>
          <cell r="BG104">
            <v>5843.7300000000005</v>
          </cell>
          <cell r="BH104">
            <v>0</v>
          </cell>
          <cell r="BI104">
            <v>5843.7300000000005</v>
          </cell>
          <cell r="BJ104">
            <v>0</v>
          </cell>
          <cell r="BK104">
            <v>0</v>
          </cell>
          <cell r="BL104">
            <v>0</v>
          </cell>
          <cell r="BM104">
            <v>6385.47</v>
          </cell>
          <cell r="BN104">
            <v>0</v>
          </cell>
          <cell r="BO104">
            <v>6385.47</v>
          </cell>
          <cell r="BP104">
            <v>-5997.6499999999987</v>
          </cell>
          <cell r="BR104">
            <v>964.45000000000027</v>
          </cell>
          <cell r="BS104">
            <v>0</v>
          </cell>
          <cell r="BT104">
            <v>964.45000000000027</v>
          </cell>
          <cell r="BU104">
            <v>-7772.68</v>
          </cell>
          <cell r="BV104">
            <v>42726.86</v>
          </cell>
          <cell r="BX104">
            <v>568966.54000000015</v>
          </cell>
          <cell r="BY104">
            <v>562968.89000000013</v>
          </cell>
          <cell r="BZ104">
            <v>562968.89</v>
          </cell>
          <cell r="CB104">
            <v>0</v>
          </cell>
          <cell r="CC104">
            <v>0</v>
          </cell>
          <cell r="CD104">
            <v>0</v>
          </cell>
          <cell r="CE104">
            <v>517</v>
          </cell>
          <cell r="CF104">
            <v>68400.6599999998</v>
          </cell>
          <cell r="CG104">
            <v>97665.459999999963</v>
          </cell>
          <cell r="CH104">
            <v>17928.349999999999</v>
          </cell>
          <cell r="CI104">
            <v>23925.999999999996</v>
          </cell>
          <cell r="CK104">
            <v>598231</v>
          </cell>
          <cell r="CL104">
            <v>0</v>
          </cell>
          <cell r="CM104">
            <v>0</v>
          </cell>
          <cell r="CN104">
            <v>0</v>
          </cell>
          <cell r="CO104">
            <v>0</v>
          </cell>
          <cell r="CP104">
            <v>-4800</v>
          </cell>
          <cell r="CQ104">
            <v>-17137</v>
          </cell>
          <cell r="CR104">
            <v>-14441</v>
          </cell>
          <cell r="CS104"/>
          <cell r="CT104">
            <v>621873.13</v>
          </cell>
          <cell r="CU104">
            <v>-4800</v>
          </cell>
          <cell r="CW104">
            <v>0</v>
          </cell>
          <cell r="CY104">
            <v>-31578</v>
          </cell>
          <cell r="DE104">
            <v>621873.13</v>
          </cell>
          <cell r="DF104">
            <v>0</v>
          </cell>
          <cell r="DG104">
            <v>2000</v>
          </cell>
          <cell r="DH104">
            <v>0</v>
          </cell>
          <cell r="DI104">
            <v>42206.25</v>
          </cell>
          <cell r="DJ104">
            <v>4800</v>
          </cell>
          <cell r="DK104">
            <v>1576.1</v>
          </cell>
          <cell r="DL104">
            <v>7394.59</v>
          </cell>
          <cell r="DM104">
            <v>5</v>
          </cell>
          <cell r="DN104">
            <v>7389.59</v>
          </cell>
          <cell r="DO104">
            <v>10642.49</v>
          </cell>
          <cell r="DP104">
            <v>3867.2</v>
          </cell>
          <cell r="DQ104">
            <v>0</v>
          </cell>
          <cell r="DR104">
            <v>7772.68</v>
          </cell>
          <cell r="DS104">
            <v>397.5</v>
          </cell>
          <cell r="DT104">
            <v>0</v>
          </cell>
          <cell r="DU104">
            <v>0</v>
          </cell>
          <cell r="DV104">
            <v>0</v>
          </cell>
          <cell r="DW104">
            <v>0</v>
          </cell>
          <cell r="DX104">
            <v>0</v>
          </cell>
          <cell r="DY104">
            <v>0</v>
          </cell>
          <cell r="DZ104">
            <v>0</v>
          </cell>
          <cell r="EA104">
            <v>31578</v>
          </cell>
          <cell r="EB104">
            <v>517</v>
          </cell>
          <cell r="EC104">
            <v>9353064</v>
          </cell>
          <cell r="ED104">
            <v>3064</v>
          </cell>
          <cell r="EE104" t="str">
            <v>Walsham-le-Willows Church of England Voluntary Controlled Primary School</v>
          </cell>
          <cell r="EF104" t="str">
            <v>Mrs Maxine McGarr</v>
          </cell>
          <cell r="EG104" t="str">
            <v>admin@walsham-le-willows.suffolk.sch.uk</v>
          </cell>
          <cell r="EH104" t="str">
            <v>'01359259319</v>
          </cell>
          <cell r="ET104" t="str">
            <v>Y</v>
          </cell>
          <cell r="EU104" t="str">
            <v>FINAL</v>
          </cell>
          <cell r="EV104" t="str">
            <v>Y</v>
          </cell>
          <cell r="EW104" t="str">
            <v>Accruals</v>
          </cell>
          <cell r="EX104" t="str">
            <v>N</v>
          </cell>
          <cell r="EY104" t="str">
            <v>N</v>
          </cell>
          <cell r="EZ104">
            <v>68400.6599999998</v>
          </cell>
          <cell r="FA104">
            <v>0</v>
          </cell>
          <cell r="FB104">
            <v>17928.349999999999</v>
          </cell>
          <cell r="FC104">
            <v>621873.13</v>
          </cell>
          <cell r="FD104">
            <v>0</v>
          </cell>
          <cell r="FE104">
            <v>2000</v>
          </cell>
          <cell r="FF104">
            <v>0</v>
          </cell>
          <cell r="FG104">
            <v>42206.25</v>
          </cell>
          <cell r="FH104">
            <v>4800</v>
          </cell>
          <cell r="FI104">
            <v>1576.1</v>
          </cell>
          <cell r="FJ104">
            <v>5</v>
          </cell>
          <cell r="FK104">
            <v>7389.59</v>
          </cell>
          <cell r="FL104">
            <v>10642.49</v>
          </cell>
          <cell r="FM104">
            <v>3867.2</v>
          </cell>
          <cell r="FN104">
            <v>0</v>
          </cell>
          <cell r="FO104">
            <v>7772.68</v>
          </cell>
          <cell r="FP104">
            <v>397.5</v>
          </cell>
          <cell r="FQ104">
            <v>0</v>
          </cell>
          <cell r="FR104">
            <v>0</v>
          </cell>
          <cell r="FS104">
            <v>0</v>
          </cell>
          <cell r="FT104">
            <v>0</v>
          </cell>
          <cell r="FU104">
            <v>0</v>
          </cell>
          <cell r="FV104">
            <v>0</v>
          </cell>
          <cell r="FW104">
            <v>31578</v>
          </cell>
          <cell r="FX104">
            <v>356810.84</v>
          </cell>
          <cell r="FY104">
            <v>14216.53</v>
          </cell>
          <cell r="FZ104">
            <v>113022.5</v>
          </cell>
          <cell r="GA104">
            <v>1378.78</v>
          </cell>
          <cell r="GB104">
            <v>26104.63</v>
          </cell>
          <cell r="GC104">
            <v>0</v>
          </cell>
          <cell r="GD104">
            <v>7337.71</v>
          </cell>
          <cell r="GE104">
            <v>2150.54</v>
          </cell>
          <cell r="GF104">
            <v>2096.1</v>
          </cell>
          <cell r="GG104">
            <v>4556.46</v>
          </cell>
          <cell r="GH104">
            <v>647.47999999999956</v>
          </cell>
          <cell r="GI104">
            <v>8833.0499999999993</v>
          </cell>
          <cell r="GJ104">
            <v>4672.68</v>
          </cell>
          <cell r="GK104">
            <v>13857.96</v>
          </cell>
          <cell r="GL104">
            <v>1769.13</v>
          </cell>
          <cell r="GM104">
            <v>17948.55</v>
          </cell>
          <cell r="GN104">
            <v>0</v>
          </cell>
          <cell r="GO104">
            <v>3279.28</v>
          </cell>
          <cell r="GP104">
            <v>42726.86</v>
          </cell>
          <cell r="GQ104">
            <v>5150.45</v>
          </cell>
          <cell r="GR104">
            <v>0</v>
          </cell>
          <cell r="GS104">
            <v>14827.63</v>
          </cell>
          <cell r="GT104">
            <v>3010</v>
          </cell>
          <cell r="GU104">
            <v>607.4</v>
          </cell>
          <cell r="GV104">
            <v>36083.339999999997</v>
          </cell>
          <cell r="GW104">
            <v>2058</v>
          </cell>
          <cell r="GX104">
            <v>4635.38</v>
          </cell>
          <cell r="GY104">
            <v>14029.87</v>
          </cell>
          <cell r="GZ104">
            <v>0</v>
          </cell>
          <cell r="HA104">
            <v>0</v>
          </cell>
          <cell r="HB104">
            <v>3032.33</v>
          </cell>
          <cell r="HC104">
            <v>0</v>
          </cell>
          <cell r="HD104">
            <v>0</v>
          </cell>
          <cell r="HE104">
            <v>18226.849999999999</v>
          </cell>
          <cell r="HF104">
            <v>0</v>
          </cell>
          <cell r="HG104">
            <v>0</v>
          </cell>
          <cell r="HH104">
            <v>1</v>
          </cell>
          <cell r="HI104">
            <v>0</v>
          </cell>
          <cell r="HJ104">
            <v>5843.7300000000005</v>
          </cell>
          <cell r="HK104">
            <v>0</v>
          </cell>
          <cell r="HL104">
            <v>6385.47</v>
          </cell>
          <cell r="HM104">
            <v>97665.12</v>
          </cell>
          <cell r="HN104">
            <v>-3.4924596548080444E-10</v>
          </cell>
          <cell r="HO104">
            <v>23926</v>
          </cell>
        </row>
        <row r="105">
          <cell r="B105" t="str">
            <v>EE552</v>
          </cell>
          <cell r="C105">
            <v>-233538.13</v>
          </cell>
          <cell r="D105">
            <v>0</v>
          </cell>
          <cell r="E105">
            <v>-146900</v>
          </cell>
          <cell r="F105">
            <v>0</v>
          </cell>
          <cell r="G105">
            <v>-377267.25</v>
          </cell>
          <cell r="H105">
            <v>-20562</v>
          </cell>
          <cell r="I105">
            <v>-10644.2</v>
          </cell>
          <cell r="J105">
            <v>-171213.54</v>
          </cell>
          <cell r="K105">
            <v>-257379.67</v>
          </cell>
          <cell r="L105">
            <v>0</v>
          </cell>
          <cell r="M105">
            <v>-26732.84</v>
          </cell>
          <cell r="N105">
            <v>0</v>
          </cell>
          <cell r="O105">
            <v>-8484.42</v>
          </cell>
          <cell r="P105">
            <v>0</v>
          </cell>
          <cell r="Q105">
            <v>0</v>
          </cell>
          <cell r="R105">
            <v>0</v>
          </cell>
          <cell r="S105">
            <v>0</v>
          </cell>
          <cell r="T105">
            <v>3842343.74</v>
          </cell>
          <cell r="U105">
            <v>120322.89</v>
          </cell>
          <cell r="V105">
            <v>0</v>
          </cell>
          <cell r="W105">
            <v>400552.61</v>
          </cell>
          <cell r="X105">
            <v>677895.98</v>
          </cell>
          <cell r="Y105">
            <v>165037.04</v>
          </cell>
          <cell r="Z105">
            <v>76205.759999999995</v>
          </cell>
          <cell r="AA105">
            <v>111573.09</v>
          </cell>
          <cell r="AB105">
            <v>933425.86</v>
          </cell>
          <cell r="AC105">
            <v>6871.25</v>
          </cell>
          <cell r="AD105">
            <v>18017.84</v>
          </cell>
          <cell r="AE105">
            <v>109436.83</v>
          </cell>
          <cell r="AF105">
            <v>312303.69</v>
          </cell>
          <cell r="AG105">
            <v>8129.52</v>
          </cell>
          <cell r="AH105">
            <v>13867.76</v>
          </cell>
          <cell r="AI105">
            <v>150543.25</v>
          </cell>
          <cell r="AJ105">
            <v>0</v>
          </cell>
          <cell r="AK105">
            <v>67581.19</v>
          </cell>
          <cell r="AL105">
            <v>309461.71999999997</v>
          </cell>
          <cell r="AM105">
            <v>96127.18</v>
          </cell>
          <cell r="AN105">
            <v>93128.54</v>
          </cell>
          <cell r="AO105">
            <v>25581.06</v>
          </cell>
          <cell r="AP105">
            <v>23900</v>
          </cell>
          <cell r="AQ105">
            <v>2023.34</v>
          </cell>
          <cell r="AR105">
            <v>177032.87</v>
          </cell>
          <cell r="AS105">
            <v>85304.42</v>
          </cell>
          <cell r="AT105">
            <v>73636.33</v>
          </cell>
          <cell r="AU105">
            <v>64875.67</v>
          </cell>
          <cell r="AV105">
            <v>0</v>
          </cell>
          <cell r="AW105">
            <v>0</v>
          </cell>
          <cell r="AX105">
            <v>0</v>
          </cell>
          <cell r="AY105">
            <v>0</v>
          </cell>
          <cell r="AZ105">
            <v>0</v>
          </cell>
          <cell r="BA105">
            <v>0</v>
          </cell>
          <cell r="BC105">
            <v>6748205.8500000024</v>
          </cell>
          <cell r="BE105">
            <v>-69254.33</v>
          </cell>
          <cell r="BF105">
            <v>-130000</v>
          </cell>
          <cell r="BG105">
            <v>162451.79999999999</v>
          </cell>
          <cell r="BH105">
            <v>0</v>
          </cell>
          <cell r="BI105">
            <v>162451.79999999999</v>
          </cell>
          <cell r="BJ105">
            <v>34351</v>
          </cell>
          <cell r="BK105">
            <v>0</v>
          </cell>
          <cell r="BL105">
            <v>34351</v>
          </cell>
          <cell r="BM105">
            <v>38200</v>
          </cell>
          <cell r="BN105">
            <v>0</v>
          </cell>
          <cell r="BO105">
            <v>38200</v>
          </cell>
          <cell r="BP105">
            <v>35748.469999999972</v>
          </cell>
          <cell r="BR105">
            <v>0</v>
          </cell>
          <cell r="BS105">
            <v>0</v>
          </cell>
          <cell r="BT105">
            <v>0</v>
          </cell>
          <cell r="BU105">
            <v>0</v>
          </cell>
          <cell r="BV105">
            <v>309461.71999999997</v>
          </cell>
          <cell r="BX105">
            <v>6712457.379999999</v>
          </cell>
          <cell r="BY105">
            <v>6748205.8499999987</v>
          </cell>
          <cell r="BZ105">
            <v>6748205.8500000024</v>
          </cell>
          <cell r="CB105">
            <v>0</v>
          </cell>
          <cell r="CC105">
            <v>0</v>
          </cell>
          <cell r="CD105">
            <v>0</v>
          </cell>
          <cell r="CE105">
            <v>552</v>
          </cell>
          <cell r="CF105">
            <v>482171.75999999978</v>
          </cell>
          <cell r="CG105">
            <v>648812.61999999732</v>
          </cell>
          <cell r="CH105">
            <v>53661.819999999992</v>
          </cell>
          <cell r="CI105">
            <v>17913.350000000035</v>
          </cell>
          <cell r="CK105">
            <v>6879098</v>
          </cell>
          <cell r="CL105">
            <v>0</v>
          </cell>
          <cell r="CM105">
            <v>0</v>
          </cell>
          <cell r="CN105">
            <v>0</v>
          </cell>
          <cell r="CO105">
            <v>4738</v>
          </cell>
          <cell r="CP105">
            <v>-1500</v>
          </cell>
          <cell r="CQ105">
            <v>0</v>
          </cell>
          <cell r="CR105">
            <v>0</v>
          </cell>
          <cell r="CS105"/>
          <cell r="CT105">
            <v>7112636.1299999999</v>
          </cell>
          <cell r="CU105">
            <v>-25300</v>
          </cell>
          <cell r="CW105">
            <v>4738</v>
          </cell>
          <cell r="CY105">
            <v>0</v>
          </cell>
          <cell r="DE105">
            <v>7112636.1299999999</v>
          </cell>
          <cell r="DF105">
            <v>0</v>
          </cell>
          <cell r="DG105">
            <v>146900</v>
          </cell>
          <cell r="DH105">
            <v>0</v>
          </cell>
          <cell r="DI105">
            <v>377267.25</v>
          </cell>
          <cell r="DJ105">
            <v>25300</v>
          </cell>
          <cell r="DK105">
            <v>10644.2</v>
          </cell>
          <cell r="DL105">
            <v>171213.54</v>
          </cell>
          <cell r="DM105">
            <v>63408.56</v>
          </cell>
          <cell r="DN105">
            <v>107804.98</v>
          </cell>
          <cell r="DO105">
            <v>257379.67</v>
          </cell>
          <cell r="DP105">
            <v>0</v>
          </cell>
          <cell r="DQ105">
            <v>26732.84</v>
          </cell>
          <cell r="DR105">
            <v>0</v>
          </cell>
          <cell r="DS105">
            <v>8484.42</v>
          </cell>
          <cell r="DT105">
            <v>0</v>
          </cell>
          <cell r="DU105">
            <v>0</v>
          </cell>
          <cell r="DV105">
            <v>0</v>
          </cell>
          <cell r="DW105">
            <v>0</v>
          </cell>
          <cell r="DX105">
            <v>0</v>
          </cell>
          <cell r="DY105">
            <v>-4738</v>
          </cell>
          <cell r="DZ105">
            <v>0</v>
          </cell>
          <cell r="EA105">
            <v>0</v>
          </cell>
          <cell r="EB105">
            <v>552</v>
          </cell>
          <cell r="EC105">
            <v>9354500</v>
          </cell>
          <cell r="ED105">
            <v>4500</v>
          </cell>
          <cell r="EE105" t="str">
            <v>King Edward VI CEVC School</v>
          </cell>
          <cell r="EF105" t="str">
            <v>Mr Deri O'Regan</v>
          </cell>
          <cell r="EG105" t="str">
            <v>bm@king-ed.suffolk.sch.uk</v>
          </cell>
          <cell r="EH105" t="str">
            <v>'01284761393</v>
          </cell>
          <cell r="ET105" t="str">
            <v>Y</v>
          </cell>
          <cell r="EU105" t="str">
            <v>FINAL</v>
          </cell>
          <cell r="EV105" t="str">
            <v>Y</v>
          </cell>
          <cell r="EW105" t="str">
            <v>Accruals</v>
          </cell>
          <cell r="EX105" t="str">
            <v>N</v>
          </cell>
          <cell r="EY105" t="str">
            <v>N</v>
          </cell>
          <cell r="EZ105">
            <v>482171.75999999978</v>
          </cell>
          <cell r="FA105">
            <v>0</v>
          </cell>
          <cell r="FB105">
            <v>53661.819999999992</v>
          </cell>
          <cell r="FC105">
            <v>7112636.1299999999</v>
          </cell>
          <cell r="FD105">
            <v>0</v>
          </cell>
          <cell r="FE105">
            <v>146900</v>
          </cell>
          <cell r="FF105">
            <v>0</v>
          </cell>
          <cell r="FG105">
            <v>377267.25</v>
          </cell>
          <cell r="FH105">
            <v>20562</v>
          </cell>
          <cell r="FI105">
            <v>10644.2</v>
          </cell>
          <cell r="FJ105">
            <v>63408.56</v>
          </cell>
          <cell r="FK105">
            <v>107804.98</v>
          </cell>
          <cell r="FL105">
            <v>257379.67</v>
          </cell>
          <cell r="FM105">
            <v>0</v>
          </cell>
          <cell r="FN105">
            <v>26732.84</v>
          </cell>
          <cell r="FO105">
            <v>0</v>
          </cell>
          <cell r="FP105">
            <v>8484.42</v>
          </cell>
          <cell r="FQ105">
            <v>0</v>
          </cell>
          <cell r="FR105">
            <v>0</v>
          </cell>
          <cell r="FS105">
            <v>0</v>
          </cell>
          <cell r="FT105">
            <v>0</v>
          </cell>
          <cell r="FU105">
            <v>0</v>
          </cell>
          <cell r="FV105">
            <v>0</v>
          </cell>
          <cell r="FW105">
            <v>0</v>
          </cell>
          <cell r="FX105">
            <v>3842343.74</v>
          </cell>
          <cell r="FY105">
            <v>120322.89</v>
          </cell>
          <cell r="FZ105">
            <v>1244517.99</v>
          </cell>
          <cell r="GA105">
            <v>400552.61</v>
          </cell>
          <cell r="GB105">
            <v>677895.98</v>
          </cell>
          <cell r="GC105">
            <v>165037.04</v>
          </cell>
          <cell r="GD105">
            <v>106832.73</v>
          </cell>
          <cell r="GE105">
            <v>80946.12</v>
          </cell>
          <cell r="GF105">
            <v>14323.65</v>
          </cell>
          <cell r="GG105">
            <v>6871.25</v>
          </cell>
          <cell r="GH105">
            <v>0</v>
          </cell>
          <cell r="GI105">
            <v>84549.43</v>
          </cell>
          <cell r="GJ105">
            <v>29793.15000000014</v>
          </cell>
          <cell r="GK105">
            <v>8129.52</v>
          </cell>
          <cell r="GL105">
            <v>13867.76</v>
          </cell>
          <cell r="GM105">
            <v>150543.25</v>
          </cell>
          <cell r="GN105">
            <v>0</v>
          </cell>
          <cell r="GO105">
            <v>67581.19</v>
          </cell>
          <cell r="GP105">
            <v>309461.71999999997</v>
          </cell>
          <cell r="GQ105">
            <v>96127.18</v>
          </cell>
          <cell r="GR105">
            <v>93128.54</v>
          </cell>
          <cell r="GS105">
            <v>25581.06</v>
          </cell>
          <cell r="GT105">
            <v>23900</v>
          </cell>
          <cell r="GU105">
            <v>2023.34</v>
          </cell>
          <cell r="GV105">
            <v>177032.87</v>
          </cell>
          <cell r="GW105">
            <v>85304.42</v>
          </cell>
          <cell r="GX105">
            <v>73636.33</v>
          </cell>
          <cell r="GY105">
            <v>64875.67</v>
          </cell>
          <cell r="GZ105">
            <v>0</v>
          </cell>
          <cell r="HA105">
            <v>0</v>
          </cell>
          <cell r="HB105">
            <v>0</v>
          </cell>
          <cell r="HC105">
            <v>0</v>
          </cell>
          <cell r="HD105">
            <v>0</v>
          </cell>
          <cell r="HE105">
            <v>69254.33</v>
          </cell>
          <cell r="HF105">
            <v>130000</v>
          </cell>
          <cell r="HG105">
            <v>0</v>
          </cell>
          <cell r="HH105">
            <v>1</v>
          </cell>
          <cell r="HI105">
            <v>0</v>
          </cell>
          <cell r="HJ105">
            <v>162451.79999999999</v>
          </cell>
          <cell r="HK105">
            <v>34351</v>
          </cell>
          <cell r="HL105">
            <v>38200</v>
          </cell>
          <cell r="HM105">
            <v>136936</v>
          </cell>
          <cell r="HN105">
            <v>511876.37999999803</v>
          </cell>
          <cell r="HO105">
            <v>17913.350000000006</v>
          </cell>
        </row>
        <row r="106">
          <cell r="B106" t="str">
            <v>EE553</v>
          </cell>
          <cell r="C106">
            <v>-109998.79</v>
          </cell>
          <cell r="D106">
            <v>0</v>
          </cell>
          <cell r="E106">
            <v>-42933.34</v>
          </cell>
          <cell r="F106">
            <v>0</v>
          </cell>
          <cell r="G106">
            <v>-40523.75</v>
          </cell>
          <cell r="H106">
            <v>0</v>
          </cell>
          <cell r="I106">
            <v>-1856.53</v>
          </cell>
          <cell r="J106">
            <v>-38326.85</v>
          </cell>
          <cell r="K106">
            <v>-50962.65</v>
          </cell>
          <cell r="L106">
            <v>0</v>
          </cell>
          <cell r="M106">
            <v>0</v>
          </cell>
          <cell r="N106">
            <v>-93132.15</v>
          </cell>
          <cell r="O106">
            <v>-5691.15</v>
          </cell>
          <cell r="P106">
            <v>0</v>
          </cell>
          <cell r="Q106">
            <v>0</v>
          </cell>
          <cell r="R106">
            <v>0</v>
          </cell>
          <cell r="S106">
            <v>0</v>
          </cell>
          <cell r="T106">
            <v>1435517.91</v>
          </cell>
          <cell r="U106">
            <v>20691.849999999999</v>
          </cell>
          <cell r="V106">
            <v>0</v>
          </cell>
          <cell r="W106">
            <v>19139.509999999998</v>
          </cell>
          <cell r="X106">
            <v>107343.58</v>
          </cell>
          <cell r="Y106">
            <v>48725.96</v>
          </cell>
          <cell r="Z106">
            <v>1257.51</v>
          </cell>
          <cell r="AA106">
            <v>1731.22</v>
          </cell>
          <cell r="AB106">
            <v>140955.78</v>
          </cell>
          <cell r="AC106">
            <v>0</v>
          </cell>
          <cell r="AD106">
            <v>0</v>
          </cell>
          <cell r="AE106">
            <v>43629.85</v>
          </cell>
          <cell r="AF106">
            <v>46517.09</v>
          </cell>
          <cell r="AG106">
            <v>47179.45</v>
          </cell>
          <cell r="AH106">
            <v>9667.65</v>
          </cell>
          <cell r="AI106">
            <v>14312.82</v>
          </cell>
          <cell r="AJ106">
            <v>0</v>
          </cell>
          <cell r="AK106">
            <v>11957.89</v>
          </cell>
          <cell r="AL106">
            <v>139218.88</v>
          </cell>
          <cell r="AM106">
            <v>9983.36</v>
          </cell>
          <cell r="AN106">
            <v>28104.59</v>
          </cell>
          <cell r="AO106">
            <v>57877.01</v>
          </cell>
          <cell r="AP106">
            <v>11287.64</v>
          </cell>
          <cell r="AQ106">
            <v>1096026.79</v>
          </cell>
          <cell r="AR106">
            <v>30458.12</v>
          </cell>
          <cell r="AS106">
            <v>14667.8</v>
          </cell>
          <cell r="AT106">
            <v>29788.17</v>
          </cell>
          <cell r="AU106">
            <v>14332.19</v>
          </cell>
          <cell r="AV106">
            <v>0</v>
          </cell>
          <cell r="AW106">
            <v>48701.35</v>
          </cell>
          <cell r="AX106">
            <v>0</v>
          </cell>
          <cell r="AY106">
            <v>0</v>
          </cell>
          <cell r="AZ106">
            <v>0</v>
          </cell>
          <cell r="BA106">
            <v>0</v>
          </cell>
          <cell r="BC106">
            <v>3045648.7600000007</v>
          </cell>
          <cell r="BE106">
            <v>0</v>
          </cell>
          <cell r="BF106">
            <v>0</v>
          </cell>
          <cell r="BG106">
            <v>0</v>
          </cell>
          <cell r="BH106">
            <v>0</v>
          </cell>
          <cell r="BI106">
            <v>0</v>
          </cell>
          <cell r="BJ106">
            <v>0</v>
          </cell>
          <cell r="BK106">
            <v>0</v>
          </cell>
          <cell r="BL106">
            <v>0</v>
          </cell>
          <cell r="BM106">
            <v>0</v>
          </cell>
          <cell r="BN106">
            <v>0</v>
          </cell>
          <cell r="BO106">
            <v>0</v>
          </cell>
          <cell r="BP106">
            <v>0</v>
          </cell>
          <cell r="BR106">
            <v>0</v>
          </cell>
          <cell r="BS106">
            <v>0</v>
          </cell>
          <cell r="BT106">
            <v>0</v>
          </cell>
          <cell r="BU106">
            <v>-93132.15</v>
          </cell>
          <cell r="BV106">
            <v>139218.88</v>
          </cell>
          <cell r="BX106">
            <v>3045648.76</v>
          </cell>
          <cell r="BY106">
            <v>3045648.76</v>
          </cell>
          <cell r="BZ106">
            <v>3045648.7600000007</v>
          </cell>
          <cell r="CB106">
            <v>0</v>
          </cell>
          <cell r="CC106">
            <v>0</v>
          </cell>
          <cell r="CD106">
            <v>0</v>
          </cell>
          <cell r="CE106">
            <v>553</v>
          </cell>
          <cell r="CF106">
            <v>0</v>
          </cell>
          <cell r="CG106">
            <v>0</v>
          </cell>
          <cell r="CH106">
            <v>0</v>
          </cell>
          <cell r="CI106">
            <v>0</v>
          </cell>
          <cell r="CK106">
            <v>2149067.0138502065</v>
          </cell>
          <cell r="CL106">
            <v>315574.16666666669</v>
          </cell>
          <cell r="CM106">
            <v>0</v>
          </cell>
          <cell r="CN106">
            <v>-4305</v>
          </cell>
          <cell r="CO106">
            <v>0</v>
          </cell>
          <cell r="CP106">
            <v>0</v>
          </cell>
          <cell r="CQ106">
            <v>0</v>
          </cell>
          <cell r="CR106">
            <v>0</v>
          </cell>
          <cell r="CS106"/>
          <cell r="CT106">
            <v>2259065.8038502065</v>
          </cell>
          <cell r="CU106">
            <v>0</v>
          </cell>
          <cell r="CW106">
            <v>0</v>
          </cell>
          <cell r="CY106">
            <v>0</v>
          </cell>
          <cell r="DE106">
            <v>2259065.8038502065</v>
          </cell>
          <cell r="DF106">
            <v>315574.16666666669</v>
          </cell>
          <cell r="DG106">
            <v>42933.34</v>
          </cell>
          <cell r="DH106">
            <v>0</v>
          </cell>
          <cell r="DI106">
            <v>40523.75</v>
          </cell>
          <cell r="DJ106">
            <v>0</v>
          </cell>
          <cell r="DK106">
            <v>1856.53</v>
          </cell>
          <cell r="DL106">
            <v>38326.85</v>
          </cell>
          <cell r="DM106">
            <v>1400</v>
          </cell>
          <cell r="DN106">
            <v>36926.85</v>
          </cell>
          <cell r="DO106">
            <v>50962.65</v>
          </cell>
          <cell r="DP106">
            <v>0</v>
          </cell>
          <cell r="DQ106">
            <v>0</v>
          </cell>
          <cell r="DR106">
            <v>93132.15</v>
          </cell>
          <cell r="DS106">
            <v>5691.15</v>
          </cell>
          <cell r="DT106">
            <v>0</v>
          </cell>
          <cell r="DU106">
            <v>0</v>
          </cell>
          <cell r="DV106">
            <v>0</v>
          </cell>
          <cell r="DW106">
            <v>0</v>
          </cell>
          <cell r="DX106">
            <v>0</v>
          </cell>
          <cell r="DY106">
            <v>0</v>
          </cell>
          <cell r="DZ106">
            <v>0</v>
          </cell>
          <cell r="EA106">
            <v>0</v>
          </cell>
          <cell r="EB106">
            <v>553</v>
          </cell>
          <cell r="EC106">
            <v>9354600</v>
          </cell>
          <cell r="ED106">
            <v>4600</v>
          </cell>
          <cell r="EE106" t="str">
            <v>St Benedict's Catholic School</v>
          </cell>
          <cell r="EF106" t="str">
            <v>Mrs Imogen Senior</v>
          </cell>
          <cell r="EG106" t="str">
            <v>ckennedy@st-benedicts.suffolk.sch.uk</v>
          </cell>
          <cell r="EH106" t="str">
            <v>'01284753512</v>
          </cell>
          <cell r="EI106" t="str">
            <v>No</v>
          </cell>
          <cell r="ET106" t="str">
            <v>Y</v>
          </cell>
          <cell r="EU106" t="str">
            <v>FINAL</v>
          </cell>
          <cell r="EV106" t="str">
            <v>N</v>
          </cell>
          <cell r="EW106" t="str">
            <v>Accruals</v>
          </cell>
          <cell r="EX106" t="str">
            <v>N</v>
          </cell>
          <cell r="EY106" t="str">
            <v>N</v>
          </cell>
          <cell r="EZ106">
            <v>663392.68000000005</v>
          </cell>
          <cell r="FA106">
            <v>0</v>
          </cell>
          <cell r="FB106">
            <v>11252.65</v>
          </cell>
          <cell r="FC106">
            <v>1943491.64</v>
          </cell>
          <cell r="FD106">
            <v>315574.17</v>
          </cell>
          <cell r="FE106">
            <v>42933.34</v>
          </cell>
          <cell r="FF106">
            <v>0</v>
          </cell>
          <cell r="FG106">
            <v>40523.75</v>
          </cell>
          <cell r="FH106">
            <v>0</v>
          </cell>
          <cell r="FI106">
            <v>1856.53</v>
          </cell>
          <cell r="FJ106">
            <v>1400</v>
          </cell>
          <cell r="FK106">
            <v>36926.85</v>
          </cell>
          <cell r="FL106">
            <v>50962.65</v>
          </cell>
          <cell r="FM106">
            <v>0</v>
          </cell>
          <cell r="FN106">
            <v>0</v>
          </cell>
          <cell r="FO106">
            <v>93132.15</v>
          </cell>
          <cell r="FP106">
            <v>5691.15</v>
          </cell>
          <cell r="FQ106">
            <v>0</v>
          </cell>
          <cell r="FR106">
            <v>0</v>
          </cell>
          <cell r="FS106">
            <v>0</v>
          </cell>
          <cell r="FT106">
            <v>0</v>
          </cell>
          <cell r="FU106">
            <v>0</v>
          </cell>
          <cell r="FV106">
            <v>0</v>
          </cell>
          <cell r="FW106">
            <v>0</v>
          </cell>
          <cell r="FX106">
            <v>1435517.91</v>
          </cell>
          <cell r="FY106">
            <v>20691.849999999999</v>
          </cell>
          <cell r="FZ106">
            <v>185219.41</v>
          </cell>
          <cell r="GA106">
            <v>19139.509999999998</v>
          </cell>
          <cell r="GB106">
            <v>107343.58</v>
          </cell>
          <cell r="GC106">
            <v>48725.96</v>
          </cell>
          <cell r="GD106">
            <v>1257.51</v>
          </cell>
          <cell r="GE106">
            <v>1731.22</v>
          </cell>
          <cell r="GF106">
            <v>3641.36</v>
          </cell>
          <cell r="GG106">
            <v>0</v>
          </cell>
          <cell r="GH106">
            <v>0</v>
          </cell>
          <cell r="GI106">
            <v>37654.93</v>
          </cell>
          <cell r="GJ106">
            <v>4587.0200000000041</v>
          </cell>
          <cell r="GK106">
            <v>47179.45</v>
          </cell>
          <cell r="GL106">
            <v>9667.65</v>
          </cell>
          <cell r="GM106">
            <v>14312.82</v>
          </cell>
          <cell r="GN106">
            <v>0</v>
          </cell>
          <cell r="GO106">
            <v>11957.89</v>
          </cell>
          <cell r="GP106">
            <v>139218.88</v>
          </cell>
          <cell r="GQ106">
            <v>9983.36</v>
          </cell>
          <cell r="GR106">
            <v>28104.59</v>
          </cell>
          <cell r="GS106">
            <v>57877.01</v>
          </cell>
          <cell r="GT106">
            <v>11287.64</v>
          </cell>
          <cell r="GU106">
            <v>862837.72</v>
          </cell>
          <cell r="GV106">
            <v>30458.12</v>
          </cell>
          <cell r="GW106">
            <v>14667.8</v>
          </cell>
          <cell r="GX106">
            <v>29788.17</v>
          </cell>
          <cell r="GY106">
            <v>14332.19</v>
          </cell>
          <cell r="GZ106">
            <v>0</v>
          </cell>
          <cell r="HA106">
            <v>0</v>
          </cell>
          <cell r="HB106">
            <v>48701.35</v>
          </cell>
          <cell r="HC106">
            <v>0</v>
          </cell>
          <cell r="HD106">
            <v>0</v>
          </cell>
          <cell r="HE106">
            <v>23284.44</v>
          </cell>
          <cell r="HF106">
            <v>0</v>
          </cell>
          <cell r="HG106">
            <v>0</v>
          </cell>
          <cell r="HH106">
            <v>1</v>
          </cell>
          <cell r="HI106">
            <v>0</v>
          </cell>
          <cell r="HJ106">
            <v>34537.089999999997</v>
          </cell>
          <cell r="HK106">
            <v>0</v>
          </cell>
          <cell r="HL106">
            <v>0</v>
          </cell>
          <cell r="HM106">
            <v>0</v>
          </cell>
          <cell r="HN106">
            <v>0</v>
          </cell>
          <cell r="HO106">
            <v>0</v>
          </cell>
          <cell r="HP106">
            <v>0</v>
          </cell>
          <cell r="HQ106">
            <v>0</v>
          </cell>
          <cell r="HR106">
            <v>0</v>
          </cell>
        </row>
        <row r="107">
          <cell r="B107" t="str">
            <v>EE560</v>
          </cell>
          <cell r="C107">
            <v>-350735.24</v>
          </cell>
          <cell r="D107">
            <v>0</v>
          </cell>
          <cell r="E107">
            <v>-78566.67</v>
          </cell>
          <cell r="F107">
            <v>0</v>
          </cell>
          <cell r="G107">
            <v>-281166.25</v>
          </cell>
          <cell r="H107">
            <v>0</v>
          </cell>
          <cell r="I107">
            <v>48835.67</v>
          </cell>
          <cell r="J107">
            <v>-195932.85</v>
          </cell>
          <cell r="K107">
            <v>-1283.68</v>
          </cell>
          <cell r="L107">
            <v>0</v>
          </cell>
          <cell r="M107">
            <v>-9210</v>
          </cell>
          <cell r="N107">
            <v>-177895.45</v>
          </cell>
          <cell r="O107">
            <v>-5930.34</v>
          </cell>
          <cell r="P107">
            <v>0</v>
          </cell>
          <cell r="Q107">
            <v>0</v>
          </cell>
          <cell r="R107">
            <v>0</v>
          </cell>
          <cell r="S107">
            <v>0</v>
          </cell>
          <cell r="T107">
            <v>5657695.3099999996</v>
          </cell>
          <cell r="U107">
            <v>31881.39</v>
          </cell>
          <cell r="V107">
            <v>0</v>
          </cell>
          <cell r="W107">
            <v>155731.41</v>
          </cell>
          <cell r="X107">
            <v>648502.87</v>
          </cell>
          <cell r="Y107">
            <v>0</v>
          </cell>
          <cell r="Z107">
            <v>8707.06</v>
          </cell>
          <cell r="AA107">
            <v>123669.52</v>
          </cell>
          <cell r="AB107">
            <v>720642.18</v>
          </cell>
          <cell r="AC107">
            <v>0</v>
          </cell>
          <cell r="AD107">
            <v>16988.63</v>
          </cell>
          <cell r="AE107">
            <v>114925.22</v>
          </cell>
          <cell r="AF107">
            <v>346615.33</v>
          </cell>
          <cell r="AG107">
            <v>241680.76</v>
          </cell>
          <cell r="AH107">
            <v>23038.11</v>
          </cell>
          <cell r="AI107">
            <v>242663.3</v>
          </cell>
          <cell r="AJ107">
            <v>0</v>
          </cell>
          <cell r="AK107">
            <v>33552.04</v>
          </cell>
          <cell r="AL107">
            <v>373870.5</v>
          </cell>
          <cell r="AM107">
            <v>93042.82</v>
          </cell>
          <cell r="AN107">
            <v>171608.23</v>
          </cell>
          <cell r="AO107">
            <v>147574.12</v>
          </cell>
          <cell r="AP107">
            <v>31570</v>
          </cell>
          <cell r="AQ107">
            <v>37689.040000000001</v>
          </cell>
          <cell r="AR107">
            <v>61223.94</v>
          </cell>
          <cell r="AS107">
            <v>97818.78</v>
          </cell>
          <cell r="AT107">
            <v>85745.91</v>
          </cell>
          <cell r="AU107">
            <v>74069.58</v>
          </cell>
          <cell r="AV107">
            <v>0</v>
          </cell>
          <cell r="AW107">
            <v>168370.77</v>
          </cell>
          <cell r="AX107">
            <v>0</v>
          </cell>
          <cell r="AY107">
            <v>0</v>
          </cell>
          <cell r="AZ107">
            <v>-64555.97</v>
          </cell>
          <cell r="BA107">
            <v>52441.760000000002</v>
          </cell>
          <cell r="BC107">
            <v>8501441.5700000022</v>
          </cell>
          <cell r="BE107">
            <v>-158216.97999999998</v>
          </cell>
          <cell r="BF107">
            <v>0</v>
          </cell>
          <cell r="BG107">
            <v>12230.820000000002</v>
          </cell>
          <cell r="BH107">
            <v>0</v>
          </cell>
          <cell r="BI107">
            <v>12230.820000000002</v>
          </cell>
          <cell r="BJ107">
            <v>0</v>
          </cell>
          <cell r="BK107">
            <v>0</v>
          </cell>
          <cell r="BL107">
            <v>0</v>
          </cell>
          <cell r="BM107">
            <v>0</v>
          </cell>
          <cell r="BN107">
            <v>0</v>
          </cell>
          <cell r="BO107">
            <v>0</v>
          </cell>
          <cell r="BP107">
            <v>-145986.15999999997</v>
          </cell>
          <cell r="BR107">
            <v>-12114.21</v>
          </cell>
          <cell r="BS107">
            <v>-12114.21</v>
          </cell>
          <cell r="BT107">
            <v>0</v>
          </cell>
          <cell r="BU107">
            <v>-190009.66</v>
          </cell>
          <cell r="BV107">
            <v>373870.5</v>
          </cell>
          <cell r="BX107">
            <v>8644877.7999999989</v>
          </cell>
          <cell r="BY107">
            <v>8498891.6399999987</v>
          </cell>
          <cell r="BZ107">
            <v>8501441.5700000022</v>
          </cell>
          <cell r="CB107">
            <v>-2549.9300000034273</v>
          </cell>
          <cell r="CC107">
            <v>2549.9299999999998</v>
          </cell>
          <cell r="CD107">
            <v>0</v>
          </cell>
          <cell r="CE107">
            <v>560</v>
          </cell>
          <cell r="CF107">
            <v>912338.57999999449</v>
          </cell>
          <cell r="CG107">
            <v>805298.26999999769</v>
          </cell>
          <cell r="CH107">
            <v>7566.050000000002</v>
          </cell>
          <cell r="CI107">
            <v>153552.21000000002</v>
          </cell>
          <cell r="CK107">
            <v>7238148</v>
          </cell>
          <cell r="CL107">
            <v>1302239</v>
          </cell>
          <cell r="CM107">
            <v>0</v>
          </cell>
          <cell r="CN107">
            <v>-7864</v>
          </cell>
          <cell r="CO107">
            <v>0</v>
          </cell>
          <cell r="CP107">
            <v>0</v>
          </cell>
          <cell r="CQ107">
            <v>0</v>
          </cell>
          <cell r="CR107">
            <v>0</v>
          </cell>
          <cell r="CS107"/>
          <cell r="CT107">
            <v>7588883.2400000002</v>
          </cell>
          <cell r="CU107">
            <v>0</v>
          </cell>
          <cell r="CW107">
            <v>0</v>
          </cell>
          <cell r="CY107">
            <v>0</v>
          </cell>
          <cell r="DE107">
            <v>7588883.2400000002</v>
          </cell>
          <cell r="DF107">
            <v>1302239</v>
          </cell>
          <cell r="DG107">
            <v>78566.67</v>
          </cell>
          <cell r="DH107">
            <v>0</v>
          </cell>
          <cell r="DI107">
            <v>281166.25</v>
          </cell>
          <cell r="DJ107">
            <v>0</v>
          </cell>
          <cell r="DK107">
            <v>-48835.67</v>
          </cell>
          <cell r="DL107">
            <v>195932.85</v>
          </cell>
          <cell r="DM107">
            <v>18867.919999999998</v>
          </cell>
          <cell r="DN107">
            <v>177064.93</v>
          </cell>
          <cell r="DO107">
            <v>1283.68</v>
          </cell>
          <cell r="DP107">
            <v>0</v>
          </cell>
          <cell r="DQ107">
            <v>9210</v>
          </cell>
          <cell r="DR107">
            <v>190009.66</v>
          </cell>
          <cell r="DS107">
            <v>5930.34</v>
          </cell>
          <cell r="DT107">
            <v>0</v>
          </cell>
          <cell r="DU107">
            <v>0</v>
          </cell>
          <cell r="DV107">
            <v>0</v>
          </cell>
          <cell r="DW107">
            <v>0</v>
          </cell>
          <cell r="DX107">
            <v>0</v>
          </cell>
          <cell r="DY107">
            <v>0</v>
          </cell>
          <cell r="DZ107">
            <v>0</v>
          </cell>
          <cell r="EA107">
            <v>0</v>
          </cell>
          <cell r="EB107">
            <v>560</v>
          </cell>
          <cell r="EC107">
            <v>9354024</v>
          </cell>
          <cell r="ED107">
            <v>4024</v>
          </cell>
          <cell r="EE107" t="str">
            <v>Thurston Community College</v>
          </cell>
          <cell r="EF107" t="str">
            <v>Ms Nicola Mattin</v>
          </cell>
          <cell r="EG107" t="str">
            <v>lynda.lodge@thurstoncollege.suffolk.sch.uk</v>
          </cell>
          <cell r="EH107" t="str">
            <v>'01359230885</v>
          </cell>
          <cell r="ET107" t="str">
            <v>Y</v>
          </cell>
          <cell r="EU107" t="str">
            <v>FINAL</v>
          </cell>
          <cell r="EV107" t="str">
            <v>Y</v>
          </cell>
          <cell r="EW107" t="str">
            <v>Accruals</v>
          </cell>
          <cell r="EX107" t="str">
            <v>N</v>
          </cell>
          <cell r="EY107" t="str">
            <v>N</v>
          </cell>
          <cell r="EZ107">
            <v>912338.57999999449</v>
          </cell>
          <cell r="FA107">
            <v>0</v>
          </cell>
          <cell r="FB107">
            <v>7566.050000000002</v>
          </cell>
          <cell r="FC107">
            <v>7588883.2400000002</v>
          </cell>
          <cell r="FD107">
            <v>1302239</v>
          </cell>
          <cell r="FE107">
            <v>78566.67</v>
          </cell>
          <cell r="FF107">
            <v>0</v>
          </cell>
          <cell r="FG107">
            <v>281166.25</v>
          </cell>
          <cell r="FH107">
            <v>0</v>
          </cell>
          <cell r="FI107">
            <v>13576.099999999999</v>
          </cell>
          <cell r="FJ107">
            <v>18867.919999999998</v>
          </cell>
          <cell r="FK107">
            <v>177064.93</v>
          </cell>
          <cell r="FL107">
            <v>1283.68</v>
          </cell>
          <cell r="FM107">
            <v>0</v>
          </cell>
          <cell r="FN107">
            <v>9210</v>
          </cell>
          <cell r="FO107">
            <v>190009.66</v>
          </cell>
          <cell r="FP107">
            <v>5930.34</v>
          </cell>
          <cell r="FQ107">
            <v>0</v>
          </cell>
          <cell r="FR107">
            <v>0</v>
          </cell>
          <cell r="FS107">
            <v>0</v>
          </cell>
          <cell r="FT107">
            <v>0</v>
          </cell>
          <cell r="FU107">
            <v>0</v>
          </cell>
          <cell r="FV107">
            <v>0</v>
          </cell>
          <cell r="FW107">
            <v>0</v>
          </cell>
          <cell r="FX107">
            <v>5657695.3099999996</v>
          </cell>
          <cell r="FY107">
            <v>31881.39</v>
          </cell>
          <cell r="FZ107">
            <v>998134.12000000058</v>
          </cell>
          <cell r="GA107">
            <v>155731.41</v>
          </cell>
          <cell r="GB107">
            <v>648502.87</v>
          </cell>
          <cell r="GC107">
            <v>0</v>
          </cell>
          <cell r="GD107">
            <v>8348.57</v>
          </cell>
          <cell r="GE107">
            <v>124028.01000000001</v>
          </cell>
          <cell r="GF107">
            <v>19025.330000000002</v>
          </cell>
          <cell r="GG107">
            <v>0</v>
          </cell>
          <cell r="GH107">
            <v>16988.63</v>
          </cell>
          <cell r="GI107">
            <v>114925.22</v>
          </cell>
          <cell r="GJ107">
            <v>50097.639999999505</v>
          </cell>
          <cell r="GK107">
            <v>241680.76</v>
          </cell>
          <cell r="GL107">
            <v>23038.11</v>
          </cell>
          <cell r="GM107">
            <v>242663.3</v>
          </cell>
          <cell r="GN107">
            <v>0</v>
          </cell>
          <cell r="GO107">
            <v>33552.04</v>
          </cell>
          <cell r="GP107">
            <v>373870.5</v>
          </cell>
          <cell r="GQ107">
            <v>93042.82</v>
          </cell>
          <cell r="GR107">
            <v>171608.23</v>
          </cell>
          <cell r="GS107">
            <v>147574.12</v>
          </cell>
          <cell r="GT107">
            <v>31570</v>
          </cell>
          <cell r="GU107">
            <v>40238.97</v>
          </cell>
          <cell r="GV107">
            <v>61223.94</v>
          </cell>
          <cell r="GW107">
            <v>97818.78</v>
          </cell>
          <cell r="GX107">
            <v>85745.91</v>
          </cell>
          <cell r="GY107">
            <v>74069.58</v>
          </cell>
          <cell r="GZ107">
            <v>0</v>
          </cell>
          <cell r="HA107">
            <v>0</v>
          </cell>
          <cell r="HB107">
            <v>168370.77</v>
          </cell>
          <cell r="HC107">
            <v>0</v>
          </cell>
          <cell r="HD107">
            <v>0</v>
          </cell>
          <cell r="HE107">
            <v>95805.210000000021</v>
          </cell>
          <cell r="HF107">
            <v>0</v>
          </cell>
          <cell r="HG107">
            <v>0</v>
          </cell>
          <cell r="HH107">
            <v>1</v>
          </cell>
          <cell r="HI107">
            <v>0</v>
          </cell>
          <cell r="HJ107">
            <v>12230.820000000002</v>
          </cell>
          <cell r="HK107">
            <v>0</v>
          </cell>
          <cell r="HL107">
            <v>0</v>
          </cell>
          <cell r="HM107">
            <v>0</v>
          </cell>
          <cell r="HN107">
            <v>867710.04</v>
          </cell>
          <cell r="HO107">
            <v>91140.440000000017</v>
          </cell>
        </row>
        <row r="108">
          <cell r="B108" t="str">
            <v>EE579</v>
          </cell>
          <cell r="C108">
            <v>-70105.48</v>
          </cell>
          <cell r="D108">
            <v>0</v>
          </cell>
          <cell r="E108">
            <v>-924746.35</v>
          </cell>
          <cell r="F108">
            <v>0</v>
          </cell>
          <cell r="G108">
            <v>-72988</v>
          </cell>
          <cell r="H108">
            <v>-20067</v>
          </cell>
          <cell r="I108">
            <v>0</v>
          </cell>
          <cell r="J108">
            <v>-38727.839999999997</v>
          </cell>
          <cell r="K108">
            <v>-6613.01</v>
          </cell>
          <cell r="L108">
            <v>0</v>
          </cell>
          <cell r="M108">
            <v>-3001</v>
          </cell>
          <cell r="N108">
            <v>-1247.5</v>
          </cell>
          <cell r="O108">
            <v>-8171.02</v>
          </cell>
          <cell r="P108">
            <v>0</v>
          </cell>
          <cell r="Q108">
            <v>0</v>
          </cell>
          <cell r="R108">
            <v>0</v>
          </cell>
          <cell r="S108">
            <v>0</v>
          </cell>
          <cell r="T108">
            <v>733684</v>
          </cell>
          <cell r="U108">
            <v>0</v>
          </cell>
          <cell r="V108">
            <v>0</v>
          </cell>
          <cell r="W108">
            <v>29243.61</v>
          </cell>
          <cell r="X108">
            <v>131311.21</v>
          </cell>
          <cell r="Y108">
            <v>0</v>
          </cell>
          <cell r="Z108">
            <v>28218.240000000002</v>
          </cell>
          <cell r="AA108">
            <v>22536.03</v>
          </cell>
          <cell r="AB108">
            <v>919917.96</v>
          </cell>
          <cell r="AC108">
            <v>477.25</v>
          </cell>
          <cell r="AD108">
            <v>0</v>
          </cell>
          <cell r="AE108">
            <v>28816.799999999999</v>
          </cell>
          <cell r="AF108">
            <v>15646.81</v>
          </cell>
          <cell r="AG108">
            <v>33414.089999999997</v>
          </cell>
          <cell r="AH108">
            <v>3750.49</v>
          </cell>
          <cell r="AI108">
            <v>29131.7</v>
          </cell>
          <cell r="AJ108">
            <v>0</v>
          </cell>
          <cell r="AK108">
            <v>7870.66</v>
          </cell>
          <cell r="AL108">
            <v>24713.29</v>
          </cell>
          <cell r="AM108">
            <v>7275.39</v>
          </cell>
          <cell r="AN108">
            <v>898.55</v>
          </cell>
          <cell r="AO108">
            <v>9875.89</v>
          </cell>
          <cell r="AP108">
            <v>1660</v>
          </cell>
          <cell r="AQ108">
            <v>123.54</v>
          </cell>
          <cell r="AR108">
            <v>32894.870000000003</v>
          </cell>
          <cell r="AS108">
            <v>0</v>
          </cell>
          <cell r="AT108">
            <v>52393.06</v>
          </cell>
          <cell r="AU108">
            <v>21827.18</v>
          </cell>
          <cell r="AV108">
            <v>0</v>
          </cell>
          <cell r="AW108">
            <v>2602.65</v>
          </cell>
          <cell r="AX108">
            <v>0</v>
          </cell>
          <cell r="AY108">
            <v>0</v>
          </cell>
          <cell r="AZ108">
            <v>-777.65</v>
          </cell>
          <cell r="BA108">
            <v>815.25</v>
          </cell>
          <cell r="BC108">
            <v>975464.29999999958</v>
          </cell>
          <cell r="BE108">
            <v>-26243.769999999997</v>
          </cell>
          <cell r="BF108">
            <v>0</v>
          </cell>
          <cell r="BG108">
            <v>2882</v>
          </cell>
          <cell r="BH108">
            <v>0</v>
          </cell>
          <cell r="BI108">
            <v>2882</v>
          </cell>
          <cell r="BJ108">
            <v>6172.4</v>
          </cell>
          <cell r="BK108">
            <v>0</v>
          </cell>
          <cell r="BL108">
            <v>6172.4</v>
          </cell>
          <cell r="BM108">
            <v>0</v>
          </cell>
          <cell r="BN108">
            <v>0</v>
          </cell>
          <cell r="BO108">
            <v>0</v>
          </cell>
          <cell r="BP108">
            <v>-17189.369999999995</v>
          </cell>
          <cell r="BR108">
            <v>37.600000000000023</v>
          </cell>
          <cell r="BS108">
            <v>0</v>
          </cell>
          <cell r="BT108">
            <v>37.600000000000023</v>
          </cell>
          <cell r="BU108">
            <v>-1247.5</v>
          </cell>
          <cell r="BV108">
            <v>24750.89</v>
          </cell>
          <cell r="BX108">
            <v>992653.67</v>
          </cell>
          <cell r="BY108">
            <v>975464.3</v>
          </cell>
          <cell r="BZ108">
            <v>975464.29999999958</v>
          </cell>
          <cell r="CB108">
            <v>0</v>
          </cell>
          <cell r="CC108">
            <v>0</v>
          </cell>
          <cell r="CD108">
            <v>0</v>
          </cell>
          <cell r="CE108">
            <v>579</v>
          </cell>
          <cell r="CF108">
            <v>552482.00000000047</v>
          </cell>
          <cell r="CG108">
            <v>419830.33000000042</v>
          </cell>
          <cell r="CH108">
            <v>44051.69</v>
          </cell>
          <cell r="CI108">
            <v>61241.060000000005</v>
          </cell>
          <cell r="CK108">
            <v>860002</v>
          </cell>
          <cell r="CL108">
            <v>0</v>
          </cell>
          <cell r="CM108">
            <v>0</v>
          </cell>
          <cell r="CN108">
            <v>-15049.14</v>
          </cell>
          <cell r="CO108">
            <v>0</v>
          </cell>
          <cell r="CP108">
            <v>0</v>
          </cell>
          <cell r="CQ108">
            <v>-16562</v>
          </cell>
          <cell r="CR108">
            <v>-3505</v>
          </cell>
          <cell r="CS108"/>
          <cell r="CT108">
            <v>930107.48</v>
          </cell>
          <cell r="CU108">
            <v>0</v>
          </cell>
          <cell r="CW108">
            <v>0</v>
          </cell>
          <cell r="CY108">
            <v>-20067</v>
          </cell>
          <cell r="DE108">
            <v>930107.48</v>
          </cell>
          <cell r="DF108">
            <v>0</v>
          </cell>
          <cell r="DG108">
            <v>924746.35</v>
          </cell>
          <cell r="DH108">
            <v>0</v>
          </cell>
          <cell r="DI108">
            <v>72988</v>
          </cell>
          <cell r="DJ108">
            <v>0</v>
          </cell>
          <cell r="DK108">
            <v>0</v>
          </cell>
          <cell r="DL108">
            <v>38727.839999999997</v>
          </cell>
          <cell r="DM108">
            <v>7315.09</v>
          </cell>
          <cell r="DN108">
            <v>31412.75</v>
          </cell>
          <cell r="DO108">
            <v>6613.01</v>
          </cell>
          <cell r="DP108">
            <v>0</v>
          </cell>
          <cell r="DQ108">
            <v>3001</v>
          </cell>
          <cell r="DR108">
            <v>1247.5</v>
          </cell>
          <cell r="DS108">
            <v>8171.02</v>
          </cell>
          <cell r="DT108">
            <v>0</v>
          </cell>
          <cell r="DU108">
            <v>0</v>
          </cell>
          <cell r="DV108">
            <v>0</v>
          </cell>
          <cell r="DW108">
            <v>0</v>
          </cell>
          <cell r="DX108">
            <v>0</v>
          </cell>
          <cell r="DY108">
            <v>0</v>
          </cell>
          <cell r="DZ108">
            <v>0</v>
          </cell>
          <cell r="EA108">
            <v>20067</v>
          </cell>
          <cell r="EB108">
            <v>579</v>
          </cell>
          <cell r="EC108">
            <v>9357002</v>
          </cell>
          <cell r="ED108">
            <v>7002</v>
          </cell>
          <cell r="EE108" t="str">
            <v>Hillside Special School</v>
          </cell>
          <cell r="EF108" t="str">
            <v>Mrs Lizzi Murphy</v>
          </cell>
          <cell r="EG108" t="str">
            <v>admin@hillside.suffolk.sch.uk</v>
          </cell>
          <cell r="EH108" t="str">
            <v>'01787372808</v>
          </cell>
          <cell r="ET108" t="str">
            <v>Y</v>
          </cell>
          <cell r="EU108" t="str">
            <v>FINAL</v>
          </cell>
          <cell r="EV108" t="str">
            <v>Y</v>
          </cell>
          <cell r="EW108" t="str">
            <v>Accruals</v>
          </cell>
          <cell r="EX108" t="str">
            <v>N</v>
          </cell>
          <cell r="EY108" t="str">
            <v>N</v>
          </cell>
          <cell r="EZ108">
            <v>552481.54000000027</v>
          </cell>
          <cell r="FA108">
            <v>0</v>
          </cell>
          <cell r="FB108">
            <v>44051.69</v>
          </cell>
          <cell r="FC108">
            <v>930107.48</v>
          </cell>
          <cell r="FD108">
            <v>0</v>
          </cell>
          <cell r="FE108">
            <v>924746.35</v>
          </cell>
          <cell r="FF108">
            <v>0</v>
          </cell>
          <cell r="FG108">
            <v>72988</v>
          </cell>
          <cell r="FH108">
            <v>0</v>
          </cell>
          <cell r="FI108">
            <v>0</v>
          </cell>
          <cell r="FJ108">
            <v>7315.09</v>
          </cell>
          <cell r="FK108">
            <v>31412.75</v>
          </cell>
          <cell r="FL108">
            <v>6613.01</v>
          </cell>
          <cell r="FM108">
            <v>0</v>
          </cell>
          <cell r="FN108">
            <v>3001</v>
          </cell>
          <cell r="FO108">
            <v>1247.5</v>
          </cell>
          <cell r="FP108">
            <v>8171.02</v>
          </cell>
          <cell r="FQ108">
            <v>0</v>
          </cell>
          <cell r="FR108">
            <v>0</v>
          </cell>
          <cell r="FS108">
            <v>0</v>
          </cell>
          <cell r="FT108">
            <v>0</v>
          </cell>
          <cell r="FU108">
            <v>0</v>
          </cell>
          <cell r="FV108">
            <v>0</v>
          </cell>
          <cell r="FW108">
            <v>20067</v>
          </cell>
          <cell r="FX108">
            <v>733684</v>
          </cell>
          <cell r="FY108">
            <v>0</v>
          </cell>
          <cell r="FZ108">
            <v>908045.50999999989</v>
          </cell>
          <cell r="GA108">
            <v>29243.61</v>
          </cell>
          <cell r="GB108">
            <v>131311.21</v>
          </cell>
          <cell r="GC108">
            <v>0</v>
          </cell>
          <cell r="GD108">
            <v>38861.949999999968</v>
          </cell>
          <cell r="GE108">
            <v>11892.320000000029</v>
          </cell>
          <cell r="GF108">
            <v>23652.180000000004</v>
          </cell>
          <cell r="GG108">
            <v>477.25</v>
          </cell>
          <cell r="GH108">
            <v>0</v>
          </cell>
          <cell r="GI108">
            <v>28816.799999999999</v>
          </cell>
          <cell r="GJ108">
            <v>3867.0799999999963</v>
          </cell>
          <cell r="GK108">
            <v>33414.089999999997</v>
          </cell>
          <cell r="GL108">
            <v>3750.49</v>
          </cell>
          <cell r="GM108">
            <v>29131.7</v>
          </cell>
          <cell r="GN108">
            <v>0</v>
          </cell>
          <cell r="GO108">
            <v>7870.66</v>
          </cell>
          <cell r="GP108">
            <v>24750.89</v>
          </cell>
          <cell r="GQ108">
            <v>7275.39</v>
          </cell>
          <cell r="GR108">
            <v>898.55</v>
          </cell>
          <cell r="GS108">
            <v>9875.89</v>
          </cell>
          <cell r="GT108">
            <v>1660</v>
          </cell>
          <cell r="GU108">
            <v>123.54</v>
          </cell>
          <cell r="GV108">
            <v>32894.870000000003</v>
          </cell>
          <cell r="GW108">
            <v>0</v>
          </cell>
          <cell r="GX108">
            <v>52393.06</v>
          </cell>
          <cell r="GY108">
            <v>21827.18</v>
          </cell>
          <cell r="GZ108">
            <v>0</v>
          </cell>
          <cell r="HA108">
            <v>0</v>
          </cell>
          <cell r="HB108">
            <v>2602.65</v>
          </cell>
          <cell r="HC108">
            <v>0</v>
          </cell>
          <cell r="HD108">
            <v>0</v>
          </cell>
          <cell r="HE108">
            <v>26243.77</v>
          </cell>
          <cell r="HF108">
            <v>0</v>
          </cell>
          <cell r="HG108">
            <v>0</v>
          </cell>
          <cell r="HH108">
            <v>1</v>
          </cell>
          <cell r="HI108">
            <v>0</v>
          </cell>
          <cell r="HJ108">
            <v>2882</v>
          </cell>
          <cell r="HK108">
            <v>6172.4</v>
          </cell>
          <cell r="HL108">
            <v>0</v>
          </cell>
          <cell r="HM108">
            <v>215936.87</v>
          </cell>
          <cell r="HN108">
            <v>203893.00000000105</v>
          </cell>
          <cell r="HO108">
            <v>61241.06</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Summary for FMSiS"/>
      <sheetName val="Failure Codes"/>
      <sheetName val="31st March Summary"/>
      <sheetName val="VAT 2023-24"/>
      <sheetName val="Send Emails"/>
      <sheetName val="VAT REPORT"/>
      <sheetName val="Email list for urgent contacts"/>
    </sheetNames>
    <sheetDataSet>
      <sheetData sheetId="0"/>
      <sheetData sheetId="1"/>
      <sheetData sheetId="2"/>
      <sheetData sheetId="3"/>
      <sheetData sheetId="4">
        <row r="6">
          <cell r="R6">
            <v>11</v>
          </cell>
          <cell r="S6">
            <v>1</v>
          </cell>
          <cell r="T6">
            <v>1</v>
          </cell>
          <cell r="U6">
            <v>1</v>
          </cell>
          <cell r="V6">
            <v>1</v>
          </cell>
          <cell r="W6">
            <v>1</v>
          </cell>
          <cell r="X6">
            <v>1</v>
          </cell>
          <cell r="Y6">
            <v>1</v>
          </cell>
          <cell r="Z6">
            <v>1</v>
          </cell>
          <cell r="AA6">
            <v>1</v>
          </cell>
          <cell r="AB6">
            <v>1</v>
          </cell>
          <cell r="AC6">
            <v>1</v>
          </cell>
          <cell r="AD6">
            <v>1</v>
          </cell>
        </row>
        <row r="7">
          <cell r="R7">
            <v>12</v>
          </cell>
          <cell r="S7">
            <v>1</v>
          </cell>
          <cell r="T7">
            <v>1</v>
          </cell>
          <cell r="U7">
            <v>1</v>
          </cell>
          <cell r="V7">
            <v>1</v>
          </cell>
          <cell r="W7">
            <v>1</v>
          </cell>
          <cell r="X7">
            <v>1</v>
          </cell>
          <cell r="Y7">
            <v>1</v>
          </cell>
          <cell r="Z7">
            <v>1</v>
          </cell>
          <cell r="AA7">
            <v>1</v>
          </cell>
          <cell r="AB7" t="str">
            <v/>
          </cell>
          <cell r="AC7" t="str">
            <v/>
          </cell>
          <cell r="AD7" t="str">
            <v/>
          </cell>
        </row>
        <row r="8">
          <cell r="R8">
            <v>17</v>
          </cell>
          <cell r="S8">
            <v>1</v>
          </cell>
          <cell r="T8">
            <v>1</v>
          </cell>
          <cell r="U8">
            <v>1</v>
          </cell>
          <cell r="V8">
            <v>1</v>
          </cell>
          <cell r="W8">
            <v>1</v>
          </cell>
          <cell r="X8">
            <v>1</v>
          </cell>
          <cell r="Y8">
            <v>1</v>
          </cell>
          <cell r="Z8">
            <v>1</v>
          </cell>
          <cell r="AA8">
            <v>1</v>
          </cell>
          <cell r="AB8" t="str">
            <v/>
          </cell>
          <cell r="AC8" t="str">
            <v/>
          </cell>
          <cell r="AD8" t="str">
            <v/>
          </cell>
        </row>
        <row r="9">
          <cell r="R9">
            <v>19</v>
          </cell>
          <cell r="S9">
            <v>1</v>
          </cell>
          <cell r="T9">
            <v>1</v>
          </cell>
          <cell r="U9">
            <v>1</v>
          </cell>
          <cell r="V9">
            <v>1</v>
          </cell>
          <cell r="W9">
            <v>1</v>
          </cell>
          <cell r="X9">
            <v>1</v>
          </cell>
          <cell r="Y9">
            <v>1</v>
          </cell>
          <cell r="Z9">
            <v>1</v>
          </cell>
          <cell r="AA9">
            <v>1</v>
          </cell>
          <cell r="AB9">
            <v>1</v>
          </cell>
          <cell r="AC9" t="str">
            <v/>
          </cell>
          <cell r="AD9" t="str">
            <v/>
          </cell>
        </row>
        <row r="10">
          <cell r="R10">
            <v>22</v>
          </cell>
          <cell r="S10">
            <v>1</v>
          </cell>
          <cell r="T10">
            <v>1</v>
          </cell>
          <cell r="U10">
            <v>1</v>
          </cell>
          <cell r="V10">
            <v>1</v>
          </cell>
          <cell r="W10">
            <v>1</v>
          </cell>
          <cell r="X10">
            <v>1</v>
          </cell>
          <cell r="Y10">
            <v>1</v>
          </cell>
          <cell r="Z10">
            <v>1</v>
          </cell>
          <cell r="AA10">
            <v>1</v>
          </cell>
          <cell r="AB10">
            <v>1</v>
          </cell>
          <cell r="AC10" t="str">
            <v/>
          </cell>
          <cell r="AD10" t="str">
            <v/>
          </cell>
        </row>
        <row r="11">
          <cell r="R11">
            <v>25</v>
          </cell>
          <cell r="S11">
            <v>1</v>
          </cell>
          <cell r="T11">
            <v>1</v>
          </cell>
          <cell r="U11">
            <v>1</v>
          </cell>
          <cell r="V11">
            <v>1</v>
          </cell>
          <cell r="W11">
            <v>1</v>
          </cell>
          <cell r="X11">
            <v>1</v>
          </cell>
          <cell r="Y11">
            <v>1</v>
          </cell>
          <cell r="Z11">
            <v>1</v>
          </cell>
          <cell r="AA11">
            <v>1</v>
          </cell>
          <cell r="AB11" t="str">
            <v/>
          </cell>
          <cell r="AC11" t="str">
            <v/>
          </cell>
          <cell r="AD11" t="str">
            <v/>
          </cell>
        </row>
        <row r="12">
          <cell r="R12">
            <v>29</v>
          </cell>
          <cell r="S12">
            <v>1</v>
          </cell>
          <cell r="T12">
            <v>1</v>
          </cell>
          <cell r="U12">
            <v>1</v>
          </cell>
          <cell r="V12">
            <v>1</v>
          </cell>
          <cell r="W12">
            <v>1</v>
          </cell>
          <cell r="X12">
            <v>1</v>
          </cell>
          <cell r="Y12">
            <v>1</v>
          </cell>
          <cell r="Z12">
            <v>1</v>
          </cell>
          <cell r="AA12">
            <v>1</v>
          </cell>
          <cell r="AB12">
            <v>1</v>
          </cell>
          <cell r="AC12" t="str">
            <v/>
          </cell>
          <cell r="AD12" t="str">
            <v/>
          </cell>
        </row>
        <row r="13">
          <cell r="R13">
            <v>35</v>
          </cell>
          <cell r="S13">
            <v>1</v>
          </cell>
          <cell r="T13">
            <v>1</v>
          </cell>
          <cell r="U13">
            <v>1</v>
          </cell>
          <cell r="V13">
            <v>1</v>
          </cell>
          <cell r="W13">
            <v>1</v>
          </cell>
          <cell r="X13">
            <v>1</v>
          </cell>
          <cell r="Y13">
            <v>1</v>
          </cell>
          <cell r="Z13">
            <v>1</v>
          </cell>
          <cell r="AA13">
            <v>1</v>
          </cell>
          <cell r="AB13">
            <v>1</v>
          </cell>
          <cell r="AC13" t="str">
            <v/>
          </cell>
          <cell r="AD13" t="str">
            <v/>
          </cell>
        </row>
        <row r="14">
          <cell r="R14">
            <v>50</v>
          </cell>
          <cell r="S14">
            <v>1</v>
          </cell>
          <cell r="T14">
            <v>1</v>
          </cell>
          <cell r="U14">
            <v>1</v>
          </cell>
          <cell r="V14">
            <v>1</v>
          </cell>
          <cell r="W14">
            <v>1</v>
          </cell>
          <cell r="X14">
            <v>1</v>
          </cell>
          <cell r="Y14">
            <v>1</v>
          </cell>
          <cell r="Z14">
            <v>1</v>
          </cell>
          <cell r="AA14">
            <v>1</v>
          </cell>
          <cell r="AB14">
            <v>1</v>
          </cell>
          <cell r="AC14" t="str">
            <v/>
          </cell>
          <cell r="AD14" t="str">
            <v/>
          </cell>
        </row>
        <row r="15">
          <cell r="R15">
            <v>75</v>
          </cell>
          <cell r="S15">
            <v>1</v>
          </cell>
          <cell r="T15">
            <v>1</v>
          </cell>
          <cell r="U15">
            <v>1</v>
          </cell>
          <cell r="V15">
            <v>1</v>
          </cell>
          <cell r="W15">
            <v>1</v>
          </cell>
          <cell r="X15">
            <v>1</v>
          </cell>
          <cell r="Y15">
            <v>1</v>
          </cell>
          <cell r="Z15" t="str">
            <v/>
          </cell>
          <cell r="AA15" t="str">
            <v/>
          </cell>
          <cell r="AB15" t="str">
            <v/>
          </cell>
          <cell r="AC15" t="str">
            <v/>
          </cell>
          <cell r="AD15" t="str">
            <v/>
          </cell>
        </row>
        <row r="16">
          <cell r="R16">
            <v>101</v>
          </cell>
          <cell r="S16">
            <v>1</v>
          </cell>
          <cell r="T16">
            <v>1</v>
          </cell>
          <cell r="U16">
            <v>1</v>
          </cell>
          <cell r="V16">
            <v>1</v>
          </cell>
          <cell r="W16">
            <v>1</v>
          </cell>
          <cell r="X16">
            <v>1</v>
          </cell>
          <cell r="Y16">
            <v>1</v>
          </cell>
          <cell r="Z16">
            <v>1</v>
          </cell>
          <cell r="AA16">
            <v>1</v>
          </cell>
          <cell r="AB16">
            <v>1</v>
          </cell>
          <cell r="AC16" t="str">
            <v/>
          </cell>
          <cell r="AD16" t="str">
            <v/>
          </cell>
        </row>
        <row r="17">
          <cell r="R17">
            <v>112</v>
          </cell>
          <cell r="S17">
            <v>1</v>
          </cell>
          <cell r="T17">
            <v>1</v>
          </cell>
          <cell r="U17">
            <v>1</v>
          </cell>
          <cell r="V17">
            <v>1</v>
          </cell>
          <cell r="W17">
            <v>1</v>
          </cell>
          <cell r="X17">
            <v>1</v>
          </cell>
          <cell r="Y17">
            <v>1</v>
          </cell>
          <cell r="Z17">
            <v>1</v>
          </cell>
          <cell r="AA17">
            <v>1</v>
          </cell>
          <cell r="AB17" t="str">
            <v/>
          </cell>
          <cell r="AC17" t="str">
            <v/>
          </cell>
          <cell r="AD17" t="str">
            <v/>
          </cell>
        </row>
        <row r="18">
          <cell r="R18">
            <v>113</v>
          </cell>
          <cell r="S18">
            <v>1</v>
          </cell>
          <cell r="T18">
            <v>1</v>
          </cell>
          <cell r="U18">
            <v>1</v>
          </cell>
          <cell r="V18">
            <v>1</v>
          </cell>
          <cell r="W18">
            <v>1</v>
          </cell>
          <cell r="X18">
            <v>1</v>
          </cell>
          <cell r="Y18">
            <v>1</v>
          </cell>
          <cell r="Z18" t="str">
            <v/>
          </cell>
          <cell r="AA18">
            <v>1</v>
          </cell>
          <cell r="AB18">
            <v>1</v>
          </cell>
          <cell r="AC18" t="str">
            <v/>
          </cell>
          <cell r="AD18" t="str">
            <v/>
          </cell>
        </row>
        <row r="19">
          <cell r="R19">
            <v>114</v>
          </cell>
          <cell r="S19">
            <v>1</v>
          </cell>
          <cell r="T19">
            <v>1</v>
          </cell>
          <cell r="U19">
            <v>1</v>
          </cell>
          <cell r="V19">
            <v>1</v>
          </cell>
          <cell r="W19">
            <v>1</v>
          </cell>
          <cell r="X19">
            <v>1</v>
          </cell>
          <cell r="Y19">
            <v>1</v>
          </cell>
          <cell r="Z19">
            <v>1</v>
          </cell>
          <cell r="AA19">
            <v>1</v>
          </cell>
          <cell r="AB19">
            <v>1</v>
          </cell>
          <cell r="AC19" t="str">
            <v/>
          </cell>
          <cell r="AD19" t="str">
            <v/>
          </cell>
        </row>
        <row r="20">
          <cell r="R20">
            <v>187</v>
          </cell>
          <cell r="S20">
            <v>1</v>
          </cell>
          <cell r="T20">
            <v>1</v>
          </cell>
          <cell r="U20">
            <v>1</v>
          </cell>
          <cell r="V20">
            <v>1</v>
          </cell>
          <cell r="W20">
            <v>1</v>
          </cell>
          <cell r="X20">
            <v>1</v>
          </cell>
          <cell r="Y20">
            <v>1</v>
          </cell>
          <cell r="Z20">
            <v>1</v>
          </cell>
          <cell r="AA20">
            <v>1</v>
          </cell>
          <cell r="AB20" t="str">
            <v/>
          </cell>
          <cell r="AC20" t="str">
            <v/>
          </cell>
          <cell r="AD20" t="str">
            <v/>
          </cell>
        </row>
        <row r="21">
          <cell r="R21">
            <v>202</v>
          </cell>
          <cell r="S21">
            <v>1</v>
          </cell>
          <cell r="T21">
            <v>1</v>
          </cell>
          <cell r="U21">
            <v>1</v>
          </cell>
          <cell r="V21">
            <v>1</v>
          </cell>
          <cell r="W21">
            <v>1</v>
          </cell>
          <cell r="X21">
            <v>1</v>
          </cell>
          <cell r="Y21">
            <v>1</v>
          </cell>
          <cell r="Z21">
            <v>1</v>
          </cell>
          <cell r="AA21">
            <v>1</v>
          </cell>
          <cell r="AB21">
            <v>1</v>
          </cell>
          <cell r="AC21" t="str">
            <v/>
          </cell>
          <cell r="AD21" t="str">
            <v/>
          </cell>
        </row>
        <row r="22">
          <cell r="R22">
            <v>203</v>
          </cell>
          <cell r="S22">
            <v>1</v>
          </cell>
          <cell r="T22">
            <v>1</v>
          </cell>
          <cell r="U22">
            <v>1</v>
          </cell>
          <cell r="V22">
            <v>1</v>
          </cell>
          <cell r="W22">
            <v>1</v>
          </cell>
          <cell r="X22">
            <v>1</v>
          </cell>
          <cell r="Y22">
            <v>1</v>
          </cell>
          <cell r="Z22">
            <v>1</v>
          </cell>
          <cell r="AA22">
            <v>1</v>
          </cell>
          <cell r="AB22">
            <v>1</v>
          </cell>
          <cell r="AC22" t="str">
            <v/>
          </cell>
          <cell r="AD22" t="str">
            <v/>
          </cell>
        </row>
        <row r="23">
          <cell r="R23">
            <v>205</v>
          </cell>
          <cell r="S23">
            <v>1</v>
          </cell>
          <cell r="T23">
            <v>1</v>
          </cell>
          <cell r="U23">
            <v>1</v>
          </cell>
          <cell r="V23">
            <v>1</v>
          </cell>
          <cell r="W23">
            <v>1</v>
          </cell>
          <cell r="X23">
            <v>1</v>
          </cell>
          <cell r="Y23">
            <v>1</v>
          </cell>
          <cell r="Z23">
            <v>1</v>
          </cell>
          <cell r="AA23">
            <v>1</v>
          </cell>
          <cell r="AB23" t="str">
            <v/>
          </cell>
          <cell r="AC23" t="str">
            <v/>
          </cell>
          <cell r="AD23" t="str">
            <v/>
          </cell>
        </row>
        <row r="24">
          <cell r="R24">
            <v>206</v>
          </cell>
          <cell r="S24">
            <v>1</v>
          </cell>
          <cell r="T24">
            <v>1</v>
          </cell>
          <cell r="U24">
            <v>1</v>
          </cell>
          <cell r="V24">
            <v>1</v>
          </cell>
          <cell r="W24">
            <v>1</v>
          </cell>
          <cell r="X24">
            <v>1</v>
          </cell>
          <cell r="Y24">
            <v>1</v>
          </cell>
          <cell r="Z24">
            <v>1</v>
          </cell>
          <cell r="AA24">
            <v>1</v>
          </cell>
          <cell r="AB24">
            <v>1</v>
          </cell>
          <cell r="AC24" t="str">
            <v/>
          </cell>
          <cell r="AD24" t="str">
            <v/>
          </cell>
        </row>
        <row r="25">
          <cell r="R25">
            <v>211</v>
          </cell>
          <cell r="S25">
            <v>1</v>
          </cell>
          <cell r="T25">
            <v>1</v>
          </cell>
          <cell r="U25">
            <v>1</v>
          </cell>
          <cell r="V25">
            <v>1</v>
          </cell>
          <cell r="W25">
            <v>1</v>
          </cell>
          <cell r="X25">
            <v>1</v>
          </cell>
          <cell r="Y25">
            <v>1</v>
          </cell>
          <cell r="Z25">
            <v>1</v>
          </cell>
          <cell r="AA25">
            <v>1</v>
          </cell>
          <cell r="AB25">
            <v>1</v>
          </cell>
          <cell r="AC25" t="str">
            <v/>
          </cell>
          <cell r="AD25" t="str">
            <v/>
          </cell>
        </row>
        <row r="26">
          <cell r="R26">
            <v>216</v>
          </cell>
          <cell r="S26">
            <v>1</v>
          </cell>
          <cell r="T26">
            <v>1</v>
          </cell>
          <cell r="U26">
            <v>1</v>
          </cell>
          <cell r="V26">
            <v>1</v>
          </cell>
          <cell r="W26">
            <v>1</v>
          </cell>
          <cell r="X26">
            <v>1</v>
          </cell>
          <cell r="Y26">
            <v>1</v>
          </cell>
          <cell r="Z26">
            <v>1</v>
          </cell>
          <cell r="AA26">
            <v>1</v>
          </cell>
          <cell r="AB26">
            <v>1</v>
          </cell>
          <cell r="AC26" t="str">
            <v/>
          </cell>
          <cell r="AD26" t="str">
            <v/>
          </cell>
        </row>
        <row r="27">
          <cell r="R27">
            <v>220</v>
          </cell>
          <cell r="S27">
            <v>1</v>
          </cell>
          <cell r="T27">
            <v>1</v>
          </cell>
          <cell r="U27">
            <v>1</v>
          </cell>
          <cell r="V27">
            <v>1</v>
          </cell>
          <cell r="W27">
            <v>1</v>
          </cell>
          <cell r="X27">
            <v>1</v>
          </cell>
          <cell r="Y27">
            <v>1</v>
          </cell>
          <cell r="Z27">
            <v>1</v>
          </cell>
          <cell r="AA27">
            <v>1</v>
          </cell>
          <cell r="AB27">
            <v>1</v>
          </cell>
          <cell r="AC27" t="str">
            <v/>
          </cell>
          <cell r="AD27" t="str">
            <v/>
          </cell>
        </row>
        <row r="28">
          <cell r="R28">
            <v>223</v>
          </cell>
          <cell r="S28">
            <v>1</v>
          </cell>
          <cell r="T28">
            <v>1</v>
          </cell>
          <cell r="U28">
            <v>1</v>
          </cell>
          <cell r="V28">
            <v>1</v>
          </cell>
          <cell r="W28">
            <v>1</v>
          </cell>
          <cell r="X28">
            <v>1</v>
          </cell>
          <cell r="Y28">
            <v>1</v>
          </cell>
          <cell r="Z28">
            <v>1</v>
          </cell>
          <cell r="AA28">
            <v>1</v>
          </cell>
          <cell r="AB28">
            <v>1</v>
          </cell>
          <cell r="AC28" t="str">
            <v/>
          </cell>
          <cell r="AD28" t="str">
            <v/>
          </cell>
        </row>
        <row r="29">
          <cell r="R29">
            <v>229</v>
          </cell>
          <cell r="S29">
            <v>1</v>
          </cell>
          <cell r="T29">
            <v>1</v>
          </cell>
          <cell r="U29">
            <v>1</v>
          </cell>
          <cell r="V29">
            <v>1</v>
          </cell>
          <cell r="W29">
            <v>1</v>
          </cell>
          <cell r="X29">
            <v>1</v>
          </cell>
          <cell r="Y29">
            <v>1</v>
          </cell>
          <cell r="Z29">
            <v>1</v>
          </cell>
          <cell r="AA29">
            <v>1</v>
          </cell>
          <cell r="AB29">
            <v>1</v>
          </cell>
          <cell r="AC29" t="str">
            <v/>
          </cell>
          <cell r="AD29" t="str">
            <v/>
          </cell>
        </row>
        <row r="30">
          <cell r="R30">
            <v>230</v>
          </cell>
          <cell r="S30">
            <v>1</v>
          </cell>
          <cell r="T30">
            <v>1</v>
          </cell>
          <cell r="U30">
            <v>1</v>
          </cell>
          <cell r="V30">
            <v>1</v>
          </cell>
          <cell r="W30">
            <v>1</v>
          </cell>
          <cell r="X30">
            <v>1</v>
          </cell>
          <cell r="Y30">
            <v>1</v>
          </cell>
          <cell r="Z30">
            <v>1</v>
          </cell>
          <cell r="AA30">
            <v>1</v>
          </cell>
          <cell r="AB30">
            <v>1</v>
          </cell>
          <cell r="AC30" t="str">
            <v/>
          </cell>
          <cell r="AD30" t="str">
            <v/>
          </cell>
        </row>
        <row r="31">
          <cell r="R31">
            <v>232</v>
          </cell>
          <cell r="S31">
            <v>1</v>
          </cell>
          <cell r="T31">
            <v>1</v>
          </cell>
          <cell r="U31">
            <v>1</v>
          </cell>
          <cell r="V31">
            <v>1</v>
          </cell>
          <cell r="W31">
            <v>1</v>
          </cell>
          <cell r="X31">
            <v>1</v>
          </cell>
          <cell r="Y31">
            <v>1</v>
          </cell>
          <cell r="Z31">
            <v>1</v>
          </cell>
          <cell r="AA31">
            <v>1</v>
          </cell>
          <cell r="AB31">
            <v>1</v>
          </cell>
          <cell r="AC31" t="str">
            <v/>
          </cell>
          <cell r="AD31" t="str">
            <v/>
          </cell>
        </row>
        <row r="32">
          <cell r="R32">
            <v>237</v>
          </cell>
          <cell r="S32">
            <v>1</v>
          </cell>
          <cell r="T32">
            <v>1</v>
          </cell>
          <cell r="U32">
            <v>1</v>
          </cell>
          <cell r="V32">
            <v>1</v>
          </cell>
          <cell r="W32">
            <v>1</v>
          </cell>
          <cell r="X32">
            <v>1</v>
          </cell>
          <cell r="Y32">
            <v>1</v>
          </cell>
          <cell r="Z32">
            <v>1</v>
          </cell>
          <cell r="AA32">
            <v>1</v>
          </cell>
          <cell r="AB32">
            <v>1</v>
          </cell>
          <cell r="AC32" t="str">
            <v/>
          </cell>
          <cell r="AD32" t="str">
            <v/>
          </cell>
        </row>
        <row r="33">
          <cell r="R33">
            <v>238</v>
          </cell>
          <cell r="S33">
            <v>1</v>
          </cell>
          <cell r="T33">
            <v>1</v>
          </cell>
          <cell r="U33">
            <v>1</v>
          </cell>
          <cell r="V33">
            <v>1</v>
          </cell>
          <cell r="W33">
            <v>1</v>
          </cell>
          <cell r="X33">
            <v>1</v>
          </cell>
          <cell r="Y33">
            <v>1</v>
          </cell>
          <cell r="Z33">
            <v>1</v>
          </cell>
          <cell r="AA33">
            <v>1</v>
          </cell>
          <cell r="AB33">
            <v>1</v>
          </cell>
          <cell r="AC33" t="str">
            <v/>
          </cell>
          <cell r="AD33" t="str">
            <v/>
          </cell>
        </row>
        <row r="34">
          <cell r="R34">
            <v>239</v>
          </cell>
          <cell r="S34">
            <v>1</v>
          </cell>
          <cell r="T34">
            <v>1</v>
          </cell>
          <cell r="U34">
            <v>1</v>
          </cell>
          <cell r="V34">
            <v>1</v>
          </cell>
          <cell r="W34">
            <v>1</v>
          </cell>
          <cell r="X34">
            <v>1</v>
          </cell>
          <cell r="Y34">
            <v>1</v>
          </cell>
          <cell r="Z34">
            <v>1</v>
          </cell>
          <cell r="AA34">
            <v>1</v>
          </cell>
          <cell r="AB34">
            <v>1</v>
          </cell>
          <cell r="AC34" t="str">
            <v/>
          </cell>
          <cell r="AD34" t="str">
            <v/>
          </cell>
        </row>
        <row r="35">
          <cell r="R35">
            <v>245</v>
          </cell>
          <cell r="S35">
            <v>1</v>
          </cell>
          <cell r="T35">
            <v>1</v>
          </cell>
          <cell r="U35">
            <v>1</v>
          </cell>
          <cell r="V35">
            <v>1</v>
          </cell>
          <cell r="W35">
            <v>1</v>
          </cell>
          <cell r="X35">
            <v>1</v>
          </cell>
          <cell r="Y35">
            <v>1</v>
          </cell>
          <cell r="Z35">
            <v>1</v>
          </cell>
          <cell r="AA35">
            <v>1</v>
          </cell>
          <cell r="AB35">
            <v>1</v>
          </cell>
          <cell r="AC35" t="str">
            <v/>
          </cell>
          <cell r="AD35" t="str">
            <v/>
          </cell>
        </row>
        <row r="36">
          <cell r="R36">
            <v>246</v>
          </cell>
          <cell r="S36">
            <v>1</v>
          </cell>
          <cell r="T36">
            <v>1</v>
          </cell>
          <cell r="U36">
            <v>1</v>
          </cell>
          <cell r="V36">
            <v>1</v>
          </cell>
          <cell r="W36">
            <v>1</v>
          </cell>
          <cell r="X36">
            <v>1</v>
          </cell>
          <cell r="Y36">
            <v>1</v>
          </cell>
          <cell r="Z36">
            <v>1</v>
          </cell>
          <cell r="AA36">
            <v>1</v>
          </cell>
          <cell r="AB36">
            <v>1</v>
          </cell>
          <cell r="AC36" t="str">
            <v/>
          </cell>
          <cell r="AD36" t="str">
            <v/>
          </cell>
        </row>
        <row r="37">
          <cell r="R37">
            <v>258</v>
          </cell>
          <cell r="S37">
            <v>1</v>
          </cell>
          <cell r="T37">
            <v>1</v>
          </cell>
          <cell r="U37">
            <v>1</v>
          </cell>
          <cell r="V37">
            <v>1</v>
          </cell>
          <cell r="W37">
            <v>1</v>
          </cell>
          <cell r="X37">
            <v>1</v>
          </cell>
          <cell r="Y37">
            <v>1</v>
          </cell>
          <cell r="Z37">
            <v>1</v>
          </cell>
          <cell r="AA37">
            <v>1</v>
          </cell>
          <cell r="AB37">
            <v>1</v>
          </cell>
          <cell r="AC37" t="str">
            <v/>
          </cell>
          <cell r="AD37" t="str">
            <v/>
          </cell>
        </row>
        <row r="38">
          <cell r="R38">
            <v>259</v>
          </cell>
          <cell r="S38">
            <v>1</v>
          </cell>
          <cell r="T38">
            <v>1</v>
          </cell>
          <cell r="U38">
            <v>1</v>
          </cell>
          <cell r="V38">
            <v>1</v>
          </cell>
          <cell r="W38">
            <v>1</v>
          </cell>
          <cell r="X38">
            <v>1</v>
          </cell>
          <cell r="Y38">
            <v>1</v>
          </cell>
          <cell r="Z38">
            <v>1</v>
          </cell>
          <cell r="AA38">
            <v>1</v>
          </cell>
          <cell r="AB38">
            <v>1</v>
          </cell>
          <cell r="AC38" t="str">
            <v/>
          </cell>
          <cell r="AD38" t="str">
            <v/>
          </cell>
        </row>
        <row r="39">
          <cell r="R39">
            <v>266</v>
          </cell>
          <cell r="S39">
            <v>1</v>
          </cell>
          <cell r="T39">
            <v>1</v>
          </cell>
          <cell r="U39">
            <v>1</v>
          </cell>
          <cell r="V39">
            <v>1</v>
          </cell>
          <cell r="W39">
            <v>1</v>
          </cell>
          <cell r="X39">
            <v>1</v>
          </cell>
          <cell r="Y39">
            <v>1</v>
          </cell>
          <cell r="Z39">
            <v>1</v>
          </cell>
          <cell r="AA39">
            <v>1</v>
          </cell>
          <cell r="AB39">
            <v>1</v>
          </cell>
          <cell r="AC39" t="str">
            <v/>
          </cell>
          <cell r="AD39" t="str">
            <v/>
          </cell>
        </row>
        <row r="40">
          <cell r="R40">
            <v>273</v>
          </cell>
          <cell r="S40">
            <v>1</v>
          </cell>
          <cell r="T40">
            <v>1</v>
          </cell>
          <cell r="U40">
            <v>1</v>
          </cell>
          <cell r="V40">
            <v>1</v>
          </cell>
          <cell r="W40">
            <v>1</v>
          </cell>
          <cell r="X40">
            <v>1</v>
          </cell>
          <cell r="Y40">
            <v>1</v>
          </cell>
          <cell r="Z40">
            <v>1</v>
          </cell>
          <cell r="AA40">
            <v>1</v>
          </cell>
          <cell r="AB40">
            <v>1</v>
          </cell>
          <cell r="AC40" t="str">
            <v/>
          </cell>
          <cell r="AD40" t="str">
            <v/>
          </cell>
        </row>
        <row r="41">
          <cell r="R41">
            <v>275</v>
          </cell>
          <cell r="S41">
            <v>1</v>
          </cell>
          <cell r="T41">
            <v>1</v>
          </cell>
          <cell r="U41">
            <v>1</v>
          </cell>
          <cell r="V41">
            <v>1</v>
          </cell>
          <cell r="W41">
            <v>1</v>
          </cell>
          <cell r="X41">
            <v>1</v>
          </cell>
          <cell r="Y41">
            <v>1</v>
          </cell>
          <cell r="Z41">
            <v>1</v>
          </cell>
          <cell r="AA41">
            <v>1</v>
          </cell>
          <cell r="AB41">
            <v>1</v>
          </cell>
          <cell r="AC41" t="str">
            <v/>
          </cell>
          <cell r="AD41" t="str">
            <v/>
          </cell>
        </row>
        <row r="42">
          <cell r="R42">
            <v>284</v>
          </cell>
          <cell r="S42">
            <v>1</v>
          </cell>
          <cell r="T42">
            <v>1</v>
          </cell>
          <cell r="U42">
            <v>1</v>
          </cell>
          <cell r="V42">
            <v>1</v>
          </cell>
          <cell r="W42">
            <v>1</v>
          </cell>
          <cell r="X42">
            <v>1</v>
          </cell>
          <cell r="Y42">
            <v>1</v>
          </cell>
          <cell r="Z42">
            <v>1</v>
          </cell>
          <cell r="AA42">
            <v>1</v>
          </cell>
          <cell r="AB42">
            <v>1</v>
          </cell>
          <cell r="AC42" t="str">
            <v/>
          </cell>
          <cell r="AD42" t="str">
            <v/>
          </cell>
        </row>
        <row r="43">
          <cell r="R43">
            <v>285</v>
          </cell>
          <cell r="S43">
            <v>1</v>
          </cell>
          <cell r="T43">
            <v>1</v>
          </cell>
          <cell r="U43">
            <v>1</v>
          </cell>
          <cell r="V43">
            <v>1</v>
          </cell>
          <cell r="W43">
            <v>1</v>
          </cell>
          <cell r="X43">
            <v>1</v>
          </cell>
          <cell r="Y43">
            <v>1</v>
          </cell>
          <cell r="Z43">
            <v>1</v>
          </cell>
          <cell r="AA43">
            <v>1</v>
          </cell>
          <cell r="AB43" t="str">
            <v/>
          </cell>
          <cell r="AC43" t="str">
            <v/>
          </cell>
          <cell r="AD43" t="str">
            <v/>
          </cell>
        </row>
        <row r="44">
          <cell r="R44">
            <v>287</v>
          </cell>
          <cell r="S44">
            <v>1</v>
          </cell>
          <cell r="T44">
            <v>1</v>
          </cell>
          <cell r="U44">
            <v>1</v>
          </cell>
          <cell r="V44">
            <v>1</v>
          </cell>
          <cell r="W44">
            <v>1</v>
          </cell>
          <cell r="X44">
            <v>1</v>
          </cell>
          <cell r="Y44">
            <v>1</v>
          </cell>
          <cell r="Z44">
            <v>1</v>
          </cell>
          <cell r="AA44">
            <v>1</v>
          </cell>
          <cell r="AB44">
            <v>1</v>
          </cell>
          <cell r="AC44" t="str">
            <v/>
          </cell>
          <cell r="AD44" t="str">
            <v/>
          </cell>
        </row>
        <row r="45">
          <cell r="R45">
            <v>307</v>
          </cell>
          <cell r="S45">
            <v>1</v>
          </cell>
          <cell r="T45">
            <v>1</v>
          </cell>
          <cell r="U45">
            <v>1</v>
          </cell>
          <cell r="V45">
            <v>1</v>
          </cell>
          <cell r="W45">
            <v>1</v>
          </cell>
          <cell r="X45">
            <v>1</v>
          </cell>
          <cell r="Y45">
            <v>1</v>
          </cell>
          <cell r="Z45">
            <v>1</v>
          </cell>
          <cell r="AA45">
            <v>1</v>
          </cell>
          <cell r="AB45">
            <v>1</v>
          </cell>
          <cell r="AC45" t="str">
            <v/>
          </cell>
          <cell r="AD45" t="str">
            <v/>
          </cell>
        </row>
        <row r="46">
          <cell r="R46">
            <v>309</v>
          </cell>
          <cell r="S46">
            <v>1</v>
          </cell>
          <cell r="T46">
            <v>1</v>
          </cell>
          <cell r="U46">
            <v>1</v>
          </cell>
          <cell r="V46">
            <v>1</v>
          </cell>
          <cell r="W46">
            <v>1</v>
          </cell>
          <cell r="X46">
            <v>1</v>
          </cell>
          <cell r="Y46">
            <v>1</v>
          </cell>
          <cell r="Z46">
            <v>1</v>
          </cell>
          <cell r="AA46">
            <v>1</v>
          </cell>
          <cell r="AB46" t="str">
            <v/>
          </cell>
          <cell r="AC46" t="str">
            <v/>
          </cell>
          <cell r="AD46" t="str">
            <v/>
          </cell>
        </row>
        <row r="47">
          <cell r="R47">
            <v>310</v>
          </cell>
          <cell r="S47">
            <v>1</v>
          </cell>
          <cell r="T47">
            <v>1</v>
          </cell>
          <cell r="U47">
            <v>1</v>
          </cell>
          <cell r="V47">
            <v>1</v>
          </cell>
          <cell r="W47">
            <v>1</v>
          </cell>
          <cell r="X47">
            <v>1</v>
          </cell>
          <cell r="Y47">
            <v>1</v>
          </cell>
          <cell r="Z47">
            <v>1</v>
          </cell>
          <cell r="AA47">
            <v>1</v>
          </cell>
          <cell r="AB47">
            <v>1</v>
          </cell>
          <cell r="AC47" t="str">
            <v/>
          </cell>
          <cell r="AD47" t="str">
            <v/>
          </cell>
        </row>
        <row r="48">
          <cell r="R48">
            <v>311</v>
          </cell>
          <cell r="S48">
            <v>1</v>
          </cell>
          <cell r="T48">
            <v>1</v>
          </cell>
          <cell r="U48">
            <v>1</v>
          </cell>
          <cell r="V48">
            <v>1</v>
          </cell>
          <cell r="W48">
            <v>1</v>
          </cell>
          <cell r="X48">
            <v>1</v>
          </cell>
          <cell r="Y48">
            <v>1</v>
          </cell>
          <cell r="Z48">
            <v>1</v>
          </cell>
          <cell r="AA48">
            <v>1</v>
          </cell>
          <cell r="AB48" t="str">
            <v/>
          </cell>
          <cell r="AC48" t="str">
            <v/>
          </cell>
          <cell r="AD48" t="str">
            <v/>
          </cell>
        </row>
        <row r="49">
          <cell r="R49">
            <v>313</v>
          </cell>
          <cell r="S49">
            <v>1</v>
          </cell>
          <cell r="T49">
            <v>1</v>
          </cell>
          <cell r="U49">
            <v>1</v>
          </cell>
          <cell r="V49">
            <v>1</v>
          </cell>
          <cell r="W49">
            <v>1</v>
          </cell>
          <cell r="X49">
            <v>1</v>
          </cell>
          <cell r="Y49">
            <v>1</v>
          </cell>
          <cell r="Z49">
            <v>1</v>
          </cell>
          <cell r="AA49">
            <v>1</v>
          </cell>
          <cell r="AB49">
            <v>1</v>
          </cell>
          <cell r="AC49" t="str">
            <v/>
          </cell>
          <cell r="AD49" t="str">
            <v/>
          </cell>
        </row>
        <row r="50">
          <cell r="R50">
            <v>314</v>
          </cell>
          <cell r="S50">
            <v>1</v>
          </cell>
          <cell r="T50">
            <v>1</v>
          </cell>
          <cell r="U50">
            <v>1</v>
          </cell>
          <cell r="V50">
            <v>1</v>
          </cell>
          <cell r="W50">
            <v>1</v>
          </cell>
          <cell r="X50">
            <v>1</v>
          </cell>
          <cell r="Y50">
            <v>1</v>
          </cell>
          <cell r="Z50">
            <v>1</v>
          </cell>
          <cell r="AA50">
            <v>1</v>
          </cell>
          <cell r="AB50">
            <v>1</v>
          </cell>
          <cell r="AC50" t="str">
            <v/>
          </cell>
          <cell r="AD50" t="str">
            <v/>
          </cell>
        </row>
        <row r="51">
          <cell r="R51">
            <v>317</v>
          </cell>
          <cell r="S51">
            <v>1</v>
          </cell>
          <cell r="T51">
            <v>1</v>
          </cell>
          <cell r="U51">
            <v>1</v>
          </cell>
          <cell r="V51">
            <v>1</v>
          </cell>
          <cell r="W51">
            <v>1</v>
          </cell>
          <cell r="X51">
            <v>1</v>
          </cell>
          <cell r="Y51">
            <v>1</v>
          </cell>
          <cell r="Z51">
            <v>1</v>
          </cell>
          <cell r="AA51">
            <v>1</v>
          </cell>
          <cell r="AB51" t="str">
            <v/>
          </cell>
          <cell r="AC51" t="str">
            <v/>
          </cell>
          <cell r="AD51" t="str">
            <v/>
          </cell>
        </row>
        <row r="52">
          <cell r="R52">
            <v>324</v>
          </cell>
          <cell r="S52">
            <v>1</v>
          </cell>
          <cell r="T52">
            <v>1</v>
          </cell>
          <cell r="U52">
            <v>1</v>
          </cell>
          <cell r="V52">
            <v>1</v>
          </cell>
          <cell r="W52">
            <v>1</v>
          </cell>
          <cell r="X52">
            <v>1</v>
          </cell>
          <cell r="Y52">
            <v>1</v>
          </cell>
          <cell r="Z52">
            <v>1</v>
          </cell>
          <cell r="AA52">
            <v>1</v>
          </cell>
          <cell r="AB52">
            <v>1</v>
          </cell>
          <cell r="AC52" t="str">
            <v/>
          </cell>
          <cell r="AD52" t="str">
            <v/>
          </cell>
        </row>
        <row r="53">
          <cell r="R53">
            <v>327</v>
          </cell>
          <cell r="S53">
            <v>1</v>
          </cell>
          <cell r="T53">
            <v>1</v>
          </cell>
          <cell r="U53">
            <v>1</v>
          </cell>
          <cell r="V53">
            <v>1</v>
          </cell>
          <cell r="W53">
            <v>1</v>
          </cell>
          <cell r="X53">
            <v>1</v>
          </cell>
          <cell r="Y53">
            <v>1</v>
          </cell>
          <cell r="Z53" t="str">
            <v/>
          </cell>
          <cell r="AA53">
            <v>1</v>
          </cell>
          <cell r="AB53">
            <v>1</v>
          </cell>
          <cell r="AC53" t="str">
            <v/>
          </cell>
          <cell r="AD53" t="str">
            <v/>
          </cell>
        </row>
        <row r="54">
          <cell r="R54">
            <v>331</v>
          </cell>
          <cell r="S54">
            <v>1</v>
          </cell>
          <cell r="T54">
            <v>1</v>
          </cell>
          <cell r="U54">
            <v>1</v>
          </cell>
          <cell r="V54">
            <v>1</v>
          </cell>
          <cell r="W54">
            <v>1</v>
          </cell>
          <cell r="X54">
            <v>1</v>
          </cell>
          <cell r="Y54">
            <v>1</v>
          </cell>
          <cell r="Z54">
            <v>1</v>
          </cell>
          <cell r="AA54">
            <v>1</v>
          </cell>
          <cell r="AB54">
            <v>1</v>
          </cell>
          <cell r="AC54" t="str">
            <v/>
          </cell>
          <cell r="AD54" t="str">
            <v/>
          </cell>
        </row>
        <row r="55">
          <cell r="R55">
            <v>332</v>
          </cell>
          <cell r="S55">
            <v>1</v>
          </cell>
          <cell r="T55">
            <v>1</v>
          </cell>
          <cell r="U55">
            <v>1</v>
          </cell>
          <cell r="V55">
            <v>1</v>
          </cell>
          <cell r="W55">
            <v>1</v>
          </cell>
          <cell r="X55">
            <v>1</v>
          </cell>
          <cell r="Y55">
            <v>1</v>
          </cell>
          <cell r="Z55">
            <v>1</v>
          </cell>
          <cell r="AA55">
            <v>1</v>
          </cell>
          <cell r="AB55" t="str">
            <v/>
          </cell>
          <cell r="AC55" t="str">
            <v/>
          </cell>
          <cell r="AD55" t="str">
            <v/>
          </cell>
        </row>
        <row r="56">
          <cell r="R56">
            <v>333</v>
          </cell>
          <cell r="S56">
            <v>1</v>
          </cell>
          <cell r="T56">
            <v>1</v>
          </cell>
          <cell r="U56">
            <v>1</v>
          </cell>
          <cell r="V56">
            <v>1</v>
          </cell>
          <cell r="W56">
            <v>1</v>
          </cell>
          <cell r="X56">
            <v>1</v>
          </cell>
          <cell r="Y56">
            <v>1</v>
          </cell>
          <cell r="Z56">
            <v>1</v>
          </cell>
          <cell r="AA56">
            <v>1</v>
          </cell>
          <cell r="AB56">
            <v>1</v>
          </cell>
          <cell r="AC56" t="str">
            <v/>
          </cell>
          <cell r="AD56" t="str">
            <v/>
          </cell>
        </row>
        <row r="57">
          <cell r="R57">
            <v>337</v>
          </cell>
          <cell r="S57">
            <v>1</v>
          </cell>
          <cell r="T57">
            <v>1</v>
          </cell>
          <cell r="U57">
            <v>1</v>
          </cell>
          <cell r="V57">
            <v>1</v>
          </cell>
          <cell r="W57">
            <v>1</v>
          </cell>
          <cell r="X57">
            <v>1</v>
          </cell>
          <cell r="Y57">
            <v>1</v>
          </cell>
          <cell r="Z57">
            <v>1</v>
          </cell>
          <cell r="AA57">
            <v>1</v>
          </cell>
          <cell r="AB57">
            <v>1</v>
          </cell>
          <cell r="AC57" t="str">
            <v/>
          </cell>
          <cell r="AD57" t="str">
            <v/>
          </cell>
        </row>
        <row r="58">
          <cell r="R58">
            <v>339</v>
          </cell>
          <cell r="S58">
            <v>1</v>
          </cell>
          <cell r="T58">
            <v>1</v>
          </cell>
          <cell r="U58">
            <v>1</v>
          </cell>
          <cell r="V58">
            <v>1</v>
          </cell>
          <cell r="W58">
            <v>1</v>
          </cell>
          <cell r="X58">
            <v>1</v>
          </cell>
          <cell r="Y58">
            <v>1</v>
          </cell>
          <cell r="Z58">
            <v>1</v>
          </cell>
          <cell r="AA58">
            <v>1</v>
          </cell>
          <cell r="AB58">
            <v>1</v>
          </cell>
          <cell r="AC58" t="str">
            <v/>
          </cell>
          <cell r="AD58" t="str">
            <v/>
          </cell>
        </row>
        <row r="59">
          <cell r="R59">
            <v>341</v>
          </cell>
          <cell r="S59">
            <v>1</v>
          </cell>
          <cell r="T59">
            <v>1</v>
          </cell>
          <cell r="U59">
            <v>1</v>
          </cell>
          <cell r="V59">
            <v>1</v>
          </cell>
          <cell r="W59">
            <v>1</v>
          </cell>
          <cell r="X59">
            <v>1</v>
          </cell>
          <cell r="Y59">
            <v>1</v>
          </cell>
          <cell r="Z59">
            <v>1</v>
          </cell>
          <cell r="AA59">
            <v>1</v>
          </cell>
          <cell r="AB59">
            <v>1</v>
          </cell>
          <cell r="AC59" t="str">
            <v/>
          </cell>
          <cell r="AD59" t="str">
            <v/>
          </cell>
        </row>
        <row r="60">
          <cell r="R60">
            <v>342</v>
          </cell>
          <cell r="S60">
            <v>1</v>
          </cell>
          <cell r="T60">
            <v>1</v>
          </cell>
          <cell r="U60">
            <v>1</v>
          </cell>
          <cell r="V60">
            <v>1</v>
          </cell>
          <cell r="W60">
            <v>1</v>
          </cell>
          <cell r="X60">
            <v>1</v>
          </cell>
          <cell r="Y60">
            <v>1</v>
          </cell>
          <cell r="Z60">
            <v>1</v>
          </cell>
          <cell r="AA60">
            <v>1</v>
          </cell>
          <cell r="AB60" t="str">
            <v/>
          </cell>
          <cell r="AC60" t="str">
            <v/>
          </cell>
          <cell r="AD60" t="str">
            <v/>
          </cell>
        </row>
        <row r="61">
          <cell r="R61">
            <v>343</v>
          </cell>
          <cell r="S61">
            <v>1</v>
          </cell>
          <cell r="T61">
            <v>1</v>
          </cell>
          <cell r="U61">
            <v>1</v>
          </cell>
          <cell r="V61">
            <v>1</v>
          </cell>
          <cell r="W61">
            <v>1</v>
          </cell>
          <cell r="X61">
            <v>1</v>
          </cell>
          <cell r="Y61">
            <v>1</v>
          </cell>
          <cell r="Z61">
            <v>1</v>
          </cell>
          <cell r="AA61">
            <v>1</v>
          </cell>
          <cell r="AB61">
            <v>1</v>
          </cell>
          <cell r="AC61" t="str">
            <v/>
          </cell>
          <cell r="AD61" t="str">
            <v/>
          </cell>
        </row>
        <row r="62">
          <cell r="R62">
            <v>370</v>
          </cell>
          <cell r="S62">
            <v>1</v>
          </cell>
          <cell r="T62">
            <v>1</v>
          </cell>
          <cell r="U62">
            <v>1</v>
          </cell>
          <cell r="V62">
            <v>1</v>
          </cell>
          <cell r="W62">
            <v>1</v>
          </cell>
          <cell r="X62">
            <v>1</v>
          </cell>
          <cell r="Y62">
            <v>1</v>
          </cell>
          <cell r="Z62">
            <v>1</v>
          </cell>
          <cell r="AA62">
            <v>1</v>
          </cell>
          <cell r="AB62">
            <v>1</v>
          </cell>
          <cell r="AC62" t="str">
            <v/>
          </cell>
          <cell r="AD62" t="str">
            <v/>
          </cell>
        </row>
        <row r="63">
          <cell r="R63">
            <v>400</v>
          </cell>
          <cell r="S63">
            <v>1</v>
          </cell>
          <cell r="T63">
            <v>1</v>
          </cell>
          <cell r="U63">
            <v>1</v>
          </cell>
          <cell r="V63">
            <v>1</v>
          </cell>
          <cell r="W63">
            <v>1</v>
          </cell>
          <cell r="X63">
            <v>1</v>
          </cell>
          <cell r="Y63">
            <v>1</v>
          </cell>
          <cell r="Z63">
            <v>1</v>
          </cell>
          <cell r="AA63">
            <v>1</v>
          </cell>
          <cell r="AB63">
            <v>1</v>
          </cell>
          <cell r="AC63" t="str">
            <v/>
          </cell>
          <cell r="AD63" t="str">
            <v/>
          </cell>
        </row>
        <row r="64">
          <cell r="R64">
            <v>405</v>
          </cell>
          <cell r="S64">
            <v>1</v>
          </cell>
          <cell r="T64">
            <v>1</v>
          </cell>
          <cell r="U64">
            <v>1</v>
          </cell>
          <cell r="V64">
            <v>1</v>
          </cell>
          <cell r="W64">
            <v>1</v>
          </cell>
          <cell r="X64">
            <v>1</v>
          </cell>
          <cell r="Y64">
            <v>1</v>
          </cell>
          <cell r="Z64">
            <v>1</v>
          </cell>
          <cell r="AA64">
            <v>1</v>
          </cell>
          <cell r="AB64" t="str">
            <v/>
          </cell>
          <cell r="AC64" t="str">
            <v/>
          </cell>
          <cell r="AD64" t="str">
            <v/>
          </cell>
        </row>
        <row r="65">
          <cell r="R65">
            <v>406</v>
          </cell>
          <cell r="S65">
            <v>1</v>
          </cell>
          <cell r="T65">
            <v>1</v>
          </cell>
          <cell r="U65">
            <v>1</v>
          </cell>
          <cell r="V65">
            <v>1</v>
          </cell>
          <cell r="W65">
            <v>1</v>
          </cell>
          <cell r="X65">
            <v>1</v>
          </cell>
          <cell r="Y65">
            <v>1</v>
          </cell>
          <cell r="Z65">
            <v>1</v>
          </cell>
          <cell r="AA65">
            <v>1</v>
          </cell>
          <cell r="AB65" t="str">
            <v/>
          </cell>
          <cell r="AC65" t="str">
            <v/>
          </cell>
          <cell r="AD65" t="str">
            <v/>
          </cell>
        </row>
        <row r="66">
          <cell r="R66">
            <v>407</v>
          </cell>
          <cell r="S66">
            <v>1</v>
          </cell>
          <cell r="T66">
            <v>1</v>
          </cell>
          <cell r="U66">
            <v>1</v>
          </cell>
          <cell r="V66">
            <v>1</v>
          </cell>
          <cell r="W66">
            <v>1</v>
          </cell>
          <cell r="X66">
            <v>1</v>
          </cell>
          <cell r="Y66">
            <v>1</v>
          </cell>
          <cell r="Z66">
            <v>1</v>
          </cell>
          <cell r="AA66">
            <v>1</v>
          </cell>
          <cell r="AB66">
            <v>1</v>
          </cell>
          <cell r="AC66" t="str">
            <v/>
          </cell>
          <cell r="AD66" t="str">
            <v/>
          </cell>
        </row>
        <row r="67">
          <cell r="R67">
            <v>409</v>
          </cell>
          <cell r="S67">
            <v>1</v>
          </cell>
          <cell r="T67">
            <v>1</v>
          </cell>
          <cell r="U67">
            <v>1</v>
          </cell>
          <cell r="V67">
            <v>1</v>
          </cell>
          <cell r="W67">
            <v>1</v>
          </cell>
          <cell r="X67">
            <v>1</v>
          </cell>
          <cell r="Y67">
            <v>1</v>
          </cell>
          <cell r="Z67">
            <v>1</v>
          </cell>
          <cell r="AA67">
            <v>1</v>
          </cell>
          <cell r="AB67">
            <v>1</v>
          </cell>
          <cell r="AC67" t="str">
            <v/>
          </cell>
          <cell r="AD67" t="str">
            <v/>
          </cell>
        </row>
        <row r="68">
          <cell r="R68">
            <v>412</v>
          </cell>
          <cell r="S68">
            <v>1</v>
          </cell>
          <cell r="T68">
            <v>1</v>
          </cell>
          <cell r="U68">
            <v>1</v>
          </cell>
          <cell r="V68">
            <v>1</v>
          </cell>
          <cell r="W68">
            <v>1</v>
          </cell>
          <cell r="X68">
            <v>1</v>
          </cell>
          <cell r="Y68">
            <v>1</v>
          </cell>
          <cell r="Z68">
            <v>1</v>
          </cell>
          <cell r="AA68">
            <v>1</v>
          </cell>
          <cell r="AB68">
            <v>1</v>
          </cell>
          <cell r="AC68" t="str">
            <v/>
          </cell>
          <cell r="AD68" t="str">
            <v/>
          </cell>
        </row>
        <row r="69">
          <cell r="R69">
            <v>415</v>
          </cell>
          <cell r="S69">
            <v>1</v>
          </cell>
          <cell r="T69">
            <v>1</v>
          </cell>
          <cell r="U69">
            <v>1</v>
          </cell>
          <cell r="V69">
            <v>1</v>
          </cell>
          <cell r="W69">
            <v>1</v>
          </cell>
          <cell r="X69">
            <v>1</v>
          </cell>
          <cell r="Y69">
            <v>1</v>
          </cell>
          <cell r="Z69">
            <v>1</v>
          </cell>
          <cell r="AA69">
            <v>1</v>
          </cell>
          <cell r="AB69">
            <v>1</v>
          </cell>
          <cell r="AC69" t="str">
            <v/>
          </cell>
          <cell r="AD69" t="str">
            <v/>
          </cell>
        </row>
        <row r="70">
          <cell r="R70">
            <v>418</v>
          </cell>
          <cell r="S70">
            <v>1</v>
          </cell>
          <cell r="T70">
            <v>1</v>
          </cell>
          <cell r="U70">
            <v>1</v>
          </cell>
          <cell r="V70">
            <v>1</v>
          </cell>
          <cell r="W70">
            <v>1</v>
          </cell>
          <cell r="X70">
            <v>1</v>
          </cell>
          <cell r="Y70">
            <v>1</v>
          </cell>
          <cell r="Z70">
            <v>1</v>
          </cell>
          <cell r="AA70" t="str">
            <v/>
          </cell>
          <cell r="AB70">
            <v>1</v>
          </cell>
          <cell r="AC70" t="str">
            <v/>
          </cell>
          <cell r="AD70" t="str">
            <v/>
          </cell>
        </row>
        <row r="71">
          <cell r="R71">
            <v>420</v>
          </cell>
          <cell r="S71">
            <v>1</v>
          </cell>
          <cell r="T71">
            <v>1</v>
          </cell>
          <cell r="U71">
            <v>1</v>
          </cell>
          <cell r="V71">
            <v>1</v>
          </cell>
          <cell r="W71">
            <v>1</v>
          </cell>
          <cell r="X71">
            <v>1</v>
          </cell>
          <cell r="Y71">
            <v>1</v>
          </cell>
          <cell r="Z71">
            <v>1</v>
          </cell>
          <cell r="AA71">
            <v>1</v>
          </cell>
          <cell r="AB71">
            <v>1</v>
          </cell>
          <cell r="AC71" t="str">
            <v/>
          </cell>
          <cell r="AD71" t="str">
            <v/>
          </cell>
        </row>
        <row r="72">
          <cell r="R72">
            <v>421</v>
          </cell>
          <cell r="S72">
            <v>1</v>
          </cell>
          <cell r="T72">
            <v>1</v>
          </cell>
          <cell r="U72">
            <v>1</v>
          </cell>
          <cell r="V72">
            <v>1</v>
          </cell>
          <cell r="W72">
            <v>1</v>
          </cell>
          <cell r="X72">
            <v>1</v>
          </cell>
          <cell r="Y72">
            <v>1</v>
          </cell>
          <cell r="Z72">
            <v>1</v>
          </cell>
          <cell r="AA72">
            <v>1</v>
          </cell>
          <cell r="AB72">
            <v>1</v>
          </cell>
          <cell r="AC72" t="str">
            <v/>
          </cell>
          <cell r="AD72" t="str">
            <v/>
          </cell>
        </row>
        <row r="73">
          <cell r="R73">
            <v>422</v>
          </cell>
          <cell r="S73">
            <v>1</v>
          </cell>
          <cell r="T73">
            <v>1</v>
          </cell>
          <cell r="U73">
            <v>1</v>
          </cell>
          <cell r="V73">
            <v>1</v>
          </cell>
          <cell r="W73">
            <v>1</v>
          </cell>
          <cell r="X73">
            <v>1</v>
          </cell>
          <cell r="Y73">
            <v>1</v>
          </cell>
          <cell r="Z73">
            <v>1</v>
          </cell>
          <cell r="AA73">
            <v>1</v>
          </cell>
          <cell r="AB73">
            <v>1</v>
          </cell>
          <cell r="AC73" t="str">
            <v/>
          </cell>
          <cell r="AD73" t="str">
            <v/>
          </cell>
        </row>
        <row r="74">
          <cell r="R74">
            <v>424</v>
          </cell>
          <cell r="S74">
            <v>1</v>
          </cell>
          <cell r="T74">
            <v>1</v>
          </cell>
          <cell r="U74">
            <v>1</v>
          </cell>
          <cell r="V74">
            <v>1</v>
          </cell>
          <cell r="W74">
            <v>1</v>
          </cell>
          <cell r="X74">
            <v>1</v>
          </cell>
          <cell r="Y74">
            <v>1</v>
          </cell>
          <cell r="Z74">
            <v>1</v>
          </cell>
          <cell r="AA74">
            <v>1</v>
          </cell>
          <cell r="AB74" t="str">
            <v/>
          </cell>
          <cell r="AC74" t="str">
            <v/>
          </cell>
          <cell r="AD74" t="str">
            <v/>
          </cell>
        </row>
        <row r="75">
          <cell r="R75">
            <v>426</v>
          </cell>
          <cell r="S75">
            <v>1</v>
          </cell>
          <cell r="T75">
            <v>1</v>
          </cell>
          <cell r="U75">
            <v>1</v>
          </cell>
          <cell r="V75">
            <v>1</v>
          </cell>
          <cell r="W75">
            <v>1</v>
          </cell>
          <cell r="X75">
            <v>1</v>
          </cell>
          <cell r="Y75">
            <v>1</v>
          </cell>
          <cell r="Z75">
            <v>1</v>
          </cell>
          <cell r="AA75">
            <v>1</v>
          </cell>
          <cell r="AB75" t="str">
            <v/>
          </cell>
          <cell r="AC75" t="str">
            <v/>
          </cell>
          <cell r="AD75" t="str">
            <v/>
          </cell>
        </row>
        <row r="76">
          <cell r="R76">
            <v>430</v>
          </cell>
          <cell r="S76">
            <v>1</v>
          </cell>
          <cell r="T76">
            <v>1</v>
          </cell>
          <cell r="U76">
            <v>1</v>
          </cell>
          <cell r="V76">
            <v>1</v>
          </cell>
          <cell r="W76">
            <v>1</v>
          </cell>
          <cell r="X76">
            <v>1</v>
          </cell>
          <cell r="Y76">
            <v>1</v>
          </cell>
          <cell r="Z76">
            <v>1</v>
          </cell>
          <cell r="AA76">
            <v>1</v>
          </cell>
          <cell r="AB76">
            <v>1</v>
          </cell>
          <cell r="AC76">
            <v>1</v>
          </cell>
          <cell r="AD76" t="str">
            <v/>
          </cell>
        </row>
        <row r="77">
          <cell r="R77">
            <v>432</v>
          </cell>
          <cell r="S77">
            <v>1</v>
          </cell>
          <cell r="T77">
            <v>1</v>
          </cell>
          <cell r="U77">
            <v>1</v>
          </cell>
          <cell r="V77">
            <v>1</v>
          </cell>
          <cell r="W77">
            <v>1</v>
          </cell>
          <cell r="X77">
            <v>1</v>
          </cell>
          <cell r="Y77">
            <v>1</v>
          </cell>
          <cell r="Z77">
            <v>1</v>
          </cell>
          <cell r="AA77">
            <v>1</v>
          </cell>
          <cell r="AB77">
            <v>1</v>
          </cell>
          <cell r="AC77" t="str">
            <v/>
          </cell>
          <cell r="AD77" t="str">
            <v/>
          </cell>
        </row>
        <row r="78">
          <cell r="R78">
            <v>436</v>
          </cell>
          <cell r="S78">
            <v>1</v>
          </cell>
          <cell r="T78">
            <v>1</v>
          </cell>
          <cell r="U78">
            <v>1</v>
          </cell>
          <cell r="V78">
            <v>1</v>
          </cell>
          <cell r="W78">
            <v>1</v>
          </cell>
          <cell r="X78">
            <v>1</v>
          </cell>
          <cell r="Y78">
            <v>1</v>
          </cell>
          <cell r="Z78">
            <v>1</v>
          </cell>
          <cell r="AA78">
            <v>1</v>
          </cell>
          <cell r="AB78">
            <v>1</v>
          </cell>
          <cell r="AC78" t="str">
            <v/>
          </cell>
          <cell r="AD78" t="str">
            <v/>
          </cell>
        </row>
        <row r="79">
          <cell r="R79">
            <v>443</v>
          </cell>
          <cell r="S79">
            <v>1</v>
          </cell>
          <cell r="T79">
            <v>1</v>
          </cell>
          <cell r="U79">
            <v>1</v>
          </cell>
          <cell r="V79">
            <v>1</v>
          </cell>
          <cell r="W79">
            <v>1</v>
          </cell>
          <cell r="X79">
            <v>1</v>
          </cell>
          <cell r="Y79">
            <v>1</v>
          </cell>
          <cell r="Z79">
            <v>1</v>
          </cell>
          <cell r="AA79">
            <v>1</v>
          </cell>
          <cell r="AB79">
            <v>1</v>
          </cell>
          <cell r="AC79" t="str">
            <v/>
          </cell>
          <cell r="AD79" t="str">
            <v/>
          </cell>
        </row>
        <row r="80">
          <cell r="R80">
            <v>444</v>
          </cell>
          <cell r="S80">
            <v>1</v>
          </cell>
          <cell r="T80">
            <v>1</v>
          </cell>
          <cell r="U80">
            <v>1</v>
          </cell>
          <cell r="V80">
            <v>1</v>
          </cell>
          <cell r="W80">
            <v>1</v>
          </cell>
          <cell r="X80">
            <v>1</v>
          </cell>
          <cell r="Y80">
            <v>1</v>
          </cell>
          <cell r="Z80">
            <v>1</v>
          </cell>
          <cell r="AA80">
            <v>1</v>
          </cell>
          <cell r="AB80">
            <v>1</v>
          </cell>
          <cell r="AC80" t="str">
            <v/>
          </cell>
          <cell r="AD80" t="str">
            <v/>
          </cell>
        </row>
        <row r="81">
          <cell r="R81">
            <v>445</v>
          </cell>
          <cell r="S81">
            <v>1</v>
          </cell>
          <cell r="T81">
            <v>1</v>
          </cell>
          <cell r="U81">
            <v>1</v>
          </cell>
          <cell r="V81">
            <v>1</v>
          </cell>
          <cell r="W81">
            <v>1</v>
          </cell>
          <cell r="X81">
            <v>1</v>
          </cell>
          <cell r="Y81">
            <v>1</v>
          </cell>
          <cell r="Z81">
            <v>1</v>
          </cell>
          <cell r="AA81">
            <v>1</v>
          </cell>
          <cell r="AB81">
            <v>1</v>
          </cell>
          <cell r="AC81" t="str">
            <v/>
          </cell>
          <cell r="AD81" t="str">
            <v/>
          </cell>
        </row>
        <row r="82">
          <cell r="R82">
            <v>451</v>
          </cell>
          <cell r="S82">
            <v>1</v>
          </cell>
          <cell r="T82">
            <v>1</v>
          </cell>
          <cell r="U82">
            <v>1</v>
          </cell>
          <cell r="V82">
            <v>1</v>
          </cell>
          <cell r="W82">
            <v>1</v>
          </cell>
          <cell r="X82">
            <v>1</v>
          </cell>
          <cell r="Y82">
            <v>1</v>
          </cell>
          <cell r="Z82">
            <v>1</v>
          </cell>
          <cell r="AA82">
            <v>1</v>
          </cell>
          <cell r="AB82">
            <v>1</v>
          </cell>
          <cell r="AC82" t="str">
            <v/>
          </cell>
          <cell r="AD82" t="str">
            <v/>
          </cell>
        </row>
        <row r="83">
          <cell r="R83">
            <v>457</v>
          </cell>
          <cell r="S83">
            <v>1</v>
          </cell>
          <cell r="T83">
            <v>1</v>
          </cell>
          <cell r="U83">
            <v>1</v>
          </cell>
          <cell r="V83">
            <v>1</v>
          </cell>
          <cell r="W83">
            <v>1</v>
          </cell>
          <cell r="X83">
            <v>1</v>
          </cell>
          <cell r="Y83">
            <v>1</v>
          </cell>
          <cell r="Z83">
            <v>1</v>
          </cell>
          <cell r="AA83">
            <v>1</v>
          </cell>
          <cell r="AB83">
            <v>1</v>
          </cell>
          <cell r="AC83" t="str">
            <v/>
          </cell>
          <cell r="AD83" t="str">
            <v/>
          </cell>
        </row>
        <row r="84">
          <cell r="R84">
            <v>458</v>
          </cell>
          <cell r="S84">
            <v>1</v>
          </cell>
          <cell r="T84">
            <v>1</v>
          </cell>
          <cell r="U84">
            <v>1</v>
          </cell>
          <cell r="V84">
            <v>1</v>
          </cell>
          <cell r="W84">
            <v>1</v>
          </cell>
          <cell r="X84">
            <v>1</v>
          </cell>
          <cell r="Y84">
            <v>1</v>
          </cell>
          <cell r="Z84">
            <v>1</v>
          </cell>
          <cell r="AA84">
            <v>1</v>
          </cell>
          <cell r="AB84">
            <v>1</v>
          </cell>
          <cell r="AC84" t="str">
            <v/>
          </cell>
          <cell r="AD84" t="str">
            <v/>
          </cell>
        </row>
        <row r="85">
          <cell r="R85">
            <v>460</v>
          </cell>
          <cell r="S85">
            <v>1</v>
          </cell>
          <cell r="T85">
            <v>1</v>
          </cell>
          <cell r="U85">
            <v>1</v>
          </cell>
          <cell r="V85">
            <v>1</v>
          </cell>
          <cell r="W85">
            <v>1</v>
          </cell>
          <cell r="X85">
            <v>1</v>
          </cell>
          <cell r="Y85">
            <v>1</v>
          </cell>
          <cell r="Z85">
            <v>1</v>
          </cell>
          <cell r="AA85">
            <v>1</v>
          </cell>
          <cell r="AB85">
            <v>1</v>
          </cell>
          <cell r="AC85" t="str">
            <v/>
          </cell>
          <cell r="AD85" t="str">
            <v/>
          </cell>
        </row>
        <row r="86">
          <cell r="R86">
            <v>461</v>
          </cell>
          <cell r="S86">
            <v>1</v>
          </cell>
          <cell r="T86">
            <v>1</v>
          </cell>
          <cell r="U86">
            <v>1</v>
          </cell>
          <cell r="V86">
            <v>1</v>
          </cell>
          <cell r="W86">
            <v>1</v>
          </cell>
          <cell r="X86">
            <v>1</v>
          </cell>
          <cell r="Y86">
            <v>1</v>
          </cell>
          <cell r="Z86">
            <v>1</v>
          </cell>
          <cell r="AA86">
            <v>1</v>
          </cell>
          <cell r="AB86" t="str">
            <v/>
          </cell>
          <cell r="AC86" t="str">
            <v/>
          </cell>
          <cell r="AD86" t="str">
            <v/>
          </cell>
        </row>
        <row r="87">
          <cell r="R87">
            <v>466</v>
          </cell>
          <cell r="S87">
            <v>1</v>
          </cell>
          <cell r="T87">
            <v>1</v>
          </cell>
          <cell r="U87">
            <v>1</v>
          </cell>
          <cell r="V87">
            <v>1</v>
          </cell>
          <cell r="W87">
            <v>1</v>
          </cell>
          <cell r="X87">
            <v>1</v>
          </cell>
          <cell r="Y87">
            <v>1</v>
          </cell>
          <cell r="Z87">
            <v>1</v>
          </cell>
          <cell r="AA87">
            <v>1</v>
          </cell>
          <cell r="AB87">
            <v>1</v>
          </cell>
          <cell r="AC87" t="str">
            <v/>
          </cell>
          <cell r="AD87" t="str">
            <v/>
          </cell>
        </row>
        <row r="88">
          <cell r="R88">
            <v>467</v>
          </cell>
          <cell r="S88">
            <v>1</v>
          </cell>
          <cell r="T88">
            <v>1</v>
          </cell>
          <cell r="U88">
            <v>1</v>
          </cell>
          <cell r="V88">
            <v>1</v>
          </cell>
          <cell r="W88">
            <v>1</v>
          </cell>
          <cell r="X88">
            <v>1</v>
          </cell>
          <cell r="Y88">
            <v>1</v>
          </cell>
          <cell r="Z88">
            <v>1</v>
          </cell>
          <cell r="AA88">
            <v>1</v>
          </cell>
          <cell r="AB88">
            <v>1</v>
          </cell>
          <cell r="AC88" t="str">
            <v/>
          </cell>
          <cell r="AD88" t="str">
            <v/>
          </cell>
        </row>
        <row r="89">
          <cell r="R89">
            <v>468</v>
          </cell>
          <cell r="S89">
            <v>1</v>
          </cell>
          <cell r="T89">
            <v>1</v>
          </cell>
          <cell r="U89">
            <v>1</v>
          </cell>
          <cell r="V89">
            <v>1</v>
          </cell>
          <cell r="W89">
            <v>1</v>
          </cell>
          <cell r="X89">
            <v>1</v>
          </cell>
          <cell r="Y89">
            <v>1</v>
          </cell>
          <cell r="Z89">
            <v>1</v>
          </cell>
          <cell r="AA89">
            <v>1</v>
          </cell>
          <cell r="AB89" t="str">
            <v/>
          </cell>
          <cell r="AC89" t="str">
            <v/>
          </cell>
          <cell r="AD89" t="str">
            <v/>
          </cell>
        </row>
        <row r="90">
          <cell r="R90">
            <v>478</v>
          </cell>
          <cell r="S90">
            <v>1</v>
          </cell>
          <cell r="T90">
            <v>1</v>
          </cell>
          <cell r="U90">
            <v>1</v>
          </cell>
          <cell r="V90">
            <v>1</v>
          </cell>
          <cell r="W90">
            <v>1</v>
          </cell>
          <cell r="X90">
            <v>1</v>
          </cell>
          <cell r="Y90">
            <v>1</v>
          </cell>
          <cell r="Z90">
            <v>1</v>
          </cell>
          <cell r="AA90">
            <v>1</v>
          </cell>
          <cell r="AB90">
            <v>1</v>
          </cell>
          <cell r="AC90" t="str">
            <v/>
          </cell>
          <cell r="AD90" t="str">
            <v/>
          </cell>
        </row>
        <row r="91">
          <cell r="R91">
            <v>479</v>
          </cell>
          <cell r="S91">
            <v>1</v>
          </cell>
          <cell r="T91">
            <v>1</v>
          </cell>
          <cell r="U91">
            <v>1</v>
          </cell>
          <cell r="V91">
            <v>1</v>
          </cell>
          <cell r="W91">
            <v>1</v>
          </cell>
          <cell r="X91">
            <v>1</v>
          </cell>
          <cell r="Y91">
            <v>1</v>
          </cell>
          <cell r="Z91">
            <v>1</v>
          </cell>
          <cell r="AA91">
            <v>1</v>
          </cell>
          <cell r="AB91">
            <v>1</v>
          </cell>
          <cell r="AC91" t="str">
            <v/>
          </cell>
          <cell r="AD91" t="str">
            <v/>
          </cell>
        </row>
        <row r="92">
          <cell r="R92">
            <v>482</v>
          </cell>
          <cell r="S92">
            <v>1</v>
          </cell>
          <cell r="T92">
            <v>1</v>
          </cell>
          <cell r="U92">
            <v>1</v>
          </cell>
          <cell r="V92">
            <v>1</v>
          </cell>
          <cell r="W92">
            <v>1</v>
          </cell>
          <cell r="X92">
            <v>1</v>
          </cell>
          <cell r="Y92">
            <v>1</v>
          </cell>
          <cell r="Z92">
            <v>1</v>
          </cell>
          <cell r="AA92">
            <v>1</v>
          </cell>
          <cell r="AB92">
            <v>1</v>
          </cell>
          <cell r="AC92" t="str">
            <v/>
          </cell>
          <cell r="AD92" t="str">
            <v/>
          </cell>
        </row>
        <row r="93">
          <cell r="R93">
            <v>486</v>
          </cell>
          <cell r="S93">
            <v>1</v>
          </cell>
          <cell r="T93">
            <v>1</v>
          </cell>
          <cell r="U93">
            <v>1</v>
          </cell>
          <cell r="V93">
            <v>1</v>
          </cell>
          <cell r="W93">
            <v>1</v>
          </cell>
          <cell r="X93">
            <v>1</v>
          </cell>
          <cell r="Y93">
            <v>1</v>
          </cell>
          <cell r="Z93">
            <v>1</v>
          </cell>
          <cell r="AA93">
            <v>1</v>
          </cell>
          <cell r="AB93" t="str">
            <v/>
          </cell>
          <cell r="AC93" t="str">
            <v/>
          </cell>
          <cell r="AD93" t="str">
            <v/>
          </cell>
        </row>
        <row r="94">
          <cell r="R94">
            <v>488</v>
          </cell>
          <cell r="S94">
            <v>1</v>
          </cell>
          <cell r="T94">
            <v>1</v>
          </cell>
          <cell r="U94">
            <v>1</v>
          </cell>
          <cell r="V94">
            <v>1</v>
          </cell>
          <cell r="W94">
            <v>1</v>
          </cell>
          <cell r="X94">
            <v>1</v>
          </cell>
          <cell r="Y94">
            <v>1</v>
          </cell>
          <cell r="Z94">
            <v>1</v>
          </cell>
          <cell r="AA94">
            <v>1</v>
          </cell>
          <cell r="AB94">
            <v>1</v>
          </cell>
          <cell r="AC94" t="str">
            <v/>
          </cell>
          <cell r="AD94" t="str">
            <v/>
          </cell>
        </row>
        <row r="95">
          <cell r="R95">
            <v>495</v>
          </cell>
          <cell r="S95">
            <v>1</v>
          </cell>
          <cell r="T95">
            <v>1</v>
          </cell>
          <cell r="U95">
            <v>1</v>
          </cell>
          <cell r="V95">
            <v>1</v>
          </cell>
          <cell r="W95">
            <v>1</v>
          </cell>
          <cell r="X95">
            <v>1</v>
          </cell>
          <cell r="Y95">
            <v>1</v>
          </cell>
          <cell r="Z95">
            <v>1</v>
          </cell>
          <cell r="AA95">
            <v>1</v>
          </cell>
          <cell r="AB95" t="str">
            <v/>
          </cell>
          <cell r="AC95" t="str">
            <v/>
          </cell>
          <cell r="AD95" t="str">
            <v/>
          </cell>
        </row>
        <row r="96">
          <cell r="R96">
            <v>499</v>
          </cell>
          <cell r="S96">
            <v>1</v>
          </cell>
          <cell r="T96">
            <v>1</v>
          </cell>
          <cell r="U96">
            <v>1</v>
          </cell>
          <cell r="V96">
            <v>1</v>
          </cell>
          <cell r="W96">
            <v>1</v>
          </cell>
          <cell r="X96">
            <v>1</v>
          </cell>
          <cell r="Y96">
            <v>1</v>
          </cell>
          <cell r="Z96">
            <v>1</v>
          </cell>
          <cell r="AA96">
            <v>1</v>
          </cell>
          <cell r="AB96">
            <v>1</v>
          </cell>
          <cell r="AC96" t="str">
            <v/>
          </cell>
          <cell r="AD96" t="str">
            <v/>
          </cell>
        </row>
        <row r="97">
          <cell r="R97">
            <v>504</v>
          </cell>
          <cell r="S97">
            <v>1</v>
          </cell>
          <cell r="T97">
            <v>1</v>
          </cell>
          <cell r="U97">
            <v>1</v>
          </cell>
          <cell r="V97">
            <v>1</v>
          </cell>
          <cell r="W97">
            <v>1</v>
          </cell>
          <cell r="X97">
            <v>1</v>
          </cell>
          <cell r="Y97">
            <v>1</v>
          </cell>
          <cell r="Z97">
            <v>1</v>
          </cell>
          <cell r="AA97">
            <v>1</v>
          </cell>
          <cell r="AB97">
            <v>1</v>
          </cell>
          <cell r="AC97" t="str">
            <v/>
          </cell>
          <cell r="AD97" t="str">
            <v/>
          </cell>
        </row>
        <row r="98">
          <cell r="R98">
            <v>507</v>
          </cell>
          <cell r="S98">
            <v>1</v>
          </cell>
          <cell r="T98">
            <v>1</v>
          </cell>
          <cell r="U98">
            <v>1</v>
          </cell>
          <cell r="V98">
            <v>1</v>
          </cell>
          <cell r="W98">
            <v>1</v>
          </cell>
          <cell r="X98">
            <v>1</v>
          </cell>
          <cell r="Y98">
            <v>1</v>
          </cell>
          <cell r="Z98">
            <v>1</v>
          </cell>
          <cell r="AA98">
            <v>1</v>
          </cell>
          <cell r="AB98">
            <v>1</v>
          </cell>
          <cell r="AC98" t="str">
            <v/>
          </cell>
          <cell r="AD98" t="str">
            <v/>
          </cell>
        </row>
        <row r="99">
          <cell r="R99">
            <v>508</v>
          </cell>
          <cell r="S99">
            <v>1</v>
          </cell>
          <cell r="T99">
            <v>1</v>
          </cell>
          <cell r="U99">
            <v>1</v>
          </cell>
          <cell r="V99">
            <v>1</v>
          </cell>
          <cell r="W99">
            <v>1</v>
          </cell>
          <cell r="X99">
            <v>1</v>
          </cell>
          <cell r="Y99">
            <v>1</v>
          </cell>
          <cell r="Z99">
            <v>1</v>
          </cell>
          <cell r="AA99">
            <v>1</v>
          </cell>
          <cell r="AB99" t="str">
            <v/>
          </cell>
          <cell r="AC99" t="str">
            <v/>
          </cell>
          <cell r="AD99" t="str">
            <v/>
          </cell>
        </row>
        <row r="100">
          <cell r="R100">
            <v>517</v>
          </cell>
          <cell r="S100">
            <v>1</v>
          </cell>
          <cell r="T100">
            <v>1</v>
          </cell>
          <cell r="U100">
            <v>1</v>
          </cell>
          <cell r="V100">
            <v>1</v>
          </cell>
          <cell r="W100">
            <v>1</v>
          </cell>
          <cell r="X100">
            <v>1</v>
          </cell>
          <cell r="Y100">
            <v>1</v>
          </cell>
          <cell r="Z100">
            <v>1</v>
          </cell>
          <cell r="AA100">
            <v>1</v>
          </cell>
          <cell r="AB100">
            <v>1</v>
          </cell>
          <cell r="AC100" t="str">
            <v/>
          </cell>
          <cell r="AD100" t="str">
            <v/>
          </cell>
        </row>
        <row r="101">
          <cell r="R101">
            <v>552</v>
          </cell>
          <cell r="S101">
            <v>1</v>
          </cell>
          <cell r="T101">
            <v>1</v>
          </cell>
          <cell r="U101">
            <v>1</v>
          </cell>
          <cell r="V101">
            <v>1</v>
          </cell>
          <cell r="W101">
            <v>1</v>
          </cell>
          <cell r="X101">
            <v>1</v>
          </cell>
          <cell r="Y101">
            <v>1</v>
          </cell>
          <cell r="Z101">
            <v>1</v>
          </cell>
          <cell r="AA101">
            <v>1</v>
          </cell>
          <cell r="AB101">
            <v>1</v>
          </cell>
          <cell r="AC101" t="str">
            <v/>
          </cell>
          <cell r="AD101" t="str">
            <v/>
          </cell>
        </row>
        <row r="102">
          <cell r="R102">
            <v>560</v>
          </cell>
          <cell r="S102">
            <v>1</v>
          </cell>
          <cell r="T102">
            <v>1</v>
          </cell>
          <cell r="U102">
            <v>1</v>
          </cell>
          <cell r="V102">
            <v>1</v>
          </cell>
          <cell r="W102">
            <v>1</v>
          </cell>
          <cell r="X102">
            <v>1</v>
          </cell>
          <cell r="Y102">
            <v>1</v>
          </cell>
          <cell r="Z102">
            <v>1</v>
          </cell>
          <cell r="AA102">
            <v>1</v>
          </cell>
          <cell r="AB102" t="str">
            <v/>
          </cell>
          <cell r="AC102" t="str">
            <v/>
          </cell>
          <cell r="AD102" t="str">
            <v/>
          </cell>
        </row>
        <row r="103">
          <cell r="R103">
            <v>579</v>
          </cell>
          <cell r="S103">
            <v>1</v>
          </cell>
          <cell r="T103">
            <v>1</v>
          </cell>
          <cell r="U103">
            <v>1</v>
          </cell>
          <cell r="V103">
            <v>1</v>
          </cell>
          <cell r="W103">
            <v>1</v>
          </cell>
          <cell r="X103">
            <v>1</v>
          </cell>
          <cell r="Y103">
            <v>1</v>
          </cell>
          <cell r="Z103">
            <v>1</v>
          </cell>
          <cell r="AA103">
            <v>1</v>
          </cell>
          <cell r="AB103">
            <v>1</v>
          </cell>
          <cell r="AC103" t="str">
            <v/>
          </cell>
          <cell r="AD103" t="str">
            <v/>
          </cell>
        </row>
      </sheetData>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 of Schools for 22.23"/>
      <sheetName val="All Schools"/>
      <sheetName val="No Longer Needed"/>
      <sheetName val="June 2023 Journal"/>
      <sheetName val="TV Licences 2023-24"/>
    </sheetNames>
    <sheetDataSet>
      <sheetData sheetId="0">
        <row r="3">
          <cell r="A3" t="str">
            <v>EE011</v>
          </cell>
          <cell r="B3" t="str">
            <v>Benhall St Mary's C of E VCP School</v>
          </cell>
          <cell r="C3" t="str">
            <v>School Lane</v>
          </cell>
          <cell r="D3" t="str">
            <v>Benhall</v>
          </cell>
          <cell r="E3" t="str">
            <v>Saxmundham</v>
          </cell>
          <cell r="F3" t="str">
            <v>Suffolk</v>
          </cell>
          <cell r="G3" t="str">
            <v>IP17 1HE</v>
          </cell>
          <cell r="H3">
            <v>159</v>
          </cell>
          <cell r="J3" t="str">
            <v>YES</v>
          </cell>
        </row>
        <row r="4">
          <cell r="A4" t="str">
            <v>EE012</v>
          </cell>
          <cell r="B4" t="str">
            <v>Blundeston C of E VCP School</v>
          </cell>
          <cell r="C4" t="str">
            <v>Church Road</v>
          </cell>
          <cell r="D4" t="str">
            <v>Blundeston</v>
          </cell>
          <cell r="E4" t="str">
            <v>Lowestoft</v>
          </cell>
          <cell r="F4" t="str">
            <v>SUFFOLK</v>
          </cell>
          <cell r="G4" t="str">
            <v>NR32 5AX</v>
          </cell>
          <cell r="H4">
            <v>159</v>
          </cell>
          <cell r="J4" t="str">
            <v>YES</v>
          </cell>
        </row>
        <row r="5">
          <cell r="A5" t="str">
            <v>EE019</v>
          </cell>
          <cell r="B5" t="str">
            <v>Carlton Colville Primary School</v>
          </cell>
          <cell r="C5" t="str">
            <v>Gisleham Road</v>
          </cell>
          <cell r="D5" t="str">
            <v>Gisleham</v>
          </cell>
          <cell r="E5" t="str">
            <v>Lowestoft</v>
          </cell>
          <cell r="F5" t="str">
            <v>SUFFOLK</v>
          </cell>
          <cell r="G5" t="str">
            <v>NR33 8DG</v>
          </cell>
          <cell r="H5">
            <v>159</v>
          </cell>
          <cell r="J5" t="str">
            <v>YES</v>
          </cell>
        </row>
        <row r="6">
          <cell r="A6" t="str">
            <v>EE029</v>
          </cell>
          <cell r="B6" t="str">
            <v>Earl Soham Community Primary School</v>
          </cell>
          <cell r="C6" t="str">
            <v>The Street</v>
          </cell>
          <cell r="D6" t="str">
            <v>Earl Soham</v>
          </cell>
          <cell r="E6" t="str">
            <v>Woodbridge</v>
          </cell>
          <cell r="F6" t="str">
            <v>Suffolk</v>
          </cell>
          <cell r="G6" t="str">
            <v>IP13 7SA</v>
          </cell>
          <cell r="H6">
            <v>159</v>
          </cell>
          <cell r="J6" t="str">
            <v>YES</v>
          </cell>
        </row>
        <row r="7">
          <cell r="A7" t="str">
            <v>EE050</v>
          </cell>
          <cell r="B7" t="str">
            <v>Kelsale CEVCP School</v>
          </cell>
          <cell r="C7" t="str">
            <v>Carlton Road</v>
          </cell>
          <cell r="D7" t="str">
            <v>Kelsale</v>
          </cell>
          <cell r="E7" t="str">
            <v>Saxmundham</v>
          </cell>
          <cell r="F7" t="str">
            <v>SUFFOLK</v>
          </cell>
          <cell r="G7" t="str">
            <v>IP17 2NP</v>
          </cell>
          <cell r="H7">
            <v>159</v>
          </cell>
          <cell r="J7" t="str">
            <v>YES</v>
          </cell>
        </row>
        <row r="8">
          <cell r="A8" t="str">
            <v>EE075</v>
          </cell>
          <cell r="B8" t="str">
            <v>Oulton Broad Primary School</v>
          </cell>
          <cell r="C8" t="str">
            <v>Christmas Lane</v>
          </cell>
          <cell r="D8" t="str">
            <v>Oulton Broad</v>
          </cell>
          <cell r="E8" t="str">
            <v>Lowestoft</v>
          </cell>
          <cell r="F8" t="str">
            <v>Suffolk</v>
          </cell>
          <cell r="G8" t="str">
            <v>NR32 3JX</v>
          </cell>
          <cell r="H8">
            <v>159</v>
          </cell>
          <cell r="J8" t="str">
            <v>YES</v>
          </cell>
        </row>
        <row r="9">
          <cell r="A9" t="str">
            <v>EE101</v>
          </cell>
          <cell r="B9" t="str">
            <v>Stonham Aspal CEVAP School</v>
          </cell>
          <cell r="C9" t="str">
            <v>Stonham Aspal</v>
          </cell>
          <cell r="D9" t="str">
            <v/>
          </cell>
          <cell r="E9" t="str">
            <v>Stowmarket</v>
          </cell>
          <cell r="F9" t="str">
            <v>Suffolk</v>
          </cell>
          <cell r="G9" t="str">
            <v>IP14 6AF</v>
          </cell>
          <cell r="H9">
            <v>159</v>
          </cell>
          <cell r="J9" t="str">
            <v>YES</v>
          </cell>
        </row>
        <row r="10">
          <cell r="A10" t="str">
            <v>EE112</v>
          </cell>
          <cell r="B10" t="str">
            <v>Wilby CEVCP School</v>
          </cell>
          <cell r="C10" t="str">
            <v>Brundish Road</v>
          </cell>
          <cell r="D10" t="str">
            <v>Wilby</v>
          </cell>
          <cell r="E10" t="str">
            <v>Eye</v>
          </cell>
          <cell r="F10" t="str">
            <v>Suffolk</v>
          </cell>
          <cell r="G10" t="str">
            <v>IP21 5LR</v>
          </cell>
          <cell r="H10">
            <v>159</v>
          </cell>
          <cell r="J10" t="str">
            <v>YES</v>
          </cell>
        </row>
        <row r="11">
          <cell r="A11" t="str">
            <v>EE113</v>
          </cell>
          <cell r="B11" t="str">
            <v>Worlingham CEVCP School</v>
          </cell>
          <cell r="C11" t="str">
            <v>Garden Lane</v>
          </cell>
          <cell r="D11" t="str">
            <v>Worlingham</v>
          </cell>
          <cell r="E11" t="str">
            <v>Beccles</v>
          </cell>
          <cell r="F11" t="str">
            <v>SUFFOLK</v>
          </cell>
          <cell r="G11" t="str">
            <v>NR34 7SB</v>
          </cell>
          <cell r="H11">
            <v>159</v>
          </cell>
          <cell r="J11" t="str">
            <v>YES</v>
          </cell>
        </row>
        <row r="12">
          <cell r="A12" t="str">
            <v>EE187</v>
          </cell>
          <cell r="B12" t="str">
            <v>Horizon School</v>
          </cell>
          <cell r="C12" t="str">
            <v>Saturn Close</v>
          </cell>
          <cell r="D12"/>
          <cell r="E12" t="str">
            <v>Lowestoft</v>
          </cell>
          <cell r="F12" t="str">
            <v>SUFFOLK</v>
          </cell>
          <cell r="G12" t="str">
            <v>NR32 4TD</v>
          </cell>
          <cell r="H12">
            <v>159</v>
          </cell>
          <cell r="J12" t="str">
            <v>YES</v>
          </cell>
        </row>
        <row r="13">
          <cell r="A13" t="str">
            <v>EE202</v>
          </cell>
          <cell r="B13" t="str">
            <v>Bawdsey CEVCP School</v>
          </cell>
          <cell r="C13" t="str">
            <v>School Lane</v>
          </cell>
          <cell r="D13" t="str">
            <v>Bawdsey</v>
          </cell>
          <cell r="E13" t="str">
            <v>Woodbridge</v>
          </cell>
          <cell r="F13" t="str">
            <v>SUFFOLK</v>
          </cell>
          <cell r="G13" t="str">
            <v>IP12 3AR</v>
          </cell>
          <cell r="H13">
            <v>159</v>
          </cell>
          <cell r="I13" t="str">
            <v>New for 2023!</v>
          </cell>
          <cell r="J13" t="str">
            <v>YES</v>
          </cell>
        </row>
        <row r="14">
          <cell r="A14" t="str">
            <v>EE206</v>
          </cell>
          <cell r="B14" t="str">
            <v>Bramford CEVCP School</v>
          </cell>
          <cell r="C14" t="str">
            <v>Duckamere</v>
          </cell>
          <cell r="D14" t="str">
            <v>Bramford</v>
          </cell>
          <cell r="E14" t="str">
            <v>Ipswich</v>
          </cell>
          <cell r="F14" t="str">
            <v>Suffolk</v>
          </cell>
          <cell r="G14" t="str">
            <v>IP8  4AH</v>
          </cell>
          <cell r="H14">
            <v>159</v>
          </cell>
          <cell r="J14" t="str">
            <v>YES</v>
          </cell>
        </row>
        <row r="15">
          <cell r="A15" t="str">
            <v>EE216</v>
          </cell>
          <cell r="B15" t="str">
            <v>Capel St Mary CEVCP School</v>
          </cell>
          <cell r="C15" t="str">
            <v>The Street</v>
          </cell>
          <cell r="D15" t="str">
            <v>Capel St Mary</v>
          </cell>
          <cell r="E15" t="str">
            <v>Ipswich</v>
          </cell>
          <cell r="F15" t="str">
            <v>Suffolk</v>
          </cell>
          <cell r="G15" t="str">
            <v>IP9  2EG</v>
          </cell>
          <cell r="H15">
            <v>159</v>
          </cell>
          <cell r="J15" t="str">
            <v>YES</v>
          </cell>
        </row>
        <row r="16">
          <cell r="A16" t="str">
            <v>EE223</v>
          </cell>
          <cell r="B16" t="str">
            <v>East Bergholt Primary School</v>
          </cell>
          <cell r="C16" t="str">
            <v>School Lane</v>
          </cell>
          <cell r="D16" t="str">
            <v>East Bergholt</v>
          </cell>
          <cell r="F16" t="str">
            <v>Suffolk</v>
          </cell>
          <cell r="G16" t="str">
            <v>CO7 6SW</v>
          </cell>
          <cell r="H16">
            <v>159</v>
          </cell>
          <cell r="J16" t="str">
            <v>YES</v>
          </cell>
        </row>
        <row r="17">
          <cell r="A17" t="str">
            <v>EE238</v>
          </cell>
          <cell r="B17" t="str">
            <v>Beaumont Community Primary School</v>
          </cell>
          <cell r="C17" t="str">
            <v>Durrant Road</v>
          </cell>
          <cell r="D17" t="str">
            <v>Hadleigh</v>
          </cell>
          <cell r="E17" t="str">
            <v>Ipswich</v>
          </cell>
          <cell r="F17" t="str">
            <v>Suffolk</v>
          </cell>
          <cell r="G17" t="str">
            <v>IP7 6GD</v>
          </cell>
          <cell r="H17">
            <v>159</v>
          </cell>
          <cell r="J17" t="str">
            <v>YES</v>
          </cell>
        </row>
        <row r="18">
          <cell r="A18" t="str">
            <v>EE239</v>
          </cell>
          <cell r="B18" t="str">
            <v>Hadleigh Primary School</v>
          </cell>
          <cell r="C18" t="str">
            <v>Station Road</v>
          </cell>
          <cell r="D18" t="str">
            <v>Hadleigh</v>
          </cell>
          <cell r="E18" t="str">
            <v>Ipswich</v>
          </cell>
          <cell r="F18" t="str">
            <v>Suffolk</v>
          </cell>
          <cell r="G18" t="str">
            <v>IP7 5HQ</v>
          </cell>
          <cell r="H18">
            <v>159</v>
          </cell>
          <cell r="J18" t="str">
            <v>YES</v>
          </cell>
        </row>
        <row r="19">
          <cell r="A19" t="str">
            <v>EE246</v>
          </cell>
          <cell r="B19" t="str">
            <v>Hollesley Primary School</v>
          </cell>
          <cell r="C19" t="str">
            <v>School Lane</v>
          </cell>
          <cell r="D19" t="str">
            <v>Hollesley</v>
          </cell>
          <cell r="E19" t="str">
            <v>Woodbridge</v>
          </cell>
          <cell r="F19" t="str">
            <v>SUFFOLK</v>
          </cell>
          <cell r="G19" t="str">
            <v>IP12 3RE</v>
          </cell>
          <cell r="H19">
            <v>159</v>
          </cell>
          <cell r="I19" t="str">
            <v>New for 2023!</v>
          </cell>
          <cell r="J19" t="str">
            <v>YES</v>
          </cell>
        </row>
        <row r="20">
          <cell r="A20" t="str">
            <v>EE258</v>
          </cell>
          <cell r="B20" t="str">
            <v>Clifford Road Primary School</v>
          </cell>
          <cell r="C20" t="str">
            <v>Clifford Road</v>
          </cell>
          <cell r="D20" t="str">
            <v/>
          </cell>
          <cell r="E20" t="str">
            <v>Ipswich</v>
          </cell>
          <cell r="F20" t="str">
            <v>Suffolk</v>
          </cell>
          <cell r="G20" t="str">
            <v>IP4  1PJ</v>
          </cell>
          <cell r="H20">
            <v>159</v>
          </cell>
          <cell r="J20" t="str">
            <v>YES</v>
          </cell>
        </row>
        <row r="21">
          <cell r="A21" t="str">
            <v>EE266</v>
          </cell>
          <cell r="B21" t="str">
            <v>Highfield Nursery School and Childrens centre</v>
          </cell>
          <cell r="C21" t="str">
            <v>Chesterfield Drive</v>
          </cell>
          <cell r="E21" t="str">
            <v>Ipswich</v>
          </cell>
          <cell r="F21" t="str">
            <v>Suffolk</v>
          </cell>
          <cell r="G21" t="str">
            <v>IP1 6DW</v>
          </cell>
          <cell r="H21">
            <v>159</v>
          </cell>
          <cell r="J21" t="str">
            <v>YES</v>
          </cell>
        </row>
        <row r="22">
          <cell r="A22" t="str">
            <v>EE273</v>
          </cell>
          <cell r="B22" t="str">
            <v>Ravenswood Primary School</v>
          </cell>
          <cell r="C22" t="str">
            <v>Ravenswood Avenue</v>
          </cell>
          <cell r="D22" t="str">
            <v/>
          </cell>
          <cell r="E22" t="str">
            <v>Ipswich</v>
          </cell>
          <cell r="F22" t="str">
            <v>Suffolk</v>
          </cell>
          <cell r="G22" t="str">
            <v>IP3 9UA</v>
          </cell>
          <cell r="H22">
            <v>159</v>
          </cell>
          <cell r="J22" t="str">
            <v>YES</v>
          </cell>
        </row>
        <row r="23">
          <cell r="A23" t="str">
            <v>EE275</v>
          </cell>
          <cell r="B23" t="str">
            <v>Ranelagh Primary School</v>
          </cell>
          <cell r="C23" t="str">
            <v>Pauls Road</v>
          </cell>
          <cell r="D23" t="str">
            <v/>
          </cell>
          <cell r="E23" t="str">
            <v>Ipswich</v>
          </cell>
          <cell r="F23" t="str">
            <v>Suffolk</v>
          </cell>
          <cell r="G23" t="str">
            <v>IP2  0AN</v>
          </cell>
          <cell r="H23">
            <v>159</v>
          </cell>
          <cell r="J23" t="str">
            <v>YES</v>
          </cell>
        </row>
        <row r="24">
          <cell r="A24" t="str">
            <v>EE285</v>
          </cell>
          <cell r="B24" t="str">
            <v>St Margaret's CEVAP School, Ipswich</v>
          </cell>
          <cell r="C24" t="str">
            <v>Bolton Lane</v>
          </cell>
          <cell r="E24" t="str">
            <v>Ipswich</v>
          </cell>
          <cell r="F24" t="str">
            <v>Suffolk</v>
          </cell>
          <cell r="G24" t="str">
            <v>IP4 2BT</v>
          </cell>
          <cell r="H24">
            <v>159</v>
          </cell>
          <cell r="J24" t="str">
            <v>YES</v>
          </cell>
        </row>
        <row r="25">
          <cell r="A25" t="str">
            <v>EE287</v>
          </cell>
          <cell r="B25" t="str">
            <v>St Mark's Catholic Primary School</v>
          </cell>
          <cell r="C25" t="str">
            <v>Stone Lodge Lane West</v>
          </cell>
          <cell r="D25" t="str">
            <v/>
          </cell>
          <cell r="E25" t="str">
            <v>Ipswich</v>
          </cell>
          <cell r="F25" t="str">
            <v>Suffolk</v>
          </cell>
          <cell r="G25" t="str">
            <v>IP2  9HN</v>
          </cell>
          <cell r="H25">
            <v>159</v>
          </cell>
          <cell r="J25" t="str">
            <v>YES</v>
          </cell>
        </row>
        <row r="26">
          <cell r="A26" t="str">
            <v>EE307</v>
          </cell>
          <cell r="B26" t="str">
            <v>Cedarwood Community Primary School</v>
          </cell>
          <cell r="C26" t="str">
            <v>Wilkinson Drive</v>
          </cell>
          <cell r="D26" t="str">
            <v>Kesgrave</v>
          </cell>
          <cell r="E26" t="str">
            <v>Ipswich</v>
          </cell>
          <cell r="F26" t="str">
            <v>SUFFOLK</v>
          </cell>
          <cell r="G26" t="str">
            <v>IP5 2ES</v>
          </cell>
          <cell r="H26">
            <v>159</v>
          </cell>
          <cell r="J26" t="str">
            <v>YES</v>
          </cell>
        </row>
        <row r="27">
          <cell r="A27" t="str">
            <v>EE309</v>
          </cell>
          <cell r="B27" t="str">
            <v>Heath Primary School</v>
          </cell>
          <cell r="C27" t="str">
            <v>Bell Lane</v>
          </cell>
          <cell r="D27" t="str">
            <v>Kesgrave</v>
          </cell>
          <cell r="E27" t="str">
            <v>Ipswich</v>
          </cell>
          <cell r="F27" t="str">
            <v>Suffolk</v>
          </cell>
          <cell r="G27" t="str">
            <v>IP5  1JG</v>
          </cell>
          <cell r="H27">
            <v>159</v>
          </cell>
          <cell r="J27" t="str">
            <v>YES</v>
          </cell>
        </row>
        <row r="28">
          <cell r="A28" t="str">
            <v>EE310</v>
          </cell>
          <cell r="B28" t="str">
            <v>Bealings School</v>
          </cell>
          <cell r="C28" t="str">
            <v>Sandy Lane</v>
          </cell>
          <cell r="D28" t="str">
            <v>Little Bealings</v>
          </cell>
          <cell r="E28" t="str">
            <v>Woodbridge</v>
          </cell>
          <cell r="F28" t="str">
            <v>Suffolk</v>
          </cell>
          <cell r="G28" t="str">
            <v>IP13 6LW</v>
          </cell>
          <cell r="H28">
            <v>159</v>
          </cell>
          <cell r="I28" t="str">
            <v>New for 2023!</v>
          </cell>
          <cell r="J28" t="str">
            <v>YES</v>
          </cell>
        </row>
        <row r="29">
          <cell r="A29" t="str">
            <v>EE313</v>
          </cell>
          <cell r="B29" t="str">
            <v>Gorseland Primary School</v>
          </cell>
          <cell r="C29" t="str">
            <v>Deben Avenue</v>
          </cell>
          <cell r="D29" t="str">
            <v>Martlesham Heath</v>
          </cell>
          <cell r="E29" t="str">
            <v>Ipswich</v>
          </cell>
          <cell r="F29" t="str">
            <v>Suffolk</v>
          </cell>
          <cell r="G29" t="str">
            <v>IP5  3QR</v>
          </cell>
          <cell r="H29">
            <v>159</v>
          </cell>
          <cell r="J29" t="str">
            <v>YES</v>
          </cell>
        </row>
        <row r="30">
          <cell r="A30" t="str">
            <v>EE314</v>
          </cell>
          <cell r="B30" t="str">
            <v>Melton Primary School</v>
          </cell>
          <cell r="C30" t="str">
            <v>Melton Road</v>
          </cell>
          <cell r="D30" t="str">
            <v>Woodbridge</v>
          </cell>
          <cell r="E30" t="str">
            <v>Woodbridge</v>
          </cell>
          <cell r="F30" t="str">
            <v>SUFFOLK</v>
          </cell>
          <cell r="G30" t="str">
            <v>IP12 1PG</v>
          </cell>
          <cell r="H30">
            <v>159</v>
          </cell>
          <cell r="J30" t="str">
            <v>YES</v>
          </cell>
        </row>
        <row r="31">
          <cell r="A31" t="str">
            <v>EE327</v>
          </cell>
          <cell r="B31" t="str">
            <v>Stratford St Mary Primary School</v>
          </cell>
          <cell r="C31" t="str">
            <v>Strickmere</v>
          </cell>
          <cell r="D31" t="str">
            <v>Stratford St Mary</v>
          </cell>
          <cell r="E31" t="str">
            <v>Colchester</v>
          </cell>
          <cell r="F31" t="str">
            <v>Suffolk</v>
          </cell>
          <cell r="G31" t="str">
            <v>CO7 6YG</v>
          </cell>
          <cell r="H31">
            <v>159</v>
          </cell>
          <cell r="J31" t="str">
            <v>YES</v>
          </cell>
        </row>
        <row r="32">
          <cell r="A32" t="str">
            <v>EE332</v>
          </cell>
          <cell r="B32" t="str">
            <v>Trimley St Martin Primary School</v>
          </cell>
          <cell r="C32" t="str">
            <v>Kirton Road</v>
          </cell>
          <cell r="D32" t="str">
            <v>Trimley St Martin</v>
          </cell>
          <cell r="E32" t="str">
            <v>Felixstowe</v>
          </cell>
          <cell r="F32" t="str">
            <v>SUFFOLK</v>
          </cell>
          <cell r="G32" t="str">
            <v>IP11 0QL</v>
          </cell>
          <cell r="H32">
            <v>159</v>
          </cell>
          <cell r="I32" t="str">
            <v>New for 2023!</v>
          </cell>
          <cell r="J32" t="str">
            <v>YES</v>
          </cell>
        </row>
        <row r="33">
          <cell r="A33" t="str">
            <v>EE333</v>
          </cell>
          <cell r="B33" t="str">
            <v>Trimley St Mary Primary School</v>
          </cell>
          <cell r="C33" t="str">
            <v>High Road</v>
          </cell>
          <cell r="D33" t="str">
            <v>Trimley St Mary</v>
          </cell>
          <cell r="E33" t="str">
            <v>Felixstowe</v>
          </cell>
          <cell r="F33" t="str">
            <v>SUFFOLK</v>
          </cell>
          <cell r="G33" t="str">
            <v>IP11 0ST</v>
          </cell>
          <cell r="H33">
            <v>159</v>
          </cell>
          <cell r="J33" t="str">
            <v>YES</v>
          </cell>
        </row>
        <row r="34">
          <cell r="A34" t="str">
            <v>EE337</v>
          </cell>
          <cell r="B34" t="str">
            <v>Waldringfield Primary School</v>
          </cell>
          <cell r="C34" t="str">
            <v>Cliff Road</v>
          </cell>
          <cell r="D34" t="str">
            <v>Waldringfield</v>
          </cell>
          <cell r="E34" t="str">
            <v>Woodbridge</v>
          </cell>
          <cell r="F34" t="str">
            <v>SUFFOLK</v>
          </cell>
          <cell r="G34" t="str">
            <v>IP12 4QL</v>
          </cell>
          <cell r="H34">
            <v>159</v>
          </cell>
          <cell r="I34" t="str">
            <v>New for 2023!</v>
          </cell>
          <cell r="J34" t="str">
            <v>YES</v>
          </cell>
        </row>
        <row r="35">
          <cell r="A35" t="str">
            <v>EE342</v>
          </cell>
          <cell r="B35" t="str">
            <v>Woodbridge Primary School</v>
          </cell>
          <cell r="C35" t="str">
            <v>Wilkinson Way</v>
          </cell>
          <cell r="D35" t="str">
            <v>Melton</v>
          </cell>
          <cell r="E35" t="str">
            <v>Woodbridge</v>
          </cell>
          <cell r="F35" t="str">
            <v>Suffolk</v>
          </cell>
          <cell r="G35" t="str">
            <v>IP12 1SS</v>
          </cell>
          <cell r="H35">
            <v>159</v>
          </cell>
          <cell r="J35" t="str">
            <v>YES</v>
          </cell>
        </row>
        <row r="36">
          <cell r="A36" t="str">
            <v>EE343</v>
          </cell>
          <cell r="B36" t="str">
            <v>Kyson Primary School</v>
          </cell>
          <cell r="C36" t="str">
            <v>Peterhouse Crescent</v>
          </cell>
          <cell r="D36" t="str">
            <v/>
          </cell>
          <cell r="E36" t="str">
            <v>Woodbridge</v>
          </cell>
          <cell r="F36" t="str">
            <v>Suffolk</v>
          </cell>
          <cell r="G36" t="str">
            <v>IP12 4HX</v>
          </cell>
          <cell r="H36">
            <v>159</v>
          </cell>
          <cell r="J36" t="str">
            <v>YES</v>
          </cell>
        </row>
        <row r="37">
          <cell r="A37" t="str">
            <v>EE370</v>
          </cell>
          <cell r="B37" t="str">
            <v>Northgate High School</v>
          </cell>
          <cell r="C37" t="str">
            <v>Sidegate Lane West</v>
          </cell>
          <cell r="D37" t="str">
            <v/>
          </cell>
          <cell r="E37" t="str">
            <v>Ipswich</v>
          </cell>
          <cell r="F37" t="str">
            <v>Suffolk</v>
          </cell>
          <cell r="G37" t="str">
            <v>IP4  3DL</v>
          </cell>
          <cell r="H37">
            <v>159</v>
          </cell>
          <cell r="J37" t="str">
            <v>YES</v>
          </cell>
        </row>
        <row r="38">
          <cell r="A38" t="str">
            <v>EE400</v>
          </cell>
          <cell r="B38" t="str">
            <v xml:space="preserve">Acton CEVCP School </v>
          </cell>
          <cell r="C38" t="str">
            <v>Lambert Drive</v>
          </cell>
          <cell r="D38" t="str">
            <v>Barrow Hill</v>
          </cell>
          <cell r="E38" t="str">
            <v>Acton</v>
          </cell>
          <cell r="F38" t="str">
            <v>Suffolk</v>
          </cell>
          <cell r="G38" t="str">
            <v>CO10 0US</v>
          </cell>
          <cell r="H38">
            <v>159</v>
          </cell>
          <cell r="J38" t="str">
            <v>YES</v>
          </cell>
        </row>
        <row r="39">
          <cell r="A39" t="str">
            <v>EE407</v>
          </cell>
          <cell r="B39" t="str">
            <v xml:space="preserve">Barrow CEVCP School </v>
          </cell>
          <cell r="C39" t="str">
            <v>Colethorpe Lane</v>
          </cell>
          <cell r="D39" t="str">
            <v>Barrow</v>
          </cell>
          <cell r="E39" t="str">
            <v>Bury St Edmunds</v>
          </cell>
          <cell r="F39" t="str">
            <v>Suffolk</v>
          </cell>
          <cell r="G39" t="str">
            <v>IP29 5AU</v>
          </cell>
          <cell r="H39">
            <v>159</v>
          </cell>
          <cell r="J39" t="str">
            <v>YES</v>
          </cell>
        </row>
        <row r="40">
          <cell r="A40" t="str">
            <v>EE409</v>
          </cell>
          <cell r="B40" t="str">
            <v>Boxford CEVCP School</v>
          </cell>
          <cell r="C40" t="str">
            <v>Stone Street Road</v>
          </cell>
          <cell r="D40" t="str">
            <v>Boxford</v>
          </cell>
          <cell r="E40" t="str">
            <v>Colchester</v>
          </cell>
          <cell r="F40" t="str">
            <v>Suffolk</v>
          </cell>
          <cell r="G40" t="str">
            <v>CO10  5NP</v>
          </cell>
          <cell r="H40">
            <v>159</v>
          </cell>
          <cell r="J40" t="str">
            <v>YES</v>
          </cell>
        </row>
        <row r="41">
          <cell r="A41" t="str">
            <v>EE412</v>
          </cell>
          <cell r="B41" t="str">
            <v>Bures CEVCP School</v>
          </cell>
          <cell r="C41" t="str">
            <v>Nayland Road</v>
          </cell>
          <cell r="D41" t="str">
            <v>Bures</v>
          </cell>
          <cell r="E41" t="str">
            <v>Sudbury</v>
          </cell>
          <cell r="F41" t="str">
            <v>SUFFOLK</v>
          </cell>
          <cell r="G41" t="str">
            <v>CO8  5BX</v>
          </cell>
          <cell r="H41">
            <v>159</v>
          </cell>
          <cell r="J41" t="str">
            <v>YES</v>
          </cell>
        </row>
        <row r="42">
          <cell r="A42" t="str">
            <v>EE418</v>
          </cell>
          <cell r="B42" t="str">
            <v>Sebert Wood Community Primary School</v>
          </cell>
          <cell r="C42" t="str">
            <v>Sebert Road</v>
          </cell>
          <cell r="D42" t="str">
            <v>Moreton Hall</v>
          </cell>
          <cell r="E42" t="str">
            <v>Bury St Edmunds</v>
          </cell>
          <cell r="F42" t="str">
            <v>SUFFOLK</v>
          </cell>
          <cell r="G42" t="str">
            <v>IP32 7EG</v>
          </cell>
          <cell r="H42">
            <v>159</v>
          </cell>
          <cell r="J42" t="str">
            <v>YES</v>
          </cell>
        </row>
        <row r="43">
          <cell r="A43" t="str">
            <v>EE421</v>
          </cell>
          <cell r="B43" t="str">
            <v>St Edmundsbury CEVAP School</v>
          </cell>
          <cell r="C43" t="str">
            <v>Grove Road</v>
          </cell>
          <cell r="D43" t="str">
            <v/>
          </cell>
          <cell r="E43" t="str">
            <v>Bury St Edmunds</v>
          </cell>
          <cell r="F43" t="str">
            <v>SUFFOLK</v>
          </cell>
          <cell r="G43" t="str">
            <v>IP33 3BJ</v>
          </cell>
          <cell r="H43">
            <v>159</v>
          </cell>
          <cell r="J43" t="str">
            <v>YES</v>
          </cell>
        </row>
        <row r="44">
          <cell r="A44" t="str">
            <v>EE422</v>
          </cell>
          <cell r="B44" t="str">
            <v>Sextons Manor Community Primary School</v>
          </cell>
          <cell r="C44" t="str">
            <v>Greene Road</v>
          </cell>
          <cell r="D44" t="str">
            <v/>
          </cell>
          <cell r="E44" t="str">
            <v>Bury St Edmunds</v>
          </cell>
          <cell r="F44" t="str">
            <v>Suffolk</v>
          </cell>
          <cell r="G44" t="str">
            <v>IP33 3HG</v>
          </cell>
          <cell r="H44">
            <v>159</v>
          </cell>
          <cell r="J44" t="str">
            <v>YES</v>
          </cell>
        </row>
        <row r="45">
          <cell r="A45" t="str">
            <v>EE424</v>
          </cell>
          <cell r="B45" t="str">
            <v>Westgate Community Primary School</v>
          </cell>
          <cell r="C45" t="str">
            <v>Brooklands Close</v>
          </cell>
          <cell r="D45" t="str">
            <v>Hospital Road</v>
          </cell>
          <cell r="E45" t="str">
            <v>Bury St Edmunds</v>
          </cell>
          <cell r="F45" t="str">
            <v>Suffolk</v>
          </cell>
          <cell r="G45" t="str">
            <v>IP33 3JX</v>
          </cell>
          <cell r="H45">
            <v>159</v>
          </cell>
          <cell r="J45" t="str">
            <v>YES</v>
          </cell>
        </row>
        <row r="46">
          <cell r="A46" t="str">
            <v>EE432</v>
          </cell>
          <cell r="B46" t="str">
            <v>Creeting St Mary CEVAP School</v>
          </cell>
          <cell r="C46" t="str">
            <v>All Saints Road</v>
          </cell>
          <cell r="D46" t="str">
            <v>Creeting St Mary</v>
          </cell>
          <cell r="E46" t="str">
            <v>Ipswich</v>
          </cell>
          <cell r="F46" t="str">
            <v>Suffolk</v>
          </cell>
          <cell r="G46" t="str">
            <v>IP6  8NF</v>
          </cell>
          <cell r="H46">
            <v>159</v>
          </cell>
          <cell r="J46" t="str">
            <v>YES</v>
          </cell>
        </row>
        <row r="47">
          <cell r="A47" t="str">
            <v>EE436</v>
          </cell>
          <cell r="B47" t="str">
            <v>Elmswell Community Primary School</v>
          </cell>
          <cell r="C47" t="str">
            <v>Oxer Close</v>
          </cell>
          <cell r="D47" t="str">
            <v>Elmswell</v>
          </cell>
          <cell r="E47" t="str">
            <v>Bury St Edmunds</v>
          </cell>
          <cell r="F47" t="str">
            <v>SUFFOLK</v>
          </cell>
          <cell r="G47" t="str">
            <v>IP30 9UE</v>
          </cell>
          <cell r="H47">
            <v>159</v>
          </cell>
          <cell r="I47" t="str">
            <v>New for 2023!</v>
          </cell>
          <cell r="J47" t="str">
            <v>YES</v>
          </cell>
        </row>
        <row r="48">
          <cell r="A48" t="str">
            <v>EE443</v>
          </cell>
          <cell r="B48" t="str">
            <v>Pot Kiln Primary School</v>
          </cell>
          <cell r="C48" t="str">
            <v>Butt Road</v>
          </cell>
          <cell r="D48" t="str">
            <v>Gt Cornard</v>
          </cell>
          <cell r="E48" t="str">
            <v>Sudbury</v>
          </cell>
          <cell r="F48" t="str">
            <v>Suffolk</v>
          </cell>
          <cell r="G48" t="str">
            <v>CO10 0DS</v>
          </cell>
          <cell r="H48">
            <v>159</v>
          </cell>
          <cell r="J48" t="str">
            <v>YES</v>
          </cell>
        </row>
        <row r="49">
          <cell r="A49" t="str">
            <v>EE444</v>
          </cell>
          <cell r="B49" t="str">
            <v>Great Finborough CEVCP School</v>
          </cell>
          <cell r="C49" t="str">
            <v>High Road</v>
          </cell>
          <cell r="D49" t="str">
            <v>Gt Finborough</v>
          </cell>
          <cell r="E49" t="str">
            <v>Stowmarket</v>
          </cell>
          <cell r="F49" t="str">
            <v>SUFFOLK</v>
          </cell>
          <cell r="G49" t="str">
            <v>IP14 3AQ</v>
          </cell>
          <cell r="H49">
            <v>159</v>
          </cell>
          <cell r="J49" t="str">
            <v>YES</v>
          </cell>
        </row>
        <row r="50">
          <cell r="A50" t="str">
            <v>EE445</v>
          </cell>
          <cell r="B50" t="str">
            <v>Great Waldingfield CEVCP School</v>
          </cell>
          <cell r="C50" t="str">
            <v>Folly Road</v>
          </cell>
          <cell r="D50" t="str">
            <v>Great Waldingfield</v>
          </cell>
          <cell r="E50" t="str">
            <v>Sudbury</v>
          </cell>
          <cell r="F50" t="str">
            <v>SUFFOLK</v>
          </cell>
          <cell r="G50" t="str">
            <v>CO10 0RR</v>
          </cell>
          <cell r="H50">
            <v>159</v>
          </cell>
          <cell r="J50" t="str">
            <v>YES</v>
          </cell>
        </row>
        <row r="51">
          <cell r="A51" t="str">
            <v>EE458</v>
          </cell>
          <cell r="B51" t="str">
            <v>Hopton Primary School</v>
          </cell>
          <cell r="C51" t="str">
            <v>Thelnetham Road</v>
          </cell>
          <cell r="D51" t="str">
            <v>Hopton</v>
          </cell>
          <cell r="E51" t="str">
            <v>Diss</v>
          </cell>
          <cell r="F51" t="str">
            <v>Suffolk</v>
          </cell>
          <cell r="G51" t="str">
            <v>IP22 2QY</v>
          </cell>
          <cell r="H51">
            <v>159</v>
          </cell>
          <cell r="J51" t="str">
            <v>YES</v>
          </cell>
        </row>
        <row r="52">
          <cell r="A52" t="str">
            <v>EE451</v>
          </cell>
          <cell r="B52" t="str">
            <v>Cangle Community Primary School</v>
          </cell>
          <cell r="C52" t="str">
            <v>Chapple Drive</v>
          </cell>
          <cell r="D52" t="str">
            <v/>
          </cell>
          <cell r="E52" t="str">
            <v>Haverhill</v>
          </cell>
          <cell r="F52" t="str">
            <v>Suffolk</v>
          </cell>
          <cell r="G52" t="str">
            <v>CB9  0DU</v>
          </cell>
          <cell r="H52">
            <v>159</v>
          </cell>
          <cell r="J52" t="str">
            <v>YES</v>
          </cell>
        </row>
        <row r="53">
          <cell r="A53" t="str">
            <v>EE460</v>
          </cell>
          <cell r="B53" t="str">
            <v>Hundon Community Primary School</v>
          </cell>
          <cell r="C53" t="str">
            <v>North Street</v>
          </cell>
          <cell r="D53" t="str">
            <v>Hundon</v>
          </cell>
          <cell r="E53" t="str">
            <v>Sudbury</v>
          </cell>
          <cell r="F53" t="str">
            <v>SUFFOLK</v>
          </cell>
          <cell r="G53" t="str">
            <v>CO10 8EE</v>
          </cell>
          <cell r="H53">
            <v>159</v>
          </cell>
          <cell r="J53" t="str">
            <v>YES</v>
          </cell>
        </row>
        <row r="54">
          <cell r="A54" t="str">
            <v>EE460</v>
          </cell>
          <cell r="B54" t="str">
            <v>Thurlow CEVCP School</v>
          </cell>
          <cell r="C54" t="str">
            <v>Pound Green</v>
          </cell>
          <cell r="D54" t="str">
            <v>Little Thurlow</v>
          </cell>
          <cell r="E54" t="str">
            <v>Haverhill</v>
          </cell>
          <cell r="F54" t="str">
            <v>SUFFOLK</v>
          </cell>
          <cell r="G54" t="str">
            <v>CB9  7HY</v>
          </cell>
          <cell r="H54">
            <v>159</v>
          </cell>
          <cell r="J54" t="str">
            <v>YES</v>
          </cell>
        </row>
        <row r="55">
          <cell r="A55" t="str">
            <v>EE461</v>
          </cell>
          <cell r="B55" t="str">
            <v>Ickworth Park Primary School</v>
          </cell>
          <cell r="C55" t="str">
            <v>Meadow Drive</v>
          </cell>
          <cell r="D55" t="str">
            <v/>
          </cell>
          <cell r="E55" t="str">
            <v>Horringer</v>
          </cell>
          <cell r="F55" t="str">
            <v>Suffolk</v>
          </cell>
          <cell r="G55" t="str">
            <v>IP29 5SB</v>
          </cell>
          <cell r="H55">
            <v>159</v>
          </cell>
          <cell r="I55"/>
          <cell r="J55" t="str">
            <v>YES</v>
          </cell>
        </row>
        <row r="56">
          <cell r="A56" t="str">
            <v>EE478</v>
          </cell>
          <cell r="B56" t="str">
            <v>Moulton CEVCP School</v>
          </cell>
          <cell r="C56" t="str">
            <v>School Road</v>
          </cell>
          <cell r="D56" t="str">
            <v>Moulton</v>
          </cell>
          <cell r="E56" t="str">
            <v>Newmarket</v>
          </cell>
          <cell r="F56" t="str">
            <v>Suffolk</v>
          </cell>
          <cell r="G56" t="str">
            <v>CB8 8PR</v>
          </cell>
          <cell r="H56">
            <v>159</v>
          </cell>
          <cell r="I56"/>
          <cell r="J56" t="str">
            <v>YES</v>
          </cell>
        </row>
        <row r="57">
          <cell r="A57" t="str">
            <v>EE486</v>
          </cell>
          <cell r="B57" t="str">
            <v>Paddocks Primary School</v>
          </cell>
          <cell r="C57" t="str">
            <v>Rochfort Avenue</v>
          </cell>
          <cell r="D57" t="str">
            <v/>
          </cell>
          <cell r="E57" t="str">
            <v>Newmarket</v>
          </cell>
          <cell r="F57" t="str">
            <v>SUFFOLK</v>
          </cell>
          <cell r="G57" t="str">
            <v>CB8  0DL</v>
          </cell>
          <cell r="H57">
            <v>159</v>
          </cell>
          <cell r="J57" t="str">
            <v>YES</v>
          </cell>
        </row>
        <row r="58">
          <cell r="A58" t="str">
            <v>EE508</v>
          </cell>
          <cell r="B58" t="str">
            <v xml:space="preserve">Trinity CEVAP School </v>
          </cell>
          <cell r="C58" t="str">
            <v>Lavenham Way</v>
          </cell>
          <cell r="D58" t="str">
            <v>Combs</v>
          </cell>
          <cell r="E58" t="str">
            <v>Stowmarket</v>
          </cell>
          <cell r="F58" t="str">
            <v>SUFFOLK</v>
          </cell>
          <cell r="G58" t="str">
            <v>IP14 2BZ</v>
          </cell>
          <cell r="H58">
            <v>159</v>
          </cell>
          <cell r="J58" t="str">
            <v>YES</v>
          </cell>
        </row>
        <row r="59">
          <cell r="A59" t="str">
            <v>EE517</v>
          </cell>
          <cell r="B59" t="str">
            <v>Walsham le Willows</v>
          </cell>
          <cell r="C59" t="str">
            <v>Wattisfield Road</v>
          </cell>
          <cell r="D59" t="str">
            <v>Walsham-le-Willows</v>
          </cell>
          <cell r="E59" t="str">
            <v>Bury St Edmunds</v>
          </cell>
          <cell r="F59" t="str">
            <v>SUFFOLK</v>
          </cell>
          <cell r="G59" t="str">
            <v>IP31 3BD</v>
          </cell>
          <cell r="H59">
            <v>159</v>
          </cell>
          <cell r="J59" t="str">
            <v>YES</v>
          </cell>
        </row>
        <row r="60">
          <cell r="A60" t="str">
            <v>EE552</v>
          </cell>
          <cell r="B60" t="str">
            <v>King Edward VI CEVC Upper School</v>
          </cell>
          <cell r="C60" t="str">
            <v>Grove Road</v>
          </cell>
          <cell r="D60" t="str">
            <v/>
          </cell>
          <cell r="E60" t="str">
            <v>Bury St Edmunds</v>
          </cell>
          <cell r="F60" t="str">
            <v>Suffolk</v>
          </cell>
          <cell r="G60" t="str">
            <v>IP33 3BH</v>
          </cell>
          <cell r="H60">
            <v>159</v>
          </cell>
          <cell r="J60" t="str">
            <v>YES</v>
          </cell>
        </row>
        <row r="61">
          <cell r="A61" t="str">
            <v>EE560</v>
          </cell>
          <cell r="B61" t="str">
            <v>Thurston Community College</v>
          </cell>
          <cell r="C61" t="str">
            <v>Norton Road</v>
          </cell>
          <cell r="D61" t="str">
            <v>Thurston</v>
          </cell>
          <cell r="E61" t="str">
            <v>Bury St Edmunds</v>
          </cell>
          <cell r="F61" t="str">
            <v>Suffolk</v>
          </cell>
          <cell r="G61" t="str">
            <v>IP31 3PB</v>
          </cell>
          <cell r="H61">
            <v>159</v>
          </cell>
          <cell r="J61" t="str">
            <v>YES</v>
          </cell>
        </row>
        <row r="62">
          <cell r="A62" t="str">
            <v>EE579</v>
          </cell>
          <cell r="B62" t="str">
            <v>Hillside Special School</v>
          </cell>
          <cell r="C62" t="str">
            <v>Hitchcock Place</v>
          </cell>
          <cell r="D62" t="str">
            <v/>
          </cell>
          <cell r="E62" t="str">
            <v>Sudbury</v>
          </cell>
          <cell r="F62" t="str">
            <v>SUFFOLK</v>
          </cell>
          <cell r="G62" t="str">
            <v>CO10 1NN</v>
          </cell>
          <cell r="H62">
            <v>159</v>
          </cell>
          <cell r="J62" t="str">
            <v>YES</v>
          </cell>
        </row>
      </sheetData>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AT@suffolk.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59999389629810485"/>
    <pageSetUpPr fitToPage="1"/>
  </sheetPr>
  <dimension ref="A1:AS287"/>
  <sheetViews>
    <sheetView zoomScale="70" zoomScaleNormal="70" workbookViewId="0">
      <pane xSplit="5" ySplit="11" topLeftCell="F12" activePane="bottomRight" state="frozen"/>
      <selection pane="topRight" activeCell="E1" sqref="E1"/>
      <selection pane="bottomLeft" activeCell="A13" sqref="A13"/>
      <selection pane="bottomRight" sqref="A1:XFD1048576"/>
    </sheetView>
  </sheetViews>
  <sheetFormatPr defaultRowHeight="15" x14ac:dyDescent="0.25"/>
  <cols>
    <col min="1" max="1" width="7.42578125" style="2" customWidth="1"/>
    <col min="2" max="2" width="3.7109375" style="12" bestFit="1" customWidth="1"/>
    <col min="3" max="3" width="12.140625" customWidth="1"/>
    <col min="4" max="4" width="56.42578125" bestFit="1" customWidth="1"/>
    <col min="5" max="5" width="0.7109375" style="2" customWidth="1"/>
    <col min="6" max="7" width="12.140625" customWidth="1"/>
    <col min="8" max="9" width="10.85546875" customWidth="1"/>
    <col min="10" max="10" width="0.7109375" style="2" customWidth="1"/>
    <col min="11" max="11" width="11" style="19" customWidth="1"/>
    <col min="12" max="12" width="15" style="19" bestFit="1" customWidth="1"/>
    <col min="13" max="13" width="0.7109375" style="2" hidden="1" customWidth="1"/>
    <col min="14" max="15" width="13.42578125" customWidth="1"/>
    <col min="16" max="16" width="13.5703125" style="2" customWidth="1"/>
    <col min="17" max="17" width="7.42578125" style="2" customWidth="1"/>
    <col min="18" max="18" width="2.28515625" style="2" customWidth="1"/>
    <col min="19" max="19" width="11.140625" customWidth="1"/>
    <col min="20" max="20" width="0.7109375" style="2" customWidth="1"/>
    <col min="21" max="21" width="11.42578125" customWidth="1"/>
    <col min="22" max="22" width="2.42578125" style="2" customWidth="1"/>
    <col min="23" max="24" width="11.7109375" style="2" customWidth="1"/>
    <col min="25" max="25" width="1.7109375" style="2" customWidth="1"/>
    <col min="26" max="26" width="9.140625" style="2"/>
    <col min="27" max="27" width="9.140625" style="20"/>
    <col min="28" max="38" width="9.140625" style="19"/>
    <col min="39" max="39" width="1" style="19" customWidth="1"/>
    <col min="40" max="40" width="9.140625" style="19"/>
    <col min="41" max="41" width="1.42578125" customWidth="1"/>
    <col min="42" max="43" width="0" hidden="1" customWidth="1"/>
    <col min="44" max="44" width="11.5703125" customWidth="1"/>
  </cols>
  <sheetData>
    <row r="1" spans="1:45" x14ac:dyDescent="0.25">
      <c r="C1" s="2">
        <v>1</v>
      </c>
      <c r="D1" s="2">
        <v>2</v>
      </c>
      <c r="E1" s="2">
        <v>3</v>
      </c>
      <c r="F1" s="2">
        <v>4</v>
      </c>
      <c r="G1" s="2">
        <v>5</v>
      </c>
      <c r="H1" s="2">
        <v>6</v>
      </c>
      <c r="I1" s="2">
        <v>7</v>
      </c>
      <c r="J1" s="2">
        <v>8</v>
      </c>
      <c r="K1" s="2">
        <v>10</v>
      </c>
      <c r="L1" s="2">
        <v>10</v>
      </c>
      <c r="M1" s="2">
        <v>11</v>
      </c>
      <c r="N1" s="2">
        <v>12</v>
      </c>
      <c r="O1" s="2">
        <v>13</v>
      </c>
      <c r="P1" s="2">
        <v>14</v>
      </c>
      <c r="Q1" s="2">
        <v>15</v>
      </c>
      <c r="R1" s="2">
        <v>16</v>
      </c>
      <c r="S1" s="2">
        <v>17</v>
      </c>
      <c r="T1" s="2">
        <v>18</v>
      </c>
      <c r="U1" s="2">
        <v>19</v>
      </c>
      <c r="V1" s="2">
        <v>20</v>
      </c>
      <c r="W1" s="2">
        <v>22</v>
      </c>
      <c r="X1" s="2">
        <v>22</v>
      </c>
      <c r="Y1" s="2">
        <v>23</v>
      </c>
      <c r="Z1" s="2">
        <v>24</v>
      </c>
      <c r="AA1" s="2">
        <v>25</v>
      </c>
      <c r="AB1" s="2">
        <v>26</v>
      </c>
      <c r="AC1" s="2">
        <v>27</v>
      </c>
      <c r="AD1" s="2">
        <v>28</v>
      </c>
      <c r="AE1" s="2">
        <v>29</v>
      </c>
      <c r="AF1" s="2">
        <v>30</v>
      </c>
      <c r="AG1" s="2">
        <v>31</v>
      </c>
      <c r="AH1" s="2">
        <v>32</v>
      </c>
      <c r="AI1" s="2">
        <v>33</v>
      </c>
      <c r="AJ1" s="2">
        <v>34</v>
      </c>
      <c r="AK1" s="2">
        <v>35</v>
      </c>
      <c r="AL1" s="2">
        <v>36</v>
      </c>
      <c r="AM1" s="2">
        <v>37</v>
      </c>
      <c r="AN1" s="2">
        <v>38</v>
      </c>
      <c r="AO1" s="2">
        <v>39</v>
      </c>
      <c r="AP1" s="2">
        <v>40</v>
      </c>
      <c r="AQ1" s="2">
        <v>41</v>
      </c>
      <c r="AR1" s="2">
        <v>42</v>
      </c>
    </row>
    <row r="2" spans="1:45" ht="23.25" x14ac:dyDescent="0.35">
      <c r="C2" s="22" t="s">
        <v>8</v>
      </c>
      <c r="D2" s="2"/>
      <c r="F2" s="2"/>
      <c r="G2" s="2"/>
      <c r="H2" s="2"/>
      <c r="I2" s="2"/>
      <c r="J2" s="3"/>
      <c r="K2" s="20"/>
      <c r="L2" s="20"/>
      <c r="N2" s="2"/>
      <c r="O2" s="2"/>
      <c r="S2" s="2"/>
      <c r="U2" s="2"/>
    </row>
    <row r="3" spans="1:45" x14ac:dyDescent="0.25">
      <c r="A3" s="41"/>
      <c r="C3" s="5" t="s">
        <v>529</v>
      </c>
      <c r="D3" s="10">
        <f ca="1">TODAY()</f>
        <v>45335</v>
      </c>
      <c r="F3" s="39"/>
      <c r="G3" s="39"/>
      <c r="H3" s="39"/>
      <c r="I3" s="39"/>
      <c r="J3" s="39"/>
      <c r="K3" s="39"/>
      <c r="L3" s="39"/>
      <c r="M3" s="40"/>
      <c r="N3" s="40" t="e">
        <f>N5/#REF!</f>
        <v>#REF!</v>
      </c>
      <c r="O3" s="40"/>
      <c r="P3" s="41" t="e">
        <f>P5/#REF!</f>
        <v>#REF!</v>
      </c>
      <c r="Q3" s="41"/>
      <c r="R3" s="41"/>
      <c r="S3" s="40" t="e">
        <f>S5/#REF!</f>
        <v>#REF!</v>
      </c>
      <c r="T3" s="40" t="e">
        <f>T5/#REF!</f>
        <v>#REF!</v>
      </c>
      <c r="U3" s="40" t="e">
        <f>U5/#REF!</f>
        <v>#REF!</v>
      </c>
      <c r="W3" s="40"/>
      <c r="X3" s="40"/>
      <c r="Y3" s="41" t="e">
        <f>Y5/#REF!</f>
        <v>#REF!</v>
      </c>
    </row>
    <row r="4" spans="1:45" x14ac:dyDescent="0.25">
      <c r="C4" s="86" t="s">
        <v>3</v>
      </c>
      <c r="D4" s="86"/>
      <c r="F4" s="20"/>
      <c r="G4" s="20"/>
      <c r="H4" s="20"/>
      <c r="I4" s="20"/>
      <c r="J4" s="3"/>
      <c r="N4" s="2"/>
      <c r="O4" s="2"/>
      <c r="S4" s="2"/>
      <c r="U4" s="2"/>
    </row>
    <row r="5" spans="1:45" x14ac:dyDescent="0.25">
      <c r="A5" s="14"/>
      <c r="C5" s="86" t="s">
        <v>4</v>
      </c>
      <c r="D5" s="86"/>
      <c r="F5" s="8">
        <v>0</v>
      </c>
      <c r="G5" s="8">
        <f>G4-G6</f>
        <v>0</v>
      </c>
      <c r="H5" s="8"/>
      <c r="I5" s="8"/>
      <c r="J5" s="8">
        <f t="shared" ref="J5" si="0">J4-J6</f>
        <v>0</v>
      </c>
      <c r="K5" s="14">
        <v>88</v>
      </c>
      <c r="L5" s="14">
        <f t="shared" ref="L5" si="1">COUNTIF(L12:L270,"Returned")</f>
        <v>99</v>
      </c>
      <c r="M5" s="14"/>
      <c r="N5" s="14">
        <f>COUNTIF(N12:N270,"Returned")</f>
        <v>101</v>
      </c>
      <c r="O5" s="14"/>
      <c r="P5" s="14"/>
      <c r="Q5" s="14"/>
      <c r="R5" s="14"/>
      <c r="S5" s="14">
        <f>COUNTIF(S12:S270,"YES")</f>
        <v>231</v>
      </c>
      <c r="T5" s="14"/>
      <c r="U5" s="14">
        <f>COUNTIF(U12:U270,"YES")</f>
        <v>149</v>
      </c>
      <c r="W5" s="14">
        <v>0</v>
      </c>
      <c r="X5" s="14">
        <f>COUNTIF(X12:X270,"Returned")</f>
        <v>0</v>
      </c>
    </row>
    <row r="6" spans="1:45" x14ac:dyDescent="0.25">
      <c r="A6" s="18"/>
      <c r="C6" s="5"/>
      <c r="D6" s="5" t="s">
        <v>530</v>
      </c>
      <c r="F6" s="16">
        <v>0</v>
      </c>
      <c r="G6" s="16">
        <f>COUNTIF(G12:G270,"")</f>
        <v>0</v>
      </c>
      <c r="H6" s="15"/>
      <c r="I6" s="15"/>
      <c r="J6" s="17"/>
      <c r="K6" s="15" t="e">
        <v>#REF!</v>
      </c>
      <c r="L6" s="15" t="e">
        <f>#REF!-L5</f>
        <v>#REF!</v>
      </c>
      <c r="M6" s="18"/>
      <c r="N6" s="15" t="e">
        <f>#REF!-N5</f>
        <v>#REF!</v>
      </c>
      <c r="O6" s="15"/>
      <c r="P6" s="18"/>
      <c r="Q6" s="18"/>
      <c r="R6" s="18"/>
      <c r="S6" s="15" t="e">
        <f>#REF!-S5</f>
        <v>#REF!</v>
      </c>
      <c r="T6" s="18"/>
      <c r="U6" s="15" t="e">
        <f>#REF!-U5</f>
        <v>#REF!</v>
      </c>
      <c r="W6" s="69"/>
      <c r="X6" s="69"/>
    </row>
    <row r="7" spans="1:45" x14ac:dyDescent="0.25">
      <c r="C7" s="2"/>
      <c r="D7" s="2"/>
      <c r="F7" s="2"/>
      <c r="G7" s="2"/>
      <c r="H7" s="2"/>
      <c r="I7" s="2"/>
      <c r="J7" s="3"/>
      <c r="K7" s="20"/>
      <c r="L7" s="20"/>
      <c r="N7" s="2"/>
      <c r="O7" s="2"/>
      <c r="S7" s="2"/>
      <c r="U7" s="2"/>
    </row>
    <row r="8" spans="1:45" x14ac:dyDescent="0.25">
      <c r="D8" s="5" t="s">
        <v>5</v>
      </c>
      <c r="F8" s="3">
        <v>44926</v>
      </c>
      <c r="G8" s="3">
        <v>45291</v>
      </c>
      <c r="H8" s="3"/>
      <c r="I8" s="3"/>
      <c r="J8" s="3"/>
      <c r="K8" s="47">
        <v>44561</v>
      </c>
      <c r="L8" s="47">
        <v>44561</v>
      </c>
      <c r="N8" s="3">
        <v>44286</v>
      </c>
      <c r="O8" s="3">
        <v>44651</v>
      </c>
      <c r="P8" s="3">
        <v>45016</v>
      </c>
      <c r="S8" s="9">
        <v>44317</v>
      </c>
      <c r="U8" s="9">
        <v>44347</v>
      </c>
      <c r="W8" s="3">
        <v>44726</v>
      </c>
      <c r="X8" s="3">
        <v>45091</v>
      </c>
      <c r="AC8" s="20"/>
      <c r="AE8" s="20"/>
      <c r="AG8" s="20"/>
      <c r="AI8" s="20"/>
      <c r="AK8" s="20"/>
      <c r="AM8" s="20"/>
      <c r="AO8" s="20"/>
      <c r="AP8" s="19"/>
      <c r="AQ8" s="20"/>
      <c r="AR8" s="19"/>
    </row>
    <row r="9" spans="1:45" ht="15.75" thickBot="1" x14ac:dyDescent="0.3">
      <c r="C9" s="2"/>
      <c r="D9" s="2"/>
      <c r="F9" s="2"/>
      <c r="G9" s="2"/>
      <c r="H9" s="2"/>
      <c r="I9" s="2"/>
      <c r="K9" s="2"/>
      <c r="L9" s="2"/>
      <c r="N9" s="2"/>
      <c r="O9" s="2"/>
      <c r="S9" s="2"/>
      <c r="U9" s="2"/>
      <c r="Y9" s="2">
        <v>26</v>
      </c>
      <c r="AA9" s="85" t="s">
        <v>545</v>
      </c>
      <c r="AB9" s="85"/>
      <c r="AC9" s="85"/>
      <c r="AD9" s="85"/>
      <c r="AE9" s="85"/>
      <c r="AF9" s="85"/>
      <c r="AG9" s="85"/>
      <c r="AH9" s="85"/>
      <c r="AI9" s="85"/>
      <c r="AJ9" s="85"/>
      <c r="AK9" s="85"/>
      <c r="AL9" s="85"/>
      <c r="AM9" s="20"/>
      <c r="AN9" s="20"/>
      <c r="AP9" s="79" t="s">
        <v>558</v>
      </c>
      <c r="AQ9" s="80"/>
      <c r="AR9" s="1" t="s">
        <v>558</v>
      </c>
      <c r="AS9" t="s">
        <v>843</v>
      </c>
    </row>
    <row r="10" spans="1:45" x14ac:dyDescent="0.25">
      <c r="C10" s="89" t="s">
        <v>0</v>
      </c>
      <c r="D10" s="91" t="s">
        <v>1</v>
      </c>
      <c r="E10" s="4"/>
      <c r="F10" s="71" t="s">
        <v>2</v>
      </c>
      <c r="G10" s="71" t="s">
        <v>2</v>
      </c>
      <c r="H10" s="71"/>
      <c r="I10" s="71"/>
      <c r="K10" s="70" t="s">
        <v>821</v>
      </c>
      <c r="L10" s="78" t="s">
        <v>821</v>
      </c>
      <c r="N10" s="11" t="s">
        <v>824</v>
      </c>
      <c r="O10" s="11" t="s">
        <v>827</v>
      </c>
      <c r="P10" s="2" t="s">
        <v>832</v>
      </c>
      <c r="S10" s="87" t="s">
        <v>7</v>
      </c>
      <c r="U10" s="87" t="s">
        <v>6</v>
      </c>
      <c r="W10" s="81" t="s">
        <v>531</v>
      </c>
      <c r="X10" s="81" t="s">
        <v>531</v>
      </c>
    </row>
    <row r="11" spans="1:45" ht="15.75" thickBot="1" x14ac:dyDescent="0.3">
      <c r="C11" s="90"/>
      <c r="D11" s="92"/>
      <c r="E11" s="4"/>
      <c r="F11" s="19">
        <v>2023</v>
      </c>
      <c r="G11" s="19">
        <v>2024</v>
      </c>
      <c r="H11" s="19"/>
      <c r="I11" s="19"/>
      <c r="K11" s="19" t="s">
        <v>829</v>
      </c>
      <c r="L11" s="19" t="s">
        <v>829</v>
      </c>
      <c r="N11" s="21">
        <v>2021</v>
      </c>
      <c r="O11" s="21">
        <v>2022</v>
      </c>
      <c r="P11" s="20">
        <v>2023</v>
      </c>
      <c r="S11" s="88"/>
      <c r="U11" s="88"/>
      <c r="W11" s="82"/>
      <c r="X11" s="82"/>
      <c r="AA11" s="42" t="s">
        <v>540</v>
      </c>
      <c r="AB11" s="42" t="s">
        <v>546</v>
      </c>
      <c r="AC11" s="42" t="s">
        <v>541</v>
      </c>
      <c r="AD11" s="42" t="s">
        <v>547</v>
      </c>
      <c r="AE11" s="42" t="s">
        <v>548</v>
      </c>
      <c r="AF11" s="42" t="s">
        <v>542</v>
      </c>
      <c r="AG11" s="42" t="s">
        <v>549</v>
      </c>
      <c r="AH11" s="42" t="s">
        <v>550</v>
      </c>
      <c r="AI11" s="42" t="s">
        <v>543</v>
      </c>
      <c r="AJ11" s="42" t="s">
        <v>551</v>
      </c>
      <c r="AK11" s="42" t="s">
        <v>552</v>
      </c>
      <c r="AL11" s="42" t="s">
        <v>544</v>
      </c>
      <c r="AM11" s="20"/>
      <c r="AN11" s="20"/>
      <c r="AP11" s="42" t="s">
        <v>555</v>
      </c>
      <c r="AQ11" s="42" t="s">
        <v>556</v>
      </c>
      <c r="AR11" s="42" t="s">
        <v>557</v>
      </c>
      <c r="AS11" s="20" t="s">
        <v>844</v>
      </c>
    </row>
    <row r="12" spans="1:45" x14ac:dyDescent="0.25">
      <c r="A12" s="2">
        <v>1</v>
      </c>
      <c r="B12" s="13" t="s">
        <v>525</v>
      </c>
      <c r="C12" s="1" t="s">
        <v>9</v>
      </c>
      <c r="D12" s="1" t="s">
        <v>10</v>
      </c>
      <c r="E12" s="2">
        <v>1</v>
      </c>
      <c r="F12" t="e">
        <v>#N/A</v>
      </c>
      <c r="G12" t="e">
        <f>VLOOKUP(C12,'[1]Returns 2023'!$B$11:$AV$112,47,FALSE)</f>
        <v>#N/A</v>
      </c>
      <c r="K12" s="19" t="e">
        <v>#N/A</v>
      </c>
      <c r="L12" s="19" t="e">
        <f>VLOOKUP(C12,[2]Schools!$A$8:$AK$109,37,FALSE)</f>
        <v>#N/A</v>
      </c>
      <c r="N12" s="66" t="e">
        <v>#N/A</v>
      </c>
      <c r="O12" s="68" t="e">
        <v>#N/A</v>
      </c>
      <c r="P12" s="2" t="e">
        <f>VLOOKUP(A12,'[3]2023'!$A$6:$AN$112,40,FALSE)</f>
        <v>#N/A</v>
      </c>
      <c r="Q12" s="2">
        <v>1</v>
      </c>
      <c r="S12" s="1" t="str">
        <f>VLOOKUP(Q12,[4]Sheet1!$A$4:$C$238,3,FALSE)</f>
        <v>YES</v>
      </c>
      <c r="U12" s="1" t="str">
        <f>VLOOKUP(Q12,[5]Sheet1!$A$4:$C$237,3,FALSE)</f>
        <v>YES</v>
      </c>
      <c r="V12" s="7" t="s">
        <v>561</v>
      </c>
      <c r="W12" s="2" t="e">
        <v>#N/A</v>
      </c>
      <c r="X12" s="2" t="e">
        <f>VLOOKUP(V12,'[6]CFR HEADERS'!$B$8:$HS$108,226,FALSE)</f>
        <v>#N/A</v>
      </c>
      <c r="Z12" s="7" t="str">
        <f t="shared" ref="Z12:Z75" si="2">CONCATENATE("EE",C12)</f>
        <v>EE001</v>
      </c>
      <c r="AA12" s="67" t="e">
        <f>VLOOKUP($Q12,'[7]VAT 2023-24'!$R$6:$AD$103,2,FALSE)</f>
        <v>#N/A</v>
      </c>
      <c r="AB12" s="67" t="e">
        <f>VLOOKUP($Q12,'[7]VAT 2023-24'!$R$6:$AD$103,3,FALSE)</f>
        <v>#N/A</v>
      </c>
      <c r="AC12" s="67" t="e">
        <f>VLOOKUP($Q12,'[7]VAT 2023-24'!$R$6:$AD$103,4,FALSE)</f>
        <v>#N/A</v>
      </c>
      <c r="AD12" s="67" t="e">
        <f>VLOOKUP($Q12,'[7]VAT 2023-24'!$R$6:$AD$103,5,FALSE)</f>
        <v>#N/A</v>
      </c>
      <c r="AE12" s="67" t="e">
        <f>VLOOKUP($Q12,'[7]VAT 2023-24'!$R$6:$AD$103,6,FALSE)</f>
        <v>#N/A</v>
      </c>
      <c r="AF12" s="67" t="e">
        <f>VLOOKUP($Q12,'[7]VAT 2023-24'!$R$6:$AD$103,7,FALSE)</f>
        <v>#N/A</v>
      </c>
      <c r="AG12" s="67" t="e">
        <f>VLOOKUP($Q12,'[7]VAT 2023-24'!$R$6:$AD$103,8,FALSE)</f>
        <v>#N/A</v>
      </c>
      <c r="AH12" s="67" t="e">
        <f>VLOOKUP($Q12,'[7]VAT 2023-24'!$R$6:$AD$103,9,FALSE)</f>
        <v>#N/A</v>
      </c>
      <c r="AI12" s="67" t="e">
        <f>VLOOKUP($Q12,'[7]VAT 2023-24'!$R$6:$AD$103,10,FALSE)</f>
        <v>#N/A</v>
      </c>
      <c r="AJ12" s="67" t="e">
        <f>VLOOKUP($Q12,'[7]VAT 2023-24'!$R$6:$AD$103,11,FALSE)</f>
        <v>#N/A</v>
      </c>
      <c r="AK12" s="67" t="e">
        <f>VLOOKUP($Q12,'[7]VAT 2023-24'!$R$6:$AD$103,12,FALSE)</f>
        <v>#N/A</v>
      </c>
      <c r="AL12" s="67" t="e">
        <f>VLOOKUP($Q12,'[7]VAT 2023-24'!$R$6:$AD$103,13,FALSE)</f>
        <v>#N/A</v>
      </c>
      <c r="AM12" s="45"/>
      <c r="AN12" s="45" t="s">
        <v>9</v>
      </c>
      <c r="AO12" s="43"/>
      <c r="AP12" s="1" t="e">
        <f>VLOOKUP(AN12,#REF!,5,FALSE)</f>
        <v>#REF!</v>
      </c>
      <c r="AQ12" s="1" t="e">
        <f>VLOOKUP(AO12,#REF!,5,FALSE)</f>
        <v>#REF!</v>
      </c>
      <c r="AR12" s="1"/>
      <c r="AS12" t="e">
        <f>VLOOKUP(Z12,'[8]List of Schools for 22.23'!$A$3:$J$62,10,FALSE)</f>
        <v>#N/A</v>
      </c>
    </row>
    <row r="13" spans="1:45" x14ac:dyDescent="0.25">
      <c r="A13" s="2">
        <v>5</v>
      </c>
      <c r="B13" s="13" t="s">
        <v>525</v>
      </c>
      <c r="C13" s="6" t="s">
        <v>11</v>
      </c>
      <c r="D13" s="6" t="s">
        <v>12</v>
      </c>
      <c r="E13" s="2">
        <v>5</v>
      </c>
      <c r="F13" t="e">
        <v>#N/A</v>
      </c>
      <c r="G13" t="e">
        <f>VLOOKUP(C13,'[1]Returns 2023'!$B$11:$AV$112,47,FALSE)</f>
        <v>#N/A</v>
      </c>
      <c r="K13" s="19" t="e">
        <v>#N/A</v>
      </c>
      <c r="L13" s="19" t="e">
        <f>VLOOKUP(C13,[2]Schools!$A$8:$AK$109,37,FALSE)</f>
        <v>#N/A</v>
      </c>
      <c r="N13" s="66" t="e">
        <v>#N/A</v>
      </c>
      <c r="O13" s="68" t="e">
        <v>#N/A</v>
      </c>
      <c r="P13" s="2" t="e">
        <f>VLOOKUP(A13,'[3]2023'!$A$6:$AN$112,40,FALSE)</f>
        <v>#N/A</v>
      </c>
      <c r="Q13" s="2">
        <v>5</v>
      </c>
      <c r="S13" s="1" t="str">
        <f>VLOOKUP(Q13,[4]Sheet1!$A$4:$C$238,3,FALSE)</f>
        <v>YES</v>
      </c>
      <c r="U13" s="1">
        <f>VLOOKUP(Q13,[5]Sheet1!$A$4:$C$237,3,FALSE)</f>
        <v>0</v>
      </c>
      <c r="V13" s="7" t="s">
        <v>562</v>
      </c>
      <c r="W13" s="2" t="e">
        <v>#N/A</v>
      </c>
      <c r="X13" s="2" t="e">
        <f>VLOOKUP(V13,'[6]CFR HEADERS'!$B$8:$HS$108,226,FALSE)</f>
        <v>#N/A</v>
      </c>
      <c r="Z13" s="7" t="str">
        <f t="shared" si="2"/>
        <v>EE005</v>
      </c>
      <c r="AA13" s="67" t="e">
        <f>VLOOKUP($Q13,'[7]VAT 2023-24'!$R$6:$AD$103,2,FALSE)</f>
        <v>#N/A</v>
      </c>
      <c r="AB13" s="67" t="e">
        <f>VLOOKUP($Q13,'[7]VAT 2023-24'!$R$6:$AD$103,3,FALSE)</f>
        <v>#N/A</v>
      </c>
      <c r="AC13" s="67" t="e">
        <f>VLOOKUP($Q13,'[7]VAT 2023-24'!$R$6:$AD$103,4,FALSE)</f>
        <v>#N/A</v>
      </c>
      <c r="AD13" s="67" t="e">
        <f>VLOOKUP($Q13,'[7]VAT 2023-24'!$R$6:$AD$103,5,FALSE)</f>
        <v>#N/A</v>
      </c>
      <c r="AE13" s="67" t="e">
        <f>VLOOKUP($Q13,'[7]VAT 2023-24'!$R$6:$AD$103,6,FALSE)</f>
        <v>#N/A</v>
      </c>
      <c r="AF13" s="67" t="e">
        <f>VLOOKUP($Q13,'[7]VAT 2023-24'!$R$6:$AD$103,7,FALSE)</f>
        <v>#N/A</v>
      </c>
      <c r="AG13" s="67" t="e">
        <f>VLOOKUP($Q13,'[7]VAT 2023-24'!$R$6:$AD$103,8,FALSE)</f>
        <v>#N/A</v>
      </c>
      <c r="AH13" s="67" t="e">
        <f>VLOOKUP($Q13,'[7]VAT 2023-24'!$R$6:$AD$103,9,FALSE)</f>
        <v>#N/A</v>
      </c>
      <c r="AI13" s="67" t="e">
        <f>VLOOKUP($Q13,'[7]VAT 2023-24'!$R$6:$AD$103,10,FALSE)</f>
        <v>#N/A</v>
      </c>
      <c r="AJ13" s="67" t="e">
        <f>VLOOKUP($Q13,'[7]VAT 2023-24'!$R$6:$AD$103,11,FALSE)</f>
        <v>#N/A</v>
      </c>
      <c r="AK13" s="67" t="e">
        <f>VLOOKUP($Q13,'[7]VAT 2023-24'!$R$6:$AD$103,12,FALSE)</f>
        <v>#N/A</v>
      </c>
      <c r="AL13" s="67" t="e">
        <f>VLOOKUP($Q13,'[7]VAT 2023-24'!$R$6:$AD$103,13,FALSE)</f>
        <v>#N/A</v>
      </c>
      <c r="AM13" s="45"/>
      <c r="AN13" s="45" t="s">
        <v>11</v>
      </c>
      <c r="AO13" s="43"/>
      <c r="AP13" s="1" t="e">
        <f>VLOOKUP(AN13,#REF!,5,FALSE)</f>
        <v>#REF!</v>
      </c>
      <c r="AQ13" s="1" t="e">
        <f>VLOOKUP(AO13,#REF!,5,FALSE)</f>
        <v>#REF!</v>
      </c>
      <c r="AR13" s="1"/>
      <c r="AS13" t="e">
        <f>VLOOKUP(Z13,'[8]List of Schools for 22.23'!$A$3:$J$62,10,FALSE)</f>
        <v>#N/A</v>
      </c>
    </row>
    <row r="14" spans="1:45" x14ac:dyDescent="0.25">
      <c r="A14" s="2">
        <v>6</v>
      </c>
      <c r="B14" s="13" t="s">
        <v>525</v>
      </c>
      <c r="C14" s="1" t="s">
        <v>13</v>
      </c>
      <c r="D14" s="1" t="s">
        <v>14</v>
      </c>
      <c r="E14" s="2">
        <v>6</v>
      </c>
      <c r="F14" t="e">
        <v>#N/A</v>
      </c>
      <c r="G14" t="e">
        <f>VLOOKUP(C14,'[1]Returns 2023'!$B$11:$AV$112,47,FALSE)</f>
        <v>#N/A</v>
      </c>
      <c r="K14" s="19" t="e">
        <v>#N/A</v>
      </c>
      <c r="L14" s="19" t="e">
        <f>VLOOKUP(C14,[2]Schools!$A$8:$AK$109,37,FALSE)</f>
        <v>#N/A</v>
      </c>
      <c r="N14" s="66" t="e">
        <v>#N/A</v>
      </c>
      <c r="O14" s="68" t="e">
        <v>#N/A</v>
      </c>
      <c r="P14" s="2" t="e">
        <f>VLOOKUP(A14,'[3]2023'!$A$6:$AN$112,40,FALSE)</f>
        <v>#N/A</v>
      </c>
      <c r="Q14" s="2">
        <v>6</v>
      </c>
      <c r="S14" s="1" t="str">
        <f>VLOOKUP(Q14,[4]Sheet1!$A$4:$C$238,3,FALSE)</f>
        <v>YES</v>
      </c>
      <c r="U14" s="1" t="str">
        <f>VLOOKUP(Q14,[5]Sheet1!$A$4:$C$237,3,FALSE)</f>
        <v>YES</v>
      </c>
      <c r="V14" s="7" t="s">
        <v>563</v>
      </c>
      <c r="W14" s="2" t="e">
        <v>#N/A</v>
      </c>
      <c r="X14" s="2" t="e">
        <f>VLOOKUP(V14,'[6]CFR HEADERS'!$B$8:$HS$108,226,FALSE)</f>
        <v>#N/A</v>
      </c>
      <c r="Z14" s="7" t="str">
        <f t="shared" si="2"/>
        <v>EE006</v>
      </c>
      <c r="AA14" s="67" t="e">
        <f>VLOOKUP($Q14,'[7]VAT 2023-24'!$R$6:$AD$103,2,FALSE)</f>
        <v>#N/A</v>
      </c>
      <c r="AB14" s="67" t="e">
        <f>VLOOKUP($Q14,'[7]VAT 2023-24'!$R$6:$AD$103,3,FALSE)</f>
        <v>#N/A</v>
      </c>
      <c r="AC14" s="67" t="e">
        <f>VLOOKUP($Q14,'[7]VAT 2023-24'!$R$6:$AD$103,4,FALSE)</f>
        <v>#N/A</v>
      </c>
      <c r="AD14" s="67" t="e">
        <f>VLOOKUP($Q14,'[7]VAT 2023-24'!$R$6:$AD$103,5,FALSE)</f>
        <v>#N/A</v>
      </c>
      <c r="AE14" s="67" t="e">
        <f>VLOOKUP($Q14,'[7]VAT 2023-24'!$R$6:$AD$103,6,FALSE)</f>
        <v>#N/A</v>
      </c>
      <c r="AF14" s="67" t="e">
        <f>VLOOKUP($Q14,'[7]VAT 2023-24'!$R$6:$AD$103,7,FALSE)</f>
        <v>#N/A</v>
      </c>
      <c r="AG14" s="67" t="e">
        <f>VLOOKUP($Q14,'[7]VAT 2023-24'!$R$6:$AD$103,8,FALSE)</f>
        <v>#N/A</v>
      </c>
      <c r="AH14" s="67" t="e">
        <f>VLOOKUP($Q14,'[7]VAT 2023-24'!$R$6:$AD$103,9,FALSE)</f>
        <v>#N/A</v>
      </c>
      <c r="AI14" s="67" t="e">
        <f>VLOOKUP($Q14,'[7]VAT 2023-24'!$R$6:$AD$103,10,FALSE)</f>
        <v>#N/A</v>
      </c>
      <c r="AJ14" s="67" t="e">
        <f>VLOOKUP($Q14,'[7]VAT 2023-24'!$R$6:$AD$103,11,FALSE)</f>
        <v>#N/A</v>
      </c>
      <c r="AK14" s="67" t="e">
        <f>VLOOKUP($Q14,'[7]VAT 2023-24'!$R$6:$AD$103,12,FALSE)</f>
        <v>#N/A</v>
      </c>
      <c r="AL14" s="67" t="e">
        <f>VLOOKUP($Q14,'[7]VAT 2023-24'!$R$6:$AD$103,13,FALSE)</f>
        <v>#N/A</v>
      </c>
      <c r="AM14" s="45"/>
      <c r="AN14" s="45" t="s">
        <v>13</v>
      </c>
      <c r="AO14" s="43"/>
      <c r="AP14" s="1" t="e">
        <f>VLOOKUP(AN14,#REF!,5,FALSE)</f>
        <v>#REF!</v>
      </c>
      <c r="AQ14" s="1" t="e">
        <f>VLOOKUP(AO14,#REF!,5,FALSE)</f>
        <v>#REF!</v>
      </c>
      <c r="AR14" s="1"/>
      <c r="AS14" t="e">
        <f>VLOOKUP(Z14,'[8]List of Schools for 22.23'!$A$3:$J$62,10,FALSE)</f>
        <v>#N/A</v>
      </c>
    </row>
    <row r="15" spans="1:45" x14ac:dyDescent="0.25">
      <c r="A15" s="2">
        <v>7</v>
      </c>
      <c r="B15" s="13" t="s">
        <v>525</v>
      </c>
      <c r="C15" s="1" t="s">
        <v>15</v>
      </c>
      <c r="D15" s="1" t="s">
        <v>16</v>
      </c>
      <c r="E15" s="2">
        <v>7</v>
      </c>
      <c r="F15" t="e">
        <v>#N/A</v>
      </c>
      <c r="G15" t="e">
        <f>VLOOKUP(C15,'[1]Returns 2023'!$B$11:$AV$112,47,FALSE)</f>
        <v>#N/A</v>
      </c>
      <c r="K15" s="19" t="e">
        <v>#N/A</v>
      </c>
      <c r="L15" s="19" t="e">
        <f>VLOOKUP(C15,[2]Schools!$A$8:$AK$109,37,FALSE)</f>
        <v>#N/A</v>
      </c>
      <c r="N15" s="66" t="e">
        <v>#N/A</v>
      </c>
      <c r="O15" s="68" t="e">
        <v>#N/A</v>
      </c>
      <c r="P15" s="2" t="e">
        <f>VLOOKUP(A15,'[3]2023'!$A$6:$AN$112,40,FALSE)</f>
        <v>#N/A</v>
      </c>
      <c r="Q15" s="2">
        <v>7</v>
      </c>
      <c r="S15" s="1" t="str">
        <f>VLOOKUP(Q15,[4]Sheet1!$A$4:$C$238,3,FALSE)</f>
        <v>YES</v>
      </c>
      <c r="U15" s="1" t="str">
        <f>VLOOKUP(Q15,[5]Sheet1!$A$4:$C$237,3,FALSE)</f>
        <v>YES</v>
      </c>
      <c r="V15" s="7" t="s">
        <v>564</v>
      </c>
      <c r="W15" s="2" t="e">
        <v>#N/A</v>
      </c>
      <c r="X15" s="2" t="e">
        <f>VLOOKUP(V15,'[6]CFR HEADERS'!$B$8:$HS$108,226,FALSE)</f>
        <v>#N/A</v>
      </c>
      <c r="Z15" s="7" t="str">
        <f t="shared" si="2"/>
        <v>EE007</v>
      </c>
      <c r="AA15" s="67" t="e">
        <f>VLOOKUP($Q15,'[7]VAT 2023-24'!$R$6:$AD$103,2,FALSE)</f>
        <v>#N/A</v>
      </c>
      <c r="AB15" s="67" t="e">
        <f>VLOOKUP($Q15,'[7]VAT 2023-24'!$R$6:$AD$103,3,FALSE)</f>
        <v>#N/A</v>
      </c>
      <c r="AC15" s="67" t="e">
        <f>VLOOKUP($Q15,'[7]VAT 2023-24'!$R$6:$AD$103,4,FALSE)</f>
        <v>#N/A</v>
      </c>
      <c r="AD15" s="67" t="e">
        <f>VLOOKUP($Q15,'[7]VAT 2023-24'!$R$6:$AD$103,5,FALSE)</f>
        <v>#N/A</v>
      </c>
      <c r="AE15" s="67" t="e">
        <f>VLOOKUP($Q15,'[7]VAT 2023-24'!$R$6:$AD$103,6,FALSE)</f>
        <v>#N/A</v>
      </c>
      <c r="AF15" s="67" t="e">
        <f>VLOOKUP($Q15,'[7]VAT 2023-24'!$R$6:$AD$103,7,FALSE)</f>
        <v>#N/A</v>
      </c>
      <c r="AG15" s="67" t="e">
        <f>VLOOKUP($Q15,'[7]VAT 2023-24'!$R$6:$AD$103,8,FALSE)</f>
        <v>#N/A</v>
      </c>
      <c r="AH15" s="67" t="e">
        <f>VLOOKUP($Q15,'[7]VAT 2023-24'!$R$6:$AD$103,9,FALSE)</f>
        <v>#N/A</v>
      </c>
      <c r="AI15" s="67" t="e">
        <f>VLOOKUP($Q15,'[7]VAT 2023-24'!$R$6:$AD$103,10,FALSE)</f>
        <v>#N/A</v>
      </c>
      <c r="AJ15" s="67" t="e">
        <f>VLOOKUP($Q15,'[7]VAT 2023-24'!$R$6:$AD$103,11,FALSE)</f>
        <v>#N/A</v>
      </c>
      <c r="AK15" s="67" t="e">
        <f>VLOOKUP($Q15,'[7]VAT 2023-24'!$R$6:$AD$103,12,FALSE)</f>
        <v>#N/A</v>
      </c>
      <c r="AL15" s="67" t="e">
        <f>VLOOKUP($Q15,'[7]VAT 2023-24'!$R$6:$AD$103,13,FALSE)</f>
        <v>#N/A</v>
      </c>
      <c r="AM15" s="45"/>
      <c r="AN15" s="45" t="s">
        <v>15</v>
      </c>
      <c r="AO15" s="43"/>
      <c r="AP15" s="1" t="e">
        <f>VLOOKUP(AN15,#REF!,5,FALSE)</f>
        <v>#REF!</v>
      </c>
      <c r="AQ15" s="1" t="e">
        <f>VLOOKUP(AO15,#REF!,5,FALSE)</f>
        <v>#REF!</v>
      </c>
      <c r="AR15" s="1"/>
      <c r="AS15" t="e">
        <f>VLOOKUP(Z15,'[8]List of Schools for 22.23'!$A$3:$J$62,10,FALSE)</f>
        <v>#N/A</v>
      </c>
    </row>
    <row r="16" spans="1:45" x14ac:dyDescent="0.25">
      <c r="A16" s="2">
        <v>8</v>
      </c>
      <c r="B16" s="13" t="s">
        <v>525</v>
      </c>
      <c r="C16" s="1" t="s">
        <v>17</v>
      </c>
      <c r="D16" s="1" t="s">
        <v>18</v>
      </c>
      <c r="E16" s="2">
        <v>8</v>
      </c>
      <c r="F16" t="e">
        <v>#N/A</v>
      </c>
      <c r="G16" t="e">
        <f>VLOOKUP(C16,'[1]Returns 2023'!$B$11:$AV$112,47,FALSE)</f>
        <v>#N/A</v>
      </c>
      <c r="K16" s="19" t="e">
        <v>#N/A</v>
      </c>
      <c r="L16" s="19" t="e">
        <f>VLOOKUP(C16,[2]Schools!$A$8:$AK$109,37,FALSE)</f>
        <v>#N/A</v>
      </c>
      <c r="N16" s="66" t="e">
        <v>#N/A</v>
      </c>
      <c r="O16" s="68" t="e">
        <v>#N/A</v>
      </c>
      <c r="P16" s="2" t="e">
        <f>VLOOKUP(A16,'[3]2023'!$A$6:$AN$112,40,FALSE)</f>
        <v>#N/A</v>
      </c>
      <c r="Q16" s="2">
        <v>8</v>
      </c>
      <c r="S16" s="1" t="e">
        <f>VLOOKUP(Q16,[4]Sheet1!$A$4:$C$238,3,FALSE)</f>
        <v>#N/A</v>
      </c>
      <c r="U16" s="1" t="e">
        <f>VLOOKUP(Q16,[5]Sheet1!$A$4:$C$237,3,FALSE)</f>
        <v>#N/A</v>
      </c>
      <c r="V16" s="7" t="s">
        <v>565</v>
      </c>
      <c r="W16" s="2" t="e">
        <v>#N/A</v>
      </c>
      <c r="X16" s="2" t="e">
        <f>VLOOKUP(V16,'[6]CFR HEADERS'!$B$8:$HS$108,226,FALSE)</f>
        <v>#N/A</v>
      </c>
      <c r="Z16" s="7" t="str">
        <f t="shared" si="2"/>
        <v>EE008</v>
      </c>
      <c r="AA16" s="67" t="e">
        <f>VLOOKUP($Q16,'[7]VAT 2023-24'!$R$6:$AD$103,2,FALSE)</f>
        <v>#N/A</v>
      </c>
      <c r="AB16" s="67" t="e">
        <f>VLOOKUP($Q16,'[7]VAT 2023-24'!$R$6:$AD$103,3,FALSE)</f>
        <v>#N/A</v>
      </c>
      <c r="AC16" s="67" t="e">
        <f>VLOOKUP($Q16,'[7]VAT 2023-24'!$R$6:$AD$103,4,FALSE)</f>
        <v>#N/A</v>
      </c>
      <c r="AD16" s="67" t="e">
        <f>VLOOKUP($Q16,'[7]VAT 2023-24'!$R$6:$AD$103,5,FALSE)</f>
        <v>#N/A</v>
      </c>
      <c r="AE16" s="67" t="e">
        <f>VLOOKUP($Q16,'[7]VAT 2023-24'!$R$6:$AD$103,6,FALSE)</f>
        <v>#N/A</v>
      </c>
      <c r="AF16" s="67" t="e">
        <f>VLOOKUP($Q16,'[7]VAT 2023-24'!$R$6:$AD$103,7,FALSE)</f>
        <v>#N/A</v>
      </c>
      <c r="AG16" s="67" t="e">
        <f>VLOOKUP($Q16,'[7]VAT 2023-24'!$R$6:$AD$103,8,FALSE)</f>
        <v>#N/A</v>
      </c>
      <c r="AH16" s="67" t="e">
        <f>VLOOKUP($Q16,'[7]VAT 2023-24'!$R$6:$AD$103,9,FALSE)</f>
        <v>#N/A</v>
      </c>
      <c r="AI16" s="67" t="e">
        <f>VLOOKUP($Q16,'[7]VAT 2023-24'!$R$6:$AD$103,10,FALSE)</f>
        <v>#N/A</v>
      </c>
      <c r="AJ16" s="67" t="e">
        <f>VLOOKUP($Q16,'[7]VAT 2023-24'!$R$6:$AD$103,11,FALSE)</f>
        <v>#N/A</v>
      </c>
      <c r="AK16" s="67" t="e">
        <f>VLOOKUP($Q16,'[7]VAT 2023-24'!$R$6:$AD$103,12,FALSE)</f>
        <v>#N/A</v>
      </c>
      <c r="AL16" s="67" t="e">
        <f>VLOOKUP($Q16,'[7]VAT 2023-24'!$R$6:$AD$103,13,FALSE)</f>
        <v>#N/A</v>
      </c>
      <c r="AM16" s="45"/>
      <c r="AN16" s="45" t="s">
        <v>17</v>
      </c>
      <c r="AO16" s="43"/>
      <c r="AP16" s="1" t="e">
        <f>VLOOKUP(AN16,#REF!,5,FALSE)</f>
        <v>#REF!</v>
      </c>
      <c r="AQ16" s="1" t="e">
        <f>VLOOKUP(AO16,#REF!,5,FALSE)</f>
        <v>#REF!</v>
      </c>
      <c r="AR16" s="1"/>
      <c r="AS16" t="e">
        <f>VLOOKUP(Z16,'[8]List of Schools for 22.23'!$A$3:$J$62,10,FALSE)</f>
        <v>#N/A</v>
      </c>
    </row>
    <row r="17" spans="1:45" x14ac:dyDescent="0.25">
      <c r="A17" s="2">
        <v>9</v>
      </c>
      <c r="B17" s="13" t="s">
        <v>525</v>
      </c>
      <c r="C17" s="1" t="s">
        <v>19</v>
      </c>
      <c r="D17" s="1" t="s">
        <v>20</v>
      </c>
      <c r="E17" s="2">
        <v>9</v>
      </c>
      <c r="F17" t="e">
        <v>#N/A</v>
      </c>
      <c r="G17" t="e">
        <f>VLOOKUP(C17,'[1]Returns 2023'!$B$11:$AV$112,47,FALSE)</f>
        <v>#N/A</v>
      </c>
      <c r="K17" s="19" t="e">
        <v>#N/A</v>
      </c>
      <c r="L17" s="19" t="e">
        <f>VLOOKUP(C17,[2]Schools!$A$8:$AK$109,37,FALSE)</f>
        <v>#N/A</v>
      </c>
      <c r="N17" s="66" t="e">
        <v>#N/A</v>
      </c>
      <c r="O17" s="68" t="e">
        <v>#N/A</v>
      </c>
      <c r="P17" s="2" t="e">
        <f>VLOOKUP(A17,'[3]2023'!$A$6:$AN$112,40,FALSE)</f>
        <v>#N/A</v>
      </c>
      <c r="Q17" s="2">
        <v>9</v>
      </c>
      <c r="S17" s="1" t="str">
        <f>VLOOKUP(Q17,[4]Sheet1!$A$4:$C$238,3,FALSE)</f>
        <v>YES</v>
      </c>
      <c r="U17" s="1" t="str">
        <f>VLOOKUP(Q17,[5]Sheet1!$A$4:$C$237,3,FALSE)</f>
        <v>ACD</v>
      </c>
      <c r="V17" s="7" t="s">
        <v>566</v>
      </c>
      <c r="W17" s="2" t="e">
        <v>#N/A</v>
      </c>
      <c r="X17" s="2" t="e">
        <f>VLOOKUP(V17,'[6]CFR HEADERS'!$B$8:$HS$108,226,FALSE)</f>
        <v>#N/A</v>
      </c>
      <c r="Z17" s="7" t="str">
        <f t="shared" si="2"/>
        <v>EE009</v>
      </c>
      <c r="AA17" s="67" t="e">
        <f>VLOOKUP($Q17,'[7]VAT 2023-24'!$R$6:$AD$103,2,FALSE)</f>
        <v>#N/A</v>
      </c>
      <c r="AB17" s="67" t="e">
        <f>VLOOKUP($Q17,'[7]VAT 2023-24'!$R$6:$AD$103,3,FALSE)</f>
        <v>#N/A</v>
      </c>
      <c r="AC17" s="67" t="e">
        <f>VLOOKUP($Q17,'[7]VAT 2023-24'!$R$6:$AD$103,4,FALSE)</f>
        <v>#N/A</v>
      </c>
      <c r="AD17" s="67" t="e">
        <f>VLOOKUP($Q17,'[7]VAT 2023-24'!$R$6:$AD$103,5,FALSE)</f>
        <v>#N/A</v>
      </c>
      <c r="AE17" s="67" t="e">
        <f>VLOOKUP($Q17,'[7]VAT 2023-24'!$R$6:$AD$103,6,FALSE)</f>
        <v>#N/A</v>
      </c>
      <c r="AF17" s="67" t="e">
        <f>VLOOKUP($Q17,'[7]VAT 2023-24'!$R$6:$AD$103,7,FALSE)</f>
        <v>#N/A</v>
      </c>
      <c r="AG17" s="67" t="e">
        <f>VLOOKUP($Q17,'[7]VAT 2023-24'!$R$6:$AD$103,8,FALSE)</f>
        <v>#N/A</v>
      </c>
      <c r="AH17" s="67" t="e">
        <f>VLOOKUP($Q17,'[7]VAT 2023-24'!$R$6:$AD$103,9,FALSE)</f>
        <v>#N/A</v>
      </c>
      <c r="AI17" s="67" t="e">
        <f>VLOOKUP($Q17,'[7]VAT 2023-24'!$R$6:$AD$103,10,FALSE)</f>
        <v>#N/A</v>
      </c>
      <c r="AJ17" s="67" t="e">
        <f>VLOOKUP($Q17,'[7]VAT 2023-24'!$R$6:$AD$103,11,FALSE)</f>
        <v>#N/A</v>
      </c>
      <c r="AK17" s="67" t="e">
        <f>VLOOKUP($Q17,'[7]VAT 2023-24'!$R$6:$AD$103,12,FALSE)</f>
        <v>#N/A</v>
      </c>
      <c r="AL17" s="67" t="e">
        <f>VLOOKUP($Q17,'[7]VAT 2023-24'!$R$6:$AD$103,13,FALSE)</f>
        <v>#N/A</v>
      </c>
      <c r="AM17" s="45"/>
      <c r="AN17" s="45" t="s">
        <v>19</v>
      </c>
      <c r="AO17" s="43"/>
      <c r="AP17" s="1" t="e">
        <f>VLOOKUP(AN17,#REF!,5,FALSE)</f>
        <v>#REF!</v>
      </c>
      <c r="AQ17" s="1" t="e">
        <f>VLOOKUP(AO17,#REF!,5,FALSE)</f>
        <v>#REF!</v>
      </c>
      <c r="AR17" s="1"/>
      <c r="AS17" t="e">
        <f>VLOOKUP(Z17,'[8]List of Schools for 22.23'!$A$3:$J$62,10,FALSE)</f>
        <v>#N/A</v>
      </c>
    </row>
    <row r="18" spans="1:45" x14ac:dyDescent="0.25">
      <c r="A18" s="2">
        <v>10</v>
      </c>
      <c r="B18" s="13" t="s">
        <v>525</v>
      </c>
      <c r="C18" s="1" t="s">
        <v>21</v>
      </c>
      <c r="D18" s="1" t="s">
        <v>22</v>
      </c>
      <c r="E18" s="2">
        <v>10</v>
      </c>
      <c r="F18" t="e">
        <v>#N/A</v>
      </c>
      <c r="G18" t="e">
        <f>VLOOKUP(C18,'[1]Returns 2023'!$B$11:$AV$112,47,FALSE)</f>
        <v>#N/A</v>
      </c>
      <c r="K18" s="19" t="e">
        <v>#N/A</v>
      </c>
      <c r="L18" s="19" t="e">
        <f>VLOOKUP(C18,[2]Schools!$A$8:$AK$109,37,FALSE)</f>
        <v>#N/A</v>
      </c>
      <c r="N18" s="66" t="s">
        <v>822</v>
      </c>
      <c r="O18" s="68" t="e">
        <v>#N/A</v>
      </c>
      <c r="P18" s="2" t="e">
        <f>VLOOKUP(A18,'[3]2023'!$A$6:$AN$112,40,FALSE)</f>
        <v>#N/A</v>
      </c>
      <c r="Q18" s="2">
        <v>10</v>
      </c>
      <c r="S18" s="1" t="str">
        <f>VLOOKUP(Q18,[4]Sheet1!$A$4:$C$238,3,FALSE)</f>
        <v>YES</v>
      </c>
      <c r="U18" s="1" t="str">
        <f>VLOOKUP(Q18,[5]Sheet1!$A$4:$C$237,3,FALSE)</f>
        <v>YES</v>
      </c>
      <c r="V18" s="7" t="s">
        <v>567</v>
      </c>
      <c r="W18" s="2">
        <v>0</v>
      </c>
      <c r="X18" s="2" t="e">
        <f>VLOOKUP(V18,'[6]CFR HEADERS'!$B$8:$HS$108,226,FALSE)</f>
        <v>#N/A</v>
      </c>
      <c r="Z18" s="7" t="str">
        <f t="shared" si="2"/>
        <v>EE010</v>
      </c>
      <c r="AA18" s="67" t="e">
        <f>VLOOKUP($Q18,'[7]VAT 2023-24'!$R$6:$AD$103,2,FALSE)</f>
        <v>#N/A</v>
      </c>
      <c r="AB18" s="67" t="e">
        <f>VLOOKUP($Q18,'[7]VAT 2023-24'!$R$6:$AD$103,3,FALSE)</f>
        <v>#N/A</v>
      </c>
      <c r="AC18" s="67" t="e">
        <f>VLOOKUP($Q18,'[7]VAT 2023-24'!$R$6:$AD$103,4,FALSE)</f>
        <v>#N/A</v>
      </c>
      <c r="AD18" s="67" t="e">
        <f>VLOOKUP($Q18,'[7]VAT 2023-24'!$R$6:$AD$103,5,FALSE)</f>
        <v>#N/A</v>
      </c>
      <c r="AE18" s="67" t="e">
        <f>VLOOKUP($Q18,'[7]VAT 2023-24'!$R$6:$AD$103,6,FALSE)</f>
        <v>#N/A</v>
      </c>
      <c r="AF18" s="67" t="e">
        <f>VLOOKUP($Q18,'[7]VAT 2023-24'!$R$6:$AD$103,7,FALSE)</f>
        <v>#N/A</v>
      </c>
      <c r="AG18" s="67" t="e">
        <f>VLOOKUP($Q18,'[7]VAT 2023-24'!$R$6:$AD$103,8,FALSE)</f>
        <v>#N/A</v>
      </c>
      <c r="AH18" s="67" t="e">
        <f>VLOOKUP($Q18,'[7]VAT 2023-24'!$R$6:$AD$103,9,FALSE)</f>
        <v>#N/A</v>
      </c>
      <c r="AI18" s="67" t="e">
        <f>VLOOKUP($Q18,'[7]VAT 2023-24'!$R$6:$AD$103,10,FALSE)</f>
        <v>#N/A</v>
      </c>
      <c r="AJ18" s="67" t="e">
        <f>VLOOKUP($Q18,'[7]VAT 2023-24'!$R$6:$AD$103,11,FALSE)</f>
        <v>#N/A</v>
      </c>
      <c r="AK18" s="67" t="e">
        <f>VLOOKUP($Q18,'[7]VAT 2023-24'!$R$6:$AD$103,12,FALSE)</f>
        <v>#N/A</v>
      </c>
      <c r="AL18" s="67" t="e">
        <f>VLOOKUP($Q18,'[7]VAT 2023-24'!$R$6:$AD$103,13,FALSE)</f>
        <v>#N/A</v>
      </c>
      <c r="AM18" s="45"/>
      <c r="AN18" s="45" t="s">
        <v>21</v>
      </c>
      <c r="AO18" s="43"/>
      <c r="AP18" s="1" t="e">
        <f>VLOOKUP(AN18,#REF!,5,FALSE)</f>
        <v>#REF!</v>
      </c>
      <c r="AQ18" s="1" t="e">
        <f>VLOOKUP(AO18,#REF!,5,FALSE)</f>
        <v>#REF!</v>
      </c>
      <c r="AR18" s="1"/>
      <c r="AS18" t="e">
        <f>VLOOKUP(Z18,'[8]List of Schools for 22.23'!$A$3:$J$62,10,FALSE)</f>
        <v>#N/A</v>
      </c>
    </row>
    <row r="19" spans="1:45" x14ac:dyDescent="0.25">
      <c r="A19" s="2">
        <v>11</v>
      </c>
      <c r="B19" s="13" t="s">
        <v>525</v>
      </c>
      <c r="C19" s="1" t="s">
        <v>23</v>
      </c>
      <c r="D19" s="1" t="s">
        <v>24</v>
      </c>
      <c r="E19" s="2">
        <v>11</v>
      </c>
      <c r="F19" t="s">
        <v>837</v>
      </c>
      <c r="G19">
        <f>VLOOKUP(C19,'[1]Returns 2023'!$B$11:$AV$112,47,FALSE)</f>
        <v>0</v>
      </c>
      <c r="K19" s="19" t="s">
        <v>822</v>
      </c>
      <c r="L19" s="19" t="str">
        <f>VLOOKUP(C19,[2]Schools!$A$8:$AK$109,37,FALSE)</f>
        <v>Returned</v>
      </c>
      <c r="N19" s="66" t="s">
        <v>822</v>
      </c>
      <c r="O19" s="68" t="s">
        <v>822</v>
      </c>
      <c r="P19" s="2" t="str">
        <f>VLOOKUP(A19,'[3]2023'!$A$6:$AN$112,40,FALSE)</f>
        <v>Returned</v>
      </c>
      <c r="Q19" s="2">
        <v>11</v>
      </c>
      <c r="S19" s="1" t="str">
        <f>VLOOKUP(Q19,[4]Sheet1!$A$4:$C$238,3,FALSE)</f>
        <v>YES</v>
      </c>
      <c r="U19" s="1" t="s">
        <v>560</v>
      </c>
      <c r="V19" s="7" t="s">
        <v>568</v>
      </c>
      <c r="W19" s="2" t="s">
        <v>839</v>
      </c>
      <c r="X19" s="2">
        <f>VLOOKUP(V19,'[6]CFR HEADERS'!$B$8:$HS$108,226,FALSE)</f>
        <v>0</v>
      </c>
      <c r="Z19" s="7" t="str">
        <f t="shared" si="2"/>
        <v>EE011</v>
      </c>
      <c r="AA19" s="67">
        <f>VLOOKUP($Q19,'[7]VAT 2023-24'!$R$6:$AD$103,2,FALSE)</f>
        <v>1</v>
      </c>
      <c r="AB19" s="67">
        <f>VLOOKUP($Q19,'[7]VAT 2023-24'!$R$6:$AD$103,3,FALSE)</f>
        <v>1</v>
      </c>
      <c r="AC19" s="67">
        <f>VLOOKUP($Q19,'[7]VAT 2023-24'!$R$6:$AD$103,4,FALSE)</f>
        <v>1</v>
      </c>
      <c r="AD19" s="67">
        <f>VLOOKUP($Q19,'[7]VAT 2023-24'!$R$6:$AD$103,5,FALSE)</f>
        <v>1</v>
      </c>
      <c r="AE19" s="67">
        <f>VLOOKUP($Q19,'[7]VAT 2023-24'!$R$6:$AD$103,6,FALSE)</f>
        <v>1</v>
      </c>
      <c r="AF19" s="67">
        <f>VLOOKUP($Q19,'[7]VAT 2023-24'!$R$6:$AD$103,7,FALSE)</f>
        <v>1</v>
      </c>
      <c r="AG19" s="67">
        <f>VLOOKUP($Q19,'[7]VAT 2023-24'!$R$6:$AD$103,8,FALSE)</f>
        <v>1</v>
      </c>
      <c r="AH19" s="67">
        <f>VLOOKUP($Q19,'[7]VAT 2023-24'!$R$6:$AD$103,9,FALSE)</f>
        <v>1</v>
      </c>
      <c r="AI19" s="67">
        <f>VLOOKUP($Q19,'[7]VAT 2023-24'!$R$6:$AD$103,10,FALSE)</f>
        <v>1</v>
      </c>
      <c r="AJ19" s="67">
        <f>VLOOKUP($Q19,'[7]VAT 2023-24'!$R$6:$AD$103,11,FALSE)</f>
        <v>1</v>
      </c>
      <c r="AK19" s="67">
        <f>VLOOKUP($Q19,'[7]VAT 2023-24'!$R$6:$AD$103,12,FALSE)</f>
        <v>1</v>
      </c>
      <c r="AL19" s="67">
        <f>VLOOKUP($Q19,'[7]VAT 2023-24'!$R$6:$AD$103,13,FALSE)</f>
        <v>1</v>
      </c>
      <c r="AM19" s="45"/>
      <c r="AN19" s="45" t="s">
        <v>23</v>
      </c>
      <c r="AO19" s="43"/>
      <c r="AP19" s="1" t="e">
        <f>VLOOKUP(AN19,#REF!,5,FALSE)</f>
        <v>#REF!</v>
      </c>
      <c r="AQ19" s="1" t="e">
        <f>VLOOKUP(AO19,#REF!,5,FALSE)</f>
        <v>#REF!</v>
      </c>
      <c r="AR19" s="1"/>
      <c r="AS19" t="str">
        <f>VLOOKUP(Z19,'[8]List of Schools for 22.23'!$A$3:$J$62,10,FALSE)</f>
        <v>YES</v>
      </c>
    </row>
    <row r="20" spans="1:45" x14ac:dyDescent="0.25">
      <c r="A20" s="2">
        <v>12</v>
      </c>
      <c r="B20" s="13" t="s">
        <v>525</v>
      </c>
      <c r="C20" s="1" t="s">
        <v>25</v>
      </c>
      <c r="D20" s="1" t="s">
        <v>26</v>
      </c>
      <c r="E20" s="2">
        <v>12</v>
      </c>
      <c r="F20" t="s">
        <v>837</v>
      </c>
      <c r="G20" t="str">
        <f>VLOOKUP(C20,'[1]Returns 2023'!$B$11:$AV$112,47,FALSE)</f>
        <v>Successful</v>
      </c>
      <c r="K20" s="19" t="s">
        <v>822</v>
      </c>
      <c r="L20" s="19" t="str">
        <f>VLOOKUP(C20,[2]Schools!$A$8:$AK$109,37,FALSE)</f>
        <v>Returned</v>
      </c>
      <c r="N20" s="66" t="s">
        <v>822</v>
      </c>
      <c r="O20" s="68" t="s">
        <v>822</v>
      </c>
      <c r="P20" s="2" t="str">
        <f>VLOOKUP(A20,'[3]2023'!$A$6:$AN$112,40,FALSE)</f>
        <v>Returned</v>
      </c>
      <c r="Q20" s="2">
        <v>12</v>
      </c>
      <c r="S20" s="1" t="str">
        <f>VLOOKUP(Q20,[4]Sheet1!$A$4:$C$238,3,FALSE)</f>
        <v>YES</v>
      </c>
      <c r="U20" s="1" t="str">
        <f>VLOOKUP(Q20,[5]Sheet1!$A$4:$C$237,3,FALSE)</f>
        <v>YES</v>
      </c>
      <c r="V20" s="7" t="s">
        <v>569</v>
      </c>
      <c r="W20" s="2" t="s">
        <v>839</v>
      </c>
      <c r="X20" s="2">
        <f>VLOOKUP(V20,'[6]CFR HEADERS'!$B$8:$HS$108,226,FALSE)</f>
        <v>0</v>
      </c>
      <c r="Z20" s="7" t="str">
        <f t="shared" si="2"/>
        <v>EE012</v>
      </c>
      <c r="AA20" s="67">
        <f>VLOOKUP($Q20,'[7]VAT 2023-24'!$R$6:$AD$103,2,FALSE)</f>
        <v>1</v>
      </c>
      <c r="AB20" s="67">
        <f>VLOOKUP($Q20,'[7]VAT 2023-24'!$R$6:$AD$103,3,FALSE)</f>
        <v>1</v>
      </c>
      <c r="AC20" s="67">
        <f>VLOOKUP($Q20,'[7]VAT 2023-24'!$R$6:$AD$103,4,FALSE)</f>
        <v>1</v>
      </c>
      <c r="AD20" s="67">
        <f>VLOOKUP($Q20,'[7]VAT 2023-24'!$R$6:$AD$103,5,FALSE)</f>
        <v>1</v>
      </c>
      <c r="AE20" s="67">
        <f>VLOOKUP($Q20,'[7]VAT 2023-24'!$R$6:$AD$103,6,FALSE)</f>
        <v>1</v>
      </c>
      <c r="AF20" s="67">
        <f>VLOOKUP($Q20,'[7]VAT 2023-24'!$R$6:$AD$103,7,FALSE)</f>
        <v>1</v>
      </c>
      <c r="AG20" s="67">
        <f>VLOOKUP($Q20,'[7]VAT 2023-24'!$R$6:$AD$103,8,FALSE)</f>
        <v>1</v>
      </c>
      <c r="AH20" s="67">
        <f>VLOOKUP($Q20,'[7]VAT 2023-24'!$R$6:$AD$103,9,FALSE)</f>
        <v>1</v>
      </c>
      <c r="AI20" s="67">
        <f>VLOOKUP($Q20,'[7]VAT 2023-24'!$R$6:$AD$103,10,FALSE)</f>
        <v>1</v>
      </c>
      <c r="AJ20" s="67" t="str">
        <f>VLOOKUP($Q20,'[7]VAT 2023-24'!$R$6:$AD$103,11,FALSE)</f>
        <v/>
      </c>
      <c r="AK20" s="67" t="str">
        <f>VLOOKUP($Q20,'[7]VAT 2023-24'!$R$6:$AD$103,12,FALSE)</f>
        <v/>
      </c>
      <c r="AL20" s="67" t="str">
        <f>VLOOKUP($Q20,'[7]VAT 2023-24'!$R$6:$AD$103,13,FALSE)</f>
        <v/>
      </c>
      <c r="AM20" s="45"/>
      <c r="AN20" s="45" t="s">
        <v>25</v>
      </c>
      <c r="AO20" s="43"/>
      <c r="AP20" s="1" t="e">
        <f>VLOOKUP(AN20,#REF!,5,FALSE)</f>
        <v>#REF!</v>
      </c>
      <c r="AQ20" s="1" t="e">
        <f>VLOOKUP(AO20,#REF!,5,FALSE)</f>
        <v>#REF!</v>
      </c>
      <c r="AR20" s="1"/>
      <c r="AS20" t="str">
        <f>VLOOKUP(Z20,'[8]List of Schools for 22.23'!$A$3:$J$62,10,FALSE)</f>
        <v>YES</v>
      </c>
    </row>
    <row r="21" spans="1:45" x14ac:dyDescent="0.25">
      <c r="A21" s="2">
        <v>13</v>
      </c>
      <c r="B21" s="13" t="s">
        <v>525</v>
      </c>
      <c r="C21" s="1" t="s">
        <v>27</v>
      </c>
      <c r="D21" s="1" t="s">
        <v>28</v>
      </c>
      <c r="E21" s="2">
        <v>13</v>
      </c>
      <c r="F21" t="e">
        <v>#N/A</v>
      </c>
      <c r="G21" t="e">
        <f>VLOOKUP(C21,'[1]Returns 2023'!$B$11:$AV$112,47,FALSE)</f>
        <v>#N/A</v>
      </c>
      <c r="K21" s="19" t="e">
        <v>#N/A</v>
      </c>
      <c r="L21" s="19" t="e">
        <f>VLOOKUP(C21,[2]Schools!$A$8:$AK$109,37,FALSE)</f>
        <v>#N/A</v>
      </c>
      <c r="N21" s="66" t="e">
        <v>#N/A</v>
      </c>
      <c r="O21" s="68" t="e">
        <v>#N/A</v>
      </c>
      <c r="P21" s="2" t="e">
        <f>VLOOKUP(A21,'[3]2023'!$A$6:$AN$112,40,FALSE)</f>
        <v>#N/A</v>
      </c>
      <c r="Q21" s="2">
        <v>13</v>
      </c>
      <c r="S21" s="1" t="str">
        <f>VLOOKUP(Q21,[4]Sheet1!$A$4:$C$238,3,FALSE)</f>
        <v>YES</v>
      </c>
      <c r="U21" s="1">
        <f>VLOOKUP(Q21,[5]Sheet1!$A$4:$C$237,3,FALSE)</f>
        <v>0</v>
      </c>
      <c r="V21" s="7" t="s">
        <v>570</v>
      </c>
      <c r="W21" s="2" t="e">
        <v>#N/A</v>
      </c>
      <c r="X21" s="2" t="e">
        <f>VLOOKUP(V21,'[6]CFR HEADERS'!$B$8:$HS$108,226,FALSE)</f>
        <v>#N/A</v>
      </c>
      <c r="Z21" s="7" t="str">
        <f t="shared" si="2"/>
        <v>EE013</v>
      </c>
      <c r="AA21" s="67" t="e">
        <f>VLOOKUP($Q21,'[7]VAT 2023-24'!$R$6:$AD$103,2,FALSE)</f>
        <v>#N/A</v>
      </c>
      <c r="AB21" s="67" t="e">
        <f>VLOOKUP($Q21,'[7]VAT 2023-24'!$R$6:$AD$103,3,FALSE)</f>
        <v>#N/A</v>
      </c>
      <c r="AC21" s="67" t="e">
        <f>VLOOKUP($Q21,'[7]VAT 2023-24'!$R$6:$AD$103,4,FALSE)</f>
        <v>#N/A</v>
      </c>
      <c r="AD21" s="67" t="e">
        <f>VLOOKUP($Q21,'[7]VAT 2023-24'!$R$6:$AD$103,5,FALSE)</f>
        <v>#N/A</v>
      </c>
      <c r="AE21" s="67" t="e">
        <f>VLOOKUP($Q21,'[7]VAT 2023-24'!$R$6:$AD$103,6,FALSE)</f>
        <v>#N/A</v>
      </c>
      <c r="AF21" s="67" t="e">
        <f>VLOOKUP($Q21,'[7]VAT 2023-24'!$R$6:$AD$103,7,FALSE)</f>
        <v>#N/A</v>
      </c>
      <c r="AG21" s="67" t="e">
        <f>VLOOKUP($Q21,'[7]VAT 2023-24'!$R$6:$AD$103,8,FALSE)</f>
        <v>#N/A</v>
      </c>
      <c r="AH21" s="67" t="e">
        <f>VLOOKUP($Q21,'[7]VAT 2023-24'!$R$6:$AD$103,9,FALSE)</f>
        <v>#N/A</v>
      </c>
      <c r="AI21" s="67" t="e">
        <f>VLOOKUP($Q21,'[7]VAT 2023-24'!$R$6:$AD$103,10,FALSE)</f>
        <v>#N/A</v>
      </c>
      <c r="AJ21" s="67" t="e">
        <f>VLOOKUP($Q21,'[7]VAT 2023-24'!$R$6:$AD$103,11,FALSE)</f>
        <v>#N/A</v>
      </c>
      <c r="AK21" s="67" t="e">
        <f>VLOOKUP($Q21,'[7]VAT 2023-24'!$R$6:$AD$103,12,FALSE)</f>
        <v>#N/A</v>
      </c>
      <c r="AL21" s="67" t="e">
        <f>VLOOKUP($Q21,'[7]VAT 2023-24'!$R$6:$AD$103,13,FALSE)</f>
        <v>#N/A</v>
      </c>
      <c r="AM21" s="45"/>
      <c r="AN21" s="45" t="s">
        <v>27</v>
      </c>
      <c r="AO21" s="43"/>
      <c r="AP21" s="1" t="e">
        <f>VLOOKUP(AN21,#REF!,5,FALSE)</f>
        <v>#REF!</v>
      </c>
      <c r="AQ21" s="1" t="e">
        <f>VLOOKUP(AO21,#REF!,5,FALSE)</f>
        <v>#REF!</v>
      </c>
      <c r="AR21" s="1"/>
      <c r="AS21" t="e">
        <f>VLOOKUP(Z21,'[8]List of Schools for 22.23'!$A$3:$J$62,10,FALSE)</f>
        <v>#N/A</v>
      </c>
    </row>
    <row r="22" spans="1:45" x14ac:dyDescent="0.25">
      <c r="A22" s="2">
        <v>14</v>
      </c>
      <c r="B22" s="13" t="s">
        <v>525</v>
      </c>
      <c r="C22" s="1" t="s">
        <v>29</v>
      </c>
      <c r="D22" s="1" t="s">
        <v>30</v>
      </c>
      <c r="E22" s="2">
        <v>14</v>
      </c>
      <c r="F22" t="e">
        <v>#N/A</v>
      </c>
      <c r="G22" t="e">
        <f>VLOOKUP(C22,'[1]Returns 2023'!$B$11:$AV$112,47,FALSE)</f>
        <v>#N/A</v>
      </c>
      <c r="K22" s="19" t="e">
        <v>#N/A</v>
      </c>
      <c r="L22" s="19" t="e">
        <f>VLOOKUP(C22,[2]Schools!$A$8:$AK$109,37,FALSE)</f>
        <v>#N/A</v>
      </c>
      <c r="N22" s="66" t="e">
        <v>#N/A</v>
      </c>
      <c r="O22" s="68" t="e">
        <v>#N/A</v>
      </c>
      <c r="P22" s="2" t="e">
        <f>VLOOKUP(A22,'[3]2023'!$A$6:$AN$112,40,FALSE)</f>
        <v>#N/A</v>
      </c>
      <c r="Q22" s="2">
        <v>14</v>
      </c>
      <c r="S22" s="1" t="str">
        <f>VLOOKUP(Q22,[4]Sheet1!$A$4:$C$238,3,FALSE)</f>
        <v>YES</v>
      </c>
      <c r="U22" s="1" t="str">
        <f>VLOOKUP(Q22,[5]Sheet1!$A$4:$C$237,3,FALSE)</f>
        <v>YES</v>
      </c>
      <c r="V22" s="7" t="s">
        <v>571</v>
      </c>
      <c r="W22" s="2" t="e">
        <v>#N/A</v>
      </c>
      <c r="X22" s="2" t="e">
        <f>VLOOKUP(V22,'[6]CFR HEADERS'!$B$8:$HS$108,226,FALSE)</f>
        <v>#N/A</v>
      </c>
      <c r="Z22" s="7" t="str">
        <f t="shared" si="2"/>
        <v>EE014</v>
      </c>
      <c r="AA22" s="67" t="e">
        <f>VLOOKUP($Q22,'[7]VAT 2023-24'!$R$6:$AD$103,2,FALSE)</f>
        <v>#N/A</v>
      </c>
      <c r="AB22" s="67" t="e">
        <f>VLOOKUP($Q22,'[7]VAT 2023-24'!$R$6:$AD$103,3,FALSE)</f>
        <v>#N/A</v>
      </c>
      <c r="AC22" s="67" t="e">
        <f>VLOOKUP($Q22,'[7]VAT 2023-24'!$R$6:$AD$103,4,FALSE)</f>
        <v>#N/A</v>
      </c>
      <c r="AD22" s="67" t="e">
        <f>VLOOKUP($Q22,'[7]VAT 2023-24'!$R$6:$AD$103,5,FALSE)</f>
        <v>#N/A</v>
      </c>
      <c r="AE22" s="67" t="e">
        <f>VLOOKUP($Q22,'[7]VAT 2023-24'!$R$6:$AD$103,6,FALSE)</f>
        <v>#N/A</v>
      </c>
      <c r="AF22" s="67" t="e">
        <f>VLOOKUP($Q22,'[7]VAT 2023-24'!$R$6:$AD$103,7,FALSE)</f>
        <v>#N/A</v>
      </c>
      <c r="AG22" s="67" t="e">
        <f>VLOOKUP($Q22,'[7]VAT 2023-24'!$R$6:$AD$103,8,FALSE)</f>
        <v>#N/A</v>
      </c>
      <c r="AH22" s="67" t="e">
        <f>VLOOKUP($Q22,'[7]VAT 2023-24'!$R$6:$AD$103,9,FALSE)</f>
        <v>#N/A</v>
      </c>
      <c r="AI22" s="67" t="e">
        <f>VLOOKUP($Q22,'[7]VAT 2023-24'!$R$6:$AD$103,10,FALSE)</f>
        <v>#N/A</v>
      </c>
      <c r="AJ22" s="67" t="e">
        <f>VLOOKUP($Q22,'[7]VAT 2023-24'!$R$6:$AD$103,11,FALSE)</f>
        <v>#N/A</v>
      </c>
      <c r="AK22" s="67" t="e">
        <f>VLOOKUP($Q22,'[7]VAT 2023-24'!$R$6:$AD$103,12,FALSE)</f>
        <v>#N/A</v>
      </c>
      <c r="AL22" s="67" t="e">
        <f>VLOOKUP($Q22,'[7]VAT 2023-24'!$R$6:$AD$103,13,FALSE)</f>
        <v>#N/A</v>
      </c>
      <c r="AM22" s="45"/>
      <c r="AN22" s="45" t="s">
        <v>29</v>
      </c>
      <c r="AO22" s="43"/>
      <c r="AP22" s="1" t="e">
        <f>VLOOKUP(AN22,#REF!,5,FALSE)</f>
        <v>#REF!</v>
      </c>
      <c r="AQ22" s="1" t="e">
        <f>VLOOKUP(AO22,#REF!,5,FALSE)</f>
        <v>#REF!</v>
      </c>
      <c r="AR22" s="1"/>
      <c r="AS22" t="e">
        <f>VLOOKUP(Z22,'[8]List of Schools for 22.23'!$A$3:$J$62,10,FALSE)</f>
        <v>#N/A</v>
      </c>
    </row>
    <row r="23" spans="1:45" x14ac:dyDescent="0.25">
      <c r="A23" s="2">
        <v>15</v>
      </c>
      <c r="B23" s="13" t="s">
        <v>525</v>
      </c>
      <c r="C23" s="1" t="s">
        <v>31</v>
      </c>
      <c r="D23" s="1" t="s">
        <v>32</v>
      </c>
      <c r="E23" s="2">
        <v>15</v>
      </c>
      <c r="F23" t="e">
        <v>#N/A</v>
      </c>
      <c r="G23" t="e">
        <f>VLOOKUP(C23,'[1]Returns 2023'!$B$11:$AV$112,47,FALSE)</f>
        <v>#N/A</v>
      </c>
      <c r="K23" s="19" t="e">
        <v>#N/A</v>
      </c>
      <c r="L23" s="19" t="e">
        <f>VLOOKUP(C23,[2]Schools!$A$8:$AK$109,37,FALSE)</f>
        <v>#N/A</v>
      </c>
      <c r="N23" s="66" t="e">
        <v>#N/A</v>
      </c>
      <c r="O23" s="68" t="e">
        <v>#N/A</v>
      </c>
      <c r="P23" s="2" t="e">
        <f>VLOOKUP(A23,'[3]2023'!$A$6:$AN$112,40,FALSE)</f>
        <v>#N/A</v>
      </c>
      <c r="Q23" s="2">
        <v>15</v>
      </c>
      <c r="S23" s="1" t="str">
        <f>VLOOKUP(Q23,[4]Sheet1!$A$4:$C$238,3,FALSE)</f>
        <v>YES</v>
      </c>
      <c r="U23" s="1">
        <f>VLOOKUP(Q23,[5]Sheet1!$A$4:$C$237,3,FALSE)</f>
        <v>0</v>
      </c>
      <c r="V23" s="7" t="s">
        <v>572</v>
      </c>
      <c r="W23" s="2" t="e">
        <v>#N/A</v>
      </c>
      <c r="X23" s="2" t="e">
        <f>VLOOKUP(V23,'[6]CFR HEADERS'!$B$8:$HS$108,226,FALSE)</f>
        <v>#N/A</v>
      </c>
      <c r="Z23" s="7" t="str">
        <f t="shared" si="2"/>
        <v>EE015</v>
      </c>
      <c r="AA23" s="67" t="e">
        <f>VLOOKUP($Q23,'[7]VAT 2023-24'!$R$6:$AD$103,2,FALSE)</f>
        <v>#N/A</v>
      </c>
      <c r="AB23" s="67" t="e">
        <f>VLOOKUP($Q23,'[7]VAT 2023-24'!$R$6:$AD$103,3,FALSE)</f>
        <v>#N/A</v>
      </c>
      <c r="AC23" s="67" t="e">
        <f>VLOOKUP($Q23,'[7]VAT 2023-24'!$R$6:$AD$103,4,FALSE)</f>
        <v>#N/A</v>
      </c>
      <c r="AD23" s="67" t="e">
        <f>VLOOKUP($Q23,'[7]VAT 2023-24'!$R$6:$AD$103,5,FALSE)</f>
        <v>#N/A</v>
      </c>
      <c r="AE23" s="67" t="e">
        <f>VLOOKUP($Q23,'[7]VAT 2023-24'!$R$6:$AD$103,6,FALSE)</f>
        <v>#N/A</v>
      </c>
      <c r="AF23" s="67" t="e">
        <f>VLOOKUP($Q23,'[7]VAT 2023-24'!$R$6:$AD$103,7,FALSE)</f>
        <v>#N/A</v>
      </c>
      <c r="AG23" s="67" t="e">
        <f>VLOOKUP($Q23,'[7]VAT 2023-24'!$R$6:$AD$103,8,FALSE)</f>
        <v>#N/A</v>
      </c>
      <c r="AH23" s="67" t="e">
        <f>VLOOKUP($Q23,'[7]VAT 2023-24'!$R$6:$AD$103,9,FALSE)</f>
        <v>#N/A</v>
      </c>
      <c r="AI23" s="67" t="e">
        <f>VLOOKUP($Q23,'[7]VAT 2023-24'!$R$6:$AD$103,10,FALSE)</f>
        <v>#N/A</v>
      </c>
      <c r="AJ23" s="67" t="e">
        <f>VLOOKUP($Q23,'[7]VAT 2023-24'!$R$6:$AD$103,11,FALSE)</f>
        <v>#N/A</v>
      </c>
      <c r="AK23" s="67" t="e">
        <f>VLOOKUP($Q23,'[7]VAT 2023-24'!$R$6:$AD$103,12,FALSE)</f>
        <v>#N/A</v>
      </c>
      <c r="AL23" s="67" t="e">
        <f>VLOOKUP($Q23,'[7]VAT 2023-24'!$R$6:$AD$103,13,FALSE)</f>
        <v>#N/A</v>
      </c>
      <c r="AM23" s="45"/>
      <c r="AN23" s="45" t="s">
        <v>31</v>
      </c>
      <c r="AO23" s="43"/>
      <c r="AP23" s="1" t="e">
        <f>VLOOKUP(AN23,#REF!,5,FALSE)</f>
        <v>#REF!</v>
      </c>
      <c r="AQ23" s="1" t="e">
        <f>VLOOKUP(AO23,#REF!,5,FALSE)</f>
        <v>#REF!</v>
      </c>
      <c r="AR23" s="1"/>
      <c r="AS23" t="e">
        <f>VLOOKUP(Z23,'[8]List of Schools for 22.23'!$A$3:$J$62,10,FALSE)</f>
        <v>#N/A</v>
      </c>
    </row>
    <row r="24" spans="1:45" x14ac:dyDescent="0.25">
      <c r="A24" s="2">
        <v>16</v>
      </c>
      <c r="B24" s="13" t="s">
        <v>525</v>
      </c>
      <c r="C24" s="1" t="s">
        <v>33</v>
      </c>
      <c r="D24" s="1" t="s">
        <v>34</v>
      </c>
      <c r="E24" s="2">
        <v>16</v>
      </c>
      <c r="F24" t="e">
        <v>#N/A</v>
      </c>
      <c r="G24" t="e">
        <f>VLOOKUP(C24,'[1]Returns 2023'!$B$11:$AV$112,47,FALSE)</f>
        <v>#N/A</v>
      </c>
      <c r="K24" s="19" t="e">
        <v>#N/A</v>
      </c>
      <c r="L24" s="19" t="e">
        <f>VLOOKUP(C24,[2]Schools!$A$8:$AK$109,37,FALSE)</f>
        <v>#N/A</v>
      </c>
      <c r="N24" s="66" t="e">
        <v>#N/A</v>
      </c>
      <c r="O24" s="68" t="e">
        <v>#N/A</v>
      </c>
      <c r="P24" s="2" t="e">
        <f>VLOOKUP(A24,'[3]2023'!$A$6:$AN$112,40,FALSE)</f>
        <v>#N/A</v>
      </c>
      <c r="Q24" s="2">
        <v>16</v>
      </c>
      <c r="S24" s="1" t="str">
        <f>VLOOKUP(Q24,[4]Sheet1!$A$4:$C$238,3,FALSE)</f>
        <v>YES</v>
      </c>
      <c r="U24" s="1">
        <f>VLOOKUP(Q24,[5]Sheet1!$A$4:$C$237,3,FALSE)</f>
        <v>0</v>
      </c>
      <c r="V24" s="7" t="s">
        <v>573</v>
      </c>
      <c r="W24" s="2" t="e">
        <v>#N/A</v>
      </c>
      <c r="X24" s="2" t="e">
        <f>VLOOKUP(V24,'[6]CFR HEADERS'!$B$8:$HS$108,226,FALSE)</f>
        <v>#N/A</v>
      </c>
      <c r="Z24" s="7" t="str">
        <f t="shared" si="2"/>
        <v>EE016</v>
      </c>
      <c r="AA24" s="67" t="e">
        <f>VLOOKUP($Q24,'[7]VAT 2023-24'!$R$6:$AD$103,2,FALSE)</f>
        <v>#N/A</v>
      </c>
      <c r="AB24" s="67" t="e">
        <f>VLOOKUP($Q24,'[7]VAT 2023-24'!$R$6:$AD$103,3,FALSE)</f>
        <v>#N/A</v>
      </c>
      <c r="AC24" s="67" t="e">
        <f>VLOOKUP($Q24,'[7]VAT 2023-24'!$R$6:$AD$103,4,FALSE)</f>
        <v>#N/A</v>
      </c>
      <c r="AD24" s="67" t="e">
        <f>VLOOKUP($Q24,'[7]VAT 2023-24'!$R$6:$AD$103,5,FALSE)</f>
        <v>#N/A</v>
      </c>
      <c r="AE24" s="67" t="e">
        <f>VLOOKUP($Q24,'[7]VAT 2023-24'!$R$6:$AD$103,6,FALSE)</f>
        <v>#N/A</v>
      </c>
      <c r="AF24" s="67" t="e">
        <f>VLOOKUP($Q24,'[7]VAT 2023-24'!$R$6:$AD$103,7,FALSE)</f>
        <v>#N/A</v>
      </c>
      <c r="AG24" s="67" t="e">
        <f>VLOOKUP($Q24,'[7]VAT 2023-24'!$R$6:$AD$103,8,FALSE)</f>
        <v>#N/A</v>
      </c>
      <c r="AH24" s="67" t="e">
        <f>VLOOKUP($Q24,'[7]VAT 2023-24'!$R$6:$AD$103,9,FALSE)</f>
        <v>#N/A</v>
      </c>
      <c r="AI24" s="67" t="e">
        <f>VLOOKUP($Q24,'[7]VAT 2023-24'!$R$6:$AD$103,10,FALSE)</f>
        <v>#N/A</v>
      </c>
      <c r="AJ24" s="67" t="e">
        <f>VLOOKUP($Q24,'[7]VAT 2023-24'!$R$6:$AD$103,11,FALSE)</f>
        <v>#N/A</v>
      </c>
      <c r="AK24" s="67" t="e">
        <f>VLOOKUP($Q24,'[7]VAT 2023-24'!$R$6:$AD$103,12,FALSE)</f>
        <v>#N/A</v>
      </c>
      <c r="AL24" s="67" t="e">
        <f>VLOOKUP($Q24,'[7]VAT 2023-24'!$R$6:$AD$103,13,FALSE)</f>
        <v>#N/A</v>
      </c>
      <c r="AM24" s="45"/>
      <c r="AN24" s="45" t="s">
        <v>33</v>
      </c>
      <c r="AO24" s="43"/>
      <c r="AP24" s="1" t="e">
        <f>VLOOKUP(AN24,#REF!,5,FALSE)</f>
        <v>#REF!</v>
      </c>
      <c r="AQ24" s="1" t="e">
        <f>VLOOKUP(AO24,#REF!,5,FALSE)</f>
        <v>#REF!</v>
      </c>
      <c r="AR24" s="1"/>
      <c r="AS24" t="e">
        <f>VLOOKUP(Z24,'[8]List of Schools for 22.23'!$A$3:$J$62,10,FALSE)</f>
        <v>#N/A</v>
      </c>
    </row>
    <row r="25" spans="1:45" x14ac:dyDescent="0.25">
      <c r="A25" s="2">
        <v>17</v>
      </c>
      <c r="B25" s="13" t="s">
        <v>525</v>
      </c>
      <c r="C25" s="1" t="s">
        <v>35</v>
      </c>
      <c r="D25" s="1" t="s">
        <v>36</v>
      </c>
      <c r="E25" s="2">
        <v>17</v>
      </c>
      <c r="F25" t="s">
        <v>837</v>
      </c>
      <c r="G25" t="str">
        <f>VLOOKUP(C25,'[1]Returns 2023'!$B$11:$AV$112,47,FALSE)</f>
        <v>Successful</v>
      </c>
      <c r="K25" s="19" t="s">
        <v>822</v>
      </c>
      <c r="L25" s="19" t="str">
        <f>VLOOKUP(C25,[2]Schools!$A$8:$AK$109,37,FALSE)</f>
        <v>Returned</v>
      </c>
      <c r="N25" s="66">
        <v>0</v>
      </c>
      <c r="O25" s="68" t="s">
        <v>822</v>
      </c>
      <c r="P25" s="2" t="str">
        <f>VLOOKUP(A25,'[3]2023'!$A$6:$AN$112,40,FALSE)</f>
        <v>Returned</v>
      </c>
      <c r="Q25" s="2">
        <v>17</v>
      </c>
      <c r="S25" s="1" t="str">
        <f>VLOOKUP(Q25,[4]Sheet1!$A$4:$C$238,3,FALSE)</f>
        <v>YES</v>
      </c>
      <c r="U25" s="1">
        <f>VLOOKUP(Q25,[5]Sheet1!$A$4:$C$237,3,FALSE)</f>
        <v>0</v>
      </c>
      <c r="V25" s="7" t="s">
        <v>574</v>
      </c>
      <c r="W25" s="2">
        <v>0</v>
      </c>
      <c r="X25" s="2">
        <f>VLOOKUP(V25,'[6]CFR HEADERS'!$B$8:$HS$108,226,FALSE)</f>
        <v>0</v>
      </c>
      <c r="Z25" s="7" t="str">
        <f t="shared" si="2"/>
        <v>EE017</v>
      </c>
      <c r="AA25" s="67">
        <f>VLOOKUP($Q25,'[7]VAT 2023-24'!$R$6:$AD$103,2,FALSE)</f>
        <v>1</v>
      </c>
      <c r="AB25" s="67">
        <f>VLOOKUP($Q25,'[7]VAT 2023-24'!$R$6:$AD$103,3,FALSE)</f>
        <v>1</v>
      </c>
      <c r="AC25" s="67">
        <f>VLOOKUP($Q25,'[7]VAT 2023-24'!$R$6:$AD$103,4,FALSE)</f>
        <v>1</v>
      </c>
      <c r="AD25" s="67">
        <f>VLOOKUP($Q25,'[7]VAT 2023-24'!$R$6:$AD$103,5,FALSE)</f>
        <v>1</v>
      </c>
      <c r="AE25" s="67">
        <f>VLOOKUP($Q25,'[7]VAT 2023-24'!$R$6:$AD$103,6,FALSE)</f>
        <v>1</v>
      </c>
      <c r="AF25" s="67">
        <f>VLOOKUP($Q25,'[7]VAT 2023-24'!$R$6:$AD$103,7,FALSE)</f>
        <v>1</v>
      </c>
      <c r="AG25" s="67">
        <f>VLOOKUP($Q25,'[7]VAT 2023-24'!$R$6:$AD$103,8,FALSE)</f>
        <v>1</v>
      </c>
      <c r="AH25" s="67">
        <f>VLOOKUP($Q25,'[7]VAT 2023-24'!$R$6:$AD$103,9,FALSE)</f>
        <v>1</v>
      </c>
      <c r="AI25" s="67">
        <f>VLOOKUP($Q25,'[7]VAT 2023-24'!$R$6:$AD$103,10,FALSE)</f>
        <v>1</v>
      </c>
      <c r="AJ25" s="67" t="str">
        <f>VLOOKUP($Q25,'[7]VAT 2023-24'!$R$6:$AD$103,11,FALSE)</f>
        <v/>
      </c>
      <c r="AK25" s="67" t="str">
        <f>VLOOKUP($Q25,'[7]VAT 2023-24'!$R$6:$AD$103,12,FALSE)</f>
        <v/>
      </c>
      <c r="AL25" s="67" t="str">
        <f>VLOOKUP($Q25,'[7]VAT 2023-24'!$R$6:$AD$103,13,FALSE)</f>
        <v/>
      </c>
      <c r="AM25" s="45"/>
      <c r="AN25" s="45" t="s">
        <v>35</v>
      </c>
      <c r="AO25" s="43"/>
      <c r="AP25" s="1" t="e">
        <f>VLOOKUP(AN25,#REF!,5,FALSE)</f>
        <v>#REF!</v>
      </c>
      <c r="AQ25" s="1" t="e">
        <f>VLOOKUP(AO25,#REF!,5,FALSE)</f>
        <v>#REF!</v>
      </c>
      <c r="AR25" s="1"/>
      <c r="AS25" t="e">
        <f>VLOOKUP(Z25,'[8]List of Schools for 22.23'!$A$3:$J$62,10,FALSE)</f>
        <v>#N/A</v>
      </c>
    </row>
    <row r="26" spans="1:45" x14ac:dyDescent="0.25">
      <c r="A26" s="2">
        <v>19</v>
      </c>
      <c r="B26" s="13" t="s">
        <v>525</v>
      </c>
      <c r="C26" s="1" t="s">
        <v>37</v>
      </c>
      <c r="D26" s="1" t="s">
        <v>38</v>
      </c>
      <c r="E26" s="2">
        <v>19</v>
      </c>
      <c r="F26" t="s">
        <v>837</v>
      </c>
      <c r="G26" t="str">
        <f>VLOOKUP(C26,'[1]Returns 2023'!$B$11:$AV$112,47,FALSE)</f>
        <v>Successful</v>
      </c>
      <c r="K26" s="19" t="s">
        <v>822</v>
      </c>
      <c r="L26" s="19" t="str">
        <f>VLOOKUP(C26,[2]Schools!$A$8:$AK$109,37,FALSE)</f>
        <v>Returned</v>
      </c>
      <c r="N26" s="66" t="s">
        <v>822</v>
      </c>
      <c r="O26" s="68" t="s">
        <v>822</v>
      </c>
      <c r="P26" s="2" t="str">
        <f>VLOOKUP(A26,'[3]2023'!$A$6:$AN$112,40,FALSE)</f>
        <v>Returned</v>
      </c>
      <c r="Q26" s="2">
        <v>19</v>
      </c>
      <c r="S26" s="1" t="str">
        <f>VLOOKUP(Q26,[4]Sheet1!$A$4:$C$238,3,FALSE)</f>
        <v>YES</v>
      </c>
      <c r="U26" s="1" t="str">
        <f>VLOOKUP(Q26,[5]Sheet1!$A$4:$C$237,3,FALSE)</f>
        <v>YES</v>
      </c>
      <c r="V26" s="7" t="s">
        <v>575</v>
      </c>
      <c r="W26" s="2" t="s">
        <v>839</v>
      </c>
      <c r="X26" s="2">
        <f>VLOOKUP(V26,'[6]CFR HEADERS'!$B$8:$HS$108,226,FALSE)</f>
        <v>0</v>
      </c>
      <c r="Z26" s="7" t="str">
        <f t="shared" si="2"/>
        <v>EE019</v>
      </c>
      <c r="AA26" s="67">
        <f>VLOOKUP($Q26,'[7]VAT 2023-24'!$R$6:$AD$103,2,FALSE)</f>
        <v>1</v>
      </c>
      <c r="AB26" s="67">
        <f>VLOOKUP($Q26,'[7]VAT 2023-24'!$R$6:$AD$103,3,FALSE)</f>
        <v>1</v>
      </c>
      <c r="AC26" s="67">
        <f>VLOOKUP($Q26,'[7]VAT 2023-24'!$R$6:$AD$103,4,FALSE)</f>
        <v>1</v>
      </c>
      <c r="AD26" s="67">
        <f>VLOOKUP($Q26,'[7]VAT 2023-24'!$R$6:$AD$103,5,FALSE)</f>
        <v>1</v>
      </c>
      <c r="AE26" s="67">
        <f>VLOOKUP($Q26,'[7]VAT 2023-24'!$R$6:$AD$103,6,FALSE)</f>
        <v>1</v>
      </c>
      <c r="AF26" s="67">
        <f>VLOOKUP($Q26,'[7]VAT 2023-24'!$R$6:$AD$103,7,FALSE)</f>
        <v>1</v>
      </c>
      <c r="AG26" s="67">
        <f>VLOOKUP($Q26,'[7]VAT 2023-24'!$R$6:$AD$103,8,FALSE)</f>
        <v>1</v>
      </c>
      <c r="AH26" s="67">
        <f>VLOOKUP($Q26,'[7]VAT 2023-24'!$R$6:$AD$103,9,FALSE)</f>
        <v>1</v>
      </c>
      <c r="AI26" s="67">
        <f>VLOOKUP($Q26,'[7]VAT 2023-24'!$R$6:$AD$103,10,FALSE)</f>
        <v>1</v>
      </c>
      <c r="AJ26" s="67">
        <f>VLOOKUP($Q26,'[7]VAT 2023-24'!$R$6:$AD$103,11,FALSE)</f>
        <v>1</v>
      </c>
      <c r="AK26" s="67" t="str">
        <f>VLOOKUP($Q26,'[7]VAT 2023-24'!$R$6:$AD$103,12,FALSE)</f>
        <v/>
      </c>
      <c r="AL26" s="67" t="str">
        <f>VLOOKUP($Q26,'[7]VAT 2023-24'!$R$6:$AD$103,13,FALSE)</f>
        <v/>
      </c>
      <c r="AM26" s="45"/>
      <c r="AN26" s="45" t="s">
        <v>37</v>
      </c>
      <c r="AO26" s="43"/>
      <c r="AP26" s="1" t="e">
        <f>VLOOKUP(AN26,#REF!,5,FALSE)</f>
        <v>#REF!</v>
      </c>
      <c r="AQ26" s="1" t="e">
        <f>VLOOKUP(AO26,#REF!,5,FALSE)</f>
        <v>#REF!</v>
      </c>
      <c r="AR26" s="1"/>
      <c r="AS26" t="str">
        <f>VLOOKUP(Z26,'[8]List of Schools for 22.23'!$A$3:$J$62,10,FALSE)</f>
        <v>YES</v>
      </c>
    </row>
    <row r="27" spans="1:45" x14ac:dyDescent="0.25">
      <c r="A27" s="2">
        <v>20</v>
      </c>
      <c r="B27" s="13" t="s">
        <v>525</v>
      </c>
      <c r="C27" s="1" t="s">
        <v>39</v>
      </c>
      <c r="D27" s="1" t="s">
        <v>40</v>
      </c>
      <c r="E27" s="2">
        <v>20</v>
      </c>
      <c r="F27" t="e">
        <v>#N/A</v>
      </c>
      <c r="G27" t="e">
        <f>VLOOKUP(C27,'[1]Returns 2023'!$B$11:$AV$112,47,FALSE)</f>
        <v>#N/A</v>
      </c>
      <c r="K27" s="19" t="e">
        <v>#N/A</v>
      </c>
      <c r="L27" s="19" t="e">
        <f>VLOOKUP(C27,[2]Schools!$A$8:$AK$109,37,FALSE)</f>
        <v>#N/A</v>
      </c>
      <c r="N27" s="66" t="e">
        <v>#N/A</v>
      </c>
      <c r="O27" s="68" t="e">
        <v>#N/A</v>
      </c>
      <c r="P27" s="2" t="e">
        <f>VLOOKUP(A27,'[3]2023'!$A$6:$AN$112,40,FALSE)</f>
        <v>#N/A</v>
      </c>
      <c r="Q27" s="2">
        <v>20</v>
      </c>
      <c r="S27" s="1" t="str">
        <f>VLOOKUP(Q27,[4]Sheet1!$A$4:$C$238,3,FALSE)</f>
        <v>YES</v>
      </c>
      <c r="U27" s="1">
        <f>VLOOKUP(Q27,[5]Sheet1!$A$4:$C$237,3,FALSE)</f>
        <v>0</v>
      </c>
      <c r="V27" s="7" t="s">
        <v>576</v>
      </c>
      <c r="W27" s="2" t="e">
        <v>#N/A</v>
      </c>
      <c r="X27" s="2" t="e">
        <f>VLOOKUP(V27,'[6]CFR HEADERS'!$B$8:$HS$108,226,FALSE)</f>
        <v>#N/A</v>
      </c>
      <c r="Z27" s="7" t="str">
        <f t="shared" si="2"/>
        <v>EE020</v>
      </c>
      <c r="AA27" s="67" t="e">
        <f>VLOOKUP($Q27,'[7]VAT 2023-24'!$R$6:$AD$103,2,FALSE)</f>
        <v>#N/A</v>
      </c>
      <c r="AB27" s="67" t="e">
        <f>VLOOKUP($Q27,'[7]VAT 2023-24'!$R$6:$AD$103,3,FALSE)</f>
        <v>#N/A</v>
      </c>
      <c r="AC27" s="67" t="e">
        <f>VLOOKUP($Q27,'[7]VAT 2023-24'!$R$6:$AD$103,4,FALSE)</f>
        <v>#N/A</v>
      </c>
      <c r="AD27" s="67" t="e">
        <f>VLOOKUP($Q27,'[7]VAT 2023-24'!$R$6:$AD$103,5,FALSE)</f>
        <v>#N/A</v>
      </c>
      <c r="AE27" s="67" t="e">
        <f>VLOOKUP($Q27,'[7]VAT 2023-24'!$R$6:$AD$103,6,FALSE)</f>
        <v>#N/A</v>
      </c>
      <c r="AF27" s="67" t="e">
        <f>VLOOKUP($Q27,'[7]VAT 2023-24'!$R$6:$AD$103,7,FALSE)</f>
        <v>#N/A</v>
      </c>
      <c r="AG27" s="67" t="e">
        <f>VLOOKUP($Q27,'[7]VAT 2023-24'!$R$6:$AD$103,8,FALSE)</f>
        <v>#N/A</v>
      </c>
      <c r="AH27" s="67" t="e">
        <f>VLOOKUP($Q27,'[7]VAT 2023-24'!$R$6:$AD$103,9,FALSE)</f>
        <v>#N/A</v>
      </c>
      <c r="AI27" s="67" t="e">
        <f>VLOOKUP($Q27,'[7]VAT 2023-24'!$R$6:$AD$103,10,FALSE)</f>
        <v>#N/A</v>
      </c>
      <c r="AJ27" s="67" t="e">
        <f>VLOOKUP($Q27,'[7]VAT 2023-24'!$R$6:$AD$103,11,FALSE)</f>
        <v>#N/A</v>
      </c>
      <c r="AK27" s="67" t="e">
        <f>VLOOKUP($Q27,'[7]VAT 2023-24'!$R$6:$AD$103,12,FALSE)</f>
        <v>#N/A</v>
      </c>
      <c r="AL27" s="67" t="e">
        <f>VLOOKUP($Q27,'[7]VAT 2023-24'!$R$6:$AD$103,13,FALSE)</f>
        <v>#N/A</v>
      </c>
      <c r="AM27" s="45"/>
      <c r="AN27" s="45" t="s">
        <v>39</v>
      </c>
      <c r="AO27" s="43"/>
      <c r="AP27" s="1" t="e">
        <f>VLOOKUP(AN27,#REF!,5,FALSE)</f>
        <v>#REF!</v>
      </c>
      <c r="AQ27" s="1" t="e">
        <f>VLOOKUP(AO27,#REF!,5,FALSE)</f>
        <v>#REF!</v>
      </c>
      <c r="AR27" s="1"/>
      <c r="AS27" t="e">
        <f>VLOOKUP(Z27,'[8]List of Schools for 22.23'!$A$3:$J$62,10,FALSE)</f>
        <v>#N/A</v>
      </c>
    </row>
    <row r="28" spans="1:45" x14ac:dyDescent="0.25">
      <c r="A28" s="2">
        <v>22</v>
      </c>
      <c r="B28" s="13" t="s">
        <v>525</v>
      </c>
      <c r="C28" s="1" t="s">
        <v>41</v>
      </c>
      <c r="D28" s="1" t="s">
        <v>42</v>
      </c>
      <c r="E28" s="2">
        <v>22</v>
      </c>
      <c r="F28" t="s">
        <v>837</v>
      </c>
      <c r="G28" t="str">
        <f>VLOOKUP(C28,'[1]Returns 2023'!$B$11:$AV$112,47,FALSE)</f>
        <v>Successful</v>
      </c>
      <c r="K28" s="19" t="s">
        <v>822</v>
      </c>
      <c r="L28" s="19" t="str">
        <f>VLOOKUP(C28,[2]Schools!$A$8:$AK$109,37,FALSE)</f>
        <v>Returned</v>
      </c>
      <c r="N28" s="66" t="s">
        <v>822</v>
      </c>
      <c r="O28" s="68" t="s">
        <v>822</v>
      </c>
      <c r="P28" s="2" t="str">
        <f>VLOOKUP(A28,'[3]2023'!$A$6:$AN$112,40,FALSE)</f>
        <v>Returned</v>
      </c>
      <c r="Q28" s="2">
        <v>22</v>
      </c>
      <c r="S28" s="1" t="str">
        <f>VLOOKUP(Q28,[4]Sheet1!$A$4:$C$238,3,FALSE)</f>
        <v>YES</v>
      </c>
      <c r="U28" s="1" t="str">
        <f>VLOOKUP(Q28,[5]Sheet1!$A$4:$C$237,3,FALSE)</f>
        <v>YES</v>
      </c>
      <c r="V28" s="7" t="s">
        <v>577</v>
      </c>
      <c r="W28" s="2" t="s">
        <v>839</v>
      </c>
      <c r="X28" s="2">
        <f>VLOOKUP(V28,'[6]CFR HEADERS'!$B$8:$HS$108,226,FALSE)</f>
        <v>0</v>
      </c>
      <c r="Z28" s="7" t="str">
        <f t="shared" si="2"/>
        <v>EE022</v>
      </c>
      <c r="AA28" s="67">
        <f>VLOOKUP($Q28,'[7]VAT 2023-24'!$R$6:$AD$103,2,FALSE)</f>
        <v>1</v>
      </c>
      <c r="AB28" s="67">
        <f>VLOOKUP($Q28,'[7]VAT 2023-24'!$R$6:$AD$103,3,FALSE)</f>
        <v>1</v>
      </c>
      <c r="AC28" s="67">
        <f>VLOOKUP($Q28,'[7]VAT 2023-24'!$R$6:$AD$103,4,FALSE)</f>
        <v>1</v>
      </c>
      <c r="AD28" s="67">
        <f>VLOOKUP($Q28,'[7]VAT 2023-24'!$R$6:$AD$103,5,FALSE)</f>
        <v>1</v>
      </c>
      <c r="AE28" s="67">
        <f>VLOOKUP($Q28,'[7]VAT 2023-24'!$R$6:$AD$103,6,FALSE)</f>
        <v>1</v>
      </c>
      <c r="AF28" s="67">
        <f>VLOOKUP($Q28,'[7]VAT 2023-24'!$R$6:$AD$103,7,FALSE)</f>
        <v>1</v>
      </c>
      <c r="AG28" s="67">
        <f>VLOOKUP($Q28,'[7]VAT 2023-24'!$R$6:$AD$103,8,FALSE)</f>
        <v>1</v>
      </c>
      <c r="AH28" s="67">
        <f>VLOOKUP($Q28,'[7]VAT 2023-24'!$R$6:$AD$103,9,FALSE)</f>
        <v>1</v>
      </c>
      <c r="AI28" s="67">
        <f>VLOOKUP($Q28,'[7]VAT 2023-24'!$R$6:$AD$103,10,FALSE)</f>
        <v>1</v>
      </c>
      <c r="AJ28" s="67">
        <f>VLOOKUP($Q28,'[7]VAT 2023-24'!$R$6:$AD$103,11,FALSE)</f>
        <v>1</v>
      </c>
      <c r="AK28" s="67" t="str">
        <f>VLOOKUP($Q28,'[7]VAT 2023-24'!$R$6:$AD$103,12,FALSE)</f>
        <v/>
      </c>
      <c r="AL28" s="67" t="str">
        <f>VLOOKUP($Q28,'[7]VAT 2023-24'!$R$6:$AD$103,13,FALSE)</f>
        <v/>
      </c>
      <c r="AM28" s="45"/>
      <c r="AN28" s="45" t="s">
        <v>41</v>
      </c>
      <c r="AO28" s="43"/>
      <c r="AP28" s="1" t="e">
        <f>VLOOKUP(AN28,#REF!,5,FALSE)</f>
        <v>#REF!</v>
      </c>
      <c r="AQ28" s="1" t="e">
        <f>VLOOKUP(AO28,#REF!,5,FALSE)</f>
        <v>#REF!</v>
      </c>
      <c r="AR28" s="1"/>
      <c r="AS28" t="e">
        <f>VLOOKUP(Z28,'[8]List of Schools for 22.23'!$A$3:$J$62,10,FALSE)</f>
        <v>#N/A</v>
      </c>
    </row>
    <row r="29" spans="1:45" x14ac:dyDescent="0.25">
      <c r="A29" s="2">
        <v>23</v>
      </c>
      <c r="B29" s="13" t="s">
        <v>525</v>
      </c>
      <c r="C29" s="1" t="s">
        <v>43</v>
      </c>
      <c r="D29" s="1" t="s">
        <v>44</v>
      </c>
      <c r="E29" s="2">
        <v>23</v>
      </c>
      <c r="F29" t="e">
        <v>#N/A</v>
      </c>
      <c r="G29" t="e">
        <f>VLOOKUP(C29,'[1]Returns 2023'!$B$11:$AV$112,47,FALSE)</f>
        <v>#N/A</v>
      </c>
      <c r="K29" s="19" t="e">
        <v>#N/A</v>
      </c>
      <c r="L29" s="19" t="e">
        <f>VLOOKUP(C29,[2]Schools!$A$8:$AK$109,37,FALSE)</f>
        <v>#N/A</v>
      </c>
      <c r="N29" s="66" t="e">
        <v>#N/A</v>
      </c>
      <c r="O29" s="68" t="e">
        <v>#N/A</v>
      </c>
      <c r="P29" s="2" t="e">
        <f>VLOOKUP(A29,'[3]2023'!$A$6:$AN$112,40,FALSE)</f>
        <v>#N/A</v>
      </c>
      <c r="Q29" s="2">
        <v>23</v>
      </c>
      <c r="S29" s="1" t="str">
        <f>VLOOKUP(Q29,[4]Sheet1!$A$4:$C$238,3,FALSE)</f>
        <v>YES</v>
      </c>
      <c r="U29" s="1">
        <f>VLOOKUP(Q29,[5]Sheet1!$A$4:$C$237,3,FALSE)</f>
        <v>0</v>
      </c>
      <c r="V29" s="7" t="s">
        <v>578</v>
      </c>
      <c r="W29" s="2" t="e">
        <v>#N/A</v>
      </c>
      <c r="X29" s="2" t="e">
        <f>VLOOKUP(V29,'[6]CFR HEADERS'!$B$8:$HS$108,226,FALSE)</f>
        <v>#N/A</v>
      </c>
      <c r="Z29" s="7" t="str">
        <f t="shared" si="2"/>
        <v>EE023</v>
      </c>
      <c r="AA29" s="67" t="e">
        <f>VLOOKUP($Q29,'[7]VAT 2023-24'!$R$6:$AD$103,2,FALSE)</f>
        <v>#N/A</v>
      </c>
      <c r="AB29" s="67" t="e">
        <f>VLOOKUP($Q29,'[7]VAT 2023-24'!$R$6:$AD$103,3,FALSE)</f>
        <v>#N/A</v>
      </c>
      <c r="AC29" s="67" t="e">
        <f>VLOOKUP($Q29,'[7]VAT 2023-24'!$R$6:$AD$103,4,FALSE)</f>
        <v>#N/A</v>
      </c>
      <c r="AD29" s="67" t="e">
        <f>VLOOKUP($Q29,'[7]VAT 2023-24'!$R$6:$AD$103,5,FALSE)</f>
        <v>#N/A</v>
      </c>
      <c r="AE29" s="67" t="e">
        <f>VLOOKUP($Q29,'[7]VAT 2023-24'!$R$6:$AD$103,6,FALSE)</f>
        <v>#N/A</v>
      </c>
      <c r="AF29" s="67" t="e">
        <f>VLOOKUP($Q29,'[7]VAT 2023-24'!$R$6:$AD$103,7,FALSE)</f>
        <v>#N/A</v>
      </c>
      <c r="AG29" s="67" t="e">
        <f>VLOOKUP($Q29,'[7]VAT 2023-24'!$R$6:$AD$103,8,FALSE)</f>
        <v>#N/A</v>
      </c>
      <c r="AH29" s="67" t="e">
        <f>VLOOKUP($Q29,'[7]VAT 2023-24'!$R$6:$AD$103,9,FALSE)</f>
        <v>#N/A</v>
      </c>
      <c r="AI29" s="67" t="e">
        <f>VLOOKUP($Q29,'[7]VAT 2023-24'!$R$6:$AD$103,10,FALSE)</f>
        <v>#N/A</v>
      </c>
      <c r="AJ29" s="67" t="e">
        <f>VLOOKUP($Q29,'[7]VAT 2023-24'!$R$6:$AD$103,11,FALSE)</f>
        <v>#N/A</v>
      </c>
      <c r="AK29" s="67" t="e">
        <f>VLOOKUP($Q29,'[7]VAT 2023-24'!$R$6:$AD$103,12,FALSE)</f>
        <v>#N/A</v>
      </c>
      <c r="AL29" s="67" t="e">
        <f>VLOOKUP($Q29,'[7]VAT 2023-24'!$R$6:$AD$103,13,FALSE)</f>
        <v>#N/A</v>
      </c>
      <c r="AM29" s="45"/>
      <c r="AN29" s="45" t="s">
        <v>43</v>
      </c>
      <c r="AO29" s="43"/>
      <c r="AP29" s="1" t="e">
        <f>VLOOKUP(AN29,#REF!,5,FALSE)</f>
        <v>#REF!</v>
      </c>
      <c r="AQ29" s="1" t="e">
        <f>VLOOKUP(AO29,#REF!,5,FALSE)</f>
        <v>#REF!</v>
      </c>
      <c r="AR29" s="1"/>
      <c r="AS29" t="e">
        <f>VLOOKUP(Z29,'[8]List of Schools for 22.23'!$A$3:$J$62,10,FALSE)</f>
        <v>#N/A</v>
      </c>
    </row>
    <row r="30" spans="1:45" x14ac:dyDescent="0.25">
      <c r="A30" s="2">
        <v>25</v>
      </c>
      <c r="B30" s="13" t="s">
        <v>525</v>
      </c>
      <c r="C30" s="1" t="s">
        <v>45</v>
      </c>
      <c r="D30" s="1" t="s">
        <v>46</v>
      </c>
      <c r="E30" s="2">
        <v>25</v>
      </c>
      <c r="F30" t="s">
        <v>837</v>
      </c>
      <c r="G30" t="str">
        <f>VLOOKUP(C30,'[1]Returns 2023'!$B$11:$AV$112,47,FALSE)</f>
        <v>Successful</v>
      </c>
      <c r="K30" s="19">
        <v>0</v>
      </c>
      <c r="L30" s="19" t="str">
        <f>VLOOKUP(C30,[2]Schools!$A$8:$AK$109,37,FALSE)</f>
        <v>Returned</v>
      </c>
      <c r="N30" s="66" t="s">
        <v>822</v>
      </c>
      <c r="O30" s="68" t="s">
        <v>822</v>
      </c>
      <c r="P30" s="2" t="str">
        <f>VLOOKUP(A30,'[3]2023'!$A$6:$AN$112,40,FALSE)</f>
        <v>Returned</v>
      </c>
      <c r="Q30" s="2">
        <v>25</v>
      </c>
      <c r="S30" s="1" t="str">
        <f>VLOOKUP(Q30,[4]Sheet1!$A$4:$C$238,3,FALSE)</f>
        <v>YES</v>
      </c>
      <c r="U30" s="1" t="str">
        <f>VLOOKUP(Q30,[5]Sheet1!$A$4:$C$237,3,FALSE)</f>
        <v>YES</v>
      </c>
      <c r="V30" s="7" t="s">
        <v>579</v>
      </c>
      <c r="W30" s="2">
        <v>0</v>
      </c>
      <c r="X30" s="2">
        <f>VLOOKUP(V30,'[6]CFR HEADERS'!$B$8:$HS$108,226,FALSE)</f>
        <v>0</v>
      </c>
      <c r="Z30" s="7" t="str">
        <f t="shared" si="2"/>
        <v>EE025</v>
      </c>
      <c r="AA30" s="67">
        <f>VLOOKUP($Q30,'[7]VAT 2023-24'!$R$6:$AD$103,2,FALSE)</f>
        <v>1</v>
      </c>
      <c r="AB30" s="67">
        <f>VLOOKUP($Q30,'[7]VAT 2023-24'!$R$6:$AD$103,3,FALSE)</f>
        <v>1</v>
      </c>
      <c r="AC30" s="67">
        <f>VLOOKUP($Q30,'[7]VAT 2023-24'!$R$6:$AD$103,4,FALSE)</f>
        <v>1</v>
      </c>
      <c r="AD30" s="67">
        <f>VLOOKUP($Q30,'[7]VAT 2023-24'!$R$6:$AD$103,5,FALSE)</f>
        <v>1</v>
      </c>
      <c r="AE30" s="67">
        <f>VLOOKUP($Q30,'[7]VAT 2023-24'!$R$6:$AD$103,6,FALSE)</f>
        <v>1</v>
      </c>
      <c r="AF30" s="67">
        <f>VLOOKUP($Q30,'[7]VAT 2023-24'!$R$6:$AD$103,7,FALSE)</f>
        <v>1</v>
      </c>
      <c r="AG30" s="67">
        <f>VLOOKUP($Q30,'[7]VAT 2023-24'!$R$6:$AD$103,8,FALSE)</f>
        <v>1</v>
      </c>
      <c r="AH30" s="67">
        <f>VLOOKUP($Q30,'[7]VAT 2023-24'!$R$6:$AD$103,9,FALSE)</f>
        <v>1</v>
      </c>
      <c r="AI30" s="67">
        <f>VLOOKUP($Q30,'[7]VAT 2023-24'!$R$6:$AD$103,10,FALSE)</f>
        <v>1</v>
      </c>
      <c r="AJ30" s="67" t="str">
        <f>VLOOKUP($Q30,'[7]VAT 2023-24'!$R$6:$AD$103,11,FALSE)</f>
        <v/>
      </c>
      <c r="AK30" s="67" t="str">
        <f>VLOOKUP($Q30,'[7]VAT 2023-24'!$R$6:$AD$103,12,FALSE)</f>
        <v/>
      </c>
      <c r="AL30" s="67" t="str">
        <f>VLOOKUP($Q30,'[7]VAT 2023-24'!$R$6:$AD$103,13,FALSE)</f>
        <v/>
      </c>
      <c r="AM30" s="45"/>
      <c r="AN30" s="45" t="s">
        <v>45</v>
      </c>
      <c r="AO30" s="43"/>
      <c r="AP30" s="1" t="e">
        <f>VLOOKUP(AN30,#REF!,5,FALSE)</f>
        <v>#REF!</v>
      </c>
      <c r="AQ30" s="1" t="e">
        <f>VLOOKUP(AO30,#REF!,5,FALSE)</f>
        <v>#REF!</v>
      </c>
      <c r="AR30" s="1"/>
      <c r="AS30" t="e">
        <f>VLOOKUP(Z30,'[8]List of Schools for 22.23'!$A$3:$J$62,10,FALSE)</f>
        <v>#N/A</v>
      </c>
    </row>
    <row r="31" spans="1:45" x14ac:dyDescent="0.25">
      <c r="A31" s="2">
        <v>26</v>
      </c>
      <c r="B31" s="13" t="s">
        <v>525</v>
      </c>
      <c r="C31" s="1" t="s">
        <v>47</v>
      </c>
      <c r="D31" s="1" t="s">
        <v>48</v>
      </c>
      <c r="E31" s="2">
        <v>26</v>
      </c>
      <c r="F31" t="e">
        <v>#N/A</v>
      </c>
      <c r="G31" t="e">
        <f>VLOOKUP(C31,'[1]Returns 2023'!$B$11:$AV$112,47,FALSE)</f>
        <v>#N/A</v>
      </c>
      <c r="K31" s="19" t="e">
        <v>#N/A</v>
      </c>
      <c r="L31" s="19" t="e">
        <f>VLOOKUP(C31,[2]Schools!$A$8:$AK$109,37,FALSE)</f>
        <v>#N/A</v>
      </c>
      <c r="N31" s="66" t="e">
        <v>#N/A</v>
      </c>
      <c r="O31" s="68" t="e">
        <v>#N/A</v>
      </c>
      <c r="P31" s="2" t="e">
        <f>VLOOKUP(A31,'[3]2023'!$A$6:$AN$112,40,FALSE)</f>
        <v>#N/A</v>
      </c>
      <c r="Q31" s="2">
        <v>26</v>
      </c>
      <c r="S31" s="1" t="str">
        <f>VLOOKUP(Q31,[4]Sheet1!$A$4:$C$238,3,FALSE)</f>
        <v>YES</v>
      </c>
      <c r="U31" s="1">
        <f>VLOOKUP(Q31,[5]Sheet1!$A$4:$C$237,3,FALSE)</f>
        <v>0</v>
      </c>
      <c r="V31" s="7" t="s">
        <v>580</v>
      </c>
      <c r="W31" s="2" t="e">
        <v>#N/A</v>
      </c>
      <c r="X31" s="2" t="e">
        <f>VLOOKUP(V31,'[6]CFR HEADERS'!$B$8:$HS$108,226,FALSE)</f>
        <v>#N/A</v>
      </c>
      <c r="Z31" s="7" t="str">
        <f t="shared" si="2"/>
        <v>EE026</v>
      </c>
      <c r="AA31" s="67" t="e">
        <f>VLOOKUP($Q31,'[7]VAT 2023-24'!$R$6:$AD$103,2,FALSE)</f>
        <v>#N/A</v>
      </c>
      <c r="AB31" s="67" t="e">
        <f>VLOOKUP($Q31,'[7]VAT 2023-24'!$R$6:$AD$103,3,FALSE)</f>
        <v>#N/A</v>
      </c>
      <c r="AC31" s="67" t="e">
        <f>VLOOKUP($Q31,'[7]VAT 2023-24'!$R$6:$AD$103,4,FALSE)</f>
        <v>#N/A</v>
      </c>
      <c r="AD31" s="67" t="e">
        <f>VLOOKUP($Q31,'[7]VAT 2023-24'!$R$6:$AD$103,5,FALSE)</f>
        <v>#N/A</v>
      </c>
      <c r="AE31" s="67" t="e">
        <f>VLOOKUP($Q31,'[7]VAT 2023-24'!$R$6:$AD$103,6,FALSE)</f>
        <v>#N/A</v>
      </c>
      <c r="AF31" s="67" t="e">
        <f>VLOOKUP($Q31,'[7]VAT 2023-24'!$R$6:$AD$103,7,FALSE)</f>
        <v>#N/A</v>
      </c>
      <c r="AG31" s="67" t="e">
        <f>VLOOKUP($Q31,'[7]VAT 2023-24'!$R$6:$AD$103,8,FALSE)</f>
        <v>#N/A</v>
      </c>
      <c r="AH31" s="67" t="e">
        <f>VLOOKUP($Q31,'[7]VAT 2023-24'!$R$6:$AD$103,9,FALSE)</f>
        <v>#N/A</v>
      </c>
      <c r="AI31" s="67" t="e">
        <f>VLOOKUP($Q31,'[7]VAT 2023-24'!$R$6:$AD$103,10,FALSE)</f>
        <v>#N/A</v>
      </c>
      <c r="AJ31" s="67" t="e">
        <f>VLOOKUP($Q31,'[7]VAT 2023-24'!$R$6:$AD$103,11,FALSE)</f>
        <v>#N/A</v>
      </c>
      <c r="AK31" s="67" t="e">
        <f>VLOOKUP($Q31,'[7]VAT 2023-24'!$R$6:$AD$103,12,FALSE)</f>
        <v>#N/A</v>
      </c>
      <c r="AL31" s="67" t="e">
        <f>VLOOKUP($Q31,'[7]VAT 2023-24'!$R$6:$AD$103,13,FALSE)</f>
        <v>#N/A</v>
      </c>
      <c r="AM31" s="45"/>
      <c r="AN31" s="45" t="s">
        <v>47</v>
      </c>
      <c r="AO31" s="43"/>
      <c r="AP31" s="1" t="e">
        <f>VLOOKUP(AN31,#REF!,5,FALSE)</f>
        <v>#REF!</v>
      </c>
      <c r="AQ31" s="1" t="e">
        <f>VLOOKUP(AO31,#REF!,5,FALSE)</f>
        <v>#REF!</v>
      </c>
      <c r="AR31" s="1"/>
      <c r="AS31" t="e">
        <f>VLOOKUP(Z31,'[8]List of Schools for 22.23'!$A$3:$J$62,10,FALSE)</f>
        <v>#N/A</v>
      </c>
    </row>
    <row r="32" spans="1:45" x14ac:dyDescent="0.25">
      <c r="A32" s="2">
        <v>29</v>
      </c>
      <c r="B32" s="13" t="s">
        <v>525</v>
      </c>
      <c r="C32" s="1" t="s">
        <v>49</v>
      </c>
      <c r="D32" s="1" t="s">
        <v>50</v>
      </c>
      <c r="E32" s="2">
        <v>29</v>
      </c>
      <c r="F32" t="s">
        <v>837</v>
      </c>
      <c r="G32" t="str">
        <f>VLOOKUP(C32,'[1]Returns 2023'!$B$11:$AV$112,47,FALSE)</f>
        <v>Successful</v>
      </c>
      <c r="K32" s="19" t="s">
        <v>822</v>
      </c>
      <c r="L32" s="19" t="str">
        <f>VLOOKUP(C32,[2]Schools!$A$8:$AK$109,37,FALSE)</f>
        <v>Returned</v>
      </c>
      <c r="N32" s="66" t="s">
        <v>822</v>
      </c>
      <c r="O32" s="68" t="s">
        <v>822</v>
      </c>
      <c r="P32" s="2" t="str">
        <f>VLOOKUP(A32,'[3]2023'!$A$6:$AN$112,40,FALSE)</f>
        <v>Returned</v>
      </c>
      <c r="Q32" s="2">
        <v>29</v>
      </c>
      <c r="S32" s="1" t="str">
        <f>VLOOKUP(Q32,[4]Sheet1!$A$4:$C$238,3,FALSE)</f>
        <v>YES</v>
      </c>
      <c r="U32" s="1" t="str">
        <f>VLOOKUP(Q32,[5]Sheet1!$A$4:$C$237,3,FALSE)</f>
        <v>YES</v>
      </c>
      <c r="V32" s="7" t="s">
        <v>581</v>
      </c>
      <c r="W32" s="2">
        <v>0</v>
      </c>
      <c r="X32" s="2">
        <f>VLOOKUP(V32,'[6]CFR HEADERS'!$B$8:$HS$108,226,FALSE)</f>
        <v>0</v>
      </c>
      <c r="Z32" s="7" t="str">
        <f t="shared" si="2"/>
        <v>EE029</v>
      </c>
      <c r="AA32" s="67">
        <f>VLOOKUP($Q32,'[7]VAT 2023-24'!$R$6:$AD$103,2,FALSE)</f>
        <v>1</v>
      </c>
      <c r="AB32" s="67">
        <f>VLOOKUP($Q32,'[7]VAT 2023-24'!$R$6:$AD$103,3,FALSE)</f>
        <v>1</v>
      </c>
      <c r="AC32" s="67">
        <f>VLOOKUP($Q32,'[7]VAT 2023-24'!$R$6:$AD$103,4,FALSE)</f>
        <v>1</v>
      </c>
      <c r="AD32" s="67">
        <f>VLOOKUP($Q32,'[7]VAT 2023-24'!$R$6:$AD$103,5,FALSE)</f>
        <v>1</v>
      </c>
      <c r="AE32" s="67">
        <f>VLOOKUP($Q32,'[7]VAT 2023-24'!$R$6:$AD$103,6,FALSE)</f>
        <v>1</v>
      </c>
      <c r="AF32" s="67">
        <f>VLOOKUP($Q32,'[7]VAT 2023-24'!$R$6:$AD$103,7,FALSE)</f>
        <v>1</v>
      </c>
      <c r="AG32" s="67">
        <f>VLOOKUP($Q32,'[7]VAT 2023-24'!$R$6:$AD$103,8,FALSE)</f>
        <v>1</v>
      </c>
      <c r="AH32" s="67">
        <f>VLOOKUP($Q32,'[7]VAT 2023-24'!$R$6:$AD$103,9,FALSE)</f>
        <v>1</v>
      </c>
      <c r="AI32" s="67">
        <f>VLOOKUP($Q32,'[7]VAT 2023-24'!$R$6:$AD$103,10,FALSE)</f>
        <v>1</v>
      </c>
      <c r="AJ32" s="67">
        <f>VLOOKUP($Q32,'[7]VAT 2023-24'!$R$6:$AD$103,11,FALSE)</f>
        <v>1</v>
      </c>
      <c r="AK32" s="67" t="str">
        <f>VLOOKUP($Q32,'[7]VAT 2023-24'!$R$6:$AD$103,12,FALSE)</f>
        <v/>
      </c>
      <c r="AL32" s="67" t="str">
        <f>VLOOKUP($Q32,'[7]VAT 2023-24'!$R$6:$AD$103,13,FALSE)</f>
        <v/>
      </c>
      <c r="AM32" s="45"/>
      <c r="AN32" s="45" t="s">
        <v>49</v>
      </c>
      <c r="AO32" s="43"/>
      <c r="AP32" s="1" t="e">
        <f>VLOOKUP(AN32,#REF!,5,FALSE)</f>
        <v>#REF!</v>
      </c>
      <c r="AQ32" s="1" t="e">
        <f>VLOOKUP(AO32,#REF!,5,FALSE)</f>
        <v>#REF!</v>
      </c>
      <c r="AR32" s="1"/>
      <c r="AS32" t="str">
        <f>VLOOKUP(Z32,'[8]List of Schools for 22.23'!$A$3:$J$62,10,FALSE)</f>
        <v>YES</v>
      </c>
    </row>
    <row r="33" spans="1:45" x14ac:dyDescent="0.25">
      <c r="A33" s="2">
        <v>31</v>
      </c>
      <c r="B33" s="13" t="s">
        <v>525</v>
      </c>
      <c r="C33" s="1" t="s">
        <v>51</v>
      </c>
      <c r="D33" s="1" t="s">
        <v>52</v>
      </c>
      <c r="E33" s="2">
        <v>31</v>
      </c>
      <c r="F33" t="e">
        <v>#N/A</v>
      </c>
      <c r="G33" t="e">
        <f>VLOOKUP(C33,'[1]Returns 2023'!$B$11:$AV$112,47,FALSE)</f>
        <v>#N/A</v>
      </c>
      <c r="K33" s="19" t="e">
        <v>#N/A</v>
      </c>
      <c r="L33" s="19" t="e">
        <f>VLOOKUP(C33,[2]Schools!$A$8:$AK$109,37,FALSE)</f>
        <v>#N/A</v>
      </c>
      <c r="N33" s="66" t="e">
        <v>#N/A</v>
      </c>
      <c r="O33" s="68" t="e">
        <v>#N/A</v>
      </c>
      <c r="P33" s="2" t="e">
        <f>VLOOKUP(A33,'[3]2023'!$A$6:$AN$112,40,FALSE)</f>
        <v>#N/A</v>
      </c>
      <c r="Q33" s="2">
        <v>31</v>
      </c>
      <c r="S33" s="1" t="str">
        <f>VLOOKUP(Q33,[4]Sheet1!$A$4:$C$238,3,FALSE)</f>
        <v>YES</v>
      </c>
      <c r="U33" s="1" t="str">
        <f>VLOOKUP(Q33,[5]Sheet1!$A$4:$C$237,3,FALSE)</f>
        <v>YES</v>
      </c>
      <c r="V33" s="7" t="s">
        <v>582</v>
      </c>
      <c r="W33" s="2" t="e">
        <v>#N/A</v>
      </c>
      <c r="X33" s="2" t="e">
        <f>VLOOKUP(V33,'[6]CFR HEADERS'!$B$8:$HS$108,226,FALSE)</f>
        <v>#N/A</v>
      </c>
      <c r="Z33" s="7" t="str">
        <f t="shared" si="2"/>
        <v>EE031</v>
      </c>
      <c r="AA33" s="67" t="e">
        <f>VLOOKUP($Q33,'[7]VAT 2023-24'!$R$6:$AD$103,2,FALSE)</f>
        <v>#N/A</v>
      </c>
      <c r="AB33" s="67" t="e">
        <f>VLOOKUP($Q33,'[7]VAT 2023-24'!$R$6:$AD$103,3,FALSE)</f>
        <v>#N/A</v>
      </c>
      <c r="AC33" s="67" t="e">
        <f>VLOOKUP($Q33,'[7]VAT 2023-24'!$R$6:$AD$103,4,FALSE)</f>
        <v>#N/A</v>
      </c>
      <c r="AD33" s="67" t="e">
        <f>VLOOKUP($Q33,'[7]VAT 2023-24'!$R$6:$AD$103,5,FALSE)</f>
        <v>#N/A</v>
      </c>
      <c r="AE33" s="67" t="e">
        <f>VLOOKUP($Q33,'[7]VAT 2023-24'!$R$6:$AD$103,6,FALSE)</f>
        <v>#N/A</v>
      </c>
      <c r="AF33" s="67" t="e">
        <f>VLOOKUP($Q33,'[7]VAT 2023-24'!$R$6:$AD$103,7,FALSE)</f>
        <v>#N/A</v>
      </c>
      <c r="AG33" s="67" t="e">
        <f>VLOOKUP($Q33,'[7]VAT 2023-24'!$R$6:$AD$103,8,FALSE)</f>
        <v>#N/A</v>
      </c>
      <c r="AH33" s="67" t="e">
        <f>VLOOKUP($Q33,'[7]VAT 2023-24'!$R$6:$AD$103,9,FALSE)</f>
        <v>#N/A</v>
      </c>
      <c r="AI33" s="67" t="e">
        <f>VLOOKUP($Q33,'[7]VAT 2023-24'!$R$6:$AD$103,10,FALSE)</f>
        <v>#N/A</v>
      </c>
      <c r="AJ33" s="67" t="e">
        <f>VLOOKUP($Q33,'[7]VAT 2023-24'!$R$6:$AD$103,11,FALSE)</f>
        <v>#N/A</v>
      </c>
      <c r="AK33" s="67" t="e">
        <f>VLOOKUP($Q33,'[7]VAT 2023-24'!$R$6:$AD$103,12,FALSE)</f>
        <v>#N/A</v>
      </c>
      <c r="AL33" s="67" t="e">
        <f>VLOOKUP($Q33,'[7]VAT 2023-24'!$R$6:$AD$103,13,FALSE)</f>
        <v>#N/A</v>
      </c>
      <c r="AM33" s="45"/>
      <c r="AN33" s="45" t="s">
        <v>51</v>
      </c>
      <c r="AO33" s="43"/>
      <c r="AP33" s="1" t="e">
        <f>VLOOKUP(AN33,#REF!,5,FALSE)</f>
        <v>#REF!</v>
      </c>
      <c r="AQ33" s="1" t="e">
        <f>VLOOKUP(AO33,#REF!,5,FALSE)</f>
        <v>#REF!</v>
      </c>
      <c r="AR33" s="1"/>
      <c r="AS33" t="e">
        <f>VLOOKUP(Z33,'[8]List of Schools for 22.23'!$A$3:$J$62,10,FALSE)</f>
        <v>#N/A</v>
      </c>
    </row>
    <row r="34" spans="1:45" x14ac:dyDescent="0.25">
      <c r="A34" s="2">
        <v>35</v>
      </c>
      <c r="B34" s="13" t="s">
        <v>525</v>
      </c>
      <c r="C34" s="1" t="s">
        <v>53</v>
      </c>
      <c r="D34" s="1" t="s">
        <v>54</v>
      </c>
      <c r="E34" s="2">
        <v>35</v>
      </c>
      <c r="F34" t="s">
        <v>837</v>
      </c>
      <c r="G34" t="str">
        <f>VLOOKUP(C34,'[1]Returns 2023'!$B$11:$AV$112,47,FALSE)</f>
        <v>Successful</v>
      </c>
      <c r="K34" s="19" t="s">
        <v>822</v>
      </c>
      <c r="L34" s="19" t="str">
        <f>VLOOKUP(C34,[2]Schools!$A$8:$AK$109,37,FALSE)</f>
        <v>Returned</v>
      </c>
      <c r="N34" s="66" t="s">
        <v>822</v>
      </c>
      <c r="O34" s="68" t="s">
        <v>822</v>
      </c>
      <c r="P34" s="2" t="str">
        <f>VLOOKUP(A34,'[3]2023'!$A$6:$AN$112,40,FALSE)</f>
        <v>Returned</v>
      </c>
      <c r="Q34" s="2">
        <v>35</v>
      </c>
      <c r="S34" s="1" t="str">
        <f>VLOOKUP(Q34,[4]Sheet1!$A$4:$C$238,3,FALSE)</f>
        <v>YES</v>
      </c>
      <c r="U34" s="1" t="str">
        <f>VLOOKUP(Q34,[5]Sheet1!$A$4:$C$237,3,FALSE)</f>
        <v>YES</v>
      </c>
      <c r="V34" s="7" t="s">
        <v>583</v>
      </c>
      <c r="W34" s="2" t="s">
        <v>839</v>
      </c>
      <c r="X34" s="2">
        <f>VLOOKUP(V34,'[6]CFR HEADERS'!$B$8:$HS$108,226,FALSE)</f>
        <v>0</v>
      </c>
      <c r="Z34" s="7" t="str">
        <f t="shared" si="2"/>
        <v>EE035</v>
      </c>
      <c r="AA34" s="67">
        <f>VLOOKUP($Q34,'[7]VAT 2023-24'!$R$6:$AD$103,2,FALSE)</f>
        <v>1</v>
      </c>
      <c r="AB34" s="67">
        <f>VLOOKUP($Q34,'[7]VAT 2023-24'!$R$6:$AD$103,3,FALSE)</f>
        <v>1</v>
      </c>
      <c r="AC34" s="67">
        <f>VLOOKUP($Q34,'[7]VAT 2023-24'!$R$6:$AD$103,4,FALSE)</f>
        <v>1</v>
      </c>
      <c r="AD34" s="67">
        <f>VLOOKUP($Q34,'[7]VAT 2023-24'!$R$6:$AD$103,5,FALSE)</f>
        <v>1</v>
      </c>
      <c r="AE34" s="67">
        <f>VLOOKUP($Q34,'[7]VAT 2023-24'!$R$6:$AD$103,6,FALSE)</f>
        <v>1</v>
      </c>
      <c r="AF34" s="67">
        <f>VLOOKUP($Q34,'[7]VAT 2023-24'!$R$6:$AD$103,7,FALSE)</f>
        <v>1</v>
      </c>
      <c r="AG34" s="67">
        <f>VLOOKUP($Q34,'[7]VAT 2023-24'!$R$6:$AD$103,8,FALSE)</f>
        <v>1</v>
      </c>
      <c r="AH34" s="67">
        <f>VLOOKUP($Q34,'[7]VAT 2023-24'!$R$6:$AD$103,9,FALSE)</f>
        <v>1</v>
      </c>
      <c r="AI34" s="67">
        <f>VLOOKUP($Q34,'[7]VAT 2023-24'!$R$6:$AD$103,10,FALSE)</f>
        <v>1</v>
      </c>
      <c r="AJ34" s="67">
        <f>VLOOKUP($Q34,'[7]VAT 2023-24'!$R$6:$AD$103,11,FALSE)</f>
        <v>1</v>
      </c>
      <c r="AK34" s="67" t="str">
        <f>VLOOKUP($Q34,'[7]VAT 2023-24'!$R$6:$AD$103,12,FALSE)</f>
        <v/>
      </c>
      <c r="AL34" s="67" t="str">
        <f>VLOOKUP($Q34,'[7]VAT 2023-24'!$R$6:$AD$103,13,FALSE)</f>
        <v/>
      </c>
      <c r="AM34" s="45"/>
      <c r="AN34" s="45" t="s">
        <v>53</v>
      </c>
      <c r="AO34" s="43"/>
      <c r="AP34" s="1" t="e">
        <f>VLOOKUP(AN34,#REF!,5,FALSE)</f>
        <v>#REF!</v>
      </c>
      <c r="AQ34" s="1" t="e">
        <f>VLOOKUP(AO34,#REF!,5,FALSE)</f>
        <v>#REF!</v>
      </c>
      <c r="AR34" s="1"/>
      <c r="AS34" t="e">
        <f>VLOOKUP(Z34,'[8]List of Schools for 22.23'!$A$3:$J$62,10,FALSE)</f>
        <v>#N/A</v>
      </c>
    </row>
    <row r="35" spans="1:45" x14ac:dyDescent="0.25">
      <c r="A35" s="2">
        <v>36</v>
      </c>
      <c r="B35" s="13" t="s">
        <v>525</v>
      </c>
      <c r="C35" s="1" t="s">
        <v>55</v>
      </c>
      <c r="D35" s="1" t="s">
        <v>56</v>
      </c>
      <c r="E35" s="2">
        <v>36</v>
      </c>
      <c r="F35" t="e">
        <v>#N/A</v>
      </c>
      <c r="G35" t="e">
        <f>VLOOKUP(C35,'[1]Returns 2023'!$B$11:$AV$112,47,FALSE)</f>
        <v>#N/A</v>
      </c>
      <c r="K35" s="19" t="e">
        <v>#N/A</v>
      </c>
      <c r="L35" s="19" t="e">
        <f>VLOOKUP(C35,[2]Schools!$A$8:$AK$109,37,FALSE)</f>
        <v>#N/A</v>
      </c>
      <c r="N35" s="66" t="e">
        <v>#N/A</v>
      </c>
      <c r="O35" s="68" t="e">
        <v>#N/A</v>
      </c>
      <c r="P35" s="2" t="e">
        <f>VLOOKUP(A35,'[3]2023'!$A$6:$AN$112,40,FALSE)</f>
        <v>#N/A</v>
      </c>
      <c r="Q35" s="2">
        <v>36</v>
      </c>
      <c r="S35" s="1" t="str">
        <f>VLOOKUP(Q35,[4]Sheet1!$A$4:$C$238,3,FALSE)</f>
        <v>YES</v>
      </c>
      <c r="U35" s="1" t="str">
        <f>VLOOKUP(Q35,[5]Sheet1!$A$4:$C$237,3,FALSE)</f>
        <v>YES</v>
      </c>
      <c r="V35" s="7" t="s">
        <v>584</v>
      </c>
      <c r="W35" s="2" t="e">
        <v>#N/A</v>
      </c>
      <c r="X35" s="2" t="e">
        <f>VLOOKUP(V35,'[6]CFR HEADERS'!$B$8:$HS$108,226,FALSE)</f>
        <v>#N/A</v>
      </c>
      <c r="Z35" s="7" t="str">
        <f t="shared" si="2"/>
        <v>EE036</v>
      </c>
      <c r="AA35" s="67" t="e">
        <f>VLOOKUP($Q35,'[7]VAT 2023-24'!$R$6:$AD$103,2,FALSE)</f>
        <v>#N/A</v>
      </c>
      <c r="AB35" s="67" t="e">
        <f>VLOOKUP($Q35,'[7]VAT 2023-24'!$R$6:$AD$103,3,FALSE)</f>
        <v>#N/A</v>
      </c>
      <c r="AC35" s="67" t="e">
        <f>VLOOKUP($Q35,'[7]VAT 2023-24'!$R$6:$AD$103,4,FALSE)</f>
        <v>#N/A</v>
      </c>
      <c r="AD35" s="67" t="e">
        <f>VLOOKUP($Q35,'[7]VAT 2023-24'!$R$6:$AD$103,5,FALSE)</f>
        <v>#N/A</v>
      </c>
      <c r="AE35" s="67" t="e">
        <f>VLOOKUP($Q35,'[7]VAT 2023-24'!$R$6:$AD$103,6,FALSE)</f>
        <v>#N/A</v>
      </c>
      <c r="AF35" s="67" t="e">
        <f>VLOOKUP($Q35,'[7]VAT 2023-24'!$R$6:$AD$103,7,FALSE)</f>
        <v>#N/A</v>
      </c>
      <c r="AG35" s="67" t="e">
        <f>VLOOKUP($Q35,'[7]VAT 2023-24'!$R$6:$AD$103,8,FALSE)</f>
        <v>#N/A</v>
      </c>
      <c r="AH35" s="67" t="e">
        <f>VLOOKUP($Q35,'[7]VAT 2023-24'!$R$6:$AD$103,9,FALSE)</f>
        <v>#N/A</v>
      </c>
      <c r="AI35" s="67" t="e">
        <f>VLOOKUP($Q35,'[7]VAT 2023-24'!$R$6:$AD$103,10,FALSE)</f>
        <v>#N/A</v>
      </c>
      <c r="AJ35" s="67" t="e">
        <f>VLOOKUP($Q35,'[7]VAT 2023-24'!$R$6:$AD$103,11,FALSE)</f>
        <v>#N/A</v>
      </c>
      <c r="AK35" s="67" t="e">
        <f>VLOOKUP($Q35,'[7]VAT 2023-24'!$R$6:$AD$103,12,FALSE)</f>
        <v>#N/A</v>
      </c>
      <c r="AL35" s="67" t="e">
        <f>VLOOKUP($Q35,'[7]VAT 2023-24'!$R$6:$AD$103,13,FALSE)</f>
        <v>#N/A</v>
      </c>
      <c r="AM35" s="45"/>
      <c r="AN35" s="45" t="s">
        <v>55</v>
      </c>
      <c r="AO35" s="43"/>
      <c r="AP35" s="1" t="e">
        <f>VLOOKUP(AN35,#REF!,5,FALSE)</f>
        <v>#REF!</v>
      </c>
      <c r="AQ35" s="1" t="e">
        <f>VLOOKUP(AO35,#REF!,5,FALSE)</f>
        <v>#REF!</v>
      </c>
      <c r="AR35" s="1"/>
      <c r="AS35" t="e">
        <f>VLOOKUP(Z35,'[8]List of Schools for 22.23'!$A$3:$J$62,10,FALSE)</f>
        <v>#N/A</v>
      </c>
    </row>
    <row r="36" spans="1:45" x14ac:dyDescent="0.25">
      <c r="A36" s="2">
        <v>38</v>
      </c>
      <c r="B36" s="13" t="s">
        <v>525</v>
      </c>
      <c r="C36" s="1" t="s">
        <v>57</v>
      </c>
      <c r="D36" s="1" t="s">
        <v>58</v>
      </c>
      <c r="E36" s="2">
        <v>38</v>
      </c>
      <c r="F36" t="e">
        <v>#N/A</v>
      </c>
      <c r="G36" t="e">
        <f>VLOOKUP(C36,'[1]Returns 2023'!$B$11:$AV$112,47,FALSE)</f>
        <v>#N/A</v>
      </c>
      <c r="K36" s="19" t="e">
        <v>#N/A</v>
      </c>
      <c r="L36" s="19" t="e">
        <f>VLOOKUP(C36,[2]Schools!$A$8:$AK$109,37,FALSE)</f>
        <v>#N/A</v>
      </c>
      <c r="N36" s="66" t="e">
        <v>#N/A</v>
      </c>
      <c r="O36" s="68" t="e">
        <v>#N/A</v>
      </c>
      <c r="P36" s="2" t="e">
        <f>VLOOKUP(A36,'[3]2023'!$A$6:$AN$112,40,FALSE)</f>
        <v>#N/A</v>
      </c>
      <c r="Q36" s="2">
        <v>38</v>
      </c>
      <c r="S36" s="1" t="str">
        <f>VLOOKUP(Q36,[4]Sheet1!$A$4:$C$238,3,FALSE)</f>
        <v>YES</v>
      </c>
      <c r="U36" s="1">
        <f>VLOOKUP(Q36,[5]Sheet1!$A$4:$C$237,3,FALSE)</f>
        <v>0</v>
      </c>
      <c r="V36" s="7" t="s">
        <v>585</v>
      </c>
      <c r="W36" s="2" t="e">
        <v>#N/A</v>
      </c>
      <c r="X36" s="2" t="e">
        <f>VLOOKUP(V36,'[6]CFR HEADERS'!$B$8:$HS$108,226,FALSE)</f>
        <v>#N/A</v>
      </c>
      <c r="Z36" s="7" t="str">
        <f t="shared" si="2"/>
        <v>EE038</v>
      </c>
      <c r="AA36" s="67" t="e">
        <f>VLOOKUP($Q36,'[7]VAT 2023-24'!$R$6:$AD$103,2,FALSE)</f>
        <v>#N/A</v>
      </c>
      <c r="AB36" s="67" t="e">
        <f>VLOOKUP($Q36,'[7]VAT 2023-24'!$R$6:$AD$103,3,FALSE)</f>
        <v>#N/A</v>
      </c>
      <c r="AC36" s="67" t="e">
        <f>VLOOKUP($Q36,'[7]VAT 2023-24'!$R$6:$AD$103,4,FALSE)</f>
        <v>#N/A</v>
      </c>
      <c r="AD36" s="67" t="e">
        <f>VLOOKUP($Q36,'[7]VAT 2023-24'!$R$6:$AD$103,5,FALSE)</f>
        <v>#N/A</v>
      </c>
      <c r="AE36" s="67" t="e">
        <f>VLOOKUP($Q36,'[7]VAT 2023-24'!$R$6:$AD$103,6,FALSE)</f>
        <v>#N/A</v>
      </c>
      <c r="AF36" s="67" t="e">
        <f>VLOOKUP($Q36,'[7]VAT 2023-24'!$R$6:$AD$103,7,FALSE)</f>
        <v>#N/A</v>
      </c>
      <c r="AG36" s="67" t="e">
        <f>VLOOKUP($Q36,'[7]VAT 2023-24'!$R$6:$AD$103,8,FALSE)</f>
        <v>#N/A</v>
      </c>
      <c r="AH36" s="67" t="e">
        <f>VLOOKUP($Q36,'[7]VAT 2023-24'!$R$6:$AD$103,9,FALSE)</f>
        <v>#N/A</v>
      </c>
      <c r="AI36" s="67" t="e">
        <f>VLOOKUP($Q36,'[7]VAT 2023-24'!$R$6:$AD$103,10,FALSE)</f>
        <v>#N/A</v>
      </c>
      <c r="AJ36" s="67" t="e">
        <f>VLOOKUP($Q36,'[7]VAT 2023-24'!$R$6:$AD$103,11,FALSE)</f>
        <v>#N/A</v>
      </c>
      <c r="AK36" s="67" t="e">
        <f>VLOOKUP($Q36,'[7]VAT 2023-24'!$R$6:$AD$103,12,FALSE)</f>
        <v>#N/A</v>
      </c>
      <c r="AL36" s="67" t="e">
        <f>VLOOKUP($Q36,'[7]VAT 2023-24'!$R$6:$AD$103,13,FALSE)</f>
        <v>#N/A</v>
      </c>
      <c r="AM36" s="45"/>
      <c r="AN36" s="45" t="s">
        <v>57</v>
      </c>
      <c r="AO36" s="43"/>
      <c r="AP36" s="1" t="e">
        <f>VLOOKUP(AN36,#REF!,5,FALSE)</f>
        <v>#REF!</v>
      </c>
      <c r="AQ36" s="1" t="e">
        <f>VLOOKUP(AO36,#REF!,5,FALSE)</f>
        <v>#REF!</v>
      </c>
      <c r="AR36" s="1"/>
      <c r="AS36" t="e">
        <f>VLOOKUP(Z36,'[8]List of Schools for 22.23'!$A$3:$J$62,10,FALSE)</f>
        <v>#N/A</v>
      </c>
    </row>
    <row r="37" spans="1:45" x14ac:dyDescent="0.25">
      <c r="A37" s="2">
        <v>41</v>
      </c>
      <c r="B37" s="13" t="s">
        <v>525</v>
      </c>
      <c r="C37" s="1" t="s">
        <v>59</v>
      </c>
      <c r="D37" s="1" t="s">
        <v>60</v>
      </c>
      <c r="E37" s="2">
        <v>41</v>
      </c>
      <c r="F37" t="e">
        <v>#N/A</v>
      </c>
      <c r="G37" t="e">
        <f>VLOOKUP(C37,'[1]Returns 2023'!$B$11:$AV$112,47,FALSE)</f>
        <v>#N/A</v>
      </c>
      <c r="K37" s="19" t="e">
        <v>#N/A</v>
      </c>
      <c r="L37" s="19" t="e">
        <f>VLOOKUP(C37,[2]Schools!$A$8:$AK$109,37,FALSE)</f>
        <v>#N/A</v>
      </c>
      <c r="N37" s="66" t="e">
        <v>#N/A</v>
      </c>
      <c r="O37" s="68" t="e">
        <v>#N/A</v>
      </c>
      <c r="P37" s="2" t="e">
        <f>VLOOKUP(A37,'[3]2023'!$A$6:$AN$112,40,FALSE)</f>
        <v>#N/A</v>
      </c>
      <c r="Q37" s="2">
        <v>41</v>
      </c>
      <c r="S37" s="1" t="str">
        <f>VLOOKUP(Q37,[4]Sheet1!$A$4:$C$238,3,FALSE)</f>
        <v>YES</v>
      </c>
      <c r="U37" s="1" t="str">
        <f>VLOOKUP(Q37,[5]Sheet1!$A$4:$C$237,3,FALSE)</f>
        <v>YES</v>
      </c>
      <c r="V37" s="7" t="s">
        <v>586</v>
      </c>
      <c r="W37" s="2" t="e">
        <v>#N/A</v>
      </c>
      <c r="X37" s="2" t="e">
        <f>VLOOKUP(V37,'[6]CFR HEADERS'!$B$8:$HS$108,226,FALSE)</f>
        <v>#N/A</v>
      </c>
      <c r="Z37" s="7" t="str">
        <f t="shared" si="2"/>
        <v>EE041</v>
      </c>
      <c r="AA37" s="67" t="e">
        <f>VLOOKUP($Q37,'[7]VAT 2023-24'!$R$6:$AD$103,2,FALSE)</f>
        <v>#N/A</v>
      </c>
      <c r="AB37" s="67" t="e">
        <f>VLOOKUP($Q37,'[7]VAT 2023-24'!$R$6:$AD$103,3,FALSE)</f>
        <v>#N/A</v>
      </c>
      <c r="AC37" s="67" t="e">
        <f>VLOOKUP($Q37,'[7]VAT 2023-24'!$R$6:$AD$103,4,FALSE)</f>
        <v>#N/A</v>
      </c>
      <c r="AD37" s="67" t="e">
        <f>VLOOKUP($Q37,'[7]VAT 2023-24'!$R$6:$AD$103,5,FALSE)</f>
        <v>#N/A</v>
      </c>
      <c r="AE37" s="67" t="e">
        <f>VLOOKUP($Q37,'[7]VAT 2023-24'!$R$6:$AD$103,6,FALSE)</f>
        <v>#N/A</v>
      </c>
      <c r="AF37" s="67" t="e">
        <f>VLOOKUP($Q37,'[7]VAT 2023-24'!$R$6:$AD$103,7,FALSE)</f>
        <v>#N/A</v>
      </c>
      <c r="AG37" s="67" t="e">
        <f>VLOOKUP($Q37,'[7]VAT 2023-24'!$R$6:$AD$103,8,FALSE)</f>
        <v>#N/A</v>
      </c>
      <c r="AH37" s="67" t="e">
        <f>VLOOKUP($Q37,'[7]VAT 2023-24'!$R$6:$AD$103,9,FALSE)</f>
        <v>#N/A</v>
      </c>
      <c r="AI37" s="67" t="e">
        <f>VLOOKUP($Q37,'[7]VAT 2023-24'!$R$6:$AD$103,10,FALSE)</f>
        <v>#N/A</v>
      </c>
      <c r="AJ37" s="67" t="e">
        <f>VLOOKUP($Q37,'[7]VAT 2023-24'!$R$6:$AD$103,11,FALSE)</f>
        <v>#N/A</v>
      </c>
      <c r="AK37" s="67" t="e">
        <f>VLOOKUP($Q37,'[7]VAT 2023-24'!$R$6:$AD$103,12,FALSE)</f>
        <v>#N/A</v>
      </c>
      <c r="AL37" s="67" t="e">
        <f>VLOOKUP($Q37,'[7]VAT 2023-24'!$R$6:$AD$103,13,FALSE)</f>
        <v>#N/A</v>
      </c>
      <c r="AM37" s="45"/>
      <c r="AN37" s="45" t="s">
        <v>59</v>
      </c>
      <c r="AO37" s="43"/>
      <c r="AP37" s="1" t="e">
        <f>VLOOKUP(AN37,#REF!,5,FALSE)</f>
        <v>#REF!</v>
      </c>
      <c r="AQ37" s="1" t="e">
        <f>VLOOKUP(AO37,#REF!,5,FALSE)</f>
        <v>#REF!</v>
      </c>
      <c r="AR37" s="1"/>
      <c r="AS37" t="e">
        <f>VLOOKUP(Z37,'[8]List of Schools for 22.23'!$A$3:$J$62,10,FALSE)</f>
        <v>#N/A</v>
      </c>
    </row>
    <row r="38" spans="1:45" x14ac:dyDescent="0.25">
      <c r="A38" s="2">
        <v>42</v>
      </c>
      <c r="B38" s="13" t="s">
        <v>525</v>
      </c>
      <c r="C38" s="1" t="s">
        <v>61</v>
      </c>
      <c r="D38" s="1" t="s">
        <v>62</v>
      </c>
      <c r="E38" s="2">
        <v>42</v>
      </c>
      <c r="F38" t="e">
        <v>#N/A</v>
      </c>
      <c r="G38" t="e">
        <f>VLOOKUP(C38,'[1]Returns 2023'!$B$11:$AV$112,47,FALSE)</f>
        <v>#N/A</v>
      </c>
      <c r="K38" s="19" t="e">
        <v>#N/A</v>
      </c>
      <c r="L38" s="19" t="e">
        <f>VLOOKUP(C38,[2]Schools!$A$8:$AK$109,37,FALSE)</f>
        <v>#N/A</v>
      </c>
      <c r="N38" s="66" t="e">
        <v>#N/A</v>
      </c>
      <c r="O38" s="68" t="e">
        <v>#N/A</v>
      </c>
      <c r="P38" s="2" t="e">
        <f>VLOOKUP(A38,'[3]2023'!$A$6:$AN$112,40,FALSE)</f>
        <v>#N/A</v>
      </c>
      <c r="Q38" s="2">
        <v>42</v>
      </c>
      <c r="S38" s="1" t="str">
        <f>VLOOKUP(Q38,[4]Sheet1!$A$4:$C$238,3,FALSE)</f>
        <v>YES</v>
      </c>
      <c r="U38" s="1" t="str">
        <f>VLOOKUP(Q38,[5]Sheet1!$A$4:$C$237,3,FALSE)</f>
        <v>YES</v>
      </c>
      <c r="V38" s="7" t="s">
        <v>587</v>
      </c>
      <c r="W38" s="2" t="e">
        <v>#N/A</v>
      </c>
      <c r="X38" s="2" t="e">
        <f>VLOOKUP(V38,'[6]CFR HEADERS'!$B$8:$HS$108,226,FALSE)</f>
        <v>#N/A</v>
      </c>
      <c r="Z38" s="7" t="str">
        <f t="shared" si="2"/>
        <v>EE042</v>
      </c>
      <c r="AA38" s="67" t="e">
        <f>VLOOKUP($Q38,'[7]VAT 2023-24'!$R$6:$AD$103,2,FALSE)</f>
        <v>#N/A</v>
      </c>
      <c r="AB38" s="67" t="e">
        <f>VLOOKUP($Q38,'[7]VAT 2023-24'!$R$6:$AD$103,3,FALSE)</f>
        <v>#N/A</v>
      </c>
      <c r="AC38" s="67" t="e">
        <f>VLOOKUP($Q38,'[7]VAT 2023-24'!$R$6:$AD$103,4,FALSE)</f>
        <v>#N/A</v>
      </c>
      <c r="AD38" s="67" t="e">
        <f>VLOOKUP($Q38,'[7]VAT 2023-24'!$R$6:$AD$103,5,FALSE)</f>
        <v>#N/A</v>
      </c>
      <c r="AE38" s="67" t="e">
        <f>VLOOKUP($Q38,'[7]VAT 2023-24'!$R$6:$AD$103,6,FALSE)</f>
        <v>#N/A</v>
      </c>
      <c r="AF38" s="67" t="e">
        <f>VLOOKUP($Q38,'[7]VAT 2023-24'!$R$6:$AD$103,7,FALSE)</f>
        <v>#N/A</v>
      </c>
      <c r="AG38" s="67" t="e">
        <f>VLOOKUP($Q38,'[7]VAT 2023-24'!$R$6:$AD$103,8,FALSE)</f>
        <v>#N/A</v>
      </c>
      <c r="AH38" s="67" t="e">
        <f>VLOOKUP($Q38,'[7]VAT 2023-24'!$R$6:$AD$103,9,FALSE)</f>
        <v>#N/A</v>
      </c>
      <c r="AI38" s="67" t="e">
        <f>VLOOKUP($Q38,'[7]VAT 2023-24'!$R$6:$AD$103,10,FALSE)</f>
        <v>#N/A</v>
      </c>
      <c r="AJ38" s="67" t="e">
        <f>VLOOKUP($Q38,'[7]VAT 2023-24'!$R$6:$AD$103,11,FALSE)</f>
        <v>#N/A</v>
      </c>
      <c r="AK38" s="67" t="e">
        <f>VLOOKUP($Q38,'[7]VAT 2023-24'!$R$6:$AD$103,12,FALSE)</f>
        <v>#N/A</v>
      </c>
      <c r="AL38" s="67" t="e">
        <f>VLOOKUP($Q38,'[7]VAT 2023-24'!$R$6:$AD$103,13,FALSE)</f>
        <v>#N/A</v>
      </c>
      <c r="AM38" s="45"/>
      <c r="AN38" s="45" t="s">
        <v>61</v>
      </c>
      <c r="AO38" s="43"/>
      <c r="AP38" s="1" t="e">
        <f>VLOOKUP(AN38,#REF!,5,FALSE)</f>
        <v>#REF!</v>
      </c>
      <c r="AQ38" s="1" t="e">
        <f>VLOOKUP(AO38,#REF!,5,FALSE)</f>
        <v>#REF!</v>
      </c>
      <c r="AR38" s="1"/>
      <c r="AS38" t="e">
        <f>VLOOKUP(Z38,'[8]List of Schools for 22.23'!$A$3:$J$62,10,FALSE)</f>
        <v>#N/A</v>
      </c>
    </row>
    <row r="39" spans="1:45" x14ac:dyDescent="0.25">
      <c r="A39" s="2">
        <v>44</v>
      </c>
      <c r="B39" s="13" t="s">
        <v>525</v>
      </c>
      <c r="C39" s="1" t="s">
        <v>63</v>
      </c>
      <c r="D39" s="1" t="s">
        <v>64</v>
      </c>
      <c r="E39" s="2">
        <v>44</v>
      </c>
      <c r="F39" t="e">
        <v>#N/A</v>
      </c>
      <c r="G39" t="e">
        <f>VLOOKUP(C39,'[1]Returns 2023'!$B$11:$AV$112,47,FALSE)</f>
        <v>#N/A</v>
      </c>
      <c r="K39" s="19" t="e">
        <v>#N/A</v>
      </c>
      <c r="L39" s="19" t="e">
        <f>VLOOKUP(C39,[2]Schools!$A$8:$AK$109,37,FALSE)</f>
        <v>#N/A</v>
      </c>
      <c r="N39" s="66" t="e">
        <v>#N/A</v>
      </c>
      <c r="O39" s="68" t="e">
        <v>#N/A</v>
      </c>
      <c r="P39" s="2" t="e">
        <f>VLOOKUP(A39,'[3]2023'!$A$6:$AN$112,40,FALSE)</f>
        <v>#N/A</v>
      </c>
      <c r="Q39" s="2">
        <v>44</v>
      </c>
      <c r="S39" s="1" t="str">
        <f>VLOOKUP(Q39,[4]Sheet1!$A$4:$C$238,3,FALSE)</f>
        <v>YES</v>
      </c>
      <c r="U39" s="1">
        <f>VLOOKUP(Q39,[5]Sheet1!$A$4:$C$237,3,FALSE)</f>
        <v>0</v>
      </c>
      <c r="V39" s="7" t="s">
        <v>588</v>
      </c>
      <c r="W39" s="2" t="e">
        <v>#N/A</v>
      </c>
      <c r="X39" s="2" t="e">
        <f>VLOOKUP(V39,'[6]CFR HEADERS'!$B$8:$HS$108,226,FALSE)</f>
        <v>#N/A</v>
      </c>
      <c r="Z39" s="7" t="str">
        <f t="shared" si="2"/>
        <v>EE044</v>
      </c>
      <c r="AA39" s="67" t="e">
        <f>VLOOKUP($Q39,'[7]VAT 2023-24'!$R$6:$AD$103,2,FALSE)</f>
        <v>#N/A</v>
      </c>
      <c r="AB39" s="67" t="e">
        <f>VLOOKUP($Q39,'[7]VAT 2023-24'!$R$6:$AD$103,3,FALSE)</f>
        <v>#N/A</v>
      </c>
      <c r="AC39" s="67" t="e">
        <f>VLOOKUP($Q39,'[7]VAT 2023-24'!$R$6:$AD$103,4,FALSE)</f>
        <v>#N/A</v>
      </c>
      <c r="AD39" s="67" t="e">
        <f>VLOOKUP($Q39,'[7]VAT 2023-24'!$R$6:$AD$103,5,FALSE)</f>
        <v>#N/A</v>
      </c>
      <c r="AE39" s="67" t="e">
        <f>VLOOKUP($Q39,'[7]VAT 2023-24'!$R$6:$AD$103,6,FALSE)</f>
        <v>#N/A</v>
      </c>
      <c r="AF39" s="67" t="e">
        <f>VLOOKUP($Q39,'[7]VAT 2023-24'!$R$6:$AD$103,7,FALSE)</f>
        <v>#N/A</v>
      </c>
      <c r="AG39" s="67" t="e">
        <f>VLOOKUP($Q39,'[7]VAT 2023-24'!$R$6:$AD$103,8,FALSE)</f>
        <v>#N/A</v>
      </c>
      <c r="AH39" s="67" t="e">
        <f>VLOOKUP($Q39,'[7]VAT 2023-24'!$R$6:$AD$103,9,FALSE)</f>
        <v>#N/A</v>
      </c>
      <c r="AI39" s="67" t="e">
        <f>VLOOKUP($Q39,'[7]VAT 2023-24'!$R$6:$AD$103,10,FALSE)</f>
        <v>#N/A</v>
      </c>
      <c r="AJ39" s="67" t="e">
        <f>VLOOKUP($Q39,'[7]VAT 2023-24'!$R$6:$AD$103,11,FALSE)</f>
        <v>#N/A</v>
      </c>
      <c r="AK39" s="67" t="e">
        <f>VLOOKUP($Q39,'[7]VAT 2023-24'!$R$6:$AD$103,12,FALSE)</f>
        <v>#N/A</v>
      </c>
      <c r="AL39" s="67" t="e">
        <f>VLOOKUP($Q39,'[7]VAT 2023-24'!$R$6:$AD$103,13,FALSE)</f>
        <v>#N/A</v>
      </c>
      <c r="AM39" s="45"/>
      <c r="AN39" s="45" t="s">
        <v>63</v>
      </c>
      <c r="AO39" s="43"/>
      <c r="AP39" s="1" t="e">
        <f>VLOOKUP(AN39,#REF!,5,FALSE)</f>
        <v>#REF!</v>
      </c>
      <c r="AQ39" s="1" t="e">
        <f>VLOOKUP(AO39,#REF!,5,FALSE)</f>
        <v>#REF!</v>
      </c>
      <c r="AR39" s="1"/>
      <c r="AS39" t="e">
        <f>VLOOKUP(Z39,'[8]List of Schools for 22.23'!$A$3:$J$62,10,FALSE)</f>
        <v>#N/A</v>
      </c>
    </row>
    <row r="40" spans="1:45" x14ac:dyDescent="0.25">
      <c r="A40" s="2">
        <v>45</v>
      </c>
      <c r="B40" s="13" t="s">
        <v>525</v>
      </c>
      <c r="C40" s="1" t="s">
        <v>65</v>
      </c>
      <c r="D40" s="1" t="s">
        <v>66</v>
      </c>
      <c r="E40" s="2">
        <v>45</v>
      </c>
      <c r="F40" t="e">
        <v>#N/A</v>
      </c>
      <c r="G40" t="e">
        <f>VLOOKUP(C40,'[1]Returns 2023'!$B$11:$AV$112,47,FALSE)</f>
        <v>#N/A</v>
      </c>
      <c r="K40" s="19" t="e">
        <v>#N/A</v>
      </c>
      <c r="L40" s="19" t="e">
        <f>VLOOKUP(C40,[2]Schools!$A$8:$AK$109,37,FALSE)</f>
        <v>#N/A</v>
      </c>
      <c r="N40" s="66" t="e">
        <v>#N/A</v>
      </c>
      <c r="O40" s="68" t="e">
        <v>#N/A</v>
      </c>
      <c r="P40" s="2" t="e">
        <f>VLOOKUP(A40,'[3]2023'!$A$6:$AN$112,40,FALSE)</f>
        <v>#N/A</v>
      </c>
      <c r="Q40" s="2">
        <v>45</v>
      </c>
      <c r="S40" s="1" t="e">
        <f>VLOOKUP(Q40,[4]Sheet1!$A$4:$C$238,3,FALSE)</f>
        <v>#N/A</v>
      </c>
      <c r="U40" s="1" t="e">
        <f>VLOOKUP(Q40,[5]Sheet1!$A$4:$C$237,3,FALSE)</f>
        <v>#N/A</v>
      </c>
      <c r="V40" s="7" t="s">
        <v>589</v>
      </c>
      <c r="W40" s="2" t="e">
        <v>#N/A</v>
      </c>
      <c r="X40" s="2" t="e">
        <f>VLOOKUP(V40,'[6]CFR HEADERS'!$B$8:$HS$108,226,FALSE)</f>
        <v>#N/A</v>
      </c>
      <c r="Z40" s="7" t="str">
        <f t="shared" si="2"/>
        <v>EE045</v>
      </c>
      <c r="AA40" s="67" t="e">
        <f>VLOOKUP($Q40,'[7]VAT 2023-24'!$R$6:$AD$103,2,FALSE)</f>
        <v>#N/A</v>
      </c>
      <c r="AB40" s="67" t="e">
        <f>VLOOKUP($Q40,'[7]VAT 2023-24'!$R$6:$AD$103,3,FALSE)</f>
        <v>#N/A</v>
      </c>
      <c r="AC40" s="67" t="e">
        <f>VLOOKUP($Q40,'[7]VAT 2023-24'!$R$6:$AD$103,4,FALSE)</f>
        <v>#N/A</v>
      </c>
      <c r="AD40" s="67" t="e">
        <f>VLOOKUP($Q40,'[7]VAT 2023-24'!$R$6:$AD$103,5,FALSE)</f>
        <v>#N/A</v>
      </c>
      <c r="AE40" s="67" t="e">
        <f>VLOOKUP($Q40,'[7]VAT 2023-24'!$R$6:$AD$103,6,FALSE)</f>
        <v>#N/A</v>
      </c>
      <c r="AF40" s="67" t="e">
        <f>VLOOKUP($Q40,'[7]VAT 2023-24'!$R$6:$AD$103,7,FALSE)</f>
        <v>#N/A</v>
      </c>
      <c r="AG40" s="67" t="e">
        <f>VLOOKUP($Q40,'[7]VAT 2023-24'!$R$6:$AD$103,8,FALSE)</f>
        <v>#N/A</v>
      </c>
      <c r="AH40" s="67" t="e">
        <f>VLOOKUP($Q40,'[7]VAT 2023-24'!$R$6:$AD$103,9,FALSE)</f>
        <v>#N/A</v>
      </c>
      <c r="AI40" s="67" t="e">
        <f>VLOOKUP($Q40,'[7]VAT 2023-24'!$R$6:$AD$103,10,FALSE)</f>
        <v>#N/A</v>
      </c>
      <c r="AJ40" s="67" t="e">
        <f>VLOOKUP($Q40,'[7]VAT 2023-24'!$R$6:$AD$103,11,FALSE)</f>
        <v>#N/A</v>
      </c>
      <c r="AK40" s="67" t="e">
        <f>VLOOKUP($Q40,'[7]VAT 2023-24'!$R$6:$AD$103,12,FALSE)</f>
        <v>#N/A</v>
      </c>
      <c r="AL40" s="67" t="e">
        <f>VLOOKUP($Q40,'[7]VAT 2023-24'!$R$6:$AD$103,13,FALSE)</f>
        <v>#N/A</v>
      </c>
      <c r="AM40" s="45"/>
      <c r="AN40" s="45" t="s">
        <v>65</v>
      </c>
      <c r="AO40" s="43"/>
      <c r="AP40" s="1" t="e">
        <f>VLOOKUP(AN40,#REF!,5,FALSE)</f>
        <v>#REF!</v>
      </c>
      <c r="AQ40" s="1" t="e">
        <f>VLOOKUP(AO40,#REF!,5,FALSE)</f>
        <v>#REF!</v>
      </c>
      <c r="AR40" s="1"/>
      <c r="AS40" t="e">
        <f>VLOOKUP(Z40,'[8]List of Schools for 22.23'!$A$3:$J$62,10,FALSE)</f>
        <v>#N/A</v>
      </c>
    </row>
    <row r="41" spans="1:45" x14ac:dyDescent="0.25">
      <c r="A41" s="2">
        <v>48</v>
      </c>
      <c r="B41" s="13" t="s">
        <v>525</v>
      </c>
      <c r="C41" s="1" t="s">
        <v>67</v>
      </c>
      <c r="D41" s="1" t="s">
        <v>68</v>
      </c>
      <c r="E41" s="2">
        <v>48</v>
      </c>
      <c r="F41" t="e">
        <v>#N/A</v>
      </c>
      <c r="G41" t="e">
        <f>VLOOKUP(C41,'[1]Returns 2023'!$B$11:$AV$112,47,FALSE)</f>
        <v>#N/A</v>
      </c>
      <c r="K41" s="19" t="e">
        <v>#N/A</v>
      </c>
      <c r="L41" s="19" t="e">
        <f>VLOOKUP(C41,[2]Schools!$A$8:$AK$109,37,FALSE)</f>
        <v>#N/A</v>
      </c>
      <c r="N41" s="66" t="e">
        <v>#N/A</v>
      </c>
      <c r="O41" s="68" t="e">
        <v>#N/A</v>
      </c>
      <c r="P41" s="2" t="e">
        <f>VLOOKUP(A41,'[3]2023'!$A$6:$AN$112,40,FALSE)</f>
        <v>#N/A</v>
      </c>
      <c r="Q41" s="2">
        <v>48</v>
      </c>
      <c r="S41" s="1" t="str">
        <f>VLOOKUP(Q41,[4]Sheet1!$A$4:$C$238,3,FALSE)</f>
        <v>YES</v>
      </c>
      <c r="U41" s="1">
        <f>VLOOKUP(Q41,[5]Sheet1!$A$4:$C$237,3,FALSE)</f>
        <v>0</v>
      </c>
      <c r="V41" s="7" t="s">
        <v>590</v>
      </c>
      <c r="W41" s="2" t="e">
        <v>#N/A</v>
      </c>
      <c r="X41" s="2" t="e">
        <f>VLOOKUP(V41,'[6]CFR HEADERS'!$B$8:$HS$108,226,FALSE)</f>
        <v>#N/A</v>
      </c>
      <c r="Z41" s="7" t="str">
        <f t="shared" si="2"/>
        <v>EE048</v>
      </c>
      <c r="AA41" s="67" t="e">
        <f>VLOOKUP($Q41,'[7]VAT 2023-24'!$R$6:$AD$103,2,FALSE)</f>
        <v>#N/A</v>
      </c>
      <c r="AB41" s="67" t="e">
        <f>VLOOKUP($Q41,'[7]VAT 2023-24'!$R$6:$AD$103,3,FALSE)</f>
        <v>#N/A</v>
      </c>
      <c r="AC41" s="67" t="e">
        <f>VLOOKUP($Q41,'[7]VAT 2023-24'!$R$6:$AD$103,4,FALSE)</f>
        <v>#N/A</v>
      </c>
      <c r="AD41" s="67" t="e">
        <f>VLOOKUP($Q41,'[7]VAT 2023-24'!$R$6:$AD$103,5,FALSE)</f>
        <v>#N/A</v>
      </c>
      <c r="AE41" s="67" t="e">
        <f>VLOOKUP($Q41,'[7]VAT 2023-24'!$R$6:$AD$103,6,FALSE)</f>
        <v>#N/A</v>
      </c>
      <c r="AF41" s="67" t="e">
        <f>VLOOKUP($Q41,'[7]VAT 2023-24'!$R$6:$AD$103,7,FALSE)</f>
        <v>#N/A</v>
      </c>
      <c r="AG41" s="67" t="e">
        <f>VLOOKUP($Q41,'[7]VAT 2023-24'!$R$6:$AD$103,8,FALSE)</f>
        <v>#N/A</v>
      </c>
      <c r="AH41" s="67" t="e">
        <f>VLOOKUP($Q41,'[7]VAT 2023-24'!$R$6:$AD$103,9,FALSE)</f>
        <v>#N/A</v>
      </c>
      <c r="AI41" s="67" t="e">
        <f>VLOOKUP($Q41,'[7]VAT 2023-24'!$R$6:$AD$103,10,FALSE)</f>
        <v>#N/A</v>
      </c>
      <c r="AJ41" s="67" t="e">
        <f>VLOOKUP($Q41,'[7]VAT 2023-24'!$R$6:$AD$103,11,FALSE)</f>
        <v>#N/A</v>
      </c>
      <c r="AK41" s="67" t="e">
        <f>VLOOKUP($Q41,'[7]VAT 2023-24'!$R$6:$AD$103,12,FALSE)</f>
        <v>#N/A</v>
      </c>
      <c r="AL41" s="67" t="e">
        <f>VLOOKUP($Q41,'[7]VAT 2023-24'!$R$6:$AD$103,13,FALSE)</f>
        <v>#N/A</v>
      </c>
      <c r="AM41" s="45"/>
      <c r="AN41" s="45" t="s">
        <v>67</v>
      </c>
      <c r="AO41" s="43"/>
      <c r="AP41" s="1" t="e">
        <f>VLOOKUP(AN41,#REF!,5,FALSE)</f>
        <v>#REF!</v>
      </c>
      <c r="AQ41" s="1" t="e">
        <f>VLOOKUP(AO41,#REF!,5,FALSE)</f>
        <v>#REF!</v>
      </c>
      <c r="AR41" s="1"/>
      <c r="AS41" t="e">
        <f>VLOOKUP(Z41,'[8]List of Schools for 22.23'!$A$3:$J$62,10,FALSE)</f>
        <v>#N/A</v>
      </c>
    </row>
    <row r="42" spans="1:45" x14ac:dyDescent="0.25">
      <c r="A42" s="2">
        <v>50</v>
      </c>
      <c r="B42" s="13" t="s">
        <v>525</v>
      </c>
      <c r="C42" s="1" t="s">
        <v>69</v>
      </c>
      <c r="D42" s="1" t="s">
        <v>70</v>
      </c>
      <c r="E42" s="2">
        <v>50</v>
      </c>
      <c r="F42" t="s">
        <v>837</v>
      </c>
      <c r="G42" t="str">
        <f>VLOOKUP(C42,'[1]Returns 2023'!$B$11:$AV$112,47,FALSE)</f>
        <v>Successful</v>
      </c>
      <c r="K42" s="19" t="s">
        <v>822</v>
      </c>
      <c r="L42" s="19" t="str">
        <f>VLOOKUP(C42,[2]Schools!$A$8:$AK$109,37,FALSE)</f>
        <v>Returned</v>
      </c>
      <c r="N42" s="66" t="s">
        <v>822</v>
      </c>
      <c r="O42" s="68" t="s">
        <v>822</v>
      </c>
      <c r="P42" s="2" t="str">
        <f>VLOOKUP(A42,'[3]2023'!$A$6:$AN$112,40,FALSE)</f>
        <v>Returned</v>
      </c>
      <c r="Q42" s="2">
        <v>50</v>
      </c>
      <c r="S42" s="1" t="str">
        <f>VLOOKUP(Q42,[4]Sheet1!$A$4:$C$238,3,FALSE)</f>
        <v>YES</v>
      </c>
      <c r="U42" s="1" t="str">
        <f>VLOOKUP(Q42,[5]Sheet1!$A$4:$C$237,3,FALSE)</f>
        <v>YES</v>
      </c>
      <c r="V42" s="7" t="s">
        <v>591</v>
      </c>
      <c r="W42" s="2" t="s">
        <v>839</v>
      </c>
      <c r="X42" s="2">
        <f>VLOOKUP(V42,'[6]CFR HEADERS'!$B$8:$HS$108,226,FALSE)</f>
        <v>0</v>
      </c>
      <c r="Z42" s="7" t="str">
        <f t="shared" si="2"/>
        <v>EE050</v>
      </c>
      <c r="AA42" s="67">
        <f>VLOOKUP($Q42,'[7]VAT 2023-24'!$R$6:$AD$103,2,FALSE)</f>
        <v>1</v>
      </c>
      <c r="AB42" s="67">
        <f>VLOOKUP($Q42,'[7]VAT 2023-24'!$R$6:$AD$103,3,FALSE)</f>
        <v>1</v>
      </c>
      <c r="AC42" s="67">
        <f>VLOOKUP($Q42,'[7]VAT 2023-24'!$R$6:$AD$103,4,FALSE)</f>
        <v>1</v>
      </c>
      <c r="AD42" s="67">
        <f>VLOOKUP($Q42,'[7]VAT 2023-24'!$R$6:$AD$103,5,FALSE)</f>
        <v>1</v>
      </c>
      <c r="AE42" s="67">
        <f>VLOOKUP($Q42,'[7]VAT 2023-24'!$R$6:$AD$103,6,FALSE)</f>
        <v>1</v>
      </c>
      <c r="AF42" s="67">
        <f>VLOOKUP($Q42,'[7]VAT 2023-24'!$R$6:$AD$103,7,FALSE)</f>
        <v>1</v>
      </c>
      <c r="AG42" s="67">
        <f>VLOOKUP($Q42,'[7]VAT 2023-24'!$R$6:$AD$103,8,FALSE)</f>
        <v>1</v>
      </c>
      <c r="AH42" s="67">
        <f>VLOOKUP($Q42,'[7]VAT 2023-24'!$R$6:$AD$103,9,FALSE)</f>
        <v>1</v>
      </c>
      <c r="AI42" s="67">
        <f>VLOOKUP($Q42,'[7]VAT 2023-24'!$R$6:$AD$103,10,FALSE)</f>
        <v>1</v>
      </c>
      <c r="AJ42" s="67">
        <f>VLOOKUP($Q42,'[7]VAT 2023-24'!$R$6:$AD$103,11,FALSE)</f>
        <v>1</v>
      </c>
      <c r="AK42" s="67" t="str">
        <f>VLOOKUP($Q42,'[7]VAT 2023-24'!$R$6:$AD$103,12,FALSE)</f>
        <v/>
      </c>
      <c r="AL42" s="67" t="str">
        <f>VLOOKUP($Q42,'[7]VAT 2023-24'!$R$6:$AD$103,13,FALSE)</f>
        <v/>
      </c>
      <c r="AM42" s="45"/>
      <c r="AN42" s="45" t="s">
        <v>69</v>
      </c>
      <c r="AO42" s="43"/>
      <c r="AP42" s="1" t="e">
        <f>VLOOKUP(AN42,#REF!,5,FALSE)</f>
        <v>#REF!</v>
      </c>
      <c r="AQ42" s="1" t="e">
        <f>VLOOKUP(AO42,#REF!,5,FALSE)</f>
        <v>#REF!</v>
      </c>
      <c r="AR42" s="1"/>
      <c r="AS42" t="str">
        <f>VLOOKUP(Z42,'[8]List of Schools for 22.23'!$A$3:$J$62,10,FALSE)</f>
        <v>YES</v>
      </c>
    </row>
    <row r="43" spans="1:45" x14ac:dyDescent="0.25">
      <c r="A43" s="2">
        <v>56</v>
      </c>
      <c r="B43" s="13" t="s">
        <v>525</v>
      </c>
      <c r="C43" s="1" t="s">
        <v>71</v>
      </c>
      <c r="D43" s="1" t="s">
        <v>72</v>
      </c>
      <c r="E43" s="2">
        <v>56</v>
      </c>
      <c r="F43" t="e">
        <v>#N/A</v>
      </c>
      <c r="G43" t="e">
        <f>VLOOKUP(C43,'[1]Returns 2023'!$B$11:$AV$112,47,FALSE)</f>
        <v>#N/A</v>
      </c>
      <c r="K43" s="19" t="e">
        <v>#N/A</v>
      </c>
      <c r="L43" s="19" t="e">
        <f>VLOOKUP(C43,[2]Schools!$A$8:$AK$109,37,FALSE)</f>
        <v>#N/A</v>
      </c>
      <c r="N43" s="66" t="e">
        <v>#N/A</v>
      </c>
      <c r="O43" s="68" t="e">
        <v>#N/A</v>
      </c>
      <c r="P43" s="2" t="e">
        <f>VLOOKUP(A43,'[3]2023'!$A$6:$AN$112,40,FALSE)</f>
        <v>#N/A</v>
      </c>
      <c r="Q43" s="2">
        <v>56</v>
      </c>
      <c r="S43" s="1" t="str">
        <f>VLOOKUP(Q43,[4]Sheet1!$A$4:$C$238,3,FALSE)</f>
        <v>YES</v>
      </c>
      <c r="U43" s="1" t="s">
        <v>560</v>
      </c>
      <c r="V43" s="7" t="s">
        <v>592</v>
      </c>
      <c r="W43" s="2" t="e">
        <v>#N/A</v>
      </c>
      <c r="X43" s="2" t="e">
        <f>VLOOKUP(V43,'[6]CFR HEADERS'!$B$8:$HS$108,226,FALSE)</f>
        <v>#N/A</v>
      </c>
      <c r="Z43" s="7" t="str">
        <f t="shared" si="2"/>
        <v>EE056</v>
      </c>
      <c r="AA43" s="67" t="e">
        <f>VLOOKUP($Q43,'[7]VAT 2023-24'!$R$6:$AD$103,2,FALSE)</f>
        <v>#N/A</v>
      </c>
      <c r="AB43" s="67" t="e">
        <f>VLOOKUP($Q43,'[7]VAT 2023-24'!$R$6:$AD$103,3,FALSE)</f>
        <v>#N/A</v>
      </c>
      <c r="AC43" s="67" t="e">
        <f>VLOOKUP($Q43,'[7]VAT 2023-24'!$R$6:$AD$103,4,FALSE)</f>
        <v>#N/A</v>
      </c>
      <c r="AD43" s="67" t="e">
        <f>VLOOKUP($Q43,'[7]VAT 2023-24'!$R$6:$AD$103,5,FALSE)</f>
        <v>#N/A</v>
      </c>
      <c r="AE43" s="67" t="e">
        <f>VLOOKUP($Q43,'[7]VAT 2023-24'!$R$6:$AD$103,6,FALSE)</f>
        <v>#N/A</v>
      </c>
      <c r="AF43" s="67" t="e">
        <f>VLOOKUP($Q43,'[7]VAT 2023-24'!$R$6:$AD$103,7,FALSE)</f>
        <v>#N/A</v>
      </c>
      <c r="AG43" s="67" t="e">
        <f>VLOOKUP($Q43,'[7]VAT 2023-24'!$R$6:$AD$103,8,FALSE)</f>
        <v>#N/A</v>
      </c>
      <c r="AH43" s="67" t="e">
        <f>VLOOKUP($Q43,'[7]VAT 2023-24'!$R$6:$AD$103,9,FALSE)</f>
        <v>#N/A</v>
      </c>
      <c r="AI43" s="67" t="e">
        <f>VLOOKUP($Q43,'[7]VAT 2023-24'!$R$6:$AD$103,10,FALSE)</f>
        <v>#N/A</v>
      </c>
      <c r="AJ43" s="67" t="e">
        <f>VLOOKUP($Q43,'[7]VAT 2023-24'!$R$6:$AD$103,11,FALSE)</f>
        <v>#N/A</v>
      </c>
      <c r="AK43" s="67" t="e">
        <f>VLOOKUP($Q43,'[7]VAT 2023-24'!$R$6:$AD$103,12,FALSE)</f>
        <v>#N/A</v>
      </c>
      <c r="AL43" s="67" t="e">
        <f>VLOOKUP($Q43,'[7]VAT 2023-24'!$R$6:$AD$103,13,FALSE)</f>
        <v>#N/A</v>
      </c>
      <c r="AM43" s="45"/>
      <c r="AN43" s="45" t="s">
        <v>71</v>
      </c>
      <c r="AO43" s="43"/>
      <c r="AP43" s="1" t="e">
        <f>VLOOKUP(AN43,#REF!,5,FALSE)</f>
        <v>#REF!</v>
      </c>
      <c r="AQ43" s="1" t="e">
        <f>VLOOKUP(AO43,#REF!,5,FALSE)</f>
        <v>#REF!</v>
      </c>
      <c r="AR43" s="1"/>
      <c r="AS43" t="e">
        <f>VLOOKUP(Z43,'[8]List of Schools for 22.23'!$A$3:$J$62,10,FALSE)</f>
        <v>#N/A</v>
      </c>
    </row>
    <row r="44" spans="1:45" x14ac:dyDescent="0.25">
      <c r="A44" s="2">
        <v>59</v>
      </c>
      <c r="B44" s="13" t="s">
        <v>525</v>
      </c>
      <c r="C44" s="1" t="s">
        <v>73</v>
      </c>
      <c r="D44" s="1" t="s">
        <v>74</v>
      </c>
      <c r="E44" s="2">
        <v>59</v>
      </c>
      <c r="F44" t="e">
        <v>#N/A</v>
      </c>
      <c r="G44" t="e">
        <f>VLOOKUP(C44,'[1]Returns 2023'!$B$11:$AV$112,47,FALSE)</f>
        <v>#N/A</v>
      </c>
      <c r="K44" s="19" t="e">
        <v>#N/A</v>
      </c>
      <c r="L44" s="19" t="e">
        <f>VLOOKUP(C44,[2]Schools!$A$8:$AK$109,37,FALSE)</f>
        <v>#N/A</v>
      </c>
      <c r="N44" s="66" t="e">
        <v>#N/A</v>
      </c>
      <c r="O44" s="68" t="e">
        <v>#N/A</v>
      </c>
      <c r="P44" s="2" t="e">
        <f>VLOOKUP(A44,'[3]2023'!$A$6:$AN$112,40,FALSE)</f>
        <v>#N/A</v>
      </c>
      <c r="Q44" s="2">
        <v>59</v>
      </c>
      <c r="S44" s="1" t="e">
        <f>VLOOKUP(Q44,[4]Sheet1!$A$4:$C$238,3,FALSE)</f>
        <v>#N/A</v>
      </c>
      <c r="U44" s="1" t="e">
        <f>VLOOKUP(Q44,[5]Sheet1!$A$4:$C$237,3,FALSE)</f>
        <v>#N/A</v>
      </c>
      <c r="V44" s="7" t="s">
        <v>593</v>
      </c>
      <c r="W44" s="2" t="e">
        <v>#N/A</v>
      </c>
      <c r="X44" s="2" t="e">
        <f>VLOOKUP(V44,'[6]CFR HEADERS'!$B$8:$HS$108,226,FALSE)</f>
        <v>#N/A</v>
      </c>
      <c r="Z44" s="7" t="str">
        <f t="shared" si="2"/>
        <v>EE059</v>
      </c>
      <c r="AA44" s="67" t="e">
        <f>VLOOKUP($Q44,'[7]VAT 2023-24'!$R$6:$AD$103,2,FALSE)</f>
        <v>#N/A</v>
      </c>
      <c r="AB44" s="67" t="e">
        <f>VLOOKUP($Q44,'[7]VAT 2023-24'!$R$6:$AD$103,3,FALSE)</f>
        <v>#N/A</v>
      </c>
      <c r="AC44" s="67" t="e">
        <f>VLOOKUP($Q44,'[7]VAT 2023-24'!$R$6:$AD$103,4,FALSE)</f>
        <v>#N/A</v>
      </c>
      <c r="AD44" s="67" t="e">
        <f>VLOOKUP($Q44,'[7]VAT 2023-24'!$R$6:$AD$103,5,FALSE)</f>
        <v>#N/A</v>
      </c>
      <c r="AE44" s="67" t="e">
        <f>VLOOKUP($Q44,'[7]VAT 2023-24'!$R$6:$AD$103,6,FALSE)</f>
        <v>#N/A</v>
      </c>
      <c r="AF44" s="67" t="e">
        <f>VLOOKUP($Q44,'[7]VAT 2023-24'!$R$6:$AD$103,7,FALSE)</f>
        <v>#N/A</v>
      </c>
      <c r="AG44" s="67" t="e">
        <f>VLOOKUP($Q44,'[7]VAT 2023-24'!$R$6:$AD$103,8,FALSE)</f>
        <v>#N/A</v>
      </c>
      <c r="AH44" s="67" t="e">
        <f>VLOOKUP($Q44,'[7]VAT 2023-24'!$R$6:$AD$103,9,FALSE)</f>
        <v>#N/A</v>
      </c>
      <c r="AI44" s="67" t="e">
        <f>VLOOKUP($Q44,'[7]VAT 2023-24'!$R$6:$AD$103,10,FALSE)</f>
        <v>#N/A</v>
      </c>
      <c r="AJ44" s="67" t="e">
        <f>VLOOKUP($Q44,'[7]VAT 2023-24'!$R$6:$AD$103,11,FALSE)</f>
        <v>#N/A</v>
      </c>
      <c r="AK44" s="67" t="e">
        <f>VLOOKUP($Q44,'[7]VAT 2023-24'!$R$6:$AD$103,12,FALSE)</f>
        <v>#N/A</v>
      </c>
      <c r="AL44" s="67" t="e">
        <f>VLOOKUP($Q44,'[7]VAT 2023-24'!$R$6:$AD$103,13,FALSE)</f>
        <v>#N/A</v>
      </c>
      <c r="AM44" s="45"/>
      <c r="AN44" s="45" t="s">
        <v>73</v>
      </c>
      <c r="AO44" s="43"/>
      <c r="AP44" s="1" t="e">
        <f>VLOOKUP(AN44,#REF!,5,FALSE)</f>
        <v>#REF!</v>
      </c>
      <c r="AQ44" s="1" t="e">
        <f>VLOOKUP(AO44,#REF!,5,FALSE)</f>
        <v>#REF!</v>
      </c>
      <c r="AR44" s="1"/>
      <c r="AS44" t="e">
        <f>VLOOKUP(Z44,'[8]List of Schools for 22.23'!$A$3:$J$62,10,FALSE)</f>
        <v>#N/A</v>
      </c>
    </row>
    <row r="45" spans="1:45" x14ac:dyDescent="0.25">
      <c r="A45" s="2">
        <v>60</v>
      </c>
      <c r="B45" s="13" t="s">
        <v>525</v>
      </c>
      <c r="C45" s="1" t="s">
        <v>75</v>
      </c>
      <c r="D45" s="1" t="s">
        <v>76</v>
      </c>
      <c r="E45" s="2">
        <v>60</v>
      </c>
      <c r="F45" t="e">
        <v>#N/A</v>
      </c>
      <c r="G45" t="e">
        <f>VLOOKUP(C45,'[1]Returns 2023'!$B$11:$AV$112,47,FALSE)</f>
        <v>#N/A</v>
      </c>
      <c r="K45" s="19" t="e">
        <v>#N/A</v>
      </c>
      <c r="L45" s="19" t="e">
        <f>VLOOKUP(C45,[2]Schools!$A$8:$AK$109,37,FALSE)</f>
        <v>#N/A</v>
      </c>
      <c r="N45" s="66" t="e">
        <v>#N/A</v>
      </c>
      <c r="O45" s="68" t="e">
        <v>#N/A</v>
      </c>
      <c r="P45" s="2" t="e">
        <f>VLOOKUP(A45,'[3]2023'!$A$6:$AN$112,40,FALSE)</f>
        <v>#N/A</v>
      </c>
      <c r="Q45" s="2">
        <v>60</v>
      </c>
      <c r="S45" s="1" t="e">
        <f>VLOOKUP(Q45,[4]Sheet1!$A$4:$C$238,3,FALSE)</f>
        <v>#N/A</v>
      </c>
      <c r="U45" s="1" t="e">
        <f>VLOOKUP(Q45,[5]Sheet1!$A$4:$C$237,3,FALSE)</f>
        <v>#N/A</v>
      </c>
      <c r="V45" s="7" t="s">
        <v>594</v>
      </c>
      <c r="W45" s="2" t="e">
        <v>#N/A</v>
      </c>
      <c r="X45" s="2" t="e">
        <f>VLOOKUP(V45,'[6]CFR HEADERS'!$B$8:$HS$108,226,FALSE)</f>
        <v>#N/A</v>
      </c>
      <c r="Z45" s="7" t="str">
        <f t="shared" si="2"/>
        <v>EE060</v>
      </c>
      <c r="AA45" s="67" t="e">
        <f>VLOOKUP($Q45,'[7]VAT 2023-24'!$R$6:$AD$103,2,FALSE)</f>
        <v>#N/A</v>
      </c>
      <c r="AB45" s="67" t="e">
        <f>VLOOKUP($Q45,'[7]VAT 2023-24'!$R$6:$AD$103,3,FALSE)</f>
        <v>#N/A</v>
      </c>
      <c r="AC45" s="67" t="e">
        <f>VLOOKUP($Q45,'[7]VAT 2023-24'!$R$6:$AD$103,4,FALSE)</f>
        <v>#N/A</v>
      </c>
      <c r="AD45" s="67" t="e">
        <f>VLOOKUP($Q45,'[7]VAT 2023-24'!$R$6:$AD$103,5,FALSE)</f>
        <v>#N/A</v>
      </c>
      <c r="AE45" s="67" t="e">
        <f>VLOOKUP($Q45,'[7]VAT 2023-24'!$R$6:$AD$103,6,FALSE)</f>
        <v>#N/A</v>
      </c>
      <c r="AF45" s="67" t="e">
        <f>VLOOKUP($Q45,'[7]VAT 2023-24'!$R$6:$AD$103,7,FALSE)</f>
        <v>#N/A</v>
      </c>
      <c r="AG45" s="67" t="e">
        <f>VLOOKUP($Q45,'[7]VAT 2023-24'!$R$6:$AD$103,8,FALSE)</f>
        <v>#N/A</v>
      </c>
      <c r="AH45" s="67" t="e">
        <f>VLOOKUP($Q45,'[7]VAT 2023-24'!$R$6:$AD$103,9,FALSE)</f>
        <v>#N/A</v>
      </c>
      <c r="AI45" s="67" t="e">
        <f>VLOOKUP($Q45,'[7]VAT 2023-24'!$R$6:$AD$103,10,FALSE)</f>
        <v>#N/A</v>
      </c>
      <c r="AJ45" s="67" t="e">
        <f>VLOOKUP($Q45,'[7]VAT 2023-24'!$R$6:$AD$103,11,FALSE)</f>
        <v>#N/A</v>
      </c>
      <c r="AK45" s="67" t="e">
        <f>VLOOKUP($Q45,'[7]VAT 2023-24'!$R$6:$AD$103,12,FALSE)</f>
        <v>#N/A</v>
      </c>
      <c r="AL45" s="67" t="e">
        <f>VLOOKUP($Q45,'[7]VAT 2023-24'!$R$6:$AD$103,13,FALSE)</f>
        <v>#N/A</v>
      </c>
      <c r="AM45" s="45"/>
      <c r="AN45" s="45" t="s">
        <v>75</v>
      </c>
      <c r="AO45" s="43"/>
      <c r="AP45" s="1" t="e">
        <f>VLOOKUP(AN45,#REF!,5,FALSE)</f>
        <v>#REF!</v>
      </c>
      <c r="AQ45" s="1" t="e">
        <f>VLOOKUP(AO45,#REF!,5,FALSE)</f>
        <v>#REF!</v>
      </c>
      <c r="AR45" s="1"/>
      <c r="AS45" t="e">
        <f>VLOOKUP(Z45,'[8]List of Schools for 22.23'!$A$3:$J$62,10,FALSE)</f>
        <v>#N/A</v>
      </c>
    </row>
    <row r="46" spans="1:45" x14ac:dyDescent="0.25">
      <c r="A46" s="2">
        <v>62</v>
      </c>
      <c r="B46" s="13" t="s">
        <v>525</v>
      </c>
      <c r="C46" s="1" t="s">
        <v>77</v>
      </c>
      <c r="D46" s="1" t="s">
        <v>78</v>
      </c>
      <c r="E46" s="2">
        <v>62</v>
      </c>
      <c r="F46" t="e">
        <v>#N/A</v>
      </c>
      <c r="G46" t="e">
        <f>VLOOKUP(C46,'[1]Returns 2023'!$B$11:$AV$112,47,FALSE)</f>
        <v>#N/A</v>
      </c>
      <c r="K46" s="19" t="e">
        <v>#N/A</v>
      </c>
      <c r="L46" s="19" t="e">
        <f>VLOOKUP(C46,[2]Schools!$A$8:$AK$109,37,FALSE)</f>
        <v>#N/A</v>
      </c>
      <c r="N46" s="66" t="e">
        <v>#N/A</v>
      </c>
      <c r="O46" s="68" t="e">
        <v>#N/A</v>
      </c>
      <c r="P46" s="2" t="e">
        <f>VLOOKUP(A46,'[3]2023'!$A$6:$AN$112,40,FALSE)</f>
        <v>#N/A</v>
      </c>
      <c r="Q46" s="2">
        <v>62</v>
      </c>
      <c r="S46" s="1" t="e">
        <f>VLOOKUP(Q46,[4]Sheet1!$A$4:$C$238,3,FALSE)</f>
        <v>#N/A</v>
      </c>
      <c r="U46" s="1" t="e">
        <f>VLOOKUP(Q46,[5]Sheet1!$A$4:$C$237,3,FALSE)</f>
        <v>#N/A</v>
      </c>
      <c r="V46" s="7" t="s">
        <v>595</v>
      </c>
      <c r="W46" s="2" t="e">
        <v>#N/A</v>
      </c>
      <c r="X46" s="2" t="e">
        <f>VLOOKUP(V46,'[6]CFR HEADERS'!$B$8:$HS$108,226,FALSE)</f>
        <v>#N/A</v>
      </c>
      <c r="Z46" s="7" t="str">
        <f t="shared" si="2"/>
        <v>EE062</v>
      </c>
      <c r="AA46" s="67" t="e">
        <f>VLOOKUP($Q46,'[7]VAT 2023-24'!$R$6:$AD$103,2,FALSE)</f>
        <v>#N/A</v>
      </c>
      <c r="AB46" s="67" t="e">
        <f>VLOOKUP($Q46,'[7]VAT 2023-24'!$R$6:$AD$103,3,FALSE)</f>
        <v>#N/A</v>
      </c>
      <c r="AC46" s="67" t="e">
        <f>VLOOKUP($Q46,'[7]VAT 2023-24'!$R$6:$AD$103,4,FALSE)</f>
        <v>#N/A</v>
      </c>
      <c r="AD46" s="67" t="e">
        <f>VLOOKUP($Q46,'[7]VAT 2023-24'!$R$6:$AD$103,5,FALSE)</f>
        <v>#N/A</v>
      </c>
      <c r="AE46" s="67" t="e">
        <f>VLOOKUP($Q46,'[7]VAT 2023-24'!$R$6:$AD$103,6,FALSE)</f>
        <v>#N/A</v>
      </c>
      <c r="AF46" s="67" t="e">
        <f>VLOOKUP($Q46,'[7]VAT 2023-24'!$R$6:$AD$103,7,FALSE)</f>
        <v>#N/A</v>
      </c>
      <c r="AG46" s="67" t="e">
        <f>VLOOKUP($Q46,'[7]VAT 2023-24'!$R$6:$AD$103,8,FALSE)</f>
        <v>#N/A</v>
      </c>
      <c r="AH46" s="67" t="e">
        <f>VLOOKUP($Q46,'[7]VAT 2023-24'!$R$6:$AD$103,9,FALSE)</f>
        <v>#N/A</v>
      </c>
      <c r="AI46" s="67" t="e">
        <f>VLOOKUP($Q46,'[7]VAT 2023-24'!$R$6:$AD$103,10,FALSE)</f>
        <v>#N/A</v>
      </c>
      <c r="AJ46" s="67" t="e">
        <f>VLOOKUP($Q46,'[7]VAT 2023-24'!$R$6:$AD$103,11,FALSE)</f>
        <v>#N/A</v>
      </c>
      <c r="AK46" s="67" t="e">
        <f>VLOOKUP($Q46,'[7]VAT 2023-24'!$R$6:$AD$103,12,FALSE)</f>
        <v>#N/A</v>
      </c>
      <c r="AL46" s="67" t="e">
        <f>VLOOKUP($Q46,'[7]VAT 2023-24'!$R$6:$AD$103,13,FALSE)</f>
        <v>#N/A</v>
      </c>
      <c r="AM46" s="45"/>
      <c r="AN46" s="45" t="s">
        <v>77</v>
      </c>
      <c r="AO46" s="43"/>
      <c r="AP46" s="1" t="e">
        <f>VLOOKUP(AN46,#REF!,5,FALSE)</f>
        <v>#REF!</v>
      </c>
      <c r="AQ46" s="1" t="e">
        <f>VLOOKUP(AO46,#REF!,5,FALSE)</f>
        <v>#REF!</v>
      </c>
      <c r="AR46" s="1"/>
      <c r="AS46" t="e">
        <f>VLOOKUP(Z46,'[8]List of Schools for 22.23'!$A$3:$J$62,10,FALSE)</f>
        <v>#N/A</v>
      </c>
    </row>
    <row r="47" spans="1:45" x14ac:dyDescent="0.25">
      <c r="A47" s="2">
        <v>63</v>
      </c>
      <c r="B47" s="13" t="s">
        <v>525</v>
      </c>
      <c r="C47" s="1" t="s">
        <v>79</v>
      </c>
      <c r="D47" s="1" t="s">
        <v>80</v>
      </c>
      <c r="E47" s="2">
        <v>63</v>
      </c>
      <c r="F47" t="e">
        <v>#N/A</v>
      </c>
      <c r="G47" t="e">
        <f>VLOOKUP(C47,'[1]Returns 2023'!$B$11:$AV$112,47,FALSE)</f>
        <v>#N/A</v>
      </c>
      <c r="K47" s="19" t="e">
        <v>#N/A</v>
      </c>
      <c r="L47" s="19" t="e">
        <f>VLOOKUP(C47,[2]Schools!$A$8:$AK$109,37,FALSE)</f>
        <v>#N/A</v>
      </c>
      <c r="N47" s="66" t="e">
        <v>#N/A</v>
      </c>
      <c r="O47" s="68" t="e">
        <v>#N/A</v>
      </c>
      <c r="P47" s="2" t="e">
        <f>VLOOKUP(A47,'[3]2023'!$A$6:$AN$112,40,FALSE)</f>
        <v>#N/A</v>
      </c>
      <c r="Q47" s="2">
        <v>63</v>
      </c>
      <c r="S47" s="1" t="e">
        <f>VLOOKUP(Q47,[4]Sheet1!$A$4:$C$238,3,FALSE)</f>
        <v>#N/A</v>
      </c>
      <c r="U47" s="1" t="e">
        <f>VLOOKUP(Q47,[5]Sheet1!$A$4:$C$237,3,FALSE)</f>
        <v>#N/A</v>
      </c>
      <c r="V47" s="7" t="s">
        <v>596</v>
      </c>
      <c r="W47" s="2" t="e">
        <v>#N/A</v>
      </c>
      <c r="X47" s="2" t="e">
        <f>VLOOKUP(V47,'[6]CFR HEADERS'!$B$8:$HS$108,226,FALSE)</f>
        <v>#N/A</v>
      </c>
      <c r="Z47" s="7" t="str">
        <f t="shared" si="2"/>
        <v>EE063</v>
      </c>
      <c r="AA47" s="67" t="e">
        <f>VLOOKUP($Q47,'[7]VAT 2023-24'!$R$6:$AD$103,2,FALSE)</f>
        <v>#N/A</v>
      </c>
      <c r="AB47" s="67" t="e">
        <f>VLOOKUP($Q47,'[7]VAT 2023-24'!$R$6:$AD$103,3,FALSE)</f>
        <v>#N/A</v>
      </c>
      <c r="AC47" s="67" t="e">
        <f>VLOOKUP($Q47,'[7]VAT 2023-24'!$R$6:$AD$103,4,FALSE)</f>
        <v>#N/A</v>
      </c>
      <c r="AD47" s="67" t="e">
        <f>VLOOKUP($Q47,'[7]VAT 2023-24'!$R$6:$AD$103,5,FALSE)</f>
        <v>#N/A</v>
      </c>
      <c r="AE47" s="67" t="e">
        <f>VLOOKUP($Q47,'[7]VAT 2023-24'!$R$6:$AD$103,6,FALSE)</f>
        <v>#N/A</v>
      </c>
      <c r="AF47" s="67" t="e">
        <f>VLOOKUP($Q47,'[7]VAT 2023-24'!$R$6:$AD$103,7,FALSE)</f>
        <v>#N/A</v>
      </c>
      <c r="AG47" s="67" t="e">
        <f>VLOOKUP($Q47,'[7]VAT 2023-24'!$R$6:$AD$103,8,FALSE)</f>
        <v>#N/A</v>
      </c>
      <c r="AH47" s="67" t="e">
        <f>VLOOKUP($Q47,'[7]VAT 2023-24'!$R$6:$AD$103,9,FALSE)</f>
        <v>#N/A</v>
      </c>
      <c r="AI47" s="67" t="e">
        <f>VLOOKUP($Q47,'[7]VAT 2023-24'!$R$6:$AD$103,10,FALSE)</f>
        <v>#N/A</v>
      </c>
      <c r="AJ47" s="67" t="e">
        <f>VLOOKUP($Q47,'[7]VAT 2023-24'!$R$6:$AD$103,11,FALSE)</f>
        <v>#N/A</v>
      </c>
      <c r="AK47" s="67" t="e">
        <f>VLOOKUP($Q47,'[7]VAT 2023-24'!$R$6:$AD$103,12,FALSE)</f>
        <v>#N/A</v>
      </c>
      <c r="AL47" s="67" t="e">
        <f>VLOOKUP($Q47,'[7]VAT 2023-24'!$R$6:$AD$103,13,FALSE)</f>
        <v>#N/A</v>
      </c>
      <c r="AM47" s="45"/>
      <c r="AN47" s="45" t="s">
        <v>79</v>
      </c>
      <c r="AO47" s="43"/>
      <c r="AP47" s="1" t="e">
        <f>VLOOKUP(AN47,#REF!,5,FALSE)</f>
        <v>#REF!</v>
      </c>
      <c r="AQ47" s="1" t="e">
        <f>VLOOKUP(AO47,#REF!,5,FALSE)</f>
        <v>#REF!</v>
      </c>
      <c r="AR47" s="1"/>
      <c r="AS47" t="e">
        <f>VLOOKUP(Z47,'[8]List of Schools for 22.23'!$A$3:$J$62,10,FALSE)</f>
        <v>#N/A</v>
      </c>
    </row>
    <row r="48" spans="1:45" x14ac:dyDescent="0.25">
      <c r="A48" s="2">
        <v>64</v>
      </c>
      <c r="B48" s="13" t="s">
        <v>525</v>
      </c>
      <c r="C48" s="1" t="s">
        <v>81</v>
      </c>
      <c r="D48" s="1" t="s">
        <v>82</v>
      </c>
      <c r="E48" s="2">
        <v>64</v>
      </c>
      <c r="F48" t="e">
        <v>#N/A</v>
      </c>
      <c r="G48" t="e">
        <f>VLOOKUP(C48,'[1]Returns 2023'!$B$11:$AV$112,47,FALSE)</f>
        <v>#N/A</v>
      </c>
      <c r="K48" s="19" t="e">
        <v>#N/A</v>
      </c>
      <c r="L48" s="19" t="e">
        <f>VLOOKUP(C48,[2]Schools!$A$8:$AK$109,37,FALSE)</f>
        <v>#N/A</v>
      </c>
      <c r="N48" s="66" t="e">
        <v>#N/A</v>
      </c>
      <c r="O48" s="68" t="e">
        <v>#N/A</v>
      </c>
      <c r="P48" s="2" t="e">
        <f>VLOOKUP(A48,'[3]2023'!$A$6:$AN$112,40,FALSE)</f>
        <v>#N/A</v>
      </c>
      <c r="Q48" s="2">
        <v>64</v>
      </c>
      <c r="S48" s="1" t="e">
        <f>VLOOKUP(Q48,[4]Sheet1!$A$4:$C$238,3,FALSE)</f>
        <v>#N/A</v>
      </c>
      <c r="U48" s="1" t="e">
        <f>VLOOKUP(Q48,[5]Sheet1!$A$4:$C$237,3,FALSE)</f>
        <v>#N/A</v>
      </c>
      <c r="V48" s="7" t="s">
        <v>597</v>
      </c>
      <c r="W48" s="2" t="e">
        <v>#N/A</v>
      </c>
      <c r="X48" s="2" t="e">
        <f>VLOOKUP(V48,'[6]CFR HEADERS'!$B$8:$HS$108,226,FALSE)</f>
        <v>#N/A</v>
      </c>
      <c r="Z48" s="7" t="str">
        <f t="shared" si="2"/>
        <v>EE064</v>
      </c>
      <c r="AA48" s="67" t="e">
        <f>VLOOKUP($Q48,'[7]VAT 2023-24'!$R$6:$AD$103,2,FALSE)</f>
        <v>#N/A</v>
      </c>
      <c r="AB48" s="67" t="e">
        <f>VLOOKUP($Q48,'[7]VAT 2023-24'!$R$6:$AD$103,3,FALSE)</f>
        <v>#N/A</v>
      </c>
      <c r="AC48" s="67" t="e">
        <f>VLOOKUP($Q48,'[7]VAT 2023-24'!$R$6:$AD$103,4,FALSE)</f>
        <v>#N/A</v>
      </c>
      <c r="AD48" s="67" t="e">
        <f>VLOOKUP($Q48,'[7]VAT 2023-24'!$R$6:$AD$103,5,FALSE)</f>
        <v>#N/A</v>
      </c>
      <c r="AE48" s="67" t="e">
        <f>VLOOKUP($Q48,'[7]VAT 2023-24'!$R$6:$AD$103,6,FALSE)</f>
        <v>#N/A</v>
      </c>
      <c r="AF48" s="67" t="e">
        <f>VLOOKUP($Q48,'[7]VAT 2023-24'!$R$6:$AD$103,7,FALSE)</f>
        <v>#N/A</v>
      </c>
      <c r="AG48" s="67" t="e">
        <f>VLOOKUP($Q48,'[7]VAT 2023-24'!$R$6:$AD$103,8,FALSE)</f>
        <v>#N/A</v>
      </c>
      <c r="AH48" s="67" t="e">
        <f>VLOOKUP($Q48,'[7]VAT 2023-24'!$R$6:$AD$103,9,FALSE)</f>
        <v>#N/A</v>
      </c>
      <c r="AI48" s="67" t="e">
        <f>VLOOKUP($Q48,'[7]VAT 2023-24'!$R$6:$AD$103,10,FALSE)</f>
        <v>#N/A</v>
      </c>
      <c r="AJ48" s="67" t="e">
        <f>VLOOKUP($Q48,'[7]VAT 2023-24'!$R$6:$AD$103,11,FALSE)</f>
        <v>#N/A</v>
      </c>
      <c r="AK48" s="67" t="e">
        <f>VLOOKUP($Q48,'[7]VAT 2023-24'!$R$6:$AD$103,12,FALSE)</f>
        <v>#N/A</v>
      </c>
      <c r="AL48" s="67" t="e">
        <f>VLOOKUP($Q48,'[7]VAT 2023-24'!$R$6:$AD$103,13,FALSE)</f>
        <v>#N/A</v>
      </c>
      <c r="AM48" s="45"/>
      <c r="AN48" s="45" t="s">
        <v>81</v>
      </c>
      <c r="AO48" s="43"/>
      <c r="AP48" s="1" t="e">
        <f>VLOOKUP(AN48,#REF!,5,FALSE)</f>
        <v>#REF!</v>
      </c>
      <c r="AQ48" s="1" t="e">
        <f>VLOOKUP(AO48,#REF!,5,FALSE)</f>
        <v>#REF!</v>
      </c>
      <c r="AR48" s="1"/>
      <c r="AS48" t="e">
        <f>VLOOKUP(Z48,'[8]List of Schools for 22.23'!$A$3:$J$62,10,FALSE)</f>
        <v>#N/A</v>
      </c>
    </row>
    <row r="49" spans="1:45" x14ac:dyDescent="0.25">
      <c r="A49" s="2">
        <v>65</v>
      </c>
      <c r="B49" s="13" t="s">
        <v>525</v>
      </c>
      <c r="C49" s="1" t="s">
        <v>83</v>
      </c>
      <c r="D49" s="1" t="s">
        <v>84</v>
      </c>
      <c r="E49" s="2">
        <v>65</v>
      </c>
      <c r="F49" t="e">
        <v>#N/A</v>
      </c>
      <c r="G49" t="e">
        <f>VLOOKUP(C49,'[1]Returns 2023'!$B$11:$AV$112,47,FALSE)</f>
        <v>#N/A</v>
      </c>
      <c r="K49" s="19" t="e">
        <v>#N/A</v>
      </c>
      <c r="L49" s="19" t="e">
        <f>VLOOKUP(C49,[2]Schools!$A$8:$AK$109,37,FALSE)</f>
        <v>#N/A</v>
      </c>
      <c r="N49" s="66" t="e">
        <v>#N/A</v>
      </c>
      <c r="O49" s="68" t="e">
        <v>#N/A</v>
      </c>
      <c r="P49" s="2" t="e">
        <f>VLOOKUP(A49,'[3]2023'!$A$6:$AN$112,40,FALSE)</f>
        <v>#N/A</v>
      </c>
      <c r="Q49" s="2">
        <v>65</v>
      </c>
      <c r="S49" s="1" t="str">
        <f>VLOOKUP(Q49,[4]Sheet1!$A$4:$C$238,3,FALSE)</f>
        <v>YES</v>
      </c>
      <c r="U49" s="1">
        <f>VLOOKUP(Q49,[5]Sheet1!$A$4:$C$237,3,FALSE)</f>
        <v>0</v>
      </c>
      <c r="V49" s="7" t="s">
        <v>598</v>
      </c>
      <c r="W49" s="2" t="e">
        <v>#N/A</v>
      </c>
      <c r="X49" s="2" t="e">
        <f>VLOOKUP(V49,'[6]CFR HEADERS'!$B$8:$HS$108,226,FALSE)</f>
        <v>#N/A</v>
      </c>
      <c r="Z49" s="7" t="str">
        <f t="shared" si="2"/>
        <v>EE065</v>
      </c>
      <c r="AA49" s="67" t="e">
        <f>VLOOKUP($Q49,'[7]VAT 2023-24'!$R$6:$AD$103,2,FALSE)</f>
        <v>#N/A</v>
      </c>
      <c r="AB49" s="67" t="e">
        <f>VLOOKUP($Q49,'[7]VAT 2023-24'!$R$6:$AD$103,3,FALSE)</f>
        <v>#N/A</v>
      </c>
      <c r="AC49" s="67" t="e">
        <f>VLOOKUP($Q49,'[7]VAT 2023-24'!$R$6:$AD$103,4,FALSE)</f>
        <v>#N/A</v>
      </c>
      <c r="AD49" s="67" t="e">
        <f>VLOOKUP($Q49,'[7]VAT 2023-24'!$R$6:$AD$103,5,FALSE)</f>
        <v>#N/A</v>
      </c>
      <c r="AE49" s="67" t="e">
        <f>VLOOKUP($Q49,'[7]VAT 2023-24'!$R$6:$AD$103,6,FALSE)</f>
        <v>#N/A</v>
      </c>
      <c r="AF49" s="67" t="e">
        <f>VLOOKUP($Q49,'[7]VAT 2023-24'!$R$6:$AD$103,7,FALSE)</f>
        <v>#N/A</v>
      </c>
      <c r="AG49" s="67" t="e">
        <f>VLOOKUP($Q49,'[7]VAT 2023-24'!$R$6:$AD$103,8,FALSE)</f>
        <v>#N/A</v>
      </c>
      <c r="AH49" s="67" t="e">
        <f>VLOOKUP($Q49,'[7]VAT 2023-24'!$R$6:$AD$103,9,FALSE)</f>
        <v>#N/A</v>
      </c>
      <c r="AI49" s="67" t="e">
        <f>VLOOKUP($Q49,'[7]VAT 2023-24'!$R$6:$AD$103,10,FALSE)</f>
        <v>#N/A</v>
      </c>
      <c r="AJ49" s="67" t="e">
        <f>VLOOKUP($Q49,'[7]VAT 2023-24'!$R$6:$AD$103,11,FALSE)</f>
        <v>#N/A</v>
      </c>
      <c r="AK49" s="67" t="e">
        <f>VLOOKUP($Q49,'[7]VAT 2023-24'!$R$6:$AD$103,12,FALSE)</f>
        <v>#N/A</v>
      </c>
      <c r="AL49" s="67" t="e">
        <f>VLOOKUP($Q49,'[7]VAT 2023-24'!$R$6:$AD$103,13,FALSE)</f>
        <v>#N/A</v>
      </c>
      <c r="AM49" s="45"/>
      <c r="AN49" s="45" t="s">
        <v>83</v>
      </c>
      <c r="AO49" s="43"/>
      <c r="AP49" s="1" t="e">
        <f>VLOOKUP(AN49,#REF!,5,FALSE)</f>
        <v>#REF!</v>
      </c>
      <c r="AQ49" s="1" t="e">
        <f>VLOOKUP(AO49,#REF!,5,FALSE)</f>
        <v>#REF!</v>
      </c>
      <c r="AR49" s="1"/>
      <c r="AS49" t="e">
        <f>VLOOKUP(Z49,'[8]List of Schools for 22.23'!$A$3:$J$62,10,FALSE)</f>
        <v>#N/A</v>
      </c>
    </row>
    <row r="50" spans="1:45" x14ac:dyDescent="0.25">
      <c r="A50" s="2">
        <v>68</v>
      </c>
      <c r="B50" s="13" t="s">
        <v>525</v>
      </c>
      <c r="C50" s="1" t="s">
        <v>85</v>
      </c>
      <c r="D50" s="1" t="s">
        <v>86</v>
      </c>
      <c r="E50" s="2">
        <v>68</v>
      </c>
      <c r="F50" t="e">
        <v>#N/A</v>
      </c>
      <c r="G50" t="e">
        <f>VLOOKUP(C50,'[1]Returns 2023'!$B$11:$AV$112,47,FALSE)</f>
        <v>#N/A</v>
      </c>
      <c r="K50" s="19" t="e">
        <v>#N/A</v>
      </c>
      <c r="L50" s="19" t="e">
        <f>VLOOKUP(C50,[2]Schools!$A$8:$AK$109,37,FALSE)</f>
        <v>#N/A</v>
      </c>
      <c r="N50" s="66" t="e">
        <v>#N/A</v>
      </c>
      <c r="O50" s="68" t="e">
        <v>#N/A</v>
      </c>
      <c r="P50" s="2" t="e">
        <f>VLOOKUP(A50,'[3]2023'!$A$6:$AN$112,40,FALSE)</f>
        <v>#N/A</v>
      </c>
      <c r="Q50" s="2">
        <v>68</v>
      </c>
      <c r="S50" s="1" t="str">
        <f>VLOOKUP(Q50,[4]Sheet1!$A$4:$C$238,3,FALSE)</f>
        <v>YES</v>
      </c>
      <c r="U50" s="1" t="str">
        <f>VLOOKUP(Q50,[5]Sheet1!$A$4:$C$237,3,FALSE)</f>
        <v>YES</v>
      </c>
      <c r="V50" s="7" t="s">
        <v>599</v>
      </c>
      <c r="W50" s="2" t="e">
        <v>#N/A</v>
      </c>
      <c r="X50" s="2" t="e">
        <f>VLOOKUP(V50,'[6]CFR HEADERS'!$B$8:$HS$108,226,FALSE)</f>
        <v>#N/A</v>
      </c>
      <c r="Z50" s="7" t="str">
        <f t="shared" si="2"/>
        <v>EE068</v>
      </c>
      <c r="AA50" s="67" t="e">
        <f>VLOOKUP($Q50,'[7]VAT 2023-24'!$R$6:$AD$103,2,FALSE)</f>
        <v>#N/A</v>
      </c>
      <c r="AB50" s="67" t="e">
        <f>VLOOKUP($Q50,'[7]VAT 2023-24'!$R$6:$AD$103,3,FALSE)</f>
        <v>#N/A</v>
      </c>
      <c r="AC50" s="67" t="e">
        <f>VLOOKUP($Q50,'[7]VAT 2023-24'!$R$6:$AD$103,4,FALSE)</f>
        <v>#N/A</v>
      </c>
      <c r="AD50" s="67" t="e">
        <f>VLOOKUP($Q50,'[7]VAT 2023-24'!$R$6:$AD$103,5,FALSE)</f>
        <v>#N/A</v>
      </c>
      <c r="AE50" s="67" t="e">
        <f>VLOOKUP($Q50,'[7]VAT 2023-24'!$R$6:$AD$103,6,FALSE)</f>
        <v>#N/A</v>
      </c>
      <c r="AF50" s="67" t="e">
        <f>VLOOKUP($Q50,'[7]VAT 2023-24'!$R$6:$AD$103,7,FALSE)</f>
        <v>#N/A</v>
      </c>
      <c r="AG50" s="67" t="e">
        <f>VLOOKUP($Q50,'[7]VAT 2023-24'!$R$6:$AD$103,8,FALSE)</f>
        <v>#N/A</v>
      </c>
      <c r="AH50" s="67" t="e">
        <f>VLOOKUP($Q50,'[7]VAT 2023-24'!$R$6:$AD$103,9,FALSE)</f>
        <v>#N/A</v>
      </c>
      <c r="AI50" s="67" t="e">
        <f>VLOOKUP($Q50,'[7]VAT 2023-24'!$R$6:$AD$103,10,FALSE)</f>
        <v>#N/A</v>
      </c>
      <c r="AJ50" s="67" t="e">
        <f>VLOOKUP($Q50,'[7]VAT 2023-24'!$R$6:$AD$103,11,FALSE)</f>
        <v>#N/A</v>
      </c>
      <c r="AK50" s="67" t="e">
        <f>VLOOKUP($Q50,'[7]VAT 2023-24'!$R$6:$AD$103,12,FALSE)</f>
        <v>#N/A</v>
      </c>
      <c r="AL50" s="67" t="e">
        <f>VLOOKUP($Q50,'[7]VAT 2023-24'!$R$6:$AD$103,13,FALSE)</f>
        <v>#N/A</v>
      </c>
      <c r="AM50" s="45"/>
      <c r="AN50" s="45" t="s">
        <v>85</v>
      </c>
      <c r="AO50" s="43"/>
      <c r="AP50" s="1" t="e">
        <f>VLOOKUP(AN50,#REF!,5,FALSE)</f>
        <v>#REF!</v>
      </c>
      <c r="AQ50" s="1" t="e">
        <f>VLOOKUP(AO50,#REF!,5,FALSE)</f>
        <v>#REF!</v>
      </c>
      <c r="AR50" s="1"/>
      <c r="AS50" t="e">
        <f>VLOOKUP(Z50,'[8]List of Schools for 22.23'!$A$3:$J$62,10,FALSE)</f>
        <v>#N/A</v>
      </c>
    </row>
    <row r="51" spans="1:45" x14ac:dyDescent="0.25">
      <c r="A51" s="2">
        <v>70</v>
      </c>
      <c r="B51" s="13" t="s">
        <v>525</v>
      </c>
      <c r="C51" s="1" t="s">
        <v>87</v>
      </c>
      <c r="D51" s="1" t="s">
        <v>88</v>
      </c>
      <c r="E51" s="2">
        <v>70</v>
      </c>
      <c r="F51" t="e">
        <v>#N/A</v>
      </c>
      <c r="G51" t="e">
        <f>VLOOKUP(C51,'[1]Returns 2023'!$B$11:$AV$112,47,FALSE)</f>
        <v>#N/A</v>
      </c>
      <c r="K51" s="19" t="e">
        <v>#N/A</v>
      </c>
      <c r="L51" s="19" t="e">
        <f>VLOOKUP(C51,[2]Schools!$A$8:$AK$109,37,FALSE)</f>
        <v>#N/A</v>
      </c>
      <c r="N51" s="66" t="e">
        <v>#N/A</v>
      </c>
      <c r="O51" s="68" t="e">
        <v>#N/A</v>
      </c>
      <c r="P51" s="2" t="e">
        <f>VLOOKUP(A51,'[3]2023'!$A$6:$AN$112,40,FALSE)</f>
        <v>#N/A</v>
      </c>
      <c r="Q51" s="2">
        <v>70</v>
      </c>
      <c r="S51" s="1" t="e">
        <f>VLOOKUP(Q51,[4]Sheet1!$A$4:$C$238,3,FALSE)</f>
        <v>#N/A</v>
      </c>
      <c r="U51" s="1" t="e">
        <f>VLOOKUP(Q51,[5]Sheet1!$A$4:$C$237,3,FALSE)</f>
        <v>#N/A</v>
      </c>
      <c r="V51" s="7" t="s">
        <v>600</v>
      </c>
      <c r="W51" s="2" t="e">
        <v>#N/A</v>
      </c>
      <c r="X51" s="2" t="e">
        <f>VLOOKUP(V51,'[6]CFR HEADERS'!$B$8:$HS$108,226,FALSE)</f>
        <v>#N/A</v>
      </c>
      <c r="Z51" s="7" t="str">
        <f t="shared" si="2"/>
        <v>EE070</v>
      </c>
      <c r="AA51" s="67" t="e">
        <f>VLOOKUP($Q51,'[7]VAT 2023-24'!$R$6:$AD$103,2,FALSE)</f>
        <v>#N/A</v>
      </c>
      <c r="AB51" s="67" t="e">
        <f>VLOOKUP($Q51,'[7]VAT 2023-24'!$R$6:$AD$103,3,FALSE)</f>
        <v>#N/A</v>
      </c>
      <c r="AC51" s="67" t="e">
        <f>VLOOKUP($Q51,'[7]VAT 2023-24'!$R$6:$AD$103,4,FALSE)</f>
        <v>#N/A</v>
      </c>
      <c r="AD51" s="67" t="e">
        <f>VLOOKUP($Q51,'[7]VAT 2023-24'!$R$6:$AD$103,5,FALSE)</f>
        <v>#N/A</v>
      </c>
      <c r="AE51" s="67" t="e">
        <f>VLOOKUP($Q51,'[7]VAT 2023-24'!$R$6:$AD$103,6,FALSE)</f>
        <v>#N/A</v>
      </c>
      <c r="AF51" s="67" t="e">
        <f>VLOOKUP($Q51,'[7]VAT 2023-24'!$R$6:$AD$103,7,FALSE)</f>
        <v>#N/A</v>
      </c>
      <c r="AG51" s="67" t="e">
        <f>VLOOKUP($Q51,'[7]VAT 2023-24'!$R$6:$AD$103,8,FALSE)</f>
        <v>#N/A</v>
      </c>
      <c r="AH51" s="67" t="e">
        <f>VLOOKUP($Q51,'[7]VAT 2023-24'!$R$6:$AD$103,9,FALSE)</f>
        <v>#N/A</v>
      </c>
      <c r="AI51" s="67" t="e">
        <f>VLOOKUP($Q51,'[7]VAT 2023-24'!$R$6:$AD$103,10,FALSE)</f>
        <v>#N/A</v>
      </c>
      <c r="AJ51" s="67" t="e">
        <f>VLOOKUP($Q51,'[7]VAT 2023-24'!$R$6:$AD$103,11,FALSE)</f>
        <v>#N/A</v>
      </c>
      <c r="AK51" s="67" t="e">
        <f>VLOOKUP($Q51,'[7]VAT 2023-24'!$R$6:$AD$103,12,FALSE)</f>
        <v>#N/A</v>
      </c>
      <c r="AL51" s="67" t="e">
        <f>VLOOKUP($Q51,'[7]VAT 2023-24'!$R$6:$AD$103,13,FALSE)</f>
        <v>#N/A</v>
      </c>
      <c r="AM51" s="45"/>
      <c r="AN51" s="45" t="s">
        <v>87</v>
      </c>
      <c r="AO51" s="43"/>
      <c r="AP51" s="1" t="e">
        <f>VLOOKUP(AN51,#REF!,5,FALSE)</f>
        <v>#REF!</v>
      </c>
      <c r="AQ51" s="1" t="e">
        <f>VLOOKUP(AO51,#REF!,5,FALSE)</f>
        <v>#REF!</v>
      </c>
      <c r="AR51" s="1"/>
      <c r="AS51" t="e">
        <f>VLOOKUP(Z51,'[8]List of Schools for 22.23'!$A$3:$J$62,10,FALSE)</f>
        <v>#N/A</v>
      </c>
    </row>
    <row r="52" spans="1:45" x14ac:dyDescent="0.25">
      <c r="A52" s="2">
        <v>72</v>
      </c>
      <c r="B52" s="13" t="s">
        <v>525</v>
      </c>
      <c r="C52" s="1" t="s">
        <v>89</v>
      </c>
      <c r="D52" s="1" t="s">
        <v>90</v>
      </c>
      <c r="E52" s="2">
        <v>72</v>
      </c>
      <c r="F52" t="e">
        <v>#N/A</v>
      </c>
      <c r="G52" t="e">
        <f>VLOOKUP(C52,'[1]Returns 2023'!$B$11:$AV$112,47,FALSE)</f>
        <v>#N/A</v>
      </c>
      <c r="K52" s="19" t="e">
        <v>#N/A</v>
      </c>
      <c r="L52" s="19" t="e">
        <f>VLOOKUP(C52,[2]Schools!$A$8:$AK$109,37,FALSE)</f>
        <v>#N/A</v>
      </c>
      <c r="N52" s="66" t="e">
        <v>#N/A</v>
      </c>
      <c r="O52" s="68" t="e">
        <v>#N/A</v>
      </c>
      <c r="P52" s="2" t="e">
        <f>VLOOKUP(A52,'[3]2023'!$A$6:$AN$112,40,FALSE)</f>
        <v>#N/A</v>
      </c>
      <c r="Q52" s="2">
        <v>72</v>
      </c>
      <c r="S52" s="1" t="str">
        <f>VLOOKUP(Q52,[4]Sheet1!$A$4:$C$238,3,FALSE)</f>
        <v>YES</v>
      </c>
      <c r="U52" s="1">
        <f>VLOOKUP(Q52,[5]Sheet1!$A$4:$C$237,3,FALSE)</f>
        <v>0</v>
      </c>
      <c r="V52" s="7" t="s">
        <v>601</v>
      </c>
      <c r="W52" s="2" t="e">
        <v>#N/A</v>
      </c>
      <c r="X52" s="2" t="e">
        <f>VLOOKUP(V52,'[6]CFR HEADERS'!$B$8:$HS$108,226,FALSE)</f>
        <v>#N/A</v>
      </c>
      <c r="Z52" s="7" t="str">
        <f t="shared" si="2"/>
        <v>EE072</v>
      </c>
      <c r="AA52" s="67" t="e">
        <f>VLOOKUP($Q52,'[7]VAT 2023-24'!$R$6:$AD$103,2,FALSE)</f>
        <v>#N/A</v>
      </c>
      <c r="AB52" s="67" t="e">
        <f>VLOOKUP($Q52,'[7]VAT 2023-24'!$R$6:$AD$103,3,FALSE)</f>
        <v>#N/A</v>
      </c>
      <c r="AC52" s="67" t="e">
        <f>VLOOKUP($Q52,'[7]VAT 2023-24'!$R$6:$AD$103,4,FALSE)</f>
        <v>#N/A</v>
      </c>
      <c r="AD52" s="67" t="e">
        <f>VLOOKUP($Q52,'[7]VAT 2023-24'!$R$6:$AD$103,5,FALSE)</f>
        <v>#N/A</v>
      </c>
      <c r="AE52" s="67" t="e">
        <f>VLOOKUP($Q52,'[7]VAT 2023-24'!$R$6:$AD$103,6,FALSE)</f>
        <v>#N/A</v>
      </c>
      <c r="AF52" s="67" t="e">
        <f>VLOOKUP($Q52,'[7]VAT 2023-24'!$R$6:$AD$103,7,FALSE)</f>
        <v>#N/A</v>
      </c>
      <c r="AG52" s="67" t="e">
        <f>VLOOKUP($Q52,'[7]VAT 2023-24'!$R$6:$AD$103,8,FALSE)</f>
        <v>#N/A</v>
      </c>
      <c r="AH52" s="67" t="e">
        <f>VLOOKUP($Q52,'[7]VAT 2023-24'!$R$6:$AD$103,9,FALSE)</f>
        <v>#N/A</v>
      </c>
      <c r="AI52" s="67" t="e">
        <f>VLOOKUP($Q52,'[7]VAT 2023-24'!$R$6:$AD$103,10,FALSE)</f>
        <v>#N/A</v>
      </c>
      <c r="AJ52" s="67" t="e">
        <f>VLOOKUP($Q52,'[7]VAT 2023-24'!$R$6:$AD$103,11,FALSE)</f>
        <v>#N/A</v>
      </c>
      <c r="AK52" s="67" t="e">
        <f>VLOOKUP($Q52,'[7]VAT 2023-24'!$R$6:$AD$103,12,FALSE)</f>
        <v>#N/A</v>
      </c>
      <c r="AL52" s="67" t="e">
        <f>VLOOKUP($Q52,'[7]VAT 2023-24'!$R$6:$AD$103,13,FALSE)</f>
        <v>#N/A</v>
      </c>
      <c r="AM52" s="45"/>
      <c r="AN52" s="45" t="s">
        <v>89</v>
      </c>
      <c r="AO52" s="43"/>
      <c r="AP52" s="1" t="e">
        <f>VLOOKUP(AN52,#REF!,5,FALSE)</f>
        <v>#REF!</v>
      </c>
      <c r="AQ52" s="1" t="e">
        <f>VLOOKUP(AO52,#REF!,5,FALSE)</f>
        <v>#REF!</v>
      </c>
      <c r="AR52" s="1"/>
      <c r="AS52" t="e">
        <f>VLOOKUP(Z52,'[8]List of Schools for 22.23'!$A$3:$J$62,10,FALSE)</f>
        <v>#N/A</v>
      </c>
    </row>
    <row r="53" spans="1:45" x14ac:dyDescent="0.25">
      <c r="A53" s="2">
        <v>74</v>
      </c>
      <c r="B53" s="13" t="s">
        <v>525</v>
      </c>
      <c r="C53" s="1" t="s">
        <v>91</v>
      </c>
      <c r="D53" s="1" t="s">
        <v>92</v>
      </c>
      <c r="E53" s="2">
        <v>74</v>
      </c>
      <c r="F53" t="e">
        <v>#N/A</v>
      </c>
      <c r="G53" t="e">
        <f>VLOOKUP(C53,'[1]Returns 2023'!$B$11:$AV$112,47,FALSE)</f>
        <v>#N/A</v>
      </c>
      <c r="K53" s="19" t="e">
        <v>#N/A</v>
      </c>
      <c r="L53" s="19" t="e">
        <f>VLOOKUP(C53,[2]Schools!$A$8:$AK$109,37,FALSE)</f>
        <v>#N/A</v>
      </c>
      <c r="N53" s="66" t="e">
        <v>#N/A</v>
      </c>
      <c r="O53" s="68" t="e">
        <v>#N/A</v>
      </c>
      <c r="P53" s="2" t="e">
        <f>VLOOKUP(A53,'[3]2023'!$A$6:$AN$112,40,FALSE)</f>
        <v>#N/A</v>
      </c>
      <c r="Q53" s="2">
        <v>74</v>
      </c>
      <c r="S53" s="1" t="str">
        <f>VLOOKUP(Q53,[4]Sheet1!$A$4:$C$238,3,FALSE)</f>
        <v>YES</v>
      </c>
      <c r="U53" s="1" t="str">
        <f>VLOOKUP(Q53,[5]Sheet1!$A$4:$C$237,3,FALSE)</f>
        <v>YES</v>
      </c>
      <c r="V53" s="7" t="s">
        <v>602</v>
      </c>
      <c r="W53" s="2" t="e">
        <v>#N/A</v>
      </c>
      <c r="X53" s="2" t="e">
        <f>VLOOKUP(V53,'[6]CFR HEADERS'!$B$8:$HS$108,226,FALSE)</f>
        <v>#N/A</v>
      </c>
      <c r="Z53" s="7" t="str">
        <f t="shared" si="2"/>
        <v>EE074</v>
      </c>
      <c r="AA53" s="67" t="e">
        <f>VLOOKUP($Q53,'[7]VAT 2023-24'!$R$6:$AD$103,2,FALSE)</f>
        <v>#N/A</v>
      </c>
      <c r="AB53" s="67" t="e">
        <f>VLOOKUP($Q53,'[7]VAT 2023-24'!$R$6:$AD$103,3,FALSE)</f>
        <v>#N/A</v>
      </c>
      <c r="AC53" s="67" t="e">
        <f>VLOOKUP($Q53,'[7]VAT 2023-24'!$R$6:$AD$103,4,FALSE)</f>
        <v>#N/A</v>
      </c>
      <c r="AD53" s="67" t="e">
        <f>VLOOKUP($Q53,'[7]VAT 2023-24'!$R$6:$AD$103,5,FALSE)</f>
        <v>#N/A</v>
      </c>
      <c r="AE53" s="67" t="e">
        <f>VLOOKUP($Q53,'[7]VAT 2023-24'!$R$6:$AD$103,6,FALSE)</f>
        <v>#N/A</v>
      </c>
      <c r="AF53" s="67" t="e">
        <f>VLOOKUP($Q53,'[7]VAT 2023-24'!$R$6:$AD$103,7,FALSE)</f>
        <v>#N/A</v>
      </c>
      <c r="AG53" s="67" t="e">
        <f>VLOOKUP($Q53,'[7]VAT 2023-24'!$R$6:$AD$103,8,FALSE)</f>
        <v>#N/A</v>
      </c>
      <c r="AH53" s="67" t="e">
        <f>VLOOKUP($Q53,'[7]VAT 2023-24'!$R$6:$AD$103,9,FALSE)</f>
        <v>#N/A</v>
      </c>
      <c r="AI53" s="67" t="e">
        <f>VLOOKUP($Q53,'[7]VAT 2023-24'!$R$6:$AD$103,10,FALSE)</f>
        <v>#N/A</v>
      </c>
      <c r="AJ53" s="67" t="e">
        <f>VLOOKUP($Q53,'[7]VAT 2023-24'!$R$6:$AD$103,11,FALSE)</f>
        <v>#N/A</v>
      </c>
      <c r="AK53" s="67" t="e">
        <f>VLOOKUP($Q53,'[7]VAT 2023-24'!$R$6:$AD$103,12,FALSE)</f>
        <v>#N/A</v>
      </c>
      <c r="AL53" s="67" t="e">
        <f>VLOOKUP($Q53,'[7]VAT 2023-24'!$R$6:$AD$103,13,FALSE)</f>
        <v>#N/A</v>
      </c>
      <c r="AM53" s="45"/>
      <c r="AN53" s="45" t="s">
        <v>91</v>
      </c>
      <c r="AO53" s="43"/>
      <c r="AP53" s="1" t="e">
        <f>VLOOKUP(AN53,#REF!,5,FALSE)</f>
        <v>#REF!</v>
      </c>
      <c r="AQ53" s="1" t="e">
        <f>VLOOKUP(AO53,#REF!,5,FALSE)</f>
        <v>#REF!</v>
      </c>
      <c r="AR53" s="1"/>
      <c r="AS53" t="e">
        <f>VLOOKUP(Z53,'[8]List of Schools for 22.23'!$A$3:$J$62,10,FALSE)</f>
        <v>#N/A</v>
      </c>
    </row>
    <row r="54" spans="1:45" x14ac:dyDescent="0.25">
      <c r="A54" s="2">
        <v>75</v>
      </c>
      <c r="B54" s="13" t="s">
        <v>525</v>
      </c>
      <c r="C54" s="1" t="s">
        <v>93</v>
      </c>
      <c r="D54" s="1" t="s">
        <v>94</v>
      </c>
      <c r="E54" s="2">
        <v>75</v>
      </c>
      <c r="F54" t="s">
        <v>837</v>
      </c>
      <c r="G54" t="str">
        <f>VLOOKUP(C54,'[1]Returns 2023'!$B$11:$AV$112,47,FALSE)</f>
        <v>Successful</v>
      </c>
      <c r="K54" s="19" t="s">
        <v>822</v>
      </c>
      <c r="L54" s="19" t="str">
        <f>VLOOKUP(C54,[2]Schools!$A$8:$AK$109,37,FALSE)</f>
        <v>Returned</v>
      </c>
      <c r="N54" s="66" t="s">
        <v>822</v>
      </c>
      <c r="O54" s="66" t="s">
        <v>822</v>
      </c>
      <c r="P54" s="2" t="str">
        <f>VLOOKUP(A54,'[3]2023'!$A$6:$AN$112,40,FALSE)</f>
        <v>Returned</v>
      </c>
      <c r="Q54" s="2">
        <v>75</v>
      </c>
      <c r="S54" s="1" t="str">
        <f>VLOOKUP(Q54,[4]Sheet1!$A$4:$C$238,3,FALSE)</f>
        <v>YES</v>
      </c>
      <c r="U54" s="1" t="str">
        <f>VLOOKUP(Q54,[5]Sheet1!$A$4:$C$237,3,FALSE)</f>
        <v>YES</v>
      </c>
      <c r="V54" s="7" t="s">
        <v>603</v>
      </c>
      <c r="W54" s="2" t="s">
        <v>839</v>
      </c>
      <c r="X54" s="2">
        <f>VLOOKUP(V54,'[6]CFR HEADERS'!$B$8:$HS$108,226,FALSE)</f>
        <v>0</v>
      </c>
      <c r="Z54" s="7" t="str">
        <f t="shared" si="2"/>
        <v>EE075</v>
      </c>
      <c r="AA54" s="67">
        <f>VLOOKUP($Q54,'[7]VAT 2023-24'!$R$6:$AD$103,2,FALSE)</f>
        <v>1</v>
      </c>
      <c r="AB54" s="67">
        <f>VLOOKUP($Q54,'[7]VAT 2023-24'!$R$6:$AD$103,3,FALSE)</f>
        <v>1</v>
      </c>
      <c r="AC54" s="67">
        <f>VLOOKUP($Q54,'[7]VAT 2023-24'!$R$6:$AD$103,4,FALSE)</f>
        <v>1</v>
      </c>
      <c r="AD54" s="67">
        <f>VLOOKUP($Q54,'[7]VAT 2023-24'!$R$6:$AD$103,5,FALSE)</f>
        <v>1</v>
      </c>
      <c r="AE54" s="67">
        <f>VLOOKUP($Q54,'[7]VAT 2023-24'!$R$6:$AD$103,6,FALSE)</f>
        <v>1</v>
      </c>
      <c r="AF54" s="67">
        <f>VLOOKUP($Q54,'[7]VAT 2023-24'!$R$6:$AD$103,7,FALSE)</f>
        <v>1</v>
      </c>
      <c r="AG54" s="67">
        <f>VLOOKUP($Q54,'[7]VAT 2023-24'!$R$6:$AD$103,8,FALSE)</f>
        <v>1</v>
      </c>
      <c r="AH54" s="67" t="str">
        <f>VLOOKUP($Q54,'[7]VAT 2023-24'!$R$6:$AD$103,9,FALSE)</f>
        <v/>
      </c>
      <c r="AI54" s="67" t="str">
        <f>VLOOKUP($Q54,'[7]VAT 2023-24'!$R$6:$AD$103,10,FALSE)</f>
        <v/>
      </c>
      <c r="AJ54" s="67" t="str">
        <f>VLOOKUP($Q54,'[7]VAT 2023-24'!$R$6:$AD$103,11,FALSE)</f>
        <v/>
      </c>
      <c r="AK54" s="67" t="str">
        <f>VLOOKUP($Q54,'[7]VAT 2023-24'!$R$6:$AD$103,12,FALSE)</f>
        <v/>
      </c>
      <c r="AL54" s="67" t="str">
        <f>VLOOKUP($Q54,'[7]VAT 2023-24'!$R$6:$AD$103,13,FALSE)</f>
        <v/>
      </c>
      <c r="AM54" s="45"/>
      <c r="AN54" s="45" t="s">
        <v>93</v>
      </c>
      <c r="AO54" s="43"/>
      <c r="AP54" s="1" t="e">
        <f>VLOOKUP(AN54,#REF!,5,FALSE)</f>
        <v>#REF!</v>
      </c>
      <c r="AQ54" s="1" t="e">
        <f>VLOOKUP(AO54,#REF!,5,FALSE)</f>
        <v>#REF!</v>
      </c>
      <c r="AR54" s="1"/>
      <c r="AS54" t="str">
        <f>VLOOKUP(Z54,'[8]List of Schools for 22.23'!$A$3:$J$62,10,FALSE)</f>
        <v>YES</v>
      </c>
    </row>
    <row r="55" spans="1:45" x14ac:dyDescent="0.25">
      <c r="A55" s="2">
        <v>80</v>
      </c>
      <c r="B55" s="13" t="s">
        <v>525</v>
      </c>
      <c r="C55" s="1" t="s">
        <v>95</v>
      </c>
      <c r="D55" s="1" t="s">
        <v>96</v>
      </c>
      <c r="E55" s="2">
        <v>80</v>
      </c>
      <c r="F55" t="e">
        <v>#N/A</v>
      </c>
      <c r="G55" t="e">
        <f>VLOOKUP(C55,'[1]Returns 2023'!$B$11:$AV$112,47,FALSE)</f>
        <v>#N/A</v>
      </c>
      <c r="K55" s="19" t="e">
        <v>#N/A</v>
      </c>
      <c r="L55" s="19" t="e">
        <f>VLOOKUP(C55,[2]Schools!$A$8:$AK$109,37,FALSE)</f>
        <v>#N/A</v>
      </c>
      <c r="N55" s="66" t="e">
        <v>#N/A</v>
      </c>
      <c r="O55" s="68" t="e">
        <v>#N/A</v>
      </c>
      <c r="P55" s="2" t="e">
        <f>VLOOKUP(A55,'[3]2023'!$A$6:$AN$112,40,FALSE)</f>
        <v>#N/A</v>
      </c>
      <c r="Q55" s="2">
        <v>80</v>
      </c>
      <c r="S55" s="1" t="str">
        <f>VLOOKUP(Q55,[4]Sheet1!$A$4:$C$238,3,FALSE)</f>
        <v>YES</v>
      </c>
      <c r="U55" s="1" t="str">
        <f>VLOOKUP(Q55,[5]Sheet1!$A$4:$C$237,3,FALSE)</f>
        <v>YES</v>
      </c>
      <c r="V55" s="7" t="s">
        <v>604</v>
      </c>
      <c r="W55" s="2" t="e">
        <v>#N/A</v>
      </c>
      <c r="X55" s="2" t="e">
        <f>VLOOKUP(V55,'[6]CFR HEADERS'!$B$8:$HS$108,226,FALSE)</f>
        <v>#N/A</v>
      </c>
      <c r="Z55" s="7" t="str">
        <f t="shared" si="2"/>
        <v>EE080</v>
      </c>
      <c r="AA55" s="67" t="e">
        <f>VLOOKUP($Q55,'[7]VAT 2023-24'!$R$6:$AD$103,2,FALSE)</f>
        <v>#N/A</v>
      </c>
      <c r="AB55" s="67" t="e">
        <f>VLOOKUP($Q55,'[7]VAT 2023-24'!$R$6:$AD$103,3,FALSE)</f>
        <v>#N/A</v>
      </c>
      <c r="AC55" s="67" t="e">
        <f>VLOOKUP($Q55,'[7]VAT 2023-24'!$R$6:$AD$103,4,FALSE)</f>
        <v>#N/A</v>
      </c>
      <c r="AD55" s="67" t="e">
        <f>VLOOKUP($Q55,'[7]VAT 2023-24'!$R$6:$AD$103,5,FALSE)</f>
        <v>#N/A</v>
      </c>
      <c r="AE55" s="67" t="e">
        <f>VLOOKUP($Q55,'[7]VAT 2023-24'!$R$6:$AD$103,6,FALSE)</f>
        <v>#N/A</v>
      </c>
      <c r="AF55" s="67" t="e">
        <f>VLOOKUP($Q55,'[7]VAT 2023-24'!$R$6:$AD$103,7,FALSE)</f>
        <v>#N/A</v>
      </c>
      <c r="AG55" s="67" t="e">
        <f>VLOOKUP($Q55,'[7]VAT 2023-24'!$R$6:$AD$103,8,FALSE)</f>
        <v>#N/A</v>
      </c>
      <c r="AH55" s="67" t="e">
        <f>VLOOKUP($Q55,'[7]VAT 2023-24'!$R$6:$AD$103,9,FALSE)</f>
        <v>#N/A</v>
      </c>
      <c r="AI55" s="67" t="e">
        <f>VLOOKUP($Q55,'[7]VAT 2023-24'!$R$6:$AD$103,10,FALSE)</f>
        <v>#N/A</v>
      </c>
      <c r="AJ55" s="67" t="e">
        <f>VLOOKUP($Q55,'[7]VAT 2023-24'!$R$6:$AD$103,11,FALSE)</f>
        <v>#N/A</v>
      </c>
      <c r="AK55" s="67" t="e">
        <f>VLOOKUP($Q55,'[7]VAT 2023-24'!$R$6:$AD$103,12,FALSE)</f>
        <v>#N/A</v>
      </c>
      <c r="AL55" s="67" t="e">
        <f>VLOOKUP($Q55,'[7]VAT 2023-24'!$R$6:$AD$103,13,FALSE)</f>
        <v>#N/A</v>
      </c>
      <c r="AM55" s="45"/>
      <c r="AN55" s="45" t="s">
        <v>95</v>
      </c>
      <c r="AO55" s="43"/>
      <c r="AP55" s="1" t="e">
        <f>VLOOKUP(AN55,#REF!,5,FALSE)</f>
        <v>#REF!</v>
      </c>
      <c r="AQ55" s="1" t="e">
        <f>VLOOKUP(AO55,#REF!,5,FALSE)</f>
        <v>#REF!</v>
      </c>
      <c r="AR55" s="1"/>
      <c r="AS55" t="e">
        <f>VLOOKUP(Z55,'[8]List of Schools for 22.23'!$A$3:$J$62,10,FALSE)</f>
        <v>#N/A</v>
      </c>
    </row>
    <row r="56" spans="1:45" x14ac:dyDescent="0.25">
      <c r="A56" s="2">
        <v>81</v>
      </c>
      <c r="B56" s="13" t="s">
        <v>525</v>
      </c>
      <c r="C56" s="1" t="s">
        <v>97</v>
      </c>
      <c r="D56" s="1" t="s">
        <v>98</v>
      </c>
      <c r="E56" s="2">
        <v>81</v>
      </c>
      <c r="F56" t="e">
        <v>#N/A</v>
      </c>
      <c r="G56" t="e">
        <f>VLOOKUP(C56,'[1]Returns 2023'!$B$11:$AV$112,47,FALSE)</f>
        <v>#N/A</v>
      </c>
      <c r="K56" s="19" t="e">
        <v>#N/A</v>
      </c>
      <c r="L56" s="19" t="e">
        <f>VLOOKUP(C56,[2]Schools!$A$8:$AK$109,37,FALSE)</f>
        <v>#N/A</v>
      </c>
      <c r="N56" s="66" t="e">
        <v>#N/A</v>
      </c>
      <c r="O56" s="68" t="e">
        <v>#N/A</v>
      </c>
      <c r="P56" s="2" t="e">
        <f>VLOOKUP(A56,'[3]2023'!$A$6:$AN$112,40,FALSE)</f>
        <v>#N/A</v>
      </c>
      <c r="Q56" s="2">
        <v>81</v>
      </c>
      <c r="S56" s="1" t="str">
        <f>VLOOKUP(Q56,[4]Sheet1!$A$4:$C$238,3,FALSE)</f>
        <v>YES</v>
      </c>
      <c r="U56" s="1">
        <f>VLOOKUP(Q56,[5]Sheet1!$A$4:$C$237,3,FALSE)</f>
        <v>0</v>
      </c>
      <c r="V56" s="7" t="s">
        <v>605</v>
      </c>
      <c r="W56" s="2" t="e">
        <v>#N/A</v>
      </c>
      <c r="X56" s="2" t="e">
        <f>VLOOKUP(V56,'[6]CFR HEADERS'!$B$8:$HS$108,226,FALSE)</f>
        <v>#N/A</v>
      </c>
      <c r="Z56" s="7" t="str">
        <f t="shared" si="2"/>
        <v>EE081</v>
      </c>
      <c r="AA56" s="67" t="e">
        <f>VLOOKUP($Q56,'[7]VAT 2023-24'!$R$6:$AD$103,2,FALSE)</f>
        <v>#N/A</v>
      </c>
      <c r="AB56" s="67" t="e">
        <f>VLOOKUP($Q56,'[7]VAT 2023-24'!$R$6:$AD$103,3,FALSE)</f>
        <v>#N/A</v>
      </c>
      <c r="AC56" s="67" t="e">
        <f>VLOOKUP($Q56,'[7]VAT 2023-24'!$R$6:$AD$103,4,FALSE)</f>
        <v>#N/A</v>
      </c>
      <c r="AD56" s="67" t="e">
        <f>VLOOKUP($Q56,'[7]VAT 2023-24'!$R$6:$AD$103,5,FALSE)</f>
        <v>#N/A</v>
      </c>
      <c r="AE56" s="67" t="e">
        <f>VLOOKUP($Q56,'[7]VAT 2023-24'!$R$6:$AD$103,6,FALSE)</f>
        <v>#N/A</v>
      </c>
      <c r="AF56" s="67" t="e">
        <f>VLOOKUP($Q56,'[7]VAT 2023-24'!$R$6:$AD$103,7,FALSE)</f>
        <v>#N/A</v>
      </c>
      <c r="AG56" s="67" t="e">
        <f>VLOOKUP($Q56,'[7]VAT 2023-24'!$R$6:$AD$103,8,FALSE)</f>
        <v>#N/A</v>
      </c>
      <c r="AH56" s="67" t="e">
        <f>VLOOKUP($Q56,'[7]VAT 2023-24'!$R$6:$AD$103,9,FALSE)</f>
        <v>#N/A</v>
      </c>
      <c r="AI56" s="67" t="e">
        <f>VLOOKUP($Q56,'[7]VAT 2023-24'!$R$6:$AD$103,10,FALSE)</f>
        <v>#N/A</v>
      </c>
      <c r="AJ56" s="67" t="e">
        <f>VLOOKUP($Q56,'[7]VAT 2023-24'!$R$6:$AD$103,11,FALSE)</f>
        <v>#N/A</v>
      </c>
      <c r="AK56" s="67" t="e">
        <f>VLOOKUP($Q56,'[7]VAT 2023-24'!$R$6:$AD$103,12,FALSE)</f>
        <v>#N/A</v>
      </c>
      <c r="AL56" s="67" t="e">
        <f>VLOOKUP($Q56,'[7]VAT 2023-24'!$R$6:$AD$103,13,FALSE)</f>
        <v>#N/A</v>
      </c>
      <c r="AM56" s="45"/>
      <c r="AN56" s="45" t="s">
        <v>97</v>
      </c>
      <c r="AO56" s="43"/>
      <c r="AP56" s="1" t="e">
        <f>VLOOKUP(AN56,#REF!,5,FALSE)</f>
        <v>#REF!</v>
      </c>
      <c r="AQ56" s="1" t="e">
        <f>VLOOKUP(AO56,#REF!,5,FALSE)</f>
        <v>#REF!</v>
      </c>
      <c r="AR56" s="1"/>
      <c r="AS56" t="e">
        <f>VLOOKUP(Z56,'[8]List of Schools for 22.23'!$A$3:$J$62,10,FALSE)</f>
        <v>#N/A</v>
      </c>
    </row>
    <row r="57" spans="1:45" x14ac:dyDescent="0.25">
      <c r="A57" s="2">
        <v>82</v>
      </c>
      <c r="B57" s="13" t="s">
        <v>525</v>
      </c>
      <c r="C57" s="1" t="s">
        <v>99</v>
      </c>
      <c r="D57" s="1" t="s">
        <v>100</v>
      </c>
      <c r="E57" s="2">
        <v>82</v>
      </c>
      <c r="F57" t="e">
        <v>#N/A</v>
      </c>
      <c r="G57" t="e">
        <f>VLOOKUP(C57,'[1]Returns 2023'!$B$11:$AV$112,47,FALSE)</f>
        <v>#N/A</v>
      </c>
      <c r="K57" s="19" t="e">
        <v>#N/A</v>
      </c>
      <c r="L57" s="19" t="e">
        <f>VLOOKUP(C57,[2]Schools!$A$8:$AK$109,37,FALSE)</f>
        <v>#N/A</v>
      </c>
      <c r="N57" s="66" t="e">
        <v>#N/A</v>
      </c>
      <c r="O57" s="68" t="e">
        <v>#N/A</v>
      </c>
      <c r="P57" s="2" t="e">
        <f>VLOOKUP(A57,'[3]2023'!$A$6:$AN$112,40,FALSE)</f>
        <v>#N/A</v>
      </c>
      <c r="Q57" s="2">
        <v>82</v>
      </c>
      <c r="S57" s="1" t="str">
        <f>VLOOKUP(Q57,[4]Sheet1!$A$4:$C$238,3,FALSE)</f>
        <v>YES</v>
      </c>
      <c r="U57" s="1">
        <f>VLOOKUP(Q57,[5]Sheet1!$A$4:$C$237,3,FALSE)</f>
        <v>0</v>
      </c>
      <c r="V57" s="7" t="s">
        <v>606</v>
      </c>
      <c r="W57" s="2" t="e">
        <v>#N/A</v>
      </c>
      <c r="X57" s="2" t="e">
        <f>VLOOKUP(V57,'[6]CFR HEADERS'!$B$8:$HS$108,226,FALSE)</f>
        <v>#N/A</v>
      </c>
      <c r="Z57" s="7" t="str">
        <f t="shared" si="2"/>
        <v>EE082</v>
      </c>
      <c r="AA57" s="67" t="e">
        <f>VLOOKUP($Q57,'[7]VAT 2023-24'!$R$6:$AD$103,2,FALSE)</f>
        <v>#N/A</v>
      </c>
      <c r="AB57" s="67" t="e">
        <f>VLOOKUP($Q57,'[7]VAT 2023-24'!$R$6:$AD$103,3,FALSE)</f>
        <v>#N/A</v>
      </c>
      <c r="AC57" s="67" t="e">
        <f>VLOOKUP($Q57,'[7]VAT 2023-24'!$R$6:$AD$103,4,FALSE)</f>
        <v>#N/A</v>
      </c>
      <c r="AD57" s="67" t="e">
        <f>VLOOKUP($Q57,'[7]VAT 2023-24'!$R$6:$AD$103,5,FALSE)</f>
        <v>#N/A</v>
      </c>
      <c r="AE57" s="67" t="e">
        <f>VLOOKUP($Q57,'[7]VAT 2023-24'!$R$6:$AD$103,6,FALSE)</f>
        <v>#N/A</v>
      </c>
      <c r="AF57" s="67" t="e">
        <f>VLOOKUP($Q57,'[7]VAT 2023-24'!$R$6:$AD$103,7,FALSE)</f>
        <v>#N/A</v>
      </c>
      <c r="AG57" s="67" t="e">
        <f>VLOOKUP($Q57,'[7]VAT 2023-24'!$R$6:$AD$103,8,FALSE)</f>
        <v>#N/A</v>
      </c>
      <c r="AH57" s="67" t="e">
        <f>VLOOKUP($Q57,'[7]VAT 2023-24'!$R$6:$AD$103,9,FALSE)</f>
        <v>#N/A</v>
      </c>
      <c r="AI57" s="67" t="e">
        <f>VLOOKUP($Q57,'[7]VAT 2023-24'!$R$6:$AD$103,10,FALSE)</f>
        <v>#N/A</v>
      </c>
      <c r="AJ57" s="67" t="e">
        <f>VLOOKUP($Q57,'[7]VAT 2023-24'!$R$6:$AD$103,11,FALSE)</f>
        <v>#N/A</v>
      </c>
      <c r="AK57" s="67" t="e">
        <f>VLOOKUP($Q57,'[7]VAT 2023-24'!$R$6:$AD$103,12,FALSE)</f>
        <v>#N/A</v>
      </c>
      <c r="AL57" s="67" t="e">
        <f>VLOOKUP($Q57,'[7]VAT 2023-24'!$R$6:$AD$103,13,FALSE)</f>
        <v>#N/A</v>
      </c>
      <c r="AM57" s="45"/>
      <c r="AN57" s="45" t="s">
        <v>99</v>
      </c>
      <c r="AO57" s="43"/>
      <c r="AP57" s="1" t="e">
        <f>VLOOKUP(AN57,#REF!,5,FALSE)</f>
        <v>#REF!</v>
      </c>
      <c r="AQ57" s="1" t="e">
        <f>VLOOKUP(AO57,#REF!,5,FALSE)</f>
        <v>#REF!</v>
      </c>
      <c r="AR57" s="1"/>
      <c r="AS57" t="e">
        <f>VLOOKUP(Z57,'[8]List of Schools for 22.23'!$A$3:$J$62,10,FALSE)</f>
        <v>#N/A</v>
      </c>
    </row>
    <row r="58" spans="1:45" x14ac:dyDescent="0.25">
      <c r="A58" s="2">
        <v>84</v>
      </c>
      <c r="B58" s="13" t="s">
        <v>525</v>
      </c>
      <c r="C58" s="1" t="s">
        <v>101</v>
      </c>
      <c r="D58" s="1" t="s">
        <v>102</v>
      </c>
      <c r="E58" s="2">
        <v>84</v>
      </c>
      <c r="F58" t="e">
        <v>#N/A</v>
      </c>
      <c r="G58" t="e">
        <f>VLOOKUP(C58,'[1]Returns 2023'!$B$11:$AV$112,47,FALSE)</f>
        <v>#N/A</v>
      </c>
      <c r="K58" s="19" t="e">
        <v>#N/A</v>
      </c>
      <c r="L58" s="19" t="e">
        <f>VLOOKUP(C58,[2]Schools!$A$8:$AK$109,37,FALSE)</f>
        <v>#N/A</v>
      </c>
      <c r="N58" s="66" t="e">
        <v>#N/A</v>
      </c>
      <c r="O58" s="68" t="e">
        <v>#N/A</v>
      </c>
      <c r="P58" s="2" t="e">
        <f>VLOOKUP(A58,'[3]2023'!$A$6:$AN$112,40,FALSE)</f>
        <v>#N/A</v>
      </c>
      <c r="Q58" s="2">
        <v>84</v>
      </c>
      <c r="S58" s="1" t="str">
        <f>VLOOKUP(Q58,[4]Sheet1!$A$4:$C$238,3,FALSE)</f>
        <v>YES</v>
      </c>
      <c r="U58" s="1" t="str">
        <f>VLOOKUP(Q58,[5]Sheet1!$A$4:$C$237,3,FALSE)</f>
        <v>YES</v>
      </c>
      <c r="V58" s="7" t="s">
        <v>607</v>
      </c>
      <c r="W58" s="2" t="e">
        <v>#N/A</v>
      </c>
      <c r="X58" s="2" t="e">
        <f>VLOOKUP(V58,'[6]CFR HEADERS'!$B$8:$HS$108,226,FALSE)</f>
        <v>#N/A</v>
      </c>
      <c r="Z58" s="7" t="str">
        <f t="shared" si="2"/>
        <v>EE084</v>
      </c>
      <c r="AA58" s="67" t="e">
        <f>VLOOKUP($Q58,'[7]VAT 2023-24'!$R$6:$AD$103,2,FALSE)</f>
        <v>#N/A</v>
      </c>
      <c r="AB58" s="67" t="e">
        <f>VLOOKUP($Q58,'[7]VAT 2023-24'!$R$6:$AD$103,3,FALSE)</f>
        <v>#N/A</v>
      </c>
      <c r="AC58" s="67" t="e">
        <f>VLOOKUP($Q58,'[7]VAT 2023-24'!$R$6:$AD$103,4,FALSE)</f>
        <v>#N/A</v>
      </c>
      <c r="AD58" s="67" t="e">
        <f>VLOOKUP($Q58,'[7]VAT 2023-24'!$R$6:$AD$103,5,FALSE)</f>
        <v>#N/A</v>
      </c>
      <c r="AE58" s="67" t="e">
        <f>VLOOKUP($Q58,'[7]VAT 2023-24'!$R$6:$AD$103,6,FALSE)</f>
        <v>#N/A</v>
      </c>
      <c r="AF58" s="67" t="e">
        <f>VLOOKUP($Q58,'[7]VAT 2023-24'!$R$6:$AD$103,7,FALSE)</f>
        <v>#N/A</v>
      </c>
      <c r="AG58" s="67" t="e">
        <f>VLOOKUP($Q58,'[7]VAT 2023-24'!$R$6:$AD$103,8,FALSE)</f>
        <v>#N/A</v>
      </c>
      <c r="AH58" s="67" t="e">
        <f>VLOOKUP($Q58,'[7]VAT 2023-24'!$R$6:$AD$103,9,FALSE)</f>
        <v>#N/A</v>
      </c>
      <c r="AI58" s="67" t="e">
        <f>VLOOKUP($Q58,'[7]VAT 2023-24'!$R$6:$AD$103,10,FALSE)</f>
        <v>#N/A</v>
      </c>
      <c r="AJ58" s="67" t="e">
        <f>VLOOKUP($Q58,'[7]VAT 2023-24'!$R$6:$AD$103,11,FALSE)</f>
        <v>#N/A</v>
      </c>
      <c r="AK58" s="67" t="e">
        <f>VLOOKUP($Q58,'[7]VAT 2023-24'!$R$6:$AD$103,12,FALSE)</f>
        <v>#N/A</v>
      </c>
      <c r="AL58" s="67" t="e">
        <f>VLOOKUP($Q58,'[7]VAT 2023-24'!$R$6:$AD$103,13,FALSE)</f>
        <v>#N/A</v>
      </c>
      <c r="AM58" s="45"/>
      <c r="AN58" s="45" t="s">
        <v>101</v>
      </c>
      <c r="AO58" s="43"/>
      <c r="AP58" s="1" t="e">
        <f>VLOOKUP(AN58,#REF!,5,FALSE)</f>
        <v>#REF!</v>
      </c>
      <c r="AQ58" s="1" t="e">
        <f>VLOOKUP(AO58,#REF!,5,FALSE)</f>
        <v>#REF!</v>
      </c>
      <c r="AR58" s="1"/>
      <c r="AS58" t="e">
        <f>VLOOKUP(Z58,'[8]List of Schools for 22.23'!$A$3:$J$62,10,FALSE)</f>
        <v>#N/A</v>
      </c>
    </row>
    <row r="59" spans="1:45" x14ac:dyDescent="0.25">
      <c r="A59" s="2">
        <v>86</v>
      </c>
      <c r="B59" s="13" t="s">
        <v>525</v>
      </c>
      <c r="C59" s="1" t="s">
        <v>103</v>
      </c>
      <c r="D59" s="1" t="s">
        <v>104</v>
      </c>
      <c r="E59" s="2">
        <v>86</v>
      </c>
      <c r="F59" t="e">
        <v>#N/A</v>
      </c>
      <c r="G59" t="e">
        <f>VLOOKUP(C59,'[1]Returns 2023'!$B$11:$AV$112,47,FALSE)</f>
        <v>#N/A</v>
      </c>
      <c r="K59" s="19" t="e">
        <v>#N/A</v>
      </c>
      <c r="L59" s="19" t="e">
        <f>VLOOKUP(C59,[2]Schools!$A$8:$AK$109,37,FALSE)</f>
        <v>#N/A</v>
      </c>
      <c r="N59" s="66" t="e">
        <v>#N/A</v>
      </c>
      <c r="O59" s="68" t="e">
        <v>#N/A</v>
      </c>
      <c r="P59" s="2" t="e">
        <f>VLOOKUP(A59,'[3]2023'!$A$6:$AN$112,40,FALSE)</f>
        <v>#N/A</v>
      </c>
      <c r="Q59" s="2">
        <v>86</v>
      </c>
      <c r="S59" s="1" t="e">
        <f>VLOOKUP(Q59,[4]Sheet1!$A$4:$C$238,3,FALSE)</f>
        <v>#N/A</v>
      </c>
      <c r="U59" s="1" t="e">
        <f>VLOOKUP(Q59,[5]Sheet1!$A$4:$C$237,3,FALSE)</f>
        <v>#N/A</v>
      </c>
      <c r="V59" s="7" t="s">
        <v>608</v>
      </c>
      <c r="W59" s="2" t="e">
        <v>#N/A</v>
      </c>
      <c r="X59" s="2" t="e">
        <f>VLOOKUP(V59,'[6]CFR HEADERS'!$B$8:$HS$108,226,FALSE)</f>
        <v>#N/A</v>
      </c>
      <c r="Z59" s="7" t="str">
        <f t="shared" si="2"/>
        <v>EE086</v>
      </c>
      <c r="AA59" s="67" t="e">
        <f>VLOOKUP($Q59,'[7]VAT 2023-24'!$R$6:$AD$103,2,FALSE)</f>
        <v>#N/A</v>
      </c>
      <c r="AB59" s="67" t="e">
        <f>VLOOKUP($Q59,'[7]VAT 2023-24'!$R$6:$AD$103,3,FALSE)</f>
        <v>#N/A</v>
      </c>
      <c r="AC59" s="67" t="e">
        <f>VLOOKUP($Q59,'[7]VAT 2023-24'!$R$6:$AD$103,4,FALSE)</f>
        <v>#N/A</v>
      </c>
      <c r="AD59" s="67" t="e">
        <f>VLOOKUP($Q59,'[7]VAT 2023-24'!$R$6:$AD$103,5,FALSE)</f>
        <v>#N/A</v>
      </c>
      <c r="AE59" s="67" t="e">
        <f>VLOOKUP($Q59,'[7]VAT 2023-24'!$R$6:$AD$103,6,FALSE)</f>
        <v>#N/A</v>
      </c>
      <c r="AF59" s="67" t="e">
        <f>VLOOKUP($Q59,'[7]VAT 2023-24'!$R$6:$AD$103,7,FALSE)</f>
        <v>#N/A</v>
      </c>
      <c r="AG59" s="67" t="e">
        <f>VLOOKUP($Q59,'[7]VAT 2023-24'!$R$6:$AD$103,8,FALSE)</f>
        <v>#N/A</v>
      </c>
      <c r="AH59" s="67" t="e">
        <f>VLOOKUP($Q59,'[7]VAT 2023-24'!$R$6:$AD$103,9,FALSE)</f>
        <v>#N/A</v>
      </c>
      <c r="AI59" s="67" t="e">
        <f>VLOOKUP($Q59,'[7]VAT 2023-24'!$R$6:$AD$103,10,FALSE)</f>
        <v>#N/A</v>
      </c>
      <c r="AJ59" s="67" t="e">
        <f>VLOOKUP($Q59,'[7]VAT 2023-24'!$R$6:$AD$103,11,FALSE)</f>
        <v>#N/A</v>
      </c>
      <c r="AK59" s="67" t="e">
        <f>VLOOKUP($Q59,'[7]VAT 2023-24'!$R$6:$AD$103,12,FALSE)</f>
        <v>#N/A</v>
      </c>
      <c r="AL59" s="67" t="e">
        <f>VLOOKUP($Q59,'[7]VAT 2023-24'!$R$6:$AD$103,13,FALSE)</f>
        <v>#N/A</v>
      </c>
      <c r="AM59" s="45"/>
      <c r="AN59" s="45" t="s">
        <v>103</v>
      </c>
      <c r="AO59" s="43"/>
      <c r="AP59" s="1" t="e">
        <f>VLOOKUP(AN59,#REF!,5,FALSE)</f>
        <v>#REF!</v>
      </c>
      <c r="AQ59" s="1" t="e">
        <f>VLOOKUP(AO59,#REF!,5,FALSE)</f>
        <v>#REF!</v>
      </c>
      <c r="AR59" s="1"/>
      <c r="AS59" t="e">
        <f>VLOOKUP(Z59,'[8]List of Schools for 22.23'!$A$3:$J$62,10,FALSE)</f>
        <v>#N/A</v>
      </c>
    </row>
    <row r="60" spans="1:45" x14ac:dyDescent="0.25">
      <c r="A60" s="2">
        <v>88</v>
      </c>
      <c r="B60" s="13" t="s">
        <v>525</v>
      </c>
      <c r="C60" s="1" t="s">
        <v>105</v>
      </c>
      <c r="D60" s="1" t="s">
        <v>106</v>
      </c>
      <c r="E60" s="2">
        <v>88</v>
      </c>
      <c r="F60" t="e">
        <v>#N/A</v>
      </c>
      <c r="G60" t="e">
        <f>VLOOKUP(C60,'[1]Returns 2023'!$B$11:$AV$112,47,FALSE)</f>
        <v>#N/A</v>
      </c>
      <c r="K60" s="19" t="e">
        <v>#N/A</v>
      </c>
      <c r="L60" s="19" t="e">
        <f>VLOOKUP(C60,[2]Schools!$A$8:$AK$109,37,FALSE)</f>
        <v>#N/A</v>
      </c>
      <c r="N60" s="66" t="e">
        <v>#N/A</v>
      </c>
      <c r="O60" s="68" t="e">
        <v>#N/A</v>
      </c>
      <c r="P60" s="2" t="e">
        <f>VLOOKUP(A60,'[3]2023'!$A$6:$AN$112,40,FALSE)</f>
        <v>#N/A</v>
      </c>
      <c r="Q60" s="2">
        <v>88</v>
      </c>
      <c r="S60" s="1" t="str">
        <f>VLOOKUP(Q60,[4]Sheet1!$A$4:$C$238,3,FALSE)</f>
        <v>YES</v>
      </c>
      <c r="U60" s="1" t="str">
        <f>VLOOKUP(Q60,[5]Sheet1!$A$4:$C$237,3,FALSE)</f>
        <v>YES</v>
      </c>
      <c r="V60" s="7" t="s">
        <v>609</v>
      </c>
      <c r="W60" s="2" t="e">
        <v>#N/A</v>
      </c>
      <c r="X60" s="2" t="e">
        <f>VLOOKUP(V60,'[6]CFR HEADERS'!$B$8:$HS$108,226,FALSE)</f>
        <v>#N/A</v>
      </c>
      <c r="Z60" s="7" t="str">
        <f t="shared" si="2"/>
        <v>EE088</v>
      </c>
      <c r="AA60" s="67" t="e">
        <f>VLOOKUP($Q60,'[7]VAT 2023-24'!$R$6:$AD$103,2,FALSE)</f>
        <v>#N/A</v>
      </c>
      <c r="AB60" s="67" t="e">
        <f>VLOOKUP($Q60,'[7]VAT 2023-24'!$R$6:$AD$103,3,FALSE)</f>
        <v>#N/A</v>
      </c>
      <c r="AC60" s="67" t="e">
        <f>VLOOKUP($Q60,'[7]VAT 2023-24'!$R$6:$AD$103,4,FALSE)</f>
        <v>#N/A</v>
      </c>
      <c r="AD60" s="67" t="e">
        <f>VLOOKUP($Q60,'[7]VAT 2023-24'!$R$6:$AD$103,5,FALSE)</f>
        <v>#N/A</v>
      </c>
      <c r="AE60" s="67" t="e">
        <f>VLOOKUP($Q60,'[7]VAT 2023-24'!$R$6:$AD$103,6,FALSE)</f>
        <v>#N/A</v>
      </c>
      <c r="AF60" s="67" t="e">
        <f>VLOOKUP($Q60,'[7]VAT 2023-24'!$R$6:$AD$103,7,FALSE)</f>
        <v>#N/A</v>
      </c>
      <c r="AG60" s="67" t="e">
        <f>VLOOKUP($Q60,'[7]VAT 2023-24'!$R$6:$AD$103,8,FALSE)</f>
        <v>#N/A</v>
      </c>
      <c r="AH60" s="67" t="e">
        <f>VLOOKUP($Q60,'[7]VAT 2023-24'!$R$6:$AD$103,9,FALSE)</f>
        <v>#N/A</v>
      </c>
      <c r="AI60" s="67" t="e">
        <f>VLOOKUP($Q60,'[7]VAT 2023-24'!$R$6:$AD$103,10,FALSE)</f>
        <v>#N/A</v>
      </c>
      <c r="AJ60" s="67" t="e">
        <f>VLOOKUP($Q60,'[7]VAT 2023-24'!$R$6:$AD$103,11,FALSE)</f>
        <v>#N/A</v>
      </c>
      <c r="AK60" s="67" t="e">
        <f>VLOOKUP($Q60,'[7]VAT 2023-24'!$R$6:$AD$103,12,FALSE)</f>
        <v>#N/A</v>
      </c>
      <c r="AL60" s="67" t="e">
        <f>VLOOKUP($Q60,'[7]VAT 2023-24'!$R$6:$AD$103,13,FALSE)</f>
        <v>#N/A</v>
      </c>
      <c r="AM60" s="45"/>
      <c r="AN60" s="45" t="s">
        <v>105</v>
      </c>
      <c r="AO60" s="43"/>
      <c r="AP60" s="1" t="e">
        <f>VLOOKUP(AN60,#REF!,5,FALSE)</f>
        <v>#REF!</v>
      </c>
      <c r="AQ60" s="1" t="e">
        <f>VLOOKUP(AO60,#REF!,5,FALSE)</f>
        <v>#REF!</v>
      </c>
      <c r="AR60" s="1"/>
      <c r="AS60" t="e">
        <f>VLOOKUP(Z60,'[8]List of Schools for 22.23'!$A$3:$J$62,10,FALSE)</f>
        <v>#N/A</v>
      </c>
    </row>
    <row r="61" spans="1:45" x14ac:dyDescent="0.25">
      <c r="A61" s="2">
        <v>93</v>
      </c>
      <c r="B61" s="13" t="s">
        <v>525</v>
      </c>
      <c r="C61" s="1" t="s">
        <v>107</v>
      </c>
      <c r="D61" s="1" t="s">
        <v>108</v>
      </c>
      <c r="E61" s="2">
        <v>93</v>
      </c>
      <c r="F61" t="e">
        <v>#N/A</v>
      </c>
      <c r="G61" t="e">
        <f>VLOOKUP(C61,'[1]Returns 2023'!$B$11:$AV$112,47,FALSE)</f>
        <v>#N/A</v>
      </c>
      <c r="K61" s="19" t="e">
        <v>#N/A</v>
      </c>
      <c r="L61" s="19" t="e">
        <f>VLOOKUP(C61,[2]Schools!$A$8:$AK$109,37,FALSE)</f>
        <v>#N/A</v>
      </c>
      <c r="N61" s="66" t="e">
        <v>#N/A</v>
      </c>
      <c r="O61" s="68" t="e">
        <v>#N/A</v>
      </c>
      <c r="P61" s="2" t="e">
        <f>VLOOKUP(A61,'[3]2023'!$A$6:$AN$112,40,FALSE)</f>
        <v>#N/A</v>
      </c>
      <c r="Q61" s="2">
        <v>93</v>
      </c>
      <c r="S61" s="1" t="str">
        <f>VLOOKUP(Q61,[4]Sheet1!$A$4:$C$238,3,FALSE)</f>
        <v>YES</v>
      </c>
      <c r="U61" s="1" t="str">
        <f>VLOOKUP(Q61,[5]Sheet1!$A$4:$C$237,3,FALSE)</f>
        <v>YES</v>
      </c>
      <c r="V61" s="7" t="s">
        <v>610</v>
      </c>
      <c r="W61" s="2" t="e">
        <v>#N/A</v>
      </c>
      <c r="X61" s="2" t="e">
        <f>VLOOKUP(V61,'[6]CFR HEADERS'!$B$8:$HS$108,226,FALSE)</f>
        <v>#N/A</v>
      </c>
      <c r="Z61" s="7" t="str">
        <f t="shared" si="2"/>
        <v>EE093</v>
      </c>
      <c r="AA61" s="67" t="e">
        <f>VLOOKUP($Q61,'[7]VAT 2023-24'!$R$6:$AD$103,2,FALSE)</f>
        <v>#N/A</v>
      </c>
      <c r="AB61" s="67" t="e">
        <f>VLOOKUP($Q61,'[7]VAT 2023-24'!$R$6:$AD$103,3,FALSE)</f>
        <v>#N/A</v>
      </c>
      <c r="AC61" s="67" t="e">
        <f>VLOOKUP($Q61,'[7]VAT 2023-24'!$R$6:$AD$103,4,FALSE)</f>
        <v>#N/A</v>
      </c>
      <c r="AD61" s="67" t="e">
        <f>VLOOKUP($Q61,'[7]VAT 2023-24'!$R$6:$AD$103,5,FALSE)</f>
        <v>#N/A</v>
      </c>
      <c r="AE61" s="67" t="e">
        <f>VLOOKUP($Q61,'[7]VAT 2023-24'!$R$6:$AD$103,6,FALSE)</f>
        <v>#N/A</v>
      </c>
      <c r="AF61" s="67" t="e">
        <f>VLOOKUP($Q61,'[7]VAT 2023-24'!$R$6:$AD$103,7,FALSE)</f>
        <v>#N/A</v>
      </c>
      <c r="AG61" s="67" t="e">
        <f>VLOOKUP($Q61,'[7]VAT 2023-24'!$R$6:$AD$103,8,FALSE)</f>
        <v>#N/A</v>
      </c>
      <c r="AH61" s="67" t="e">
        <f>VLOOKUP($Q61,'[7]VAT 2023-24'!$R$6:$AD$103,9,FALSE)</f>
        <v>#N/A</v>
      </c>
      <c r="AI61" s="67" t="e">
        <f>VLOOKUP($Q61,'[7]VAT 2023-24'!$R$6:$AD$103,10,FALSE)</f>
        <v>#N/A</v>
      </c>
      <c r="AJ61" s="67" t="e">
        <f>VLOOKUP($Q61,'[7]VAT 2023-24'!$R$6:$AD$103,11,FALSE)</f>
        <v>#N/A</v>
      </c>
      <c r="AK61" s="67" t="e">
        <f>VLOOKUP($Q61,'[7]VAT 2023-24'!$R$6:$AD$103,12,FALSE)</f>
        <v>#N/A</v>
      </c>
      <c r="AL61" s="67" t="e">
        <f>VLOOKUP($Q61,'[7]VAT 2023-24'!$R$6:$AD$103,13,FALSE)</f>
        <v>#N/A</v>
      </c>
      <c r="AM61" s="45"/>
      <c r="AN61" s="45" t="s">
        <v>107</v>
      </c>
      <c r="AO61" s="43"/>
      <c r="AP61" s="1" t="e">
        <f>VLOOKUP(AN61,#REF!,5,FALSE)</f>
        <v>#REF!</v>
      </c>
      <c r="AQ61" s="1" t="e">
        <f>VLOOKUP(AO61,#REF!,5,FALSE)</f>
        <v>#REF!</v>
      </c>
      <c r="AR61" s="1"/>
      <c r="AS61" t="e">
        <f>VLOOKUP(Z61,'[8]List of Schools for 22.23'!$A$3:$J$62,10,FALSE)</f>
        <v>#N/A</v>
      </c>
    </row>
    <row r="62" spans="1:45" x14ac:dyDescent="0.25">
      <c r="A62" s="2">
        <v>96</v>
      </c>
      <c r="B62" s="13" t="s">
        <v>525</v>
      </c>
      <c r="C62" s="1" t="s">
        <v>109</v>
      </c>
      <c r="D62" s="1" t="s">
        <v>110</v>
      </c>
      <c r="E62" s="2">
        <v>96</v>
      </c>
      <c r="F62" t="e">
        <v>#N/A</v>
      </c>
      <c r="G62" t="e">
        <f>VLOOKUP(C62,'[1]Returns 2023'!$B$11:$AV$112,47,FALSE)</f>
        <v>#N/A</v>
      </c>
      <c r="K62" s="19" t="e">
        <v>#N/A</v>
      </c>
      <c r="L62" s="19" t="e">
        <f>VLOOKUP(C62,[2]Schools!$A$8:$AK$109,37,FALSE)</f>
        <v>#N/A</v>
      </c>
      <c r="N62" s="66" t="e">
        <v>#N/A</v>
      </c>
      <c r="O62" s="68" t="e">
        <v>#N/A</v>
      </c>
      <c r="P62" s="2" t="e">
        <f>VLOOKUP(A62,'[3]2023'!$A$6:$AN$112,40,FALSE)</f>
        <v>#N/A</v>
      </c>
      <c r="Q62" s="2">
        <v>96</v>
      </c>
      <c r="S62" s="1" t="str">
        <f>VLOOKUP(Q62,[4]Sheet1!$A$4:$C$238,3,FALSE)</f>
        <v>YES</v>
      </c>
      <c r="U62" s="1">
        <f>VLOOKUP(Q62,[5]Sheet1!$A$4:$C$237,3,FALSE)</f>
        <v>0</v>
      </c>
      <c r="V62" s="7" t="s">
        <v>611</v>
      </c>
      <c r="W62" s="2" t="e">
        <v>#N/A</v>
      </c>
      <c r="X62" s="2" t="e">
        <f>VLOOKUP(V62,'[6]CFR HEADERS'!$B$8:$HS$108,226,FALSE)</f>
        <v>#N/A</v>
      </c>
      <c r="Z62" s="7" t="str">
        <f t="shared" si="2"/>
        <v>EE096</v>
      </c>
      <c r="AA62" s="67" t="e">
        <f>VLOOKUP($Q62,'[7]VAT 2023-24'!$R$6:$AD$103,2,FALSE)</f>
        <v>#N/A</v>
      </c>
      <c r="AB62" s="67" t="e">
        <f>VLOOKUP($Q62,'[7]VAT 2023-24'!$R$6:$AD$103,3,FALSE)</f>
        <v>#N/A</v>
      </c>
      <c r="AC62" s="67" t="e">
        <f>VLOOKUP($Q62,'[7]VAT 2023-24'!$R$6:$AD$103,4,FALSE)</f>
        <v>#N/A</v>
      </c>
      <c r="AD62" s="67" t="e">
        <f>VLOOKUP($Q62,'[7]VAT 2023-24'!$R$6:$AD$103,5,FALSE)</f>
        <v>#N/A</v>
      </c>
      <c r="AE62" s="67" t="e">
        <f>VLOOKUP($Q62,'[7]VAT 2023-24'!$R$6:$AD$103,6,FALSE)</f>
        <v>#N/A</v>
      </c>
      <c r="AF62" s="67" t="e">
        <f>VLOOKUP($Q62,'[7]VAT 2023-24'!$R$6:$AD$103,7,FALSE)</f>
        <v>#N/A</v>
      </c>
      <c r="AG62" s="67" t="e">
        <f>VLOOKUP($Q62,'[7]VAT 2023-24'!$R$6:$AD$103,8,FALSE)</f>
        <v>#N/A</v>
      </c>
      <c r="AH62" s="67" t="e">
        <f>VLOOKUP($Q62,'[7]VAT 2023-24'!$R$6:$AD$103,9,FALSE)</f>
        <v>#N/A</v>
      </c>
      <c r="AI62" s="67" t="e">
        <f>VLOOKUP($Q62,'[7]VAT 2023-24'!$R$6:$AD$103,10,FALSE)</f>
        <v>#N/A</v>
      </c>
      <c r="AJ62" s="67" t="e">
        <f>VLOOKUP($Q62,'[7]VAT 2023-24'!$R$6:$AD$103,11,FALSE)</f>
        <v>#N/A</v>
      </c>
      <c r="AK62" s="67" t="e">
        <f>VLOOKUP($Q62,'[7]VAT 2023-24'!$R$6:$AD$103,12,FALSE)</f>
        <v>#N/A</v>
      </c>
      <c r="AL62" s="67" t="e">
        <f>VLOOKUP($Q62,'[7]VAT 2023-24'!$R$6:$AD$103,13,FALSE)</f>
        <v>#N/A</v>
      </c>
      <c r="AM62" s="45"/>
      <c r="AN62" s="45" t="s">
        <v>109</v>
      </c>
      <c r="AO62" s="43"/>
      <c r="AP62" s="1" t="e">
        <f>VLOOKUP(AN62,#REF!,5,FALSE)</f>
        <v>#REF!</v>
      </c>
      <c r="AQ62" s="1" t="e">
        <f>VLOOKUP(AO62,#REF!,5,FALSE)</f>
        <v>#REF!</v>
      </c>
      <c r="AR62" s="1"/>
      <c r="AS62" t="e">
        <f>VLOOKUP(Z62,'[8]List of Schools for 22.23'!$A$3:$J$62,10,FALSE)</f>
        <v>#N/A</v>
      </c>
    </row>
    <row r="63" spans="1:45" x14ac:dyDescent="0.25">
      <c r="A63" s="2">
        <v>97</v>
      </c>
      <c r="B63" s="13" t="s">
        <v>525</v>
      </c>
      <c r="C63" s="1" t="s">
        <v>111</v>
      </c>
      <c r="D63" s="1" t="s">
        <v>112</v>
      </c>
      <c r="E63" s="2">
        <v>97</v>
      </c>
      <c r="F63" t="e">
        <v>#N/A</v>
      </c>
      <c r="G63" t="e">
        <f>VLOOKUP(C63,'[1]Returns 2023'!$B$11:$AV$112,47,FALSE)</f>
        <v>#N/A</v>
      </c>
      <c r="K63" s="19" t="e">
        <v>#N/A</v>
      </c>
      <c r="L63" s="19" t="e">
        <f>VLOOKUP(C63,[2]Schools!$A$8:$AK$109,37,FALSE)</f>
        <v>#N/A</v>
      </c>
      <c r="N63" s="66">
        <v>0</v>
      </c>
      <c r="O63" s="68" t="e">
        <v>#N/A</v>
      </c>
      <c r="P63" s="2" t="e">
        <f>VLOOKUP(A63,'[3]2023'!$A$6:$AN$112,40,FALSE)</f>
        <v>#N/A</v>
      </c>
      <c r="Q63" s="2">
        <v>97</v>
      </c>
      <c r="S63" s="1" t="str">
        <f>VLOOKUP(Q63,[4]Sheet1!$A$4:$C$238,3,FALSE)</f>
        <v>YES</v>
      </c>
      <c r="U63" s="1" t="str">
        <f>VLOOKUP(Q63,[5]Sheet1!$A$4:$C$237,3,FALSE)</f>
        <v>YES</v>
      </c>
      <c r="V63" s="7" t="s">
        <v>612</v>
      </c>
      <c r="W63" s="2">
        <v>0</v>
      </c>
      <c r="X63" s="2" t="e">
        <f>VLOOKUP(V63,'[6]CFR HEADERS'!$B$8:$HS$108,226,FALSE)</f>
        <v>#N/A</v>
      </c>
      <c r="Z63" s="7" t="str">
        <f t="shared" si="2"/>
        <v>EE097</v>
      </c>
      <c r="AA63" s="67" t="e">
        <f>VLOOKUP($Q63,'[7]VAT 2023-24'!$R$6:$AD$103,2,FALSE)</f>
        <v>#N/A</v>
      </c>
      <c r="AB63" s="67" t="e">
        <f>VLOOKUP($Q63,'[7]VAT 2023-24'!$R$6:$AD$103,3,FALSE)</f>
        <v>#N/A</v>
      </c>
      <c r="AC63" s="67" t="e">
        <f>VLOOKUP($Q63,'[7]VAT 2023-24'!$R$6:$AD$103,4,FALSE)</f>
        <v>#N/A</v>
      </c>
      <c r="AD63" s="67" t="e">
        <f>VLOOKUP($Q63,'[7]VAT 2023-24'!$R$6:$AD$103,5,FALSE)</f>
        <v>#N/A</v>
      </c>
      <c r="AE63" s="67" t="e">
        <f>VLOOKUP($Q63,'[7]VAT 2023-24'!$R$6:$AD$103,6,FALSE)</f>
        <v>#N/A</v>
      </c>
      <c r="AF63" s="67" t="e">
        <f>VLOOKUP($Q63,'[7]VAT 2023-24'!$R$6:$AD$103,7,FALSE)</f>
        <v>#N/A</v>
      </c>
      <c r="AG63" s="67" t="e">
        <f>VLOOKUP($Q63,'[7]VAT 2023-24'!$R$6:$AD$103,8,FALSE)</f>
        <v>#N/A</v>
      </c>
      <c r="AH63" s="67" t="e">
        <f>VLOOKUP($Q63,'[7]VAT 2023-24'!$R$6:$AD$103,9,FALSE)</f>
        <v>#N/A</v>
      </c>
      <c r="AI63" s="67" t="e">
        <f>VLOOKUP($Q63,'[7]VAT 2023-24'!$R$6:$AD$103,10,FALSE)</f>
        <v>#N/A</v>
      </c>
      <c r="AJ63" s="67" t="e">
        <f>VLOOKUP($Q63,'[7]VAT 2023-24'!$R$6:$AD$103,11,FALSE)</f>
        <v>#N/A</v>
      </c>
      <c r="AK63" s="67" t="e">
        <f>VLOOKUP($Q63,'[7]VAT 2023-24'!$R$6:$AD$103,12,FALSE)</f>
        <v>#N/A</v>
      </c>
      <c r="AL63" s="67" t="e">
        <f>VLOOKUP($Q63,'[7]VAT 2023-24'!$R$6:$AD$103,13,FALSE)</f>
        <v>#N/A</v>
      </c>
      <c r="AM63" s="45"/>
      <c r="AN63" s="45" t="s">
        <v>111</v>
      </c>
      <c r="AO63" s="43"/>
      <c r="AP63" s="1" t="e">
        <f>VLOOKUP(AN63,#REF!,5,FALSE)</f>
        <v>#REF!</v>
      </c>
      <c r="AQ63" s="1" t="e">
        <f>VLOOKUP(AO63,#REF!,5,FALSE)</f>
        <v>#REF!</v>
      </c>
      <c r="AR63" s="1"/>
      <c r="AS63" t="e">
        <f>VLOOKUP(Z63,'[8]List of Schools for 22.23'!$A$3:$J$62,10,FALSE)</f>
        <v>#N/A</v>
      </c>
    </row>
    <row r="64" spans="1:45" x14ac:dyDescent="0.25">
      <c r="A64" s="2">
        <v>98</v>
      </c>
      <c r="B64" s="13" t="s">
        <v>525</v>
      </c>
      <c r="C64" s="1" t="s">
        <v>113</v>
      </c>
      <c r="D64" s="1" t="s">
        <v>114</v>
      </c>
      <c r="E64" s="2">
        <v>98</v>
      </c>
      <c r="F64" t="e">
        <v>#N/A</v>
      </c>
      <c r="G64" t="e">
        <f>VLOOKUP(C64,'[1]Returns 2023'!$B$11:$AV$112,47,FALSE)</f>
        <v>#N/A</v>
      </c>
      <c r="K64" s="19" t="e">
        <v>#N/A</v>
      </c>
      <c r="L64" s="19" t="e">
        <f>VLOOKUP(C64,[2]Schools!$A$8:$AK$109,37,FALSE)</f>
        <v>#N/A</v>
      </c>
      <c r="N64" s="66" t="e">
        <v>#N/A</v>
      </c>
      <c r="O64" s="68" t="e">
        <v>#N/A</v>
      </c>
      <c r="P64" s="2" t="e">
        <f>VLOOKUP(A64,'[3]2023'!$A$6:$AN$112,40,FALSE)</f>
        <v>#N/A</v>
      </c>
      <c r="Q64" s="2">
        <v>98</v>
      </c>
      <c r="S64" s="1" t="str">
        <f>VLOOKUP(Q64,[4]Sheet1!$A$4:$C$238,3,FALSE)</f>
        <v>YES</v>
      </c>
      <c r="U64" s="1">
        <f>VLOOKUP(Q64,[5]Sheet1!$A$4:$C$237,3,FALSE)</f>
        <v>0</v>
      </c>
      <c r="V64" s="7" t="s">
        <v>613</v>
      </c>
      <c r="W64" s="2" t="e">
        <v>#N/A</v>
      </c>
      <c r="X64" s="2" t="e">
        <f>VLOOKUP(V64,'[6]CFR HEADERS'!$B$8:$HS$108,226,FALSE)</f>
        <v>#N/A</v>
      </c>
      <c r="Z64" s="7" t="str">
        <f t="shared" si="2"/>
        <v>EE098</v>
      </c>
      <c r="AA64" s="67" t="e">
        <f>VLOOKUP($Q64,'[7]VAT 2023-24'!$R$6:$AD$103,2,FALSE)</f>
        <v>#N/A</v>
      </c>
      <c r="AB64" s="67" t="e">
        <f>VLOOKUP($Q64,'[7]VAT 2023-24'!$R$6:$AD$103,3,FALSE)</f>
        <v>#N/A</v>
      </c>
      <c r="AC64" s="67" t="e">
        <f>VLOOKUP($Q64,'[7]VAT 2023-24'!$R$6:$AD$103,4,FALSE)</f>
        <v>#N/A</v>
      </c>
      <c r="AD64" s="67" t="e">
        <f>VLOOKUP($Q64,'[7]VAT 2023-24'!$R$6:$AD$103,5,FALSE)</f>
        <v>#N/A</v>
      </c>
      <c r="AE64" s="67" t="e">
        <f>VLOOKUP($Q64,'[7]VAT 2023-24'!$R$6:$AD$103,6,FALSE)</f>
        <v>#N/A</v>
      </c>
      <c r="AF64" s="67" t="e">
        <f>VLOOKUP($Q64,'[7]VAT 2023-24'!$R$6:$AD$103,7,FALSE)</f>
        <v>#N/A</v>
      </c>
      <c r="AG64" s="67" t="e">
        <f>VLOOKUP($Q64,'[7]VAT 2023-24'!$R$6:$AD$103,8,FALSE)</f>
        <v>#N/A</v>
      </c>
      <c r="AH64" s="67" t="e">
        <f>VLOOKUP($Q64,'[7]VAT 2023-24'!$R$6:$AD$103,9,FALSE)</f>
        <v>#N/A</v>
      </c>
      <c r="AI64" s="67" t="e">
        <f>VLOOKUP($Q64,'[7]VAT 2023-24'!$R$6:$AD$103,10,FALSE)</f>
        <v>#N/A</v>
      </c>
      <c r="AJ64" s="67" t="e">
        <f>VLOOKUP($Q64,'[7]VAT 2023-24'!$R$6:$AD$103,11,FALSE)</f>
        <v>#N/A</v>
      </c>
      <c r="AK64" s="67" t="e">
        <f>VLOOKUP($Q64,'[7]VAT 2023-24'!$R$6:$AD$103,12,FALSE)</f>
        <v>#N/A</v>
      </c>
      <c r="AL64" s="67" t="e">
        <f>VLOOKUP($Q64,'[7]VAT 2023-24'!$R$6:$AD$103,13,FALSE)</f>
        <v>#N/A</v>
      </c>
      <c r="AM64" s="45"/>
      <c r="AN64" s="45" t="s">
        <v>113</v>
      </c>
      <c r="AO64" s="43"/>
      <c r="AP64" s="1" t="e">
        <f>VLOOKUP(AN64,#REF!,5,FALSE)</f>
        <v>#REF!</v>
      </c>
      <c r="AQ64" s="1" t="e">
        <f>VLOOKUP(AO64,#REF!,5,FALSE)</f>
        <v>#REF!</v>
      </c>
      <c r="AR64" s="1"/>
      <c r="AS64" t="e">
        <f>VLOOKUP(Z64,'[8]List of Schools for 22.23'!$A$3:$J$62,10,FALSE)</f>
        <v>#N/A</v>
      </c>
    </row>
    <row r="65" spans="1:45" x14ac:dyDescent="0.25">
      <c r="A65" s="2">
        <v>99</v>
      </c>
      <c r="B65" s="13" t="s">
        <v>525</v>
      </c>
      <c r="C65" s="1" t="s">
        <v>115</v>
      </c>
      <c r="D65" s="1" t="s">
        <v>116</v>
      </c>
      <c r="E65" s="2">
        <v>99</v>
      </c>
      <c r="F65" t="e">
        <v>#N/A</v>
      </c>
      <c r="G65" t="e">
        <f>VLOOKUP(C65,'[1]Returns 2023'!$B$11:$AV$112,47,FALSE)</f>
        <v>#N/A</v>
      </c>
      <c r="K65" s="19" t="e">
        <v>#N/A</v>
      </c>
      <c r="L65" s="19" t="e">
        <f>VLOOKUP(C65,[2]Schools!$A$8:$AK$109,37,FALSE)</f>
        <v>#N/A</v>
      </c>
      <c r="N65" s="66" t="e">
        <v>#N/A</v>
      </c>
      <c r="O65" s="68" t="e">
        <v>#N/A</v>
      </c>
      <c r="P65" s="2" t="e">
        <f>VLOOKUP(A65,'[3]2023'!$A$6:$AN$112,40,FALSE)</f>
        <v>#N/A</v>
      </c>
      <c r="Q65" s="2">
        <v>99</v>
      </c>
      <c r="S65" s="1" t="str">
        <f>VLOOKUP(Q65,[4]Sheet1!$A$4:$C$238,3,FALSE)</f>
        <v>YES</v>
      </c>
      <c r="U65" s="1" t="str">
        <f>VLOOKUP(Q65,[5]Sheet1!$A$4:$C$237,3,FALSE)</f>
        <v>YES</v>
      </c>
      <c r="V65" s="7" t="s">
        <v>614</v>
      </c>
      <c r="W65" s="2" t="e">
        <v>#N/A</v>
      </c>
      <c r="X65" s="2" t="e">
        <f>VLOOKUP(V65,'[6]CFR HEADERS'!$B$8:$HS$108,226,FALSE)</f>
        <v>#N/A</v>
      </c>
      <c r="Z65" s="7" t="str">
        <f t="shared" si="2"/>
        <v>EE099</v>
      </c>
      <c r="AA65" s="67" t="e">
        <f>VLOOKUP($Q65,'[7]VAT 2023-24'!$R$6:$AD$103,2,FALSE)</f>
        <v>#N/A</v>
      </c>
      <c r="AB65" s="67" t="e">
        <f>VLOOKUP($Q65,'[7]VAT 2023-24'!$R$6:$AD$103,3,FALSE)</f>
        <v>#N/A</v>
      </c>
      <c r="AC65" s="67" t="e">
        <f>VLOOKUP($Q65,'[7]VAT 2023-24'!$R$6:$AD$103,4,FALSE)</f>
        <v>#N/A</v>
      </c>
      <c r="AD65" s="67" t="e">
        <f>VLOOKUP($Q65,'[7]VAT 2023-24'!$R$6:$AD$103,5,FALSE)</f>
        <v>#N/A</v>
      </c>
      <c r="AE65" s="67" t="e">
        <f>VLOOKUP($Q65,'[7]VAT 2023-24'!$R$6:$AD$103,6,FALSE)</f>
        <v>#N/A</v>
      </c>
      <c r="AF65" s="67" t="e">
        <f>VLOOKUP($Q65,'[7]VAT 2023-24'!$R$6:$AD$103,7,FALSE)</f>
        <v>#N/A</v>
      </c>
      <c r="AG65" s="67" t="e">
        <f>VLOOKUP($Q65,'[7]VAT 2023-24'!$R$6:$AD$103,8,FALSE)</f>
        <v>#N/A</v>
      </c>
      <c r="AH65" s="67" t="e">
        <f>VLOOKUP($Q65,'[7]VAT 2023-24'!$R$6:$AD$103,9,FALSE)</f>
        <v>#N/A</v>
      </c>
      <c r="AI65" s="67" t="e">
        <f>VLOOKUP($Q65,'[7]VAT 2023-24'!$R$6:$AD$103,10,FALSE)</f>
        <v>#N/A</v>
      </c>
      <c r="AJ65" s="67" t="e">
        <f>VLOOKUP($Q65,'[7]VAT 2023-24'!$R$6:$AD$103,11,FALSE)</f>
        <v>#N/A</v>
      </c>
      <c r="AK65" s="67" t="e">
        <f>VLOOKUP($Q65,'[7]VAT 2023-24'!$R$6:$AD$103,12,FALSE)</f>
        <v>#N/A</v>
      </c>
      <c r="AL65" s="67" t="e">
        <f>VLOOKUP($Q65,'[7]VAT 2023-24'!$R$6:$AD$103,13,FALSE)</f>
        <v>#N/A</v>
      </c>
      <c r="AM65" s="45"/>
      <c r="AN65" s="45" t="s">
        <v>115</v>
      </c>
      <c r="AO65" s="43"/>
      <c r="AP65" s="1" t="e">
        <f>VLOOKUP(AN65,#REF!,5,FALSE)</f>
        <v>#REF!</v>
      </c>
      <c r="AQ65" s="1" t="e">
        <f>VLOOKUP(AO65,#REF!,5,FALSE)</f>
        <v>#REF!</v>
      </c>
      <c r="AR65" s="1"/>
      <c r="AS65" t="e">
        <f>VLOOKUP(Z65,'[8]List of Schools for 22.23'!$A$3:$J$62,10,FALSE)</f>
        <v>#N/A</v>
      </c>
    </row>
    <row r="66" spans="1:45" x14ac:dyDescent="0.25">
      <c r="A66" s="2">
        <v>101</v>
      </c>
      <c r="B66" s="13" t="s">
        <v>525</v>
      </c>
      <c r="C66" s="1" t="s">
        <v>117</v>
      </c>
      <c r="D66" s="1" t="s">
        <v>118</v>
      </c>
      <c r="E66" s="2">
        <v>101</v>
      </c>
      <c r="F66" t="s">
        <v>837</v>
      </c>
      <c r="G66" t="str">
        <f>VLOOKUP(C66,'[1]Returns 2023'!$B$11:$AV$112,47,FALSE)</f>
        <v>Successful</v>
      </c>
      <c r="K66" s="19" t="s">
        <v>822</v>
      </c>
      <c r="L66" s="19" t="str">
        <f>VLOOKUP(C66,[2]Schools!$A$8:$AK$109,37,FALSE)</f>
        <v>Returned</v>
      </c>
      <c r="N66" s="66" t="s">
        <v>822</v>
      </c>
      <c r="O66" s="68" t="s">
        <v>822</v>
      </c>
      <c r="P66" s="2" t="str">
        <f>VLOOKUP(A66,'[3]2023'!$A$6:$AN$112,40,FALSE)</f>
        <v>Returned</v>
      </c>
      <c r="Q66" s="2">
        <v>101</v>
      </c>
      <c r="S66" s="1" t="str">
        <f>VLOOKUP(Q66,[4]Sheet1!$A$4:$C$238,3,FALSE)</f>
        <v>YES</v>
      </c>
      <c r="U66" s="1" t="str">
        <f>VLOOKUP(Q66,[5]Sheet1!$A$4:$C$237,3,FALSE)</f>
        <v>YES</v>
      </c>
      <c r="V66" s="7" t="s">
        <v>615</v>
      </c>
      <c r="W66" s="2" t="s">
        <v>839</v>
      </c>
      <c r="X66" s="2">
        <f>VLOOKUP(V66,'[6]CFR HEADERS'!$B$8:$HS$108,226,FALSE)</f>
        <v>0</v>
      </c>
      <c r="Z66" s="7" t="str">
        <f t="shared" si="2"/>
        <v>EE101</v>
      </c>
      <c r="AA66" s="67">
        <f>VLOOKUP($Q66,'[7]VAT 2023-24'!$R$6:$AD$103,2,FALSE)</f>
        <v>1</v>
      </c>
      <c r="AB66" s="67">
        <f>VLOOKUP($Q66,'[7]VAT 2023-24'!$R$6:$AD$103,3,FALSE)</f>
        <v>1</v>
      </c>
      <c r="AC66" s="67">
        <f>VLOOKUP($Q66,'[7]VAT 2023-24'!$R$6:$AD$103,4,FALSE)</f>
        <v>1</v>
      </c>
      <c r="AD66" s="67">
        <f>VLOOKUP($Q66,'[7]VAT 2023-24'!$R$6:$AD$103,5,FALSE)</f>
        <v>1</v>
      </c>
      <c r="AE66" s="67">
        <f>VLOOKUP($Q66,'[7]VAT 2023-24'!$R$6:$AD$103,6,FALSE)</f>
        <v>1</v>
      </c>
      <c r="AF66" s="67">
        <f>VLOOKUP($Q66,'[7]VAT 2023-24'!$R$6:$AD$103,7,FALSE)</f>
        <v>1</v>
      </c>
      <c r="AG66" s="67">
        <f>VLOOKUP($Q66,'[7]VAT 2023-24'!$R$6:$AD$103,8,FALSE)</f>
        <v>1</v>
      </c>
      <c r="AH66" s="67">
        <f>VLOOKUP($Q66,'[7]VAT 2023-24'!$R$6:$AD$103,9,FALSE)</f>
        <v>1</v>
      </c>
      <c r="AI66" s="67">
        <f>VLOOKUP($Q66,'[7]VAT 2023-24'!$R$6:$AD$103,10,FALSE)</f>
        <v>1</v>
      </c>
      <c r="AJ66" s="67">
        <f>VLOOKUP($Q66,'[7]VAT 2023-24'!$R$6:$AD$103,11,FALSE)</f>
        <v>1</v>
      </c>
      <c r="AK66" s="67" t="str">
        <f>VLOOKUP($Q66,'[7]VAT 2023-24'!$R$6:$AD$103,12,FALSE)</f>
        <v/>
      </c>
      <c r="AL66" s="67" t="str">
        <f>VLOOKUP($Q66,'[7]VAT 2023-24'!$R$6:$AD$103,13,FALSE)</f>
        <v/>
      </c>
      <c r="AM66" s="45"/>
      <c r="AN66" s="65" t="s">
        <v>117</v>
      </c>
      <c r="AO66" s="43"/>
      <c r="AP66" s="1" t="e">
        <f>VLOOKUP(AN66,#REF!,5,FALSE)</f>
        <v>#REF!</v>
      </c>
      <c r="AQ66" s="1" t="e">
        <f>VLOOKUP(AO66,#REF!,5,FALSE)</f>
        <v>#REF!</v>
      </c>
      <c r="AR66" s="1"/>
      <c r="AS66" t="str">
        <f>VLOOKUP(Z66,'[8]List of Schools for 22.23'!$A$3:$J$62,10,FALSE)</f>
        <v>YES</v>
      </c>
    </row>
    <row r="67" spans="1:45" x14ac:dyDescent="0.25">
      <c r="A67" s="2">
        <v>102</v>
      </c>
      <c r="B67" s="13" t="s">
        <v>525</v>
      </c>
      <c r="C67" s="1" t="s">
        <v>119</v>
      </c>
      <c r="D67" s="1" t="s">
        <v>120</v>
      </c>
      <c r="E67" s="2">
        <v>102</v>
      </c>
      <c r="F67" t="e">
        <v>#N/A</v>
      </c>
      <c r="G67" t="e">
        <f>VLOOKUP(C67,'[1]Returns 2023'!$B$11:$AV$112,47,FALSE)</f>
        <v>#N/A</v>
      </c>
      <c r="K67" s="19" t="e">
        <v>#N/A</v>
      </c>
      <c r="L67" s="19" t="e">
        <f>VLOOKUP(C67,[2]Schools!$A$8:$AK$109,37,FALSE)</f>
        <v>#N/A</v>
      </c>
      <c r="N67" s="66" t="e">
        <v>#N/A</v>
      </c>
      <c r="O67" s="68" t="e">
        <v>#N/A</v>
      </c>
      <c r="P67" s="2" t="e">
        <f>VLOOKUP(A67,'[3]2023'!$A$6:$AN$112,40,FALSE)</f>
        <v>#N/A</v>
      </c>
      <c r="Q67" s="2">
        <v>102</v>
      </c>
      <c r="S67" s="1" t="str">
        <f>VLOOKUP(Q67,[4]Sheet1!$A$4:$C$238,3,FALSE)</f>
        <v>YES</v>
      </c>
      <c r="U67" s="1" t="str">
        <f>VLOOKUP(Q67,[5]Sheet1!$A$4:$C$237,3,FALSE)</f>
        <v>YES</v>
      </c>
      <c r="V67" s="7" t="s">
        <v>616</v>
      </c>
      <c r="W67" s="2" t="e">
        <v>#N/A</v>
      </c>
      <c r="X67" s="2" t="e">
        <f>VLOOKUP(V67,'[6]CFR HEADERS'!$B$8:$HS$108,226,FALSE)</f>
        <v>#N/A</v>
      </c>
      <c r="Z67" s="7" t="str">
        <f t="shared" si="2"/>
        <v>EE102</v>
      </c>
      <c r="AA67" s="67" t="e">
        <f>VLOOKUP($Q67,'[7]VAT 2023-24'!$R$6:$AD$103,2,FALSE)</f>
        <v>#N/A</v>
      </c>
      <c r="AB67" s="67" t="e">
        <f>VLOOKUP($Q67,'[7]VAT 2023-24'!$R$6:$AD$103,3,FALSE)</f>
        <v>#N/A</v>
      </c>
      <c r="AC67" s="67" t="e">
        <f>VLOOKUP($Q67,'[7]VAT 2023-24'!$R$6:$AD$103,4,FALSE)</f>
        <v>#N/A</v>
      </c>
      <c r="AD67" s="67" t="e">
        <f>VLOOKUP($Q67,'[7]VAT 2023-24'!$R$6:$AD$103,5,FALSE)</f>
        <v>#N/A</v>
      </c>
      <c r="AE67" s="67" t="e">
        <f>VLOOKUP($Q67,'[7]VAT 2023-24'!$R$6:$AD$103,6,FALSE)</f>
        <v>#N/A</v>
      </c>
      <c r="AF67" s="67" t="e">
        <f>VLOOKUP($Q67,'[7]VAT 2023-24'!$R$6:$AD$103,7,FALSE)</f>
        <v>#N/A</v>
      </c>
      <c r="AG67" s="67" t="e">
        <f>VLOOKUP($Q67,'[7]VAT 2023-24'!$R$6:$AD$103,8,FALSE)</f>
        <v>#N/A</v>
      </c>
      <c r="AH67" s="67" t="e">
        <f>VLOOKUP($Q67,'[7]VAT 2023-24'!$R$6:$AD$103,9,FALSE)</f>
        <v>#N/A</v>
      </c>
      <c r="AI67" s="67" t="e">
        <f>VLOOKUP($Q67,'[7]VAT 2023-24'!$R$6:$AD$103,10,FALSE)</f>
        <v>#N/A</v>
      </c>
      <c r="AJ67" s="67" t="e">
        <f>VLOOKUP($Q67,'[7]VAT 2023-24'!$R$6:$AD$103,11,FALSE)</f>
        <v>#N/A</v>
      </c>
      <c r="AK67" s="67" t="e">
        <f>VLOOKUP($Q67,'[7]VAT 2023-24'!$R$6:$AD$103,12,FALSE)</f>
        <v>#N/A</v>
      </c>
      <c r="AL67" s="67" t="e">
        <f>VLOOKUP($Q67,'[7]VAT 2023-24'!$R$6:$AD$103,13,FALSE)</f>
        <v>#N/A</v>
      </c>
      <c r="AM67" s="45"/>
      <c r="AN67" s="65" t="s">
        <v>119</v>
      </c>
      <c r="AO67" s="43"/>
      <c r="AP67" s="1" t="e">
        <f>VLOOKUP(AN67,#REF!,5,FALSE)</f>
        <v>#REF!</v>
      </c>
      <c r="AQ67" s="1" t="e">
        <f>VLOOKUP(AO67,#REF!,5,FALSE)</f>
        <v>#REF!</v>
      </c>
      <c r="AR67" s="1"/>
      <c r="AS67" t="e">
        <f>VLOOKUP(Z67,'[8]List of Schools for 22.23'!$A$3:$J$62,10,FALSE)</f>
        <v>#N/A</v>
      </c>
    </row>
    <row r="68" spans="1:45" x14ac:dyDescent="0.25">
      <c r="A68" s="2">
        <v>106</v>
      </c>
      <c r="B68" s="13" t="s">
        <v>525</v>
      </c>
      <c r="C68" s="1" t="s">
        <v>121</v>
      </c>
      <c r="D68" s="1" t="s">
        <v>122</v>
      </c>
      <c r="E68" s="2">
        <v>106</v>
      </c>
      <c r="F68" t="s">
        <v>838</v>
      </c>
      <c r="G68" t="e">
        <f>VLOOKUP(C68,'[1]Returns 2023'!$B$11:$AV$112,47,FALSE)</f>
        <v>#N/A</v>
      </c>
      <c r="K68" s="19" t="e">
        <v>#N/A</v>
      </c>
      <c r="L68" s="19" t="e">
        <f>VLOOKUP(C68,[2]Schools!$A$8:$AK$109,37,FALSE)</f>
        <v>#N/A</v>
      </c>
      <c r="N68" s="66" t="s">
        <v>822</v>
      </c>
      <c r="O68" s="68" t="s">
        <v>822</v>
      </c>
      <c r="P68" s="2" t="e">
        <f>VLOOKUP(A68,'[3]2023'!$A$6:$AN$112,40,FALSE)</f>
        <v>#N/A</v>
      </c>
      <c r="Q68" s="64">
        <v>106</v>
      </c>
      <c r="S68" s="1" t="str">
        <f>VLOOKUP(Q68,[4]Sheet1!$A$4:$C$238,3,FALSE)</f>
        <v>YES</v>
      </c>
      <c r="U68" s="1">
        <f>VLOOKUP(Q68,[5]Sheet1!$A$4:$C$237,3,FALSE)</f>
        <v>0</v>
      </c>
      <c r="V68" s="7" t="s">
        <v>617</v>
      </c>
      <c r="W68" s="2" t="s">
        <v>839</v>
      </c>
      <c r="X68" s="2">
        <f>VLOOKUP(V68,'[6]CFR HEADERS'!$B$8:$HS$108,226,FALSE)</f>
        <v>0</v>
      </c>
      <c r="Z68" s="7" t="str">
        <f t="shared" si="2"/>
        <v>EE106</v>
      </c>
      <c r="AA68" s="67" t="e">
        <f>VLOOKUP($Q68,'[7]VAT 2023-24'!$R$6:$AD$103,2,FALSE)</f>
        <v>#N/A</v>
      </c>
      <c r="AB68" s="67" t="e">
        <f>VLOOKUP($Q68,'[7]VAT 2023-24'!$R$6:$AD$103,3,FALSE)</f>
        <v>#N/A</v>
      </c>
      <c r="AC68" s="67" t="e">
        <f>VLOOKUP($Q68,'[7]VAT 2023-24'!$R$6:$AD$103,4,FALSE)</f>
        <v>#N/A</v>
      </c>
      <c r="AD68" s="67" t="e">
        <f>VLOOKUP($Q68,'[7]VAT 2023-24'!$R$6:$AD$103,5,FALSE)</f>
        <v>#N/A</v>
      </c>
      <c r="AE68" s="67" t="e">
        <f>VLOOKUP($Q68,'[7]VAT 2023-24'!$R$6:$AD$103,6,FALSE)</f>
        <v>#N/A</v>
      </c>
      <c r="AF68" s="67" t="e">
        <f>VLOOKUP($Q68,'[7]VAT 2023-24'!$R$6:$AD$103,7,FALSE)</f>
        <v>#N/A</v>
      </c>
      <c r="AG68" s="67" t="e">
        <f>VLOOKUP($Q68,'[7]VAT 2023-24'!$R$6:$AD$103,8,FALSE)</f>
        <v>#N/A</v>
      </c>
      <c r="AH68" s="67" t="e">
        <f>VLOOKUP($Q68,'[7]VAT 2023-24'!$R$6:$AD$103,9,FALSE)</f>
        <v>#N/A</v>
      </c>
      <c r="AI68" s="67" t="e">
        <f>VLOOKUP($Q68,'[7]VAT 2023-24'!$R$6:$AD$103,10,FALSE)</f>
        <v>#N/A</v>
      </c>
      <c r="AJ68" s="67" t="e">
        <f>VLOOKUP($Q68,'[7]VAT 2023-24'!$R$6:$AD$103,11,FALSE)</f>
        <v>#N/A</v>
      </c>
      <c r="AK68" s="67" t="e">
        <f>VLOOKUP($Q68,'[7]VAT 2023-24'!$R$6:$AD$103,12,FALSE)</f>
        <v>#N/A</v>
      </c>
      <c r="AL68" s="67" t="e">
        <f>VLOOKUP($Q68,'[7]VAT 2023-24'!$R$6:$AD$103,13,FALSE)</f>
        <v>#N/A</v>
      </c>
      <c r="AM68" s="45"/>
      <c r="AN68" s="65" t="s">
        <v>121</v>
      </c>
      <c r="AO68" s="43"/>
      <c r="AP68" s="1" t="e">
        <f>VLOOKUP(AN68,#REF!,5,FALSE)</f>
        <v>#REF!</v>
      </c>
      <c r="AQ68" s="1" t="e">
        <f>VLOOKUP(AO68,#REF!,5,FALSE)</f>
        <v>#REF!</v>
      </c>
      <c r="AR68" s="1"/>
      <c r="AS68" t="e">
        <f>VLOOKUP(Z68,'[8]List of Schools for 22.23'!$A$3:$J$62,10,FALSE)</f>
        <v>#N/A</v>
      </c>
    </row>
    <row r="69" spans="1:45" x14ac:dyDescent="0.25">
      <c r="A69" s="2">
        <v>109</v>
      </c>
      <c r="B69" s="13" t="s">
        <v>525</v>
      </c>
      <c r="C69" s="1" t="s">
        <v>123</v>
      </c>
      <c r="D69" s="1" t="s">
        <v>124</v>
      </c>
      <c r="E69" s="2">
        <v>109</v>
      </c>
      <c r="F69" t="e">
        <v>#N/A</v>
      </c>
      <c r="G69" t="e">
        <f>VLOOKUP(C69,'[1]Returns 2023'!$B$11:$AV$112,47,FALSE)</f>
        <v>#N/A</v>
      </c>
      <c r="K69" s="19" t="e">
        <v>#N/A</v>
      </c>
      <c r="L69" s="19" t="e">
        <f>VLOOKUP(C69,[2]Schools!$A$8:$AK$109,37,FALSE)</f>
        <v>#N/A</v>
      </c>
      <c r="N69" s="66" t="e">
        <v>#N/A</v>
      </c>
      <c r="O69" s="68" t="e">
        <v>#N/A</v>
      </c>
      <c r="P69" s="2" t="e">
        <f>VLOOKUP(A69,'[3]2023'!$A$6:$AN$112,40,FALSE)</f>
        <v>#N/A</v>
      </c>
      <c r="Q69" s="2">
        <v>109</v>
      </c>
      <c r="S69" s="1" t="str">
        <f>VLOOKUP(Q69,[4]Sheet1!$A$4:$C$238,3,FALSE)</f>
        <v>YES</v>
      </c>
      <c r="U69" s="1">
        <f>VLOOKUP(Q69,[5]Sheet1!$A$4:$C$237,3,FALSE)</f>
        <v>0</v>
      </c>
      <c r="V69" s="7" t="s">
        <v>618</v>
      </c>
      <c r="W69" s="2" t="e">
        <v>#N/A</v>
      </c>
      <c r="X69" s="2" t="e">
        <f>VLOOKUP(V69,'[6]CFR HEADERS'!$B$8:$HS$108,226,FALSE)</f>
        <v>#N/A</v>
      </c>
      <c r="Z69" s="7" t="str">
        <f t="shared" si="2"/>
        <v>EE109</v>
      </c>
      <c r="AA69" s="67" t="e">
        <f>VLOOKUP($Q69,'[7]VAT 2023-24'!$R$6:$AD$103,2,FALSE)</f>
        <v>#N/A</v>
      </c>
      <c r="AB69" s="67" t="e">
        <f>VLOOKUP($Q69,'[7]VAT 2023-24'!$R$6:$AD$103,3,FALSE)</f>
        <v>#N/A</v>
      </c>
      <c r="AC69" s="67" t="e">
        <f>VLOOKUP($Q69,'[7]VAT 2023-24'!$R$6:$AD$103,4,FALSE)</f>
        <v>#N/A</v>
      </c>
      <c r="AD69" s="67" t="e">
        <f>VLOOKUP($Q69,'[7]VAT 2023-24'!$R$6:$AD$103,5,FALSE)</f>
        <v>#N/A</v>
      </c>
      <c r="AE69" s="67" t="e">
        <f>VLOOKUP($Q69,'[7]VAT 2023-24'!$R$6:$AD$103,6,FALSE)</f>
        <v>#N/A</v>
      </c>
      <c r="AF69" s="67" t="e">
        <f>VLOOKUP($Q69,'[7]VAT 2023-24'!$R$6:$AD$103,7,FALSE)</f>
        <v>#N/A</v>
      </c>
      <c r="AG69" s="67" t="e">
        <f>VLOOKUP($Q69,'[7]VAT 2023-24'!$R$6:$AD$103,8,FALSE)</f>
        <v>#N/A</v>
      </c>
      <c r="AH69" s="67" t="e">
        <f>VLOOKUP($Q69,'[7]VAT 2023-24'!$R$6:$AD$103,9,FALSE)</f>
        <v>#N/A</v>
      </c>
      <c r="AI69" s="67" t="e">
        <f>VLOOKUP($Q69,'[7]VAT 2023-24'!$R$6:$AD$103,10,FALSE)</f>
        <v>#N/A</v>
      </c>
      <c r="AJ69" s="67" t="e">
        <f>VLOOKUP($Q69,'[7]VAT 2023-24'!$R$6:$AD$103,11,FALSE)</f>
        <v>#N/A</v>
      </c>
      <c r="AK69" s="67" t="e">
        <f>VLOOKUP($Q69,'[7]VAT 2023-24'!$R$6:$AD$103,12,FALSE)</f>
        <v>#N/A</v>
      </c>
      <c r="AL69" s="67" t="e">
        <f>VLOOKUP($Q69,'[7]VAT 2023-24'!$R$6:$AD$103,13,FALSE)</f>
        <v>#N/A</v>
      </c>
      <c r="AM69" s="45"/>
      <c r="AN69" s="65" t="s">
        <v>123</v>
      </c>
      <c r="AO69" s="43"/>
      <c r="AP69" s="1" t="e">
        <f>VLOOKUP(AN69,#REF!,5,FALSE)</f>
        <v>#REF!</v>
      </c>
      <c r="AQ69" s="1" t="e">
        <f>VLOOKUP(AO69,#REF!,5,FALSE)</f>
        <v>#REF!</v>
      </c>
      <c r="AR69" s="1"/>
      <c r="AS69" t="e">
        <f>VLOOKUP(Z69,'[8]List of Schools for 22.23'!$A$3:$J$62,10,FALSE)</f>
        <v>#N/A</v>
      </c>
    </row>
    <row r="70" spans="1:45" x14ac:dyDescent="0.25">
      <c r="A70" s="2">
        <v>110</v>
      </c>
      <c r="B70" s="13" t="s">
        <v>525</v>
      </c>
      <c r="C70" s="1" t="s">
        <v>125</v>
      </c>
      <c r="D70" s="1" t="s">
        <v>126</v>
      </c>
      <c r="E70" s="2">
        <v>110</v>
      </c>
      <c r="F70" t="e">
        <v>#N/A</v>
      </c>
      <c r="G70" t="e">
        <f>VLOOKUP(C70,'[1]Returns 2023'!$B$11:$AV$112,47,FALSE)</f>
        <v>#N/A</v>
      </c>
      <c r="K70" s="19" t="e">
        <v>#N/A</v>
      </c>
      <c r="L70" s="19" t="e">
        <f>VLOOKUP(C70,[2]Schools!$A$8:$AK$109,37,FALSE)</f>
        <v>#N/A</v>
      </c>
      <c r="N70" s="66" t="e">
        <v>#N/A</v>
      </c>
      <c r="O70" s="68" t="e">
        <v>#N/A</v>
      </c>
      <c r="P70" s="2" t="e">
        <f>VLOOKUP(A70,'[3]2023'!$A$6:$AN$112,40,FALSE)</f>
        <v>#N/A</v>
      </c>
      <c r="Q70" s="2">
        <v>110</v>
      </c>
      <c r="S70" s="1" t="str">
        <f>VLOOKUP(Q70,[4]Sheet1!$A$4:$C$238,3,FALSE)</f>
        <v>YES</v>
      </c>
      <c r="U70" s="1">
        <f>VLOOKUP(Q70,[5]Sheet1!$A$4:$C$237,3,FALSE)</f>
        <v>0</v>
      </c>
      <c r="V70" s="7" t="s">
        <v>619</v>
      </c>
      <c r="W70" s="2" t="e">
        <v>#N/A</v>
      </c>
      <c r="X70" s="2" t="e">
        <f>VLOOKUP(V70,'[6]CFR HEADERS'!$B$8:$HS$108,226,FALSE)</f>
        <v>#N/A</v>
      </c>
      <c r="Z70" s="7" t="str">
        <f t="shared" si="2"/>
        <v>EE110</v>
      </c>
      <c r="AA70" s="67" t="e">
        <f>VLOOKUP($Q70,'[7]VAT 2023-24'!$R$6:$AD$103,2,FALSE)</f>
        <v>#N/A</v>
      </c>
      <c r="AB70" s="67" t="e">
        <f>VLOOKUP($Q70,'[7]VAT 2023-24'!$R$6:$AD$103,3,FALSE)</f>
        <v>#N/A</v>
      </c>
      <c r="AC70" s="67" t="e">
        <f>VLOOKUP($Q70,'[7]VAT 2023-24'!$R$6:$AD$103,4,FALSE)</f>
        <v>#N/A</v>
      </c>
      <c r="AD70" s="67" t="e">
        <f>VLOOKUP($Q70,'[7]VAT 2023-24'!$R$6:$AD$103,5,FALSE)</f>
        <v>#N/A</v>
      </c>
      <c r="AE70" s="67" t="e">
        <f>VLOOKUP($Q70,'[7]VAT 2023-24'!$R$6:$AD$103,6,FALSE)</f>
        <v>#N/A</v>
      </c>
      <c r="AF70" s="67" t="e">
        <f>VLOOKUP($Q70,'[7]VAT 2023-24'!$R$6:$AD$103,7,FALSE)</f>
        <v>#N/A</v>
      </c>
      <c r="AG70" s="67" t="e">
        <f>VLOOKUP($Q70,'[7]VAT 2023-24'!$R$6:$AD$103,8,FALSE)</f>
        <v>#N/A</v>
      </c>
      <c r="AH70" s="67" t="e">
        <f>VLOOKUP($Q70,'[7]VAT 2023-24'!$R$6:$AD$103,9,FALSE)</f>
        <v>#N/A</v>
      </c>
      <c r="AI70" s="67" t="e">
        <f>VLOOKUP($Q70,'[7]VAT 2023-24'!$R$6:$AD$103,10,FALSE)</f>
        <v>#N/A</v>
      </c>
      <c r="AJ70" s="67" t="e">
        <f>VLOOKUP($Q70,'[7]VAT 2023-24'!$R$6:$AD$103,11,FALSE)</f>
        <v>#N/A</v>
      </c>
      <c r="AK70" s="67" t="e">
        <f>VLOOKUP($Q70,'[7]VAT 2023-24'!$R$6:$AD$103,12,FALSE)</f>
        <v>#N/A</v>
      </c>
      <c r="AL70" s="67" t="e">
        <f>VLOOKUP($Q70,'[7]VAT 2023-24'!$R$6:$AD$103,13,FALSE)</f>
        <v>#N/A</v>
      </c>
      <c r="AM70" s="45"/>
      <c r="AN70" s="65" t="s">
        <v>125</v>
      </c>
      <c r="AO70" s="43"/>
      <c r="AP70" s="1" t="e">
        <f>VLOOKUP(AN70,#REF!,5,FALSE)</f>
        <v>#REF!</v>
      </c>
      <c r="AQ70" s="1" t="e">
        <f>VLOOKUP(AO70,#REF!,5,FALSE)</f>
        <v>#REF!</v>
      </c>
      <c r="AR70" s="1"/>
      <c r="AS70" t="e">
        <f>VLOOKUP(Z70,'[8]List of Schools for 22.23'!$A$3:$J$62,10,FALSE)</f>
        <v>#N/A</v>
      </c>
    </row>
    <row r="71" spans="1:45" x14ac:dyDescent="0.25">
      <c r="A71" s="2">
        <v>112</v>
      </c>
      <c r="B71" s="13" t="s">
        <v>525</v>
      </c>
      <c r="C71" s="1" t="s">
        <v>127</v>
      </c>
      <c r="D71" s="1" t="s">
        <v>128</v>
      </c>
      <c r="E71" s="2">
        <v>112</v>
      </c>
      <c r="F71" t="s">
        <v>837</v>
      </c>
      <c r="G71">
        <f>VLOOKUP(C71,'[1]Returns 2023'!$B$11:$AV$112,47,FALSE)</f>
        <v>0</v>
      </c>
      <c r="K71" s="19" t="s">
        <v>822</v>
      </c>
      <c r="L71" s="19" t="str">
        <f>VLOOKUP(C71,[2]Schools!$A$8:$AK$109,37,FALSE)</f>
        <v>Returned</v>
      </c>
      <c r="N71" s="66" t="s">
        <v>822</v>
      </c>
      <c r="O71" s="68" t="s">
        <v>822</v>
      </c>
      <c r="P71" s="2" t="str">
        <f>VLOOKUP(A71,'[3]2023'!$A$6:$AN$112,40,FALSE)</f>
        <v>Returned</v>
      </c>
      <c r="Q71" s="2">
        <v>112</v>
      </c>
      <c r="S71" s="1" t="str">
        <f>VLOOKUP(Q71,[4]Sheet1!$A$4:$C$238,3,FALSE)</f>
        <v>YES</v>
      </c>
      <c r="U71" s="1" t="str">
        <f>VLOOKUP(Q71,[5]Sheet1!$A$4:$C$237,3,FALSE)</f>
        <v>YES</v>
      </c>
      <c r="V71" s="7" t="s">
        <v>620</v>
      </c>
      <c r="W71" s="2" t="s">
        <v>839</v>
      </c>
      <c r="X71" s="2">
        <f>VLOOKUP(V71,'[6]CFR HEADERS'!$B$8:$HS$108,226,FALSE)</f>
        <v>0</v>
      </c>
      <c r="Z71" s="7" t="str">
        <f t="shared" si="2"/>
        <v>EE112</v>
      </c>
      <c r="AA71" s="67">
        <f>VLOOKUP($Q71,'[7]VAT 2023-24'!$R$6:$AD$103,2,FALSE)</f>
        <v>1</v>
      </c>
      <c r="AB71" s="67">
        <f>VLOOKUP($Q71,'[7]VAT 2023-24'!$R$6:$AD$103,3,FALSE)</f>
        <v>1</v>
      </c>
      <c r="AC71" s="67">
        <f>VLOOKUP($Q71,'[7]VAT 2023-24'!$R$6:$AD$103,4,FALSE)</f>
        <v>1</v>
      </c>
      <c r="AD71" s="67">
        <f>VLOOKUP($Q71,'[7]VAT 2023-24'!$R$6:$AD$103,5,FALSE)</f>
        <v>1</v>
      </c>
      <c r="AE71" s="67">
        <f>VLOOKUP($Q71,'[7]VAT 2023-24'!$R$6:$AD$103,6,FALSE)</f>
        <v>1</v>
      </c>
      <c r="AF71" s="67">
        <f>VLOOKUP($Q71,'[7]VAT 2023-24'!$R$6:$AD$103,7,FALSE)</f>
        <v>1</v>
      </c>
      <c r="AG71" s="67">
        <f>VLOOKUP($Q71,'[7]VAT 2023-24'!$R$6:$AD$103,8,FALSE)</f>
        <v>1</v>
      </c>
      <c r="AH71" s="67">
        <f>VLOOKUP($Q71,'[7]VAT 2023-24'!$R$6:$AD$103,9,FALSE)</f>
        <v>1</v>
      </c>
      <c r="AI71" s="67">
        <f>VLOOKUP($Q71,'[7]VAT 2023-24'!$R$6:$AD$103,10,FALSE)</f>
        <v>1</v>
      </c>
      <c r="AJ71" s="67" t="str">
        <f>VLOOKUP($Q71,'[7]VAT 2023-24'!$R$6:$AD$103,11,FALSE)</f>
        <v/>
      </c>
      <c r="AK71" s="67" t="str">
        <f>VLOOKUP($Q71,'[7]VAT 2023-24'!$R$6:$AD$103,12,FALSE)</f>
        <v/>
      </c>
      <c r="AL71" s="67" t="str">
        <f>VLOOKUP($Q71,'[7]VAT 2023-24'!$R$6:$AD$103,13,FALSE)</f>
        <v/>
      </c>
      <c r="AM71" s="45"/>
      <c r="AN71" s="65" t="s">
        <v>127</v>
      </c>
      <c r="AO71" s="43"/>
      <c r="AP71" s="1" t="e">
        <f>VLOOKUP(AN71,#REF!,5,FALSE)</f>
        <v>#REF!</v>
      </c>
      <c r="AQ71" s="1" t="e">
        <f>VLOOKUP(AO71,#REF!,5,FALSE)</f>
        <v>#REF!</v>
      </c>
      <c r="AR71" s="1"/>
      <c r="AS71" t="str">
        <f>VLOOKUP(Z71,'[8]List of Schools for 22.23'!$A$3:$J$62,10,FALSE)</f>
        <v>YES</v>
      </c>
    </row>
    <row r="72" spans="1:45" x14ac:dyDescent="0.25">
      <c r="A72" s="2">
        <v>113</v>
      </c>
      <c r="B72" s="13" t="s">
        <v>525</v>
      </c>
      <c r="C72" s="1" t="s">
        <v>129</v>
      </c>
      <c r="D72" s="1" t="s">
        <v>130</v>
      </c>
      <c r="E72" s="2">
        <v>113</v>
      </c>
      <c r="F72" t="s">
        <v>837</v>
      </c>
      <c r="G72" t="str">
        <f>VLOOKUP(C72,'[1]Returns 2023'!$B$11:$AV$112,47,FALSE)</f>
        <v>Successful</v>
      </c>
      <c r="K72" s="19" t="s">
        <v>822</v>
      </c>
      <c r="L72" s="19" t="str">
        <f>VLOOKUP(C72,[2]Schools!$A$8:$AK$109,37,FALSE)</f>
        <v>Returned</v>
      </c>
      <c r="N72" s="66" t="s">
        <v>822</v>
      </c>
      <c r="O72" s="68" t="s">
        <v>822</v>
      </c>
      <c r="P72" s="2" t="str">
        <f>VLOOKUP(A72,'[3]2023'!$A$6:$AN$112,40,FALSE)</f>
        <v>Returned</v>
      </c>
      <c r="Q72" s="2">
        <v>113</v>
      </c>
      <c r="S72" s="1" t="str">
        <f>VLOOKUP(Q72,[4]Sheet1!$A$4:$C$238,3,FALSE)</f>
        <v>YES</v>
      </c>
      <c r="U72" s="1" t="str">
        <f>VLOOKUP(Q72,[5]Sheet1!$A$4:$C$237,3,FALSE)</f>
        <v>YES</v>
      </c>
      <c r="V72" s="7" t="s">
        <v>621</v>
      </c>
      <c r="W72" s="2" t="s">
        <v>839</v>
      </c>
      <c r="X72" s="2">
        <f>VLOOKUP(V72,'[6]CFR HEADERS'!$B$8:$HS$108,226,FALSE)</f>
        <v>0</v>
      </c>
      <c r="Z72" s="7" t="str">
        <f t="shared" si="2"/>
        <v>EE113</v>
      </c>
      <c r="AA72" s="67">
        <f>VLOOKUP($Q72,'[7]VAT 2023-24'!$R$6:$AD$103,2,FALSE)</f>
        <v>1</v>
      </c>
      <c r="AB72" s="67">
        <f>VLOOKUP($Q72,'[7]VAT 2023-24'!$R$6:$AD$103,3,FALSE)</f>
        <v>1</v>
      </c>
      <c r="AC72" s="67">
        <f>VLOOKUP($Q72,'[7]VAT 2023-24'!$R$6:$AD$103,4,FALSE)</f>
        <v>1</v>
      </c>
      <c r="AD72" s="67">
        <f>VLOOKUP($Q72,'[7]VAT 2023-24'!$R$6:$AD$103,5,FALSE)</f>
        <v>1</v>
      </c>
      <c r="AE72" s="67">
        <f>VLOOKUP($Q72,'[7]VAT 2023-24'!$R$6:$AD$103,6,FALSE)</f>
        <v>1</v>
      </c>
      <c r="AF72" s="67">
        <f>VLOOKUP($Q72,'[7]VAT 2023-24'!$R$6:$AD$103,7,FALSE)</f>
        <v>1</v>
      </c>
      <c r="AG72" s="67">
        <f>VLOOKUP($Q72,'[7]VAT 2023-24'!$R$6:$AD$103,8,FALSE)</f>
        <v>1</v>
      </c>
      <c r="AH72" s="67" t="str">
        <f>VLOOKUP($Q72,'[7]VAT 2023-24'!$R$6:$AD$103,9,FALSE)</f>
        <v/>
      </c>
      <c r="AI72" s="67">
        <f>VLOOKUP($Q72,'[7]VAT 2023-24'!$R$6:$AD$103,10,FALSE)</f>
        <v>1</v>
      </c>
      <c r="AJ72" s="67">
        <f>VLOOKUP($Q72,'[7]VAT 2023-24'!$R$6:$AD$103,11,FALSE)</f>
        <v>1</v>
      </c>
      <c r="AK72" s="67" t="str">
        <f>VLOOKUP($Q72,'[7]VAT 2023-24'!$R$6:$AD$103,12,FALSE)</f>
        <v/>
      </c>
      <c r="AL72" s="67" t="str">
        <f>VLOOKUP($Q72,'[7]VAT 2023-24'!$R$6:$AD$103,13,FALSE)</f>
        <v/>
      </c>
      <c r="AM72" s="45"/>
      <c r="AN72" s="65" t="s">
        <v>129</v>
      </c>
      <c r="AO72" s="43"/>
      <c r="AP72" s="1" t="e">
        <f>VLOOKUP(AN72,#REF!,5,FALSE)</f>
        <v>#REF!</v>
      </c>
      <c r="AQ72" s="1" t="e">
        <f>VLOOKUP(AO72,#REF!,5,FALSE)</f>
        <v>#REF!</v>
      </c>
      <c r="AR72" s="1"/>
      <c r="AS72" t="str">
        <f>VLOOKUP(Z72,'[8]List of Schools for 22.23'!$A$3:$J$62,10,FALSE)</f>
        <v>YES</v>
      </c>
    </row>
    <row r="73" spans="1:45" x14ac:dyDescent="0.25">
      <c r="A73" s="2">
        <v>114</v>
      </c>
      <c r="B73" s="13" t="s">
        <v>525</v>
      </c>
      <c r="C73" s="1" t="s">
        <v>131</v>
      </c>
      <c r="D73" s="1" t="s">
        <v>132</v>
      </c>
      <c r="E73" s="2">
        <v>114</v>
      </c>
      <c r="F73" t="s">
        <v>837</v>
      </c>
      <c r="G73" t="str">
        <f>VLOOKUP(C73,'[1]Returns 2023'!$B$11:$AV$112,47,FALSE)</f>
        <v>Successful</v>
      </c>
      <c r="K73" s="19">
        <v>0</v>
      </c>
      <c r="L73" s="19" t="str">
        <f>VLOOKUP(C73,[2]Schools!$A$8:$AK$109,37,FALSE)</f>
        <v>Returned</v>
      </c>
      <c r="N73" s="66" t="s">
        <v>822</v>
      </c>
      <c r="O73" s="68" t="s">
        <v>822</v>
      </c>
      <c r="P73" s="2" t="str">
        <f>VLOOKUP(A73,'[3]2023'!$A$6:$AN$112,40,FALSE)</f>
        <v>Returned</v>
      </c>
      <c r="Q73" s="2">
        <v>114</v>
      </c>
      <c r="S73" s="1" t="str">
        <f>VLOOKUP(Q73,[4]Sheet1!$A$4:$C$238,3,FALSE)</f>
        <v>YES</v>
      </c>
      <c r="U73" s="1">
        <f>VLOOKUP(Q73,[5]Sheet1!$A$4:$C$237,3,FALSE)</f>
        <v>0</v>
      </c>
      <c r="V73" s="7" t="s">
        <v>622</v>
      </c>
      <c r="W73" s="2" t="s">
        <v>839</v>
      </c>
      <c r="X73" s="2" t="str">
        <f>VLOOKUP(V73,'[6]CFR HEADERS'!$B$8:$HS$108,226,FALSE)</f>
        <v>Decrease in Revenue Reserves: due to:  Higher than planned teacher payrise, support staff pay increases and recruitment costs. Unexpected cost of repair of pipe causing water leak on playground.</v>
      </c>
      <c r="Z73" s="7" t="str">
        <f t="shared" si="2"/>
        <v>EE114</v>
      </c>
      <c r="AA73" s="67">
        <f>VLOOKUP($Q73,'[7]VAT 2023-24'!$R$6:$AD$103,2,FALSE)</f>
        <v>1</v>
      </c>
      <c r="AB73" s="67">
        <f>VLOOKUP($Q73,'[7]VAT 2023-24'!$R$6:$AD$103,3,FALSE)</f>
        <v>1</v>
      </c>
      <c r="AC73" s="67">
        <f>VLOOKUP($Q73,'[7]VAT 2023-24'!$R$6:$AD$103,4,FALSE)</f>
        <v>1</v>
      </c>
      <c r="AD73" s="67">
        <f>VLOOKUP($Q73,'[7]VAT 2023-24'!$R$6:$AD$103,5,FALSE)</f>
        <v>1</v>
      </c>
      <c r="AE73" s="67">
        <f>VLOOKUP($Q73,'[7]VAT 2023-24'!$R$6:$AD$103,6,FALSE)</f>
        <v>1</v>
      </c>
      <c r="AF73" s="67">
        <f>VLOOKUP($Q73,'[7]VAT 2023-24'!$R$6:$AD$103,7,FALSE)</f>
        <v>1</v>
      </c>
      <c r="AG73" s="67">
        <f>VLOOKUP($Q73,'[7]VAT 2023-24'!$R$6:$AD$103,8,FALSE)</f>
        <v>1</v>
      </c>
      <c r="AH73" s="67">
        <f>VLOOKUP($Q73,'[7]VAT 2023-24'!$R$6:$AD$103,9,FALSE)</f>
        <v>1</v>
      </c>
      <c r="AI73" s="67">
        <f>VLOOKUP($Q73,'[7]VAT 2023-24'!$R$6:$AD$103,10,FALSE)</f>
        <v>1</v>
      </c>
      <c r="AJ73" s="67">
        <f>VLOOKUP($Q73,'[7]VAT 2023-24'!$R$6:$AD$103,11,FALSE)</f>
        <v>1</v>
      </c>
      <c r="AK73" s="67" t="str">
        <f>VLOOKUP($Q73,'[7]VAT 2023-24'!$R$6:$AD$103,12,FALSE)</f>
        <v/>
      </c>
      <c r="AL73" s="67" t="str">
        <f>VLOOKUP($Q73,'[7]VAT 2023-24'!$R$6:$AD$103,13,FALSE)</f>
        <v/>
      </c>
      <c r="AM73" s="45"/>
      <c r="AN73" s="65" t="s">
        <v>131</v>
      </c>
      <c r="AO73" s="43"/>
      <c r="AP73" s="1" t="e">
        <f>VLOOKUP(AN73,#REF!,5,FALSE)</f>
        <v>#REF!</v>
      </c>
      <c r="AQ73" s="1" t="e">
        <f>VLOOKUP(AO73,#REF!,5,FALSE)</f>
        <v>#REF!</v>
      </c>
      <c r="AR73" s="1"/>
      <c r="AS73" t="e">
        <f>VLOOKUP(Z73,'[8]List of Schools for 22.23'!$A$3:$J$62,10,FALSE)</f>
        <v>#N/A</v>
      </c>
    </row>
    <row r="74" spans="1:45" x14ac:dyDescent="0.25">
      <c r="A74" s="2">
        <v>115</v>
      </c>
      <c r="B74" s="13" t="s">
        <v>525</v>
      </c>
      <c r="C74" s="1" t="s">
        <v>133</v>
      </c>
      <c r="D74" s="1" t="s">
        <v>134</v>
      </c>
      <c r="E74" s="2">
        <v>115</v>
      </c>
      <c r="F74" t="e">
        <v>#N/A</v>
      </c>
      <c r="G74" t="e">
        <f>VLOOKUP(C74,'[1]Returns 2023'!$B$11:$AV$112,47,FALSE)</f>
        <v>#N/A</v>
      </c>
      <c r="K74" s="19" t="e">
        <v>#N/A</v>
      </c>
      <c r="L74" s="19" t="e">
        <f>VLOOKUP(C74,[2]Schools!$A$8:$AK$109,37,FALSE)</f>
        <v>#N/A</v>
      </c>
      <c r="N74" s="66" t="e">
        <v>#N/A</v>
      </c>
      <c r="O74" s="68" t="e">
        <v>#N/A</v>
      </c>
      <c r="P74" s="2" t="e">
        <f>VLOOKUP(A74,'[3]2023'!$A$6:$AN$112,40,FALSE)</f>
        <v>#N/A</v>
      </c>
      <c r="Q74" s="2">
        <v>115</v>
      </c>
      <c r="S74" s="1" t="str">
        <f>VLOOKUP(Q74,[4]Sheet1!$A$4:$C$238,3,FALSE)</f>
        <v>YES</v>
      </c>
      <c r="U74" s="1" t="str">
        <f>VLOOKUP(Q74,[5]Sheet1!$A$4:$C$237,3,FALSE)</f>
        <v>YES</v>
      </c>
      <c r="V74" s="7" t="s">
        <v>623</v>
      </c>
      <c r="W74" s="2" t="e">
        <v>#N/A</v>
      </c>
      <c r="X74" s="2" t="e">
        <f>VLOOKUP(V74,'[6]CFR HEADERS'!$B$8:$HS$108,226,FALSE)</f>
        <v>#N/A</v>
      </c>
      <c r="Z74" s="7" t="str">
        <f t="shared" si="2"/>
        <v>EE115</v>
      </c>
      <c r="AA74" s="67" t="e">
        <f>VLOOKUP($Q74,'[7]VAT 2023-24'!$R$6:$AD$103,2,FALSE)</f>
        <v>#N/A</v>
      </c>
      <c r="AB74" s="67" t="e">
        <f>VLOOKUP($Q74,'[7]VAT 2023-24'!$R$6:$AD$103,3,FALSE)</f>
        <v>#N/A</v>
      </c>
      <c r="AC74" s="67" t="e">
        <f>VLOOKUP($Q74,'[7]VAT 2023-24'!$R$6:$AD$103,4,FALSE)</f>
        <v>#N/A</v>
      </c>
      <c r="AD74" s="67" t="e">
        <f>VLOOKUP($Q74,'[7]VAT 2023-24'!$R$6:$AD$103,5,FALSE)</f>
        <v>#N/A</v>
      </c>
      <c r="AE74" s="67" t="e">
        <f>VLOOKUP($Q74,'[7]VAT 2023-24'!$R$6:$AD$103,6,FALSE)</f>
        <v>#N/A</v>
      </c>
      <c r="AF74" s="67" t="e">
        <f>VLOOKUP($Q74,'[7]VAT 2023-24'!$R$6:$AD$103,7,FALSE)</f>
        <v>#N/A</v>
      </c>
      <c r="AG74" s="67" t="e">
        <f>VLOOKUP($Q74,'[7]VAT 2023-24'!$R$6:$AD$103,8,FALSE)</f>
        <v>#N/A</v>
      </c>
      <c r="AH74" s="67" t="e">
        <f>VLOOKUP($Q74,'[7]VAT 2023-24'!$R$6:$AD$103,9,FALSE)</f>
        <v>#N/A</v>
      </c>
      <c r="AI74" s="67" t="e">
        <f>VLOOKUP($Q74,'[7]VAT 2023-24'!$R$6:$AD$103,10,FALSE)</f>
        <v>#N/A</v>
      </c>
      <c r="AJ74" s="67" t="e">
        <f>VLOOKUP($Q74,'[7]VAT 2023-24'!$R$6:$AD$103,11,FALSE)</f>
        <v>#N/A</v>
      </c>
      <c r="AK74" s="67" t="e">
        <f>VLOOKUP($Q74,'[7]VAT 2023-24'!$R$6:$AD$103,12,FALSE)</f>
        <v>#N/A</v>
      </c>
      <c r="AL74" s="67" t="e">
        <f>VLOOKUP($Q74,'[7]VAT 2023-24'!$R$6:$AD$103,13,FALSE)</f>
        <v>#N/A</v>
      </c>
      <c r="AM74" s="45"/>
      <c r="AN74" s="65" t="s">
        <v>133</v>
      </c>
      <c r="AO74" s="43"/>
      <c r="AP74" s="1" t="e">
        <f>VLOOKUP(AN74,#REF!,5,FALSE)</f>
        <v>#REF!</v>
      </c>
      <c r="AQ74" s="1" t="e">
        <f>VLOOKUP(AO74,#REF!,5,FALSE)</f>
        <v>#REF!</v>
      </c>
      <c r="AR74" s="1"/>
      <c r="AS74" t="e">
        <f>VLOOKUP(Z74,'[8]List of Schools for 22.23'!$A$3:$J$62,10,FALSE)</f>
        <v>#N/A</v>
      </c>
    </row>
    <row r="75" spans="1:45" x14ac:dyDescent="0.25">
      <c r="A75" s="2">
        <v>119</v>
      </c>
      <c r="B75" s="13" t="s">
        <v>525</v>
      </c>
      <c r="C75" s="1" t="s">
        <v>135</v>
      </c>
      <c r="D75" s="1" t="s">
        <v>136</v>
      </c>
      <c r="E75" s="2">
        <v>119</v>
      </c>
      <c r="F75" t="e">
        <v>#N/A</v>
      </c>
      <c r="G75" t="e">
        <f>VLOOKUP(C75,'[1]Returns 2023'!$B$11:$AV$112,47,FALSE)</f>
        <v>#N/A</v>
      </c>
      <c r="K75" s="19" t="e">
        <v>#N/A</v>
      </c>
      <c r="L75" s="19" t="e">
        <f>VLOOKUP(C75,[2]Schools!$A$8:$AK$109,37,FALSE)</f>
        <v>#N/A</v>
      </c>
      <c r="N75" s="66" t="e">
        <v>#N/A</v>
      </c>
      <c r="O75" s="68" t="e">
        <v>#N/A</v>
      </c>
      <c r="P75" s="2" t="e">
        <f>VLOOKUP(A75,'[3]2023'!$A$6:$AN$112,40,FALSE)</f>
        <v>#N/A</v>
      </c>
      <c r="Q75" s="2">
        <v>119</v>
      </c>
      <c r="S75" s="1" t="str">
        <f>VLOOKUP(Q75,[4]Sheet1!$A$4:$C$238,3,FALSE)</f>
        <v>YES</v>
      </c>
      <c r="U75" s="1" t="str">
        <f>VLOOKUP(Q75,[5]Sheet1!$A$4:$C$237,3,FALSE)</f>
        <v>YES</v>
      </c>
      <c r="V75" s="7" t="s">
        <v>624</v>
      </c>
      <c r="W75" s="2" t="e">
        <v>#N/A</v>
      </c>
      <c r="X75" s="2" t="e">
        <f>VLOOKUP(V75,'[6]CFR HEADERS'!$B$8:$HS$108,226,FALSE)</f>
        <v>#N/A</v>
      </c>
      <c r="Z75" s="7" t="str">
        <f t="shared" si="2"/>
        <v>EE119</v>
      </c>
      <c r="AA75" s="67" t="e">
        <f>VLOOKUP($Q75,'[7]VAT 2023-24'!$R$6:$AD$103,2,FALSE)</f>
        <v>#N/A</v>
      </c>
      <c r="AB75" s="67" t="e">
        <f>VLOOKUP($Q75,'[7]VAT 2023-24'!$R$6:$AD$103,3,FALSE)</f>
        <v>#N/A</v>
      </c>
      <c r="AC75" s="67" t="e">
        <f>VLOOKUP($Q75,'[7]VAT 2023-24'!$R$6:$AD$103,4,FALSE)</f>
        <v>#N/A</v>
      </c>
      <c r="AD75" s="67" t="e">
        <f>VLOOKUP($Q75,'[7]VAT 2023-24'!$R$6:$AD$103,5,FALSE)</f>
        <v>#N/A</v>
      </c>
      <c r="AE75" s="67" t="e">
        <f>VLOOKUP($Q75,'[7]VAT 2023-24'!$R$6:$AD$103,6,FALSE)</f>
        <v>#N/A</v>
      </c>
      <c r="AF75" s="67" t="e">
        <f>VLOOKUP($Q75,'[7]VAT 2023-24'!$R$6:$AD$103,7,FALSE)</f>
        <v>#N/A</v>
      </c>
      <c r="AG75" s="67" t="e">
        <f>VLOOKUP($Q75,'[7]VAT 2023-24'!$R$6:$AD$103,8,FALSE)</f>
        <v>#N/A</v>
      </c>
      <c r="AH75" s="67" t="e">
        <f>VLOOKUP($Q75,'[7]VAT 2023-24'!$R$6:$AD$103,9,FALSE)</f>
        <v>#N/A</v>
      </c>
      <c r="AI75" s="67" t="e">
        <f>VLOOKUP($Q75,'[7]VAT 2023-24'!$R$6:$AD$103,10,FALSE)</f>
        <v>#N/A</v>
      </c>
      <c r="AJ75" s="67" t="e">
        <f>VLOOKUP($Q75,'[7]VAT 2023-24'!$R$6:$AD$103,11,FALSE)</f>
        <v>#N/A</v>
      </c>
      <c r="AK75" s="67" t="e">
        <f>VLOOKUP($Q75,'[7]VAT 2023-24'!$R$6:$AD$103,12,FALSE)</f>
        <v>#N/A</v>
      </c>
      <c r="AL75" s="67" t="e">
        <f>VLOOKUP($Q75,'[7]VAT 2023-24'!$R$6:$AD$103,13,FALSE)</f>
        <v>#N/A</v>
      </c>
      <c r="AM75" s="45"/>
      <c r="AN75" s="65" t="s">
        <v>135</v>
      </c>
      <c r="AO75" s="43"/>
      <c r="AP75" s="1" t="e">
        <f>VLOOKUP(AN75,#REF!,5,FALSE)</f>
        <v>#REF!</v>
      </c>
      <c r="AQ75" s="1" t="e">
        <f>VLOOKUP(AO75,#REF!,5,FALSE)</f>
        <v>#REF!</v>
      </c>
      <c r="AR75" s="1"/>
      <c r="AS75" t="e">
        <f>VLOOKUP(Z75,'[8]List of Schools for 22.23'!$A$3:$J$62,10,FALSE)</f>
        <v>#N/A</v>
      </c>
    </row>
    <row r="76" spans="1:45" x14ac:dyDescent="0.25">
      <c r="A76" s="2">
        <v>157</v>
      </c>
      <c r="B76" s="13" t="s">
        <v>526</v>
      </c>
      <c r="C76" s="1" t="s">
        <v>137</v>
      </c>
      <c r="D76" s="1" t="s">
        <v>138</v>
      </c>
      <c r="E76" s="2">
        <v>157</v>
      </c>
      <c r="F76" t="e">
        <v>#N/A</v>
      </c>
      <c r="G76" t="e">
        <f>VLOOKUP(C76,'[1]Returns 2023'!$B$11:$AV$112,47,FALSE)</f>
        <v>#N/A</v>
      </c>
      <c r="K76" s="19" t="e">
        <v>#N/A</v>
      </c>
      <c r="L76" s="19" t="e">
        <f>VLOOKUP(C76,[2]Schools!$A$8:$AK$109,37,FALSE)</f>
        <v>#N/A</v>
      </c>
      <c r="N76" s="66" t="e">
        <v>#N/A</v>
      </c>
      <c r="O76" s="68" t="e">
        <v>#N/A</v>
      </c>
      <c r="P76" s="2" t="e">
        <f>VLOOKUP(A76,'[3]2023'!$A$6:$AN$112,40,FALSE)</f>
        <v>#N/A</v>
      </c>
      <c r="Q76" s="2">
        <v>157</v>
      </c>
      <c r="S76" s="1" t="str">
        <f>VLOOKUP(Q76,[4]Sheet1!$A$4:$C$238,3,FALSE)</f>
        <v>YES</v>
      </c>
      <c r="U76" s="1">
        <f>VLOOKUP(Q76,[5]Sheet1!$A$4:$C$237,3,FALSE)</f>
        <v>0</v>
      </c>
      <c r="V76" s="7" t="s">
        <v>625</v>
      </c>
      <c r="W76" s="2" t="e">
        <v>#N/A</v>
      </c>
      <c r="X76" s="2" t="e">
        <f>VLOOKUP(V76,'[6]CFR HEADERS'!$B$8:$HS$108,226,FALSE)</f>
        <v>#N/A</v>
      </c>
      <c r="Z76" s="7" t="str">
        <f t="shared" ref="Z76:Z139" si="3">CONCATENATE("EE",C76)</f>
        <v>EE157</v>
      </c>
      <c r="AA76" s="67" t="e">
        <f>VLOOKUP($Q76,'[7]VAT 2023-24'!$R$6:$AD$103,2,FALSE)</f>
        <v>#N/A</v>
      </c>
      <c r="AB76" s="67" t="e">
        <f>VLOOKUP($Q76,'[7]VAT 2023-24'!$R$6:$AD$103,3,FALSE)</f>
        <v>#N/A</v>
      </c>
      <c r="AC76" s="67" t="e">
        <f>VLOOKUP($Q76,'[7]VAT 2023-24'!$R$6:$AD$103,4,FALSE)</f>
        <v>#N/A</v>
      </c>
      <c r="AD76" s="67" t="e">
        <f>VLOOKUP($Q76,'[7]VAT 2023-24'!$R$6:$AD$103,5,FALSE)</f>
        <v>#N/A</v>
      </c>
      <c r="AE76" s="67" t="e">
        <f>VLOOKUP($Q76,'[7]VAT 2023-24'!$R$6:$AD$103,6,FALSE)</f>
        <v>#N/A</v>
      </c>
      <c r="AF76" s="67" t="e">
        <f>VLOOKUP($Q76,'[7]VAT 2023-24'!$R$6:$AD$103,7,FALSE)</f>
        <v>#N/A</v>
      </c>
      <c r="AG76" s="67" t="e">
        <f>VLOOKUP($Q76,'[7]VAT 2023-24'!$R$6:$AD$103,8,FALSE)</f>
        <v>#N/A</v>
      </c>
      <c r="AH76" s="67" t="e">
        <f>VLOOKUP($Q76,'[7]VAT 2023-24'!$R$6:$AD$103,9,FALSE)</f>
        <v>#N/A</v>
      </c>
      <c r="AI76" s="67" t="e">
        <f>VLOOKUP($Q76,'[7]VAT 2023-24'!$R$6:$AD$103,10,FALSE)</f>
        <v>#N/A</v>
      </c>
      <c r="AJ76" s="67" t="e">
        <f>VLOOKUP($Q76,'[7]VAT 2023-24'!$R$6:$AD$103,11,FALSE)</f>
        <v>#N/A</v>
      </c>
      <c r="AK76" s="67" t="e">
        <f>VLOOKUP($Q76,'[7]VAT 2023-24'!$R$6:$AD$103,12,FALSE)</f>
        <v>#N/A</v>
      </c>
      <c r="AL76" s="67" t="e">
        <f>VLOOKUP($Q76,'[7]VAT 2023-24'!$R$6:$AD$103,13,FALSE)</f>
        <v>#N/A</v>
      </c>
      <c r="AM76" s="45"/>
      <c r="AN76" s="65" t="s">
        <v>137</v>
      </c>
      <c r="AO76" s="43"/>
      <c r="AP76" s="1" t="e">
        <f>VLOOKUP(AN76,#REF!,5,FALSE)</f>
        <v>#REF!</v>
      </c>
      <c r="AQ76" s="1" t="e">
        <f>VLOOKUP(AO76,#REF!,5,FALSE)</f>
        <v>#REF!</v>
      </c>
      <c r="AR76" s="1"/>
      <c r="AS76" t="e">
        <f>VLOOKUP(Z76,'[8]List of Schools for 22.23'!$A$3:$J$62,10,FALSE)</f>
        <v>#N/A</v>
      </c>
    </row>
    <row r="77" spans="1:45" x14ac:dyDescent="0.25">
      <c r="A77" s="2">
        <v>171</v>
      </c>
      <c r="B77" s="13" t="s">
        <v>526</v>
      </c>
      <c r="C77" s="1" t="s">
        <v>139</v>
      </c>
      <c r="D77" s="1" t="s">
        <v>140</v>
      </c>
      <c r="E77" s="2">
        <v>171</v>
      </c>
      <c r="F77" t="e">
        <v>#N/A</v>
      </c>
      <c r="G77" t="e">
        <f>VLOOKUP(C77,'[1]Returns 2023'!$B$11:$AV$112,47,FALSE)</f>
        <v>#N/A</v>
      </c>
      <c r="K77" s="19" t="e">
        <v>#N/A</v>
      </c>
      <c r="L77" s="19" t="e">
        <f>VLOOKUP(C77,[2]Schools!$A$8:$AK$109,37,FALSE)</f>
        <v>#N/A</v>
      </c>
      <c r="N77" s="66" t="e">
        <v>#N/A</v>
      </c>
      <c r="O77" s="68" t="e">
        <v>#N/A</v>
      </c>
      <c r="P77" s="2" t="e">
        <f>VLOOKUP(A77,'[3]2023'!$A$6:$AN$112,40,FALSE)</f>
        <v>#N/A</v>
      </c>
      <c r="Q77" s="2">
        <v>171</v>
      </c>
      <c r="S77" s="1" t="e">
        <f>VLOOKUP(Q77,[4]Sheet1!$A$4:$C$238,3,FALSE)</f>
        <v>#REF!</v>
      </c>
      <c r="U77" s="1" t="str">
        <f>VLOOKUP(Q77,[5]Sheet1!$A$4:$C$237,3,FALSE)</f>
        <v>ACD</v>
      </c>
      <c r="V77" s="7" t="s">
        <v>626</v>
      </c>
      <c r="W77" s="2" t="e">
        <v>#N/A</v>
      </c>
      <c r="X77" s="2" t="e">
        <f>VLOOKUP(V77,'[6]CFR HEADERS'!$B$8:$HS$108,226,FALSE)</f>
        <v>#N/A</v>
      </c>
      <c r="Z77" s="7" t="str">
        <f t="shared" si="3"/>
        <v>EE171</v>
      </c>
      <c r="AA77" s="67" t="e">
        <f>VLOOKUP($Q77,'[7]VAT 2023-24'!$R$6:$AD$103,2,FALSE)</f>
        <v>#N/A</v>
      </c>
      <c r="AB77" s="67" t="e">
        <f>VLOOKUP($Q77,'[7]VAT 2023-24'!$R$6:$AD$103,3,FALSE)</f>
        <v>#N/A</v>
      </c>
      <c r="AC77" s="67" t="e">
        <f>VLOOKUP($Q77,'[7]VAT 2023-24'!$R$6:$AD$103,4,FALSE)</f>
        <v>#N/A</v>
      </c>
      <c r="AD77" s="67" t="e">
        <f>VLOOKUP($Q77,'[7]VAT 2023-24'!$R$6:$AD$103,5,FALSE)</f>
        <v>#N/A</v>
      </c>
      <c r="AE77" s="67" t="e">
        <f>VLOOKUP($Q77,'[7]VAT 2023-24'!$R$6:$AD$103,6,FALSE)</f>
        <v>#N/A</v>
      </c>
      <c r="AF77" s="67" t="e">
        <f>VLOOKUP($Q77,'[7]VAT 2023-24'!$R$6:$AD$103,7,FALSE)</f>
        <v>#N/A</v>
      </c>
      <c r="AG77" s="67" t="e">
        <f>VLOOKUP($Q77,'[7]VAT 2023-24'!$R$6:$AD$103,8,FALSE)</f>
        <v>#N/A</v>
      </c>
      <c r="AH77" s="67" t="e">
        <f>VLOOKUP($Q77,'[7]VAT 2023-24'!$R$6:$AD$103,9,FALSE)</f>
        <v>#N/A</v>
      </c>
      <c r="AI77" s="67" t="e">
        <f>VLOOKUP($Q77,'[7]VAT 2023-24'!$R$6:$AD$103,10,FALSE)</f>
        <v>#N/A</v>
      </c>
      <c r="AJ77" s="67" t="e">
        <f>VLOOKUP($Q77,'[7]VAT 2023-24'!$R$6:$AD$103,11,FALSE)</f>
        <v>#N/A</v>
      </c>
      <c r="AK77" s="67" t="e">
        <f>VLOOKUP($Q77,'[7]VAT 2023-24'!$R$6:$AD$103,12,FALSE)</f>
        <v>#N/A</v>
      </c>
      <c r="AL77" s="67" t="e">
        <f>VLOOKUP($Q77,'[7]VAT 2023-24'!$R$6:$AD$103,13,FALSE)</f>
        <v>#N/A</v>
      </c>
      <c r="AM77" s="45"/>
      <c r="AN77" s="65" t="s">
        <v>139</v>
      </c>
      <c r="AO77" s="43"/>
      <c r="AP77" s="1" t="e">
        <f>VLOOKUP(AN77,#REF!,5,FALSE)</f>
        <v>#REF!</v>
      </c>
      <c r="AQ77" s="1" t="e">
        <f>VLOOKUP(AO77,#REF!,5,FALSE)</f>
        <v>#REF!</v>
      </c>
      <c r="AR77" s="1"/>
      <c r="AS77" t="e">
        <f>VLOOKUP(Z77,'[8]List of Schools for 22.23'!$A$3:$J$62,10,FALSE)</f>
        <v>#N/A</v>
      </c>
    </row>
    <row r="78" spans="1:45" x14ac:dyDescent="0.25">
      <c r="A78" s="2">
        <v>176</v>
      </c>
      <c r="B78" s="13" t="s">
        <v>527</v>
      </c>
      <c r="C78" s="1" t="s">
        <v>141</v>
      </c>
      <c r="D78" s="1" t="s">
        <v>142</v>
      </c>
      <c r="E78" s="2">
        <v>176</v>
      </c>
      <c r="F78" t="e">
        <v>#N/A</v>
      </c>
      <c r="G78" t="e">
        <f>VLOOKUP(C78,'[1]Returns 2023'!$B$11:$AV$112,47,FALSE)</f>
        <v>#N/A</v>
      </c>
      <c r="K78" s="19" t="e">
        <v>#N/A</v>
      </c>
      <c r="L78" s="19" t="e">
        <f>VLOOKUP(C78,[2]Schools!$A$8:$AK$109,37,FALSE)</f>
        <v>#N/A</v>
      </c>
      <c r="N78" s="66" t="s">
        <v>822</v>
      </c>
      <c r="O78" s="66" t="s">
        <v>822</v>
      </c>
      <c r="P78" s="2" t="e">
        <f>VLOOKUP(A78,'[3]2023'!$A$6:$AN$112,40,FALSE)</f>
        <v>#N/A</v>
      </c>
      <c r="Q78" s="2">
        <v>176</v>
      </c>
      <c r="S78" s="1" t="str">
        <f>VLOOKUP(Q78,[4]Sheet1!$A$4:$C$238,3,FALSE)</f>
        <v>YES</v>
      </c>
      <c r="U78" s="1" t="str">
        <f>VLOOKUP(Q78,[5]Sheet1!$A$4:$C$237,3,FALSE)</f>
        <v>YES</v>
      </c>
      <c r="V78" s="7" t="s">
        <v>627</v>
      </c>
      <c r="W78" s="2">
        <v>0</v>
      </c>
      <c r="X78" s="2" t="e">
        <f>VLOOKUP(V78,'[6]CFR HEADERS'!$B$8:$HS$108,226,FALSE)</f>
        <v>#N/A</v>
      </c>
      <c r="Z78" s="7" t="str">
        <f t="shared" si="3"/>
        <v>EE176</v>
      </c>
      <c r="AA78" s="67" t="e">
        <f>VLOOKUP($Q78,'[7]VAT 2023-24'!$R$6:$AD$103,2,FALSE)</f>
        <v>#N/A</v>
      </c>
      <c r="AB78" s="67" t="e">
        <f>VLOOKUP($Q78,'[7]VAT 2023-24'!$R$6:$AD$103,3,FALSE)</f>
        <v>#N/A</v>
      </c>
      <c r="AC78" s="67" t="e">
        <f>VLOOKUP($Q78,'[7]VAT 2023-24'!$R$6:$AD$103,4,FALSE)</f>
        <v>#N/A</v>
      </c>
      <c r="AD78" s="67" t="e">
        <f>VLOOKUP($Q78,'[7]VAT 2023-24'!$R$6:$AD$103,5,FALSE)</f>
        <v>#N/A</v>
      </c>
      <c r="AE78" s="67" t="e">
        <f>VLOOKUP($Q78,'[7]VAT 2023-24'!$R$6:$AD$103,6,FALSE)</f>
        <v>#N/A</v>
      </c>
      <c r="AF78" s="67" t="e">
        <f>VLOOKUP($Q78,'[7]VAT 2023-24'!$R$6:$AD$103,7,FALSE)</f>
        <v>#N/A</v>
      </c>
      <c r="AG78" s="67" t="e">
        <f>VLOOKUP($Q78,'[7]VAT 2023-24'!$R$6:$AD$103,8,FALSE)</f>
        <v>#N/A</v>
      </c>
      <c r="AH78" s="67" t="e">
        <f>VLOOKUP($Q78,'[7]VAT 2023-24'!$R$6:$AD$103,9,FALSE)</f>
        <v>#N/A</v>
      </c>
      <c r="AI78" s="67" t="e">
        <f>VLOOKUP($Q78,'[7]VAT 2023-24'!$R$6:$AD$103,10,FALSE)</f>
        <v>#N/A</v>
      </c>
      <c r="AJ78" s="67" t="e">
        <f>VLOOKUP($Q78,'[7]VAT 2023-24'!$R$6:$AD$103,11,FALSE)</f>
        <v>#N/A</v>
      </c>
      <c r="AK78" s="67" t="e">
        <f>VLOOKUP($Q78,'[7]VAT 2023-24'!$R$6:$AD$103,12,FALSE)</f>
        <v>#N/A</v>
      </c>
      <c r="AL78" s="67" t="e">
        <f>VLOOKUP($Q78,'[7]VAT 2023-24'!$R$6:$AD$103,13,FALSE)</f>
        <v>#N/A</v>
      </c>
      <c r="AM78" s="45"/>
      <c r="AN78" s="65" t="s">
        <v>141</v>
      </c>
      <c r="AO78" s="43"/>
      <c r="AP78" s="1" t="e">
        <f>VLOOKUP(AN78,#REF!,5,FALSE)</f>
        <v>#REF!</v>
      </c>
      <c r="AQ78" s="1" t="e">
        <f>VLOOKUP(AO78,#REF!,5,FALSE)</f>
        <v>#REF!</v>
      </c>
      <c r="AR78" s="1"/>
      <c r="AS78" t="e">
        <f>VLOOKUP(Z78,'[8]List of Schools for 22.23'!$A$3:$J$62,10,FALSE)</f>
        <v>#N/A</v>
      </c>
    </row>
    <row r="79" spans="1:45" x14ac:dyDescent="0.25">
      <c r="A79" s="2">
        <v>187</v>
      </c>
      <c r="B79" s="13" t="s">
        <v>527</v>
      </c>
      <c r="C79" s="1" t="s">
        <v>143</v>
      </c>
      <c r="D79" s="1" t="s">
        <v>831</v>
      </c>
      <c r="E79" s="2">
        <v>187</v>
      </c>
      <c r="F79" t="s">
        <v>837</v>
      </c>
      <c r="G79" t="str">
        <f>VLOOKUP(C79,'[1]Returns 2023'!$B$11:$AV$112,47,FALSE)</f>
        <v>Successful</v>
      </c>
      <c r="K79" s="19" t="s">
        <v>822</v>
      </c>
      <c r="L79" s="19" t="str">
        <f>VLOOKUP(C79,[2]Schools!$A$8:$AK$109,37,FALSE)</f>
        <v>Returned</v>
      </c>
      <c r="N79" s="66">
        <v>0</v>
      </c>
      <c r="O79" s="68" t="s">
        <v>822</v>
      </c>
      <c r="P79" s="2" t="str">
        <f>VLOOKUP(A79,'[3]2023'!$A$6:$AN$112,40,FALSE)</f>
        <v>Returned</v>
      </c>
      <c r="Q79" s="2">
        <v>187</v>
      </c>
      <c r="S79" s="1" t="str">
        <f>VLOOKUP(Q79,[4]Sheet1!$A$4:$C$238,3,FALSE)</f>
        <v>YES</v>
      </c>
      <c r="U79" s="1" t="str">
        <f>VLOOKUP(Q79,[5]Sheet1!$A$4:$C$237,3,FALSE)</f>
        <v>YES</v>
      </c>
      <c r="V79" s="7" t="s">
        <v>628</v>
      </c>
      <c r="W79" s="2">
        <v>0</v>
      </c>
      <c r="X79" s="2">
        <f>VLOOKUP(V79,'[6]CFR HEADERS'!$B$8:$HS$108,226,FALSE)</f>
        <v>0</v>
      </c>
      <c r="Z79" s="7" t="str">
        <f t="shared" si="3"/>
        <v>EE187</v>
      </c>
      <c r="AA79" s="67">
        <f>VLOOKUP($Q79,'[7]VAT 2023-24'!$R$6:$AD$103,2,FALSE)</f>
        <v>1</v>
      </c>
      <c r="AB79" s="67">
        <f>VLOOKUP($Q79,'[7]VAT 2023-24'!$R$6:$AD$103,3,FALSE)</f>
        <v>1</v>
      </c>
      <c r="AC79" s="67">
        <f>VLOOKUP($Q79,'[7]VAT 2023-24'!$R$6:$AD$103,4,FALSE)</f>
        <v>1</v>
      </c>
      <c r="AD79" s="67">
        <f>VLOOKUP($Q79,'[7]VAT 2023-24'!$R$6:$AD$103,5,FALSE)</f>
        <v>1</v>
      </c>
      <c r="AE79" s="67">
        <f>VLOOKUP($Q79,'[7]VAT 2023-24'!$R$6:$AD$103,6,FALSE)</f>
        <v>1</v>
      </c>
      <c r="AF79" s="67">
        <f>VLOOKUP($Q79,'[7]VAT 2023-24'!$R$6:$AD$103,7,FALSE)</f>
        <v>1</v>
      </c>
      <c r="AG79" s="67">
        <f>VLOOKUP($Q79,'[7]VAT 2023-24'!$R$6:$AD$103,8,FALSE)</f>
        <v>1</v>
      </c>
      <c r="AH79" s="67">
        <f>VLOOKUP($Q79,'[7]VAT 2023-24'!$R$6:$AD$103,9,FALSE)</f>
        <v>1</v>
      </c>
      <c r="AI79" s="67">
        <f>VLOOKUP($Q79,'[7]VAT 2023-24'!$R$6:$AD$103,10,FALSE)</f>
        <v>1</v>
      </c>
      <c r="AJ79" s="67" t="str">
        <f>VLOOKUP($Q79,'[7]VAT 2023-24'!$R$6:$AD$103,11,FALSE)</f>
        <v/>
      </c>
      <c r="AK79" s="67" t="str">
        <f>VLOOKUP($Q79,'[7]VAT 2023-24'!$R$6:$AD$103,12,FALSE)</f>
        <v/>
      </c>
      <c r="AL79" s="67" t="str">
        <f>VLOOKUP($Q79,'[7]VAT 2023-24'!$R$6:$AD$103,13,FALSE)</f>
        <v/>
      </c>
      <c r="AM79" s="45"/>
      <c r="AN79" s="65" t="s">
        <v>143</v>
      </c>
      <c r="AO79" s="43"/>
      <c r="AP79" s="1" t="e">
        <f>VLOOKUP(AN79,#REF!,5,FALSE)</f>
        <v>#REF!</v>
      </c>
      <c r="AQ79" s="1" t="e">
        <f>VLOOKUP(AO79,#REF!,5,FALSE)</f>
        <v>#REF!</v>
      </c>
      <c r="AR79" s="1"/>
      <c r="AS79" t="str">
        <f>VLOOKUP(Z79,'[8]List of Schools for 22.23'!$A$3:$J$62,10,FALSE)</f>
        <v>YES</v>
      </c>
    </row>
    <row r="80" spans="1:45" x14ac:dyDescent="0.25">
      <c r="A80" s="2">
        <v>189</v>
      </c>
      <c r="B80" s="13" t="s">
        <v>527</v>
      </c>
      <c r="C80" s="1" t="s">
        <v>144</v>
      </c>
      <c r="D80" s="1" t="s">
        <v>145</v>
      </c>
      <c r="E80" s="2">
        <v>189</v>
      </c>
      <c r="F80" t="e">
        <v>#N/A</v>
      </c>
      <c r="G80" t="e">
        <f>VLOOKUP(C80,'[1]Returns 2023'!$B$11:$AV$112,47,FALSE)</f>
        <v>#N/A</v>
      </c>
      <c r="K80" s="19" t="e">
        <v>#N/A</v>
      </c>
      <c r="L80" s="19" t="e">
        <f>VLOOKUP(C80,[2]Schools!$A$8:$AK$109,37,FALSE)</f>
        <v>#N/A</v>
      </c>
      <c r="N80" s="66" t="s">
        <v>822</v>
      </c>
      <c r="O80" s="66" t="s">
        <v>822</v>
      </c>
      <c r="P80" s="2" t="e">
        <f>VLOOKUP(A80,'[3]2023'!$A$6:$AN$112,40,FALSE)</f>
        <v>#N/A</v>
      </c>
      <c r="Q80" s="2">
        <v>189</v>
      </c>
      <c r="S80" s="1" t="str">
        <f>VLOOKUP(Q80,[4]Sheet1!$A$4:$C$238,3,FALSE)</f>
        <v>YES</v>
      </c>
      <c r="U80" s="1" t="str">
        <f>VLOOKUP(Q80,[5]Sheet1!$A$4:$C$237,3,FALSE)</f>
        <v>YES</v>
      </c>
      <c r="V80" s="7" t="s">
        <v>629</v>
      </c>
      <c r="W80" s="2">
        <v>0</v>
      </c>
      <c r="X80" s="2" t="e">
        <f>VLOOKUP(V80,'[6]CFR HEADERS'!$B$8:$HS$108,226,FALSE)</f>
        <v>#N/A</v>
      </c>
      <c r="Z80" s="7" t="str">
        <f t="shared" si="3"/>
        <v>EE189</v>
      </c>
      <c r="AA80" s="67" t="e">
        <f>VLOOKUP($Q80,'[7]VAT 2023-24'!$R$6:$AD$103,2,FALSE)</f>
        <v>#N/A</v>
      </c>
      <c r="AB80" s="67" t="e">
        <f>VLOOKUP($Q80,'[7]VAT 2023-24'!$R$6:$AD$103,3,FALSE)</f>
        <v>#N/A</v>
      </c>
      <c r="AC80" s="67" t="e">
        <f>VLOOKUP($Q80,'[7]VAT 2023-24'!$R$6:$AD$103,4,FALSE)</f>
        <v>#N/A</v>
      </c>
      <c r="AD80" s="67" t="e">
        <f>VLOOKUP($Q80,'[7]VAT 2023-24'!$R$6:$AD$103,5,FALSE)</f>
        <v>#N/A</v>
      </c>
      <c r="AE80" s="67" t="e">
        <f>VLOOKUP($Q80,'[7]VAT 2023-24'!$R$6:$AD$103,6,FALSE)</f>
        <v>#N/A</v>
      </c>
      <c r="AF80" s="67" t="e">
        <f>VLOOKUP($Q80,'[7]VAT 2023-24'!$R$6:$AD$103,7,FALSE)</f>
        <v>#N/A</v>
      </c>
      <c r="AG80" s="67" t="e">
        <f>VLOOKUP($Q80,'[7]VAT 2023-24'!$R$6:$AD$103,8,FALSE)</f>
        <v>#N/A</v>
      </c>
      <c r="AH80" s="67" t="e">
        <f>VLOOKUP($Q80,'[7]VAT 2023-24'!$R$6:$AD$103,9,FALSE)</f>
        <v>#N/A</v>
      </c>
      <c r="AI80" s="67" t="e">
        <f>VLOOKUP($Q80,'[7]VAT 2023-24'!$R$6:$AD$103,10,FALSE)</f>
        <v>#N/A</v>
      </c>
      <c r="AJ80" s="67" t="e">
        <f>VLOOKUP($Q80,'[7]VAT 2023-24'!$R$6:$AD$103,11,FALSE)</f>
        <v>#N/A</v>
      </c>
      <c r="AK80" s="67" t="e">
        <f>VLOOKUP($Q80,'[7]VAT 2023-24'!$R$6:$AD$103,12,FALSE)</f>
        <v>#N/A</v>
      </c>
      <c r="AL80" s="67" t="e">
        <f>VLOOKUP($Q80,'[7]VAT 2023-24'!$R$6:$AD$103,13,FALSE)</f>
        <v>#N/A</v>
      </c>
      <c r="AM80" s="45"/>
      <c r="AN80" s="65" t="s">
        <v>144</v>
      </c>
      <c r="AO80" s="43"/>
      <c r="AP80" s="1" t="e">
        <f>VLOOKUP(AN80,#REF!,5,FALSE)</f>
        <v>#REF!</v>
      </c>
      <c r="AQ80" s="1" t="e">
        <f>VLOOKUP(AO80,#REF!,5,FALSE)</f>
        <v>#REF!</v>
      </c>
      <c r="AR80" s="1"/>
      <c r="AS80" t="e">
        <f>VLOOKUP(Z80,'[8]List of Schools for 22.23'!$A$3:$J$62,10,FALSE)</f>
        <v>#N/A</v>
      </c>
    </row>
    <row r="81" spans="1:45" x14ac:dyDescent="0.25">
      <c r="A81" s="2">
        <v>190</v>
      </c>
      <c r="B81" s="13" t="s">
        <v>527</v>
      </c>
      <c r="C81" s="1" t="s">
        <v>146</v>
      </c>
      <c r="D81" s="1" t="s">
        <v>147</v>
      </c>
      <c r="E81" s="2">
        <v>190</v>
      </c>
      <c r="F81" t="e">
        <v>#N/A</v>
      </c>
      <c r="G81" t="e">
        <f>VLOOKUP(C81,'[1]Returns 2023'!$B$11:$AV$112,47,FALSE)</f>
        <v>#N/A</v>
      </c>
      <c r="K81" s="19" t="e">
        <v>#N/A</v>
      </c>
      <c r="L81" s="19" t="e">
        <f>VLOOKUP(C81,[2]Schools!$A$8:$AK$109,37,FALSE)</f>
        <v>#N/A</v>
      </c>
      <c r="N81" s="66" t="s">
        <v>822</v>
      </c>
      <c r="O81" s="66" t="s">
        <v>822</v>
      </c>
      <c r="P81" s="2" t="e">
        <f>VLOOKUP(A81,'[3]2023'!$A$6:$AN$112,40,FALSE)</f>
        <v>#N/A</v>
      </c>
      <c r="Q81" s="2">
        <v>190</v>
      </c>
      <c r="S81" s="1" t="str">
        <f>VLOOKUP(Q81,[4]Sheet1!$A$4:$C$238,3,FALSE)</f>
        <v>YES</v>
      </c>
      <c r="U81" s="1" t="str">
        <f>VLOOKUP(Q81,[5]Sheet1!$A$4:$C$237,3,FALSE)</f>
        <v>YES</v>
      </c>
      <c r="V81" s="7" t="s">
        <v>630</v>
      </c>
      <c r="W81" s="2">
        <v>0</v>
      </c>
      <c r="X81" s="2" t="e">
        <f>VLOOKUP(V81,'[6]CFR HEADERS'!$B$8:$HS$108,226,FALSE)</f>
        <v>#N/A</v>
      </c>
      <c r="Z81" s="7" t="str">
        <f t="shared" si="3"/>
        <v>EE190</v>
      </c>
      <c r="AA81" s="67" t="e">
        <f>VLOOKUP($Q81,'[7]VAT 2023-24'!$R$6:$AD$103,2,FALSE)</f>
        <v>#N/A</v>
      </c>
      <c r="AB81" s="67" t="e">
        <f>VLOOKUP($Q81,'[7]VAT 2023-24'!$R$6:$AD$103,3,FALSE)</f>
        <v>#N/A</v>
      </c>
      <c r="AC81" s="67" t="e">
        <f>VLOOKUP($Q81,'[7]VAT 2023-24'!$R$6:$AD$103,4,FALSE)</f>
        <v>#N/A</v>
      </c>
      <c r="AD81" s="67" t="e">
        <f>VLOOKUP($Q81,'[7]VAT 2023-24'!$R$6:$AD$103,5,FALSE)</f>
        <v>#N/A</v>
      </c>
      <c r="AE81" s="67" t="e">
        <f>VLOOKUP($Q81,'[7]VAT 2023-24'!$R$6:$AD$103,6,FALSE)</f>
        <v>#N/A</v>
      </c>
      <c r="AF81" s="67" t="e">
        <f>VLOOKUP($Q81,'[7]VAT 2023-24'!$R$6:$AD$103,7,FALSE)</f>
        <v>#N/A</v>
      </c>
      <c r="AG81" s="67" t="e">
        <f>VLOOKUP($Q81,'[7]VAT 2023-24'!$R$6:$AD$103,8,FALSE)</f>
        <v>#N/A</v>
      </c>
      <c r="AH81" s="67" t="e">
        <f>VLOOKUP($Q81,'[7]VAT 2023-24'!$R$6:$AD$103,9,FALSE)</f>
        <v>#N/A</v>
      </c>
      <c r="AI81" s="67" t="e">
        <f>VLOOKUP($Q81,'[7]VAT 2023-24'!$R$6:$AD$103,10,FALSE)</f>
        <v>#N/A</v>
      </c>
      <c r="AJ81" s="67" t="e">
        <f>VLOOKUP($Q81,'[7]VAT 2023-24'!$R$6:$AD$103,11,FALSE)</f>
        <v>#N/A</v>
      </c>
      <c r="AK81" s="67" t="e">
        <f>VLOOKUP($Q81,'[7]VAT 2023-24'!$R$6:$AD$103,12,FALSE)</f>
        <v>#N/A</v>
      </c>
      <c r="AL81" s="67" t="e">
        <f>VLOOKUP($Q81,'[7]VAT 2023-24'!$R$6:$AD$103,13,FALSE)</f>
        <v>#N/A</v>
      </c>
      <c r="AM81" s="45"/>
      <c r="AN81" s="65" t="s">
        <v>146</v>
      </c>
      <c r="AO81" s="43"/>
      <c r="AP81" s="1" t="e">
        <f>VLOOKUP(AN81,#REF!,5,FALSE)</f>
        <v>#REF!</v>
      </c>
      <c r="AQ81" s="1" t="e">
        <f>VLOOKUP(AO81,#REF!,5,FALSE)</f>
        <v>#REF!</v>
      </c>
      <c r="AR81" s="1"/>
      <c r="AS81" t="e">
        <f>VLOOKUP(Z81,'[8]List of Schools for 22.23'!$A$3:$J$62,10,FALSE)</f>
        <v>#N/A</v>
      </c>
    </row>
    <row r="82" spans="1:45" x14ac:dyDescent="0.25">
      <c r="A82" s="2">
        <v>196</v>
      </c>
      <c r="B82" s="13" t="s">
        <v>527</v>
      </c>
      <c r="C82" s="1" t="s">
        <v>148</v>
      </c>
      <c r="D82" s="1" t="s">
        <v>149</v>
      </c>
      <c r="E82" s="2">
        <v>196</v>
      </c>
      <c r="F82" t="e">
        <v>#N/A</v>
      </c>
      <c r="G82" t="e">
        <f>VLOOKUP(C82,'[1]Returns 2023'!$B$11:$AV$112,47,FALSE)</f>
        <v>#N/A</v>
      </c>
      <c r="K82" s="19" t="e">
        <v>#N/A</v>
      </c>
      <c r="L82" s="19" t="e">
        <f>VLOOKUP(C82,[2]Schools!$A$8:$AK$109,37,FALSE)</f>
        <v>#N/A</v>
      </c>
      <c r="N82" s="66" t="e">
        <v>#N/A</v>
      </c>
      <c r="O82" s="68" t="e">
        <v>#N/A</v>
      </c>
      <c r="P82" s="2" t="e">
        <f>VLOOKUP(A82,'[3]2023'!$A$6:$AN$112,40,FALSE)</f>
        <v>#N/A</v>
      </c>
      <c r="Q82" s="2">
        <v>196</v>
      </c>
      <c r="S82" s="1" t="str">
        <f>VLOOKUP(Q82,[4]Sheet1!$A$4:$C$238,3,FALSE)</f>
        <v>YES</v>
      </c>
      <c r="U82" s="1" t="str">
        <f>VLOOKUP(Q82,[5]Sheet1!$A$4:$C$237,3,FALSE)</f>
        <v>YES</v>
      </c>
      <c r="V82" s="7" t="s">
        <v>631</v>
      </c>
      <c r="W82" s="2" t="e">
        <v>#N/A</v>
      </c>
      <c r="X82" s="2" t="e">
        <f>VLOOKUP(V82,'[6]CFR HEADERS'!$B$8:$HS$108,226,FALSE)</f>
        <v>#N/A</v>
      </c>
      <c r="Z82" s="7" t="str">
        <f t="shared" si="3"/>
        <v>EE196</v>
      </c>
      <c r="AA82" s="67" t="e">
        <f>VLOOKUP($Q82,'[7]VAT 2023-24'!$R$6:$AD$103,2,FALSE)</f>
        <v>#N/A</v>
      </c>
      <c r="AB82" s="67" t="e">
        <f>VLOOKUP($Q82,'[7]VAT 2023-24'!$R$6:$AD$103,3,FALSE)</f>
        <v>#N/A</v>
      </c>
      <c r="AC82" s="67" t="e">
        <f>VLOOKUP($Q82,'[7]VAT 2023-24'!$R$6:$AD$103,4,FALSE)</f>
        <v>#N/A</v>
      </c>
      <c r="AD82" s="67" t="e">
        <f>VLOOKUP($Q82,'[7]VAT 2023-24'!$R$6:$AD$103,5,FALSE)</f>
        <v>#N/A</v>
      </c>
      <c r="AE82" s="67" t="e">
        <f>VLOOKUP($Q82,'[7]VAT 2023-24'!$R$6:$AD$103,6,FALSE)</f>
        <v>#N/A</v>
      </c>
      <c r="AF82" s="67" t="e">
        <f>VLOOKUP($Q82,'[7]VAT 2023-24'!$R$6:$AD$103,7,FALSE)</f>
        <v>#N/A</v>
      </c>
      <c r="AG82" s="67" t="e">
        <f>VLOOKUP($Q82,'[7]VAT 2023-24'!$R$6:$AD$103,8,FALSE)</f>
        <v>#N/A</v>
      </c>
      <c r="AH82" s="67" t="e">
        <f>VLOOKUP($Q82,'[7]VAT 2023-24'!$R$6:$AD$103,9,FALSE)</f>
        <v>#N/A</v>
      </c>
      <c r="AI82" s="67" t="e">
        <f>VLOOKUP($Q82,'[7]VAT 2023-24'!$R$6:$AD$103,10,FALSE)</f>
        <v>#N/A</v>
      </c>
      <c r="AJ82" s="67" t="e">
        <f>VLOOKUP($Q82,'[7]VAT 2023-24'!$R$6:$AD$103,11,FALSE)</f>
        <v>#N/A</v>
      </c>
      <c r="AK82" s="67" t="e">
        <f>VLOOKUP($Q82,'[7]VAT 2023-24'!$R$6:$AD$103,12,FALSE)</f>
        <v>#N/A</v>
      </c>
      <c r="AL82" s="67" t="e">
        <f>VLOOKUP($Q82,'[7]VAT 2023-24'!$R$6:$AD$103,13,FALSE)</f>
        <v>#N/A</v>
      </c>
      <c r="AM82" s="45"/>
      <c r="AN82" s="65" t="s">
        <v>148</v>
      </c>
      <c r="AO82" s="43"/>
      <c r="AP82" s="1" t="e">
        <f>VLOOKUP(AN82,#REF!,5,FALSE)</f>
        <v>#REF!</v>
      </c>
      <c r="AQ82" s="1" t="e">
        <f>VLOOKUP(AO82,#REF!,5,FALSE)</f>
        <v>#REF!</v>
      </c>
      <c r="AR82" s="1"/>
      <c r="AS82" t="e">
        <f>VLOOKUP(Z82,'[8]List of Schools for 22.23'!$A$3:$J$62,10,FALSE)</f>
        <v>#N/A</v>
      </c>
    </row>
    <row r="83" spans="1:45" x14ac:dyDescent="0.25">
      <c r="A83" s="2">
        <v>202</v>
      </c>
      <c r="B83" s="13" t="s">
        <v>525</v>
      </c>
      <c r="C83" s="1" t="s">
        <v>150</v>
      </c>
      <c r="D83" s="1" t="s">
        <v>151</v>
      </c>
      <c r="E83" s="2">
        <v>202</v>
      </c>
      <c r="F83" t="s">
        <v>837</v>
      </c>
      <c r="G83" t="str">
        <f>VLOOKUP(C83,'[1]Returns 2023'!$B$11:$AV$112,47,FALSE)</f>
        <v>Successful</v>
      </c>
      <c r="K83" s="19">
        <v>0</v>
      </c>
      <c r="L83" s="19" t="str">
        <f>VLOOKUP(C83,[2]Schools!$A$8:$AK$109,37,FALSE)</f>
        <v>Returned</v>
      </c>
      <c r="N83" s="66" t="s">
        <v>822</v>
      </c>
      <c r="O83" s="68" t="s">
        <v>822</v>
      </c>
      <c r="P83" s="2" t="str">
        <f>VLOOKUP(A83,'[3]2023'!$A$6:$AN$112,40,FALSE)</f>
        <v>Returned</v>
      </c>
      <c r="Q83" s="2">
        <v>202</v>
      </c>
      <c r="S83" s="1" t="str">
        <f>VLOOKUP(Q83,[4]Sheet1!$A$4:$C$238,3,FALSE)</f>
        <v>YES</v>
      </c>
      <c r="U83" s="1" t="str">
        <f>VLOOKUP(Q83,[5]Sheet1!$A$4:$C$237,3,FALSE)</f>
        <v>YES</v>
      </c>
      <c r="V83" s="7" t="s">
        <v>632</v>
      </c>
      <c r="W83" s="2">
        <v>0</v>
      </c>
      <c r="X83" s="2">
        <f>VLOOKUP(V83,'[6]CFR HEADERS'!$B$8:$HS$108,226,FALSE)</f>
        <v>0</v>
      </c>
      <c r="Z83" s="7" t="str">
        <f t="shared" si="3"/>
        <v>EE202</v>
      </c>
      <c r="AA83" s="67">
        <f>VLOOKUP($Q83,'[7]VAT 2023-24'!$R$6:$AD$103,2,FALSE)</f>
        <v>1</v>
      </c>
      <c r="AB83" s="67">
        <f>VLOOKUP($Q83,'[7]VAT 2023-24'!$R$6:$AD$103,3,FALSE)</f>
        <v>1</v>
      </c>
      <c r="AC83" s="67">
        <f>VLOOKUP($Q83,'[7]VAT 2023-24'!$R$6:$AD$103,4,FALSE)</f>
        <v>1</v>
      </c>
      <c r="AD83" s="67">
        <f>VLOOKUP($Q83,'[7]VAT 2023-24'!$R$6:$AD$103,5,FALSE)</f>
        <v>1</v>
      </c>
      <c r="AE83" s="67">
        <f>VLOOKUP($Q83,'[7]VAT 2023-24'!$R$6:$AD$103,6,FALSE)</f>
        <v>1</v>
      </c>
      <c r="AF83" s="67">
        <f>VLOOKUP($Q83,'[7]VAT 2023-24'!$R$6:$AD$103,7,FALSE)</f>
        <v>1</v>
      </c>
      <c r="AG83" s="67">
        <f>VLOOKUP($Q83,'[7]VAT 2023-24'!$R$6:$AD$103,8,FALSE)</f>
        <v>1</v>
      </c>
      <c r="AH83" s="67">
        <f>VLOOKUP($Q83,'[7]VAT 2023-24'!$R$6:$AD$103,9,FALSE)</f>
        <v>1</v>
      </c>
      <c r="AI83" s="67">
        <f>VLOOKUP($Q83,'[7]VAT 2023-24'!$R$6:$AD$103,10,FALSE)</f>
        <v>1</v>
      </c>
      <c r="AJ83" s="67">
        <f>VLOOKUP($Q83,'[7]VAT 2023-24'!$R$6:$AD$103,11,FALSE)</f>
        <v>1</v>
      </c>
      <c r="AK83" s="67" t="str">
        <f>VLOOKUP($Q83,'[7]VAT 2023-24'!$R$6:$AD$103,12,FALSE)</f>
        <v/>
      </c>
      <c r="AL83" s="67" t="str">
        <f>VLOOKUP($Q83,'[7]VAT 2023-24'!$R$6:$AD$103,13,FALSE)</f>
        <v/>
      </c>
      <c r="AM83" s="45"/>
      <c r="AN83" s="65" t="s">
        <v>150</v>
      </c>
      <c r="AO83" s="43"/>
      <c r="AP83" s="1" t="e">
        <f>VLOOKUP(AN83,#REF!,5,FALSE)</f>
        <v>#REF!</v>
      </c>
      <c r="AQ83" s="1" t="e">
        <f>VLOOKUP(AO83,#REF!,5,FALSE)</f>
        <v>#REF!</v>
      </c>
      <c r="AR83" s="1"/>
      <c r="AS83" t="str">
        <f>VLOOKUP(Z83,'[8]List of Schools for 22.23'!$A$3:$J$62,10,FALSE)</f>
        <v>YES</v>
      </c>
    </row>
    <row r="84" spans="1:45" x14ac:dyDescent="0.25">
      <c r="A84" s="2">
        <v>203</v>
      </c>
      <c r="B84" s="13" t="s">
        <v>525</v>
      </c>
      <c r="C84" s="1" t="s">
        <v>152</v>
      </c>
      <c r="D84" s="1" t="s">
        <v>153</v>
      </c>
      <c r="E84" s="2">
        <v>203</v>
      </c>
      <c r="F84" t="s">
        <v>837</v>
      </c>
      <c r="G84" t="str">
        <f>VLOOKUP(C84,'[1]Returns 2023'!$B$11:$AV$112,47,FALSE)</f>
        <v>Successful</v>
      </c>
      <c r="K84" s="19" t="s">
        <v>822</v>
      </c>
      <c r="L84" s="19" t="str">
        <f>VLOOKUP(C84,[2]Schools!$A$8:$AK$109,37,FALSE)</f>
        <v>Returned</v>
      </c>
      <c r="N84" s="66" t="s">
        <v>822</v>
      </c>
      <c r="O84" s="68" t="s">
        <v>822</v>
      </c>
      <c r="P84" s="2" t="str">
        <f>VLOOKUP(A84,'[3]2023'!$A$6:$AN$112,40,FALSE)</f>
        <v>Returned</v>
      </c>
      <c r="Q84" s="2">
        <v>203</v>
      </c>
      <c r="S84" s="1" t="str">
        <f>VLOOKUP(Q84,[4]Sheet1!$A$4:$C$238,3,FALSE)</f>
        <v>YES</v>
      </c>
      <c r="U84" s="1" t="str">
        <f>VLOOKUP(Q84,[5]Sheet1!$A$4:$C$237,3,FALSE)</f>
        <v>YES</v>
      </c>
      <c r="V84" s="7" t="s">
        <v>633</v>
      </c>
      <c r="W84" s="2" t="s">
        <v>839</v>
      </c>
      <c r="X84" s="2">
        <f>VLOOKUP(V84,'[6]CFR HEADERS'!$B$8:$HS$108,226,FALSE)</f>
        <v>0</v>
      </c>
      <c r="Z84" s="7" t="str">
        <f t="shared" si="3"/>
        <v>EE203</v>
      </c>
      <c r="AA84" s="67">
        <f>VLOOKUP($Q84,'[7]VAT 2023-24'!$R$6:$AD$103,2,FALSE)</f>
        <v>1</v>
      </c>
      <c r="AB84" s="67">
        <f>VLOOKUP($Q84,'[7]VAT 2023-24'!$R$6:$AD$103,3,FALSE)</f>
        <v>1</v>
      </c>
      <c r="AC84" s="67">
        <f>VLOOKUP($Q84,'[7]VAT 2023-24'!$R$6:$AD$103,4,FALSE)</f>
        <v>1</v>
      </c>
      <c r="AD84" s="67">
        <f>VLOOKUP($Q84,'[7]VAT 2023-24'!$R$6:$AD$103,5,FALSE)</f>
        <v>1</v>
      </c>
      <c r="AE84" s="67">
        <f>VLOOKUP($Q84,'[7]VAT 2023-24'!$R$6:$AD$103,6,FALSE)</f>
        <v>1</v>
      </c>
      <c r="AF84" s="67">
        <f>VLOOKUP($Q84,'[7]VAT 2023-24'!$R$6:$AD$103,7,FALSE)</f>
        <v>1</v>
      </c>
      <c r="AG84" s="67">
        <f>VLOOKUP($Q84,'[7]VAT 2023-24'!$R$6:$AD$103,8,FALSE)</f>
        <v>1</v>
      </c>
      <c r="AH84" s="67">
        <f>VLOOKUP($Q84,'[7]VAT 2023-24'!$R$6:$AD$103,9,FALSE)</f>
        <v>1</v>
      </c>
      <c r="AI84" s="67">
        <f>VLOOKUP($Q84,'[7]VAT 2023-24'!$R$6:$AD$103,10,FALSE)</f>
        <v>1</v>
      </c>
      <c r="AJ84" s="67">
        <f>VLOOKUP($Q84,'[7]VAT 2023-24'!$R$6:$AD$103,11,FALSE)</f>
        <v>1</v>
      </c>
      <c r="AK84" s="67" t="str">
        <f>VLOOKUP($Q84,'[7]VAT 2023-24'!$R$6:$AD$103,12,FALSE)</f>
        <v/>
      </c>
      <c r="AL84" s="67" t="str">
        <f>VLOOKUP($Q84,'[7]VAT 2023-24'!$R$6:$AD$103,13,FALSE)</f>
        <v/>
      </c>
      <c r="AM84" s="45"/>
      <c r="AN84" s="65" t="s">
        <v>152</v>
      </c>
      <c r="AO84" s="43"/>
      <c r="AP84" s="1" t="e">
        <f>VLOOKUP(AN84,#REF!,5,FALSE)</f>
        <v>#REF!</v>
      </c>
      <c r="AQ84" s="1" t="e">
        <f>VLOOKUP(AO84,#REF!,5,FALSE)</f>
        <v>#REF!</v>
      </c>
      <c r="AR84" s="1"/>
      <c r="AS84" t="e">
        <f>VLOOKUP(Z84,'[8]List of Schools for 22.23'!$A$3:$J$62,10,FALSE)</f>
        <v>#N/A</v>
      </c>
    </row>
    <row r="85" spans="1:45" x14ac:dyDescent="0.25">
      <c r="A85" s="2">
        <v>205</v>
      </c>
      <c r="B85" s="13" t="s">
        <v>525</v>
      </c>
      <c r="C85" s="1" t="s">
        <v>154</v>
      </c>
      <c r="D85" s="1" t="s">
        <v>155</v>
      </c>
      <c r="E85" s="2">
        <v>205</v>
      </c>
      <c r="F85" t="s">
        <v>837</v>
      </c>
      <c r="G85" t="str">
        <f>VLOOKUP(C85,'[1]Returns 2023'!$B$11:$AV$112,47,FALSE)</f>
        <v>Successful</v>
      </c>
      <c r="K85" s="19" t="s">
        <v>822</v>
      </c>
      <c r="L85" s="19" t="str">
        <f>VLOOKUP(C85,[2]Schools!$A$8:$AK$109,37,FALSE)</f>
        <v>Returned</v>
      </c>
      <c r="N85" s="66" t="s">
        <v>822</v>
      </c>
      <c r="O85" s="68" t="s">
        <v>822</v>
      </c>
      <c r="P85" s="2" t="str">
        <f>VLOOKUP(A85,'[3]2023'!$A$6:$AN$112,40,FALSE)</f>
        <v>Returned</v>
      </c>
      <c r="Q85" s="2">
        <v>205</v>
      </c>
      <c r="S85" s="1" t="str">
        <f>VLOOKUP(Q85,[4]Sheet1!$A$4:$C$238,3,FALSE)</f>
        <v>YES</v>
      </c>
      <c r="U85" s="1">
        <f>VLOOKUP(Q85,[5]Sheet1!$A$4:$C$237,3,FALSE)</f>
        <v>0</v>
      </c>
      <c r="V85" s="7" t="s">
        <v>634</v>
      </c>
      <c r="W85" s="2" t="s">
        <v>839</v>
      </c>
      <c r="X85" s="2">
        <f>VLOOKUP(V85,'[6]CFR HEADERS'!$B$8:$HS$108,226,FALSE)</f>
        <v>0</v>
      </c>
      <c r="Z85" s="7" t="str">
        <f t="shared" si="3"/>
        <v>EE205</v>
      </c>
      <c r="AA85" s="67">
        <f>VLOOKUP($Q85,'[7]VAT 2023-24'!$R$6:$AD$103,2,FALSE)</f>
        <v>1</v>
      </c>
      <c r="AB85" s="67">
        <f>VLOOKUP($Q85,'[7]VAT 2023-24'!$R$6:$AD$103,3,FALSE)</f>
        <v>1</v>
      </c>
      <c r="AC85" s="67">
        <f>VLOOKUP($Q85,'[7]VAT 2023-24'!$R$6:$AD$103,4,FALSE)</f>
        <v>1</v>
      </c>
      <c r="AD85" s="67">
        <f>VLOOKUP($Q85,'[7]VAT 2023-24'!$R$6:$AD$103,5,FALSE)</f>
        <v>1</v>
      </c>
      <c r="AE85" s="67">
        <f>VLOOKUP($Q85,'[7]VAT 2023-24'!$R$6:$AD$103,6,FALSE)</f>
        <v>1</v>
      </c>
      <c r="AF85" s="67">
        <f>VLOOKUP($Q85,'[7]VAT 2023-24'!$R$6:$AD$103,7,FALSE)</f>
        <v>1</v>
      </c>
      <c r="AG85" s="67">
        <f>VLOOKUP($Q85,'[7]VAT 2023-24'!$R$6:$AD$103,8,FALSE)</f>
        <v>1</v>
      </c>
      <c r="AH85" s="67">
        <f>VLOOKUP($Q85,'[7]VAT 2023-24'!$R$6:$AD$103,9,FALSE)</f>
        <v>1</v>
      </c>
      <c r="AI85" s="67">
        <f>VLOOKUP($Q85,'[7]VAT 2023-24'!$R$6:$AD$103,10,FALSE)</f>
        <v>1</v>
      </c>
      <c r="AJ85" s="67" t="str">
        <f>VLOOKUP($Q85,'[7]VAT 2023-24'!$R$6:$AD$103,11,FALSE)</f>
        <v/>
      </c>
      <c r="AK85" s="67" t="str">
        <f>VLOOKUP($Q85,'[7]VAT 2023-24'!$R$6:$AD$103,12,FALSE)</f>
        <v/>
      </c>
      <c r="AL85" s="67" t="str">
        <f>VLOOKUP($Q85,'[7]VAT 2023-24'!$R$6:$AD$103,13,FALSE)</f>
        <v/>
      </c>
      <c r="AM85" s="45"/>
      <c r="AN85" s="65" t="s">
        <v>154</v>
      </c>
      <c r="AO85" s="43"/>
      <c r="AP85" s="1" t="e">
        <f>VLOOKUP(AN85,#REF!,5,FALSE)</f>
        <v>#REF!</v>
      </c>
      <c r="AQ85" s="1" t="e">
        <f>VLOOKUP(AO85,#REF!,5,FALSE)</f>
        <v>#REF!</v>
      </c>
      <c r="AR85" s="1"/>
      <c r="AS85" t="e">
        <f>VLOOKUP(Z85,'[8]List of Schools for 22.23'!$A$3:$J$62,10,FALSE)</f>
        <v>#N/A</v>
      </c>
    </row>
    <row r="86" spans="1:45" x14ac:dyDescent="0.25">
      <c r="A86" s="2">
        <v>206</v>
      </c>
      <c r="B86" s="13" t="s">
        <v>525</v>
      </c>
      <c r="C86" s="1" t="s">
        <v>156</v>
      </c>
      <c r="D86" s="1" t="s">
        <v>157</v>
      </c>
      <c r="E86" s="2">
        <v>206</v>
      </c>
      <c r="F86" t="s">
        <v>837</v>
      </c>
      <c r="G86" t="str">
        <f>VLOOKUP(C86,'[1]Returns 2023'!$B$11:$AV$112,47,FALSE)</f>
        <v>Successful</v>
      </c>
      <c r="K86" s="19" t="s">
        <v>822</v>
      </c>
      <c r="L86" s="19" t="str">
        <f>VLOOKUP(C86,[2]Schools!$A$8:$AK$109,37,FALSE)</f>
        <v>Returned</v>
      </c>
      <c r="N86" s="66" t="s">
        <v>822</v>
      </c>
      <c r="O86" s="68" t="s">
        <v>822</v>
      </c>
      <c r="P86" s="2" t="str">
        <f>VLOOKUP(A86,'[3]2023'!$A$6:$AN$112,40,FALSE)</f>
        <v>Returned</v>
      </c>
      <c r="Q86" s="2">
        <v>206</v>
      </c>
      <c r="S86" s="1" t="str">
        <f>VLOOKUP(Q86,[4]Sheet1!$A$4:$C$238,3,FALSE)</f>
        <v>YES</v>
      </c>
      <c r="U86" s="1" t="str">
        <f>VLOOKUP(Q86,[5]Sheet1!$A$4:$C$237,3,FALSE)</f>
        <v>YES</v>
      </c>
      <c r="V86" s="7" t="s">
        <v>635</v>
      </c>
      <c r="W86" s="2" t="s">
        <v>839</v>
      </c>
      <c r="X86" s="2">
        <f>VLOOKUP(V86,'[6]CFR HEADERS'!$B$8:$HS$108,226,FALSE)</f>
        <v>0</v>
      </c>
      <c r="Z86" s="7" t="str">
        <f t="shared" si="3"/>
        <v>EE206</v>
      </c>
      <c r="AA86" s="67">
        <f>VLOOKUP($Q86,'[7]VAT 2023-24'!$R$6:$AD$103,2,FALSE)</f>
        <v>1</v>
      </c>
      <c r="AB86" s="67">
        <f>VLOOKUP($Q86,'[7]VAT 2023-24'!$R$6:$AD$103,3,FALSE)</f>
        <v>1</v>
      </c>
      <c r="AC86" s="67">
        <f>VLOOKUP($Q86,'[7]VAT 2023-24'!$R$6:$AD$103,4,FALSE)</f>
        <v>1</v>
      </c>
      <c r="AD86" s="67">
        <f>VLOOKUP($Q86,'[7]VAT 2023-24'!$R$6:$AD$103,5,FALSE)</f>
        <v>1</v>
      </c>
      <c r="AE86" s="67">
        <f>VLOOKUP($Q86,'[7]VAT 2023-24'!$R$6:$AD$103,6,FALSE)</f>
        <v>1</v>
      </c>
      <c r="AF86" s="67">
        <f>VLOOKUP($Q86,'[7]VAT 2023-24'!$R$6:$AD$103,7,FALSE)</f>
        <v>1</v>
      </c>
      <c r="AG86" s="67">
        <f>VLOOKUP($Q86,'[7]VAT 2023-24'!$R$6:$AD$103,8,FALSE)</f>
        <v>1</v>
      </c>
      <c r="AH86" s="67">
        <f>VLOOKUP($Q86,'[7]VAT 2023-24'!$R$6:$AD$103,9,FALSE)</f>
        <v>1</v>
      </c>
      <c r="AI86" s="67">
        <f>VLOOKUP($Q86,'[7]VAT 2023-24'!$R$6:$AD$103,10,FALSE)</f>
        <v>1</v>
      </c>
      <c r="AJ86" s="67">
        <f>VLOOKUP($Q86,'[7]VAT 2023-24'!$R$6:$AD$103,11,FALSE)</f>
        <v>1</v>
      </c>
      <c r="AK86" s="67" t="str">
        <f>VLOOKUP($Q86,'[7]VAT 2023-24'!$R$6:$AD$103,12,FALSE)</f>
        <v/>
      </c>
      <c r="AL86" s="67" t="str">
        <f>VLOOKUP($Q86,'[7]VAT 2023-24'!$R$6:$AD$103,13,FALSE)</f>
        <v/>
      </c>
      <c r="AM86" s="45"/>
      <c r="AN86" s="65" t="s">
        <v>156</v>
      </c>
      <c r="AO86" s="43"/>
      <c r="AP86" s="1" t="e">
        <f>VLOOKUP(AN86,#REF!,5,FALSE)</f>
        <v>#REF!</v>
      </c>
      <c r="AQ86" s="1" t="e">
        <f>VLOOKUP(AO86,#REF!,5,FALSE)</f>
        <v>#REF!</v>
      </c>
      <c r="AR86" s="1"/>
      <c r="AS86" t="str">
        <f>VLOOKUP(Z86,'[8]List of Schools for 22.23'!$A$3:$J$62,10,FALSE)</f>
        <v>YES</v>
      </c>
    </row>
    <row r="87" spans="1:45" x14ac:dyDescent="0.25">
      <c r="A87" s="2">
        <v>208</v>
      </c>
      <c r="B87" s="13" t="s">
        <v>525</v>
      </c>
      <c r="C87" s="1" t="s">
        <v>158</v>
      </c>
      <c r="D87" s="1" t="s">
        <v>159</v>
      </c>
      <c r="E87" s="2">
        <v>208</v>
      </c>
      <c r="F87" t="e">
        <v>#N/A</v>
      </c>
      <c r="G87" t="e">
        <f>VLOOKUP(C87,'[1]Returns 2023'!$B$11:$AV$112,47,FALSE)</f>
        <v>#N/A</v>
      </c>
      <c r="K87" s="19" t="e">
        <v>#N/A</v>
      </c>
      <c r="L87" s="19" t="e">
        <f>VLOOKUP(C87,[2]Schools!$A$8:$AK$109,37,FALSE)</f>
        <v>#N/A</v>
      </c>
      <c r="N87" s="66" t="e">
        <v>#N/A</v>
      </c>
      <c r="O87" s="68" t="e">
        <v>#N/A</v>
      </c>
      <c r="P87" s="2" t="e">
        <f>VLOOKUP(A87,'[3]2023'!$A$6:$AN$112,40,FALSE)</f>
        <v>#N/A</v>
      </c>
      <c r="Q87" s="2">
        <v>208</v>
      </c>
      <c r="S87" s="1" t="str">
        <f>VLOOKUP(Q87,[4]Sheet1!$A$4:$C$238,3,FALSE)</f>
        <v>YES</v>
      </c>
      <c r="U87" s="1" t="str">
        <f>VLOOKUP(Q87,[5]Sheet1!$A$4:$C$237,3,FALSE)</f>
        <v>YES</v>
      </c>
      <c r="V87" s="7" t="s">
        <v>636</v>
      </c>
      <c r="W87" s="2" t="e">
        <v>#N/A</v>
      </c>
      <c r="X87" s="2" t="e">
        <f>VLOOKUP(V87,'[6]CFR HEADERS'!$B$8:$HS$108,226,FALSE)</f>
        <v>#N/A</v>
      </c>
      <c r="Z87" s="7" t="str">
        <f t="shared" si="3"/>
        <v>EE208</v>
      </c>
      <c r="AA87" s="67" t="e">
        <f>VLOOKUP($Q87,'[7]VAT 2023-24'!$R$6:$AD$103,2,FALSE)</f>
        <v>#N/A</v>
      </c>
      <c r="AB87" s="67" t="e">
        <f>VLOOKUP($Q87,'[7]VAT 2023-24'!$R$6:$AD$103,3,FALSE)</f>
        <v>#N/A</v>
      </c>
      <c r="AC87" s="67" t="e">
        <f>VLOOKUP($Q87,'[7]VAT 2023-24'!$R$6:$AD$103,4,FALSE)</f>
        <v>#N/A</v>
      </c>
      <c r="AD87" s="67" t="e">
        <f>VLOOKUP($Q87,'[7]VAT 2023-24'!$R$6:$AD$103,5,FALSE)</f>
        <v>#N/A</v>
      </c>
      <c r="AE87" s="67" t="e">
        <f>VLOOKUP($Q87,'[7]VAT 2023-24'!$R$6:$AD$103,6,FALSE)</f>
        <v>#N/A</v>
      </c>
      <c r="AF87" s="67" t="e">
        <f>VLOOKUP($Q87,'[7]VAT 2023-24'!$R$6:$AD$103,7,FALSE)</f>
        <v>#N/A</v>
      </c>
      <c r="AG87" s="67" t="e">
        <f>VLOOKUP($Q87,'[7]VAT 2023-24'!$R$6:$AD$103,8,FALSE)</f>
        <v>#N/A</v>
      </c>
      <c r="AH87" s="67" t="e">
        <f>VLOOKUP($Q87,'[7]VAT 2023-24'!$R$6:$AD$103,9,FALSE)</f>
        <v>#N/A</v>
      </c>
      <c r="AI87" s="67" t="e">
        <f>VLOOKUP($Q87,'[7]VAT 2023-24'!$R$6:$AD$103,10,FALSE)</f>
        <v>#N/A</v>
      </c>
      <c r="AJ87" s="67" t="e">
        <f>VLOOKUP($Q87,'[7]VAT 2023-24'!$R$6:$AD$103,11,FALSE)</f>
        <v>#N/A</v>
      </c>
      <c r="AK87" s="67" t="e">
        <f>VLOOKUP($Q87,'[7]VAT 2023-24'!$R$6:$AD$103,12,FALSE)</f>
        <v>#N/A</v>
      </c>
      <c r="AL87" s="67" t="e">
        <f>VLOOKUP($Q87,'[7]VAT 2023-24'!$R$6:$AD$103,13,FALSE)</f>
        <v>#N/A</v>
      </c>
      <c r="AM87" s="45"/>
      <c r="AN87" s="65" t="s">
        <v>158</v>
      </c>
      <c r="AO87" s="43"/>
      <c r="AP87" s="1" t="e">
        <f>VLOOKUP(AN87,#REF!,5,FALSE)</f>
        <v>#REF!</v>
      </c>
      <c r="AQ87" s="1" t="e">
        <f>VLOOKUP(AO87,#REF!,5,FALSE)</f>
        <v>#REF!</v>
      </c>
      <c r="AR87" s="1"/>
      <c r="AS87" t="e">
        <f>VLOOKUP(Z87,'[8]List of Schools for 22.23'!$A$3:$J$62,10,FALSE)</f>
        <v>#N/A</v>
      </c>
    </row>
    <row r="88" spans="1:45" x14ac:dyDescent="0.25">
      <c r="A88" s="2">
        <v>211</v>
      </c>
      <c r="B88" s="13" t="s">
        <v>525</v>
      </c>
      <c r="C88" s="1" t="s">
        <v>160</v>
      </c>
      <c r="D88" s="1" t="s">
        <v>161</v>
      </c>
      <c r="E88" s="2">
        <v>211</v>
      </c>
      <c r="F88" t="s">
        <v>837</v>
      </c>
      <c r="G88" t="str">
        <f>VLOOKUP(C88,'[1]Returns 2023'!$B$11:$AV$112,47,FALSE)</f>
        <v>Successful</v>
      </c>
      <c r="K88" s="19" t="s">
        <v>822</v>
      </c>
      <c r="L88" s="19" t="str">
        <f>VLOOKUP(C88,[2]Schools!$A$8:$AK$109,37,FALSE)</f>
        <v>Returned</v>
      </c>
      <c r="N88" s="66">
        <v>0</v>
      </c>
      <c r="O88" s="68" t="s">
        <v>822</v>
      </c>
      <c r="P88" s="2" t="str">
        <f>VLOOKUP(A88,'[3]2023'!$A$6:$AN$112,40,FALSE)</f>
        <v>Returned</v>
      </c>
      <c r="Q88" s="2">
        <v>211</v>
      </c>
      <c r="S88" s="1" t="str">
        <f>VLOOKUP(Q88,[4]Sheet1!$A$4:$C$238,3,FALSE)</f>
        <v>YES</v>
      </c>
      <c r="U88" s="1" t="str">
        <f>VLOOKUP(Q88,[5]Sheet1!$A$4:$C$237,3,FALSE)</f>
        <v>YES</v>
      </c>
      <c r="V88" s="7" t="s">
        <v>637</v>
      </c>
      <c r="W88" s="2">
        <v>0</v>
      </c>
      <c r="X88" s="2">
        <f>VLOOKUP(V88,'[6]CFR HEADERS'!$B$8:$HS$108,226,FALSE)</f>
        <v>0</v>
      </c>
      <c r="Z88" s="7" t="str">
        <f t="shared" si="3"/>
        <v>EE211</v>
      </c>
      <c r="AA88" s="67">
        <f>VLOOKUP($Q88,'[7]VAT 2023-24'!$R$6:$AD$103,2,FALSE)</f>
        <v>1</v>
      </c>
      <c r="AB88" s="67">
        <f>VLOOKUP($Q88,'[7]VAT 2023-24'!$R$6:$AD$103,3,FALSE)</f>
        <v>1</v>
      </c>
      <c r="AC88" s="67">
        <f>VLOOKUP($Q88,'[7]VAT 2023-24'!$R$6:$AD$103,4,FALSE)</f>
        <v>1</v>
      </c>
      <c r="AD88" s="67">
        <f>VLOOKUP($Q88,'[7]VAT 2023-24'!$R$6:$AD$103,5,FALSE)</f>
        <v>1</v>
      </c>
      <c r="AE88" s="67">
        <f>VLOOKUP($Q88,'[7]VAT 2023-24'!$R$6:$AD$103,6,FALSE)</f>
        <v>1</v>
      </c>
      <c r="AF88" s="67">
        <f>VLOOKUP($Q88,'[7]VAT 2023-24'!$R$6:$AD$103,7,FALSE)</f>
        <v>1</v>
      </c>
      <c r="AG88" s="67">
        <f>VLOOKUP($Q88,'[7]VAT 2023-24'!$R$6:$AD$103,8,FALSE)</f>
        <v>1</v>
      </c>
      <c r="AH88" s="67">
        <f>VLOOKUP($Q88,'[7]VAT 2023-24'!$R$6:$AD$103,9,FALSE)</f>
        <v>1</v>
      </c>
      <c r="AI88" s="67">
        <f>VLOOKUP($Q88,'[7]VAT 2023-24'!$R$6:$AD$103,10,FALSE)</f>
        <v>1</v>
      </c>
      <c r="AJ88" s="67">
        <f>VLOOKUP($Q88,'[7]VAT 2023-24'!$R$6:$AD$103,11,FALSE)</f>
        <v>1</v>
      </c>
      <c r="AK88" s="67" t="str">
        <f>VLOOKUP($Q88,'[7]VAT 2023-24'!$R$6:$AD$103,12,FALSE)</f>
        <v/>
      </c>
      <c r="AL88" s="67" t="str">
        <f>VLOOKUP($Q88,'[7]VAT 2023-24'!$R$6:$AD$103,13,FALSE)</f>
        <v/>
      </c>
      <c r="AM88" s="45"/>
      <c r="AN88" s="65" t="s">
        <v>160</v>
      </c>
      <c r="AO88" s="43"/>
      <c r="AP88" s="1" t="e">
        <f>VLOOKUP(AN88,#REF!,5,FALSE)</f>
        <v>#REF!</v>
      </c>
      <c r="AQ88" s="1" t="e">
        <f>VLOOKUP(AO88,#REF!,5,FALSE)</f>
        <v>#REF!</v>
      </c>
      <c r="AR88" s="1"/>
      <c r="AS88" t="e">
        <f>VLOOKUP(Z88,'[8]List of Schools for 22.23'!$A$3:$J$62,10,FALSE)</f>
        <v>#N/A</v>
      </c>
    </row>
    <row r="89" spans="1:45" x14ac:dyDescent="0.25">
      <c r="A89" s="2">
        <v>216</v>
      </c>
      <c r="B89" s="13" t="s">
        <v>525</v>
      </c>
      <c r="C89" s="1" t="s">
        <v>162</v>
      </c>
      <c r="D89" s="1" t="s">
        <v>163</v>
      </c>
      <c r="E89" s="2">
        <v>216</v>
      </c>
      <c r="F89" t="s">
        <v>837</v>
      </c>
      <c r="G89" t="str">
        <f>VLOOKUP(C89,'[1]Returns 2023'!$B$11:$AV$112,47,FALSE)</f>
        <v>Successful</v>
      </c>
      <c r="K89" s="19" t="s">
        <v>822</v>
      </c>
      <c r="L89" s="19" t="str">
        <f>VLOOKUP(C89,[2]Schools!$A$8:$AK$109,37,FALSE)</f>
        <v>Returned</v>
      </c>
      <c r="N89" s="66" t="s">
        <v>822</v>
      </c>
      <c r="O89" s="66" t="s">
        <v>822</v>
      </c>
      <c r="P89" s="2" t="str">
        <f>VLOOKUP(A89,'[3]2023'!$A$6:$AN$112,40,FALSE)</f>
        <v>Returned</v>
      </c>
      <c r="Q89" s="2">
        <v>216</v>
      </c>
      <c r="S89" s="1" t="str">
        <f>VLOOKUP(Q89,[4]Sheet1!$A$4:$C$238,3,FALSE)</f>
        <v>YES</v>
      </c>
      <c r="U89" s="1" t="str">
        <f>VLOOKUP(Q89,[5]Sheet1!$A$4:$C$237,3,FALSE)</f>
        <v>YES</v>
      </c>
      <c r="V89" s="7" t="s">
        <v>638</v>
      </c>
      <c r="W89" s="2" t="s">
        <v>839</v>
      </c>
      <c r="X89" s="2">
        <f>VLOOKUP(V89,'[6]CFR HEADERS'!$B$8:$HS$108,226,FALSE)</f>
        <v>0</v>
      </c>
      <c r="Z89" s="7" t="str">
        <f t="shared" si="3"/>
        <v>EE216</v>
      </c>
      <c r="AA89" s="67">
        <f>VLOOKUP($Q89,'[7]VAT 2023-24'!$R$6:$AD$103,2,FALSE)</f>
        <v>1</v>
      </c>
      <c r="AB89" s="67">
        <f>VLOOKUP($Q89,'[7]VAT 2023-24'!$R$6:$AD$103,3,FALSE)</f>
        <v>1</v>
      </c>
      <c r="AC89" s="67">
        <f>VLOOKUP($Q89,'[7]VAT 2023-24'!$R$6:$AD$103,4,FALSE)</f>
        <v>1</v>
      </c>
      <c r="AD89" s="67">
        <f>VLOOKUP($Q89,'[7]VAT 2023-24'!$R$6:$AD$103,5,FALSE)</f>
        <v>1</v>
      </c>
      <c r="AE89" s="67">
        <f>VLOOKUP($Q89,'[7]VAT 2023-24'!$R$6:$AD$103,6,FALSE)</f>
        <v>1</v>
      </c>
      <c r="AF89" s="67">
        <f>VLOOKUP($Q89,'[7]VAT 2023-24'!$R$6:$AD$103,7,FALSE)</f>
        <v>1</v>
      </c>
      <c r="AG89" s="67">
        <f>VLOOKUP($Q89,'[7]VAT 2023-24'!$R$6:$AD$103,8,FALSE)</f>
        <v>1</v>
      </c>
      <c r="AH89" s="67">
        <f>VLOOKUP($Q89,'[7]VAT 2023-24'!$R$6:$AD$103,9,FALSE)</f>
        <v>1</v>
      </c>
      <c r="AI89" s="67">
        <f>VLOOKUP($Q89,'[7]VAT 2023-24'!$R$6:$AD$103,10,FALSE)</f>
        <v>1</v>
      </c>
      <c r="AJ89" s="67">
        <f>VLOOKUP($Q89,'[7]VAT 2023-24'!$R$6:$AD$103,11,FALSE)</f>
        <v>1</v>
      </c>
      <c r="AK89" s="67" t="str">
        <f>VLOOKUP($Q89,'[7]VAT 2023-24'!$R$6:$AD$103,12,FALSE)</f>
        <v/>
      </c>
      <c r="AL89" s="67" t="str">
        <f>VLOOKUP($Q89,'[7]VAT 2023-24'!$R$6:$AD$103,13,FALSE)</f>
        <v/>
      </c>
      <c r="AM89" s="45"/>
      <c r="AN89" s="65" t="s">
        <v>162</v>
      </c>
      <c r="AO89" s="43"/>
      <c r="AP89" s="1" t="e">
        <f>VLOOKUP(AN89,#REF!,5,FALSE)</f>
        <v>#REF!</v>
      </c>
      <c r="AQ89" s="1" t="e">
        <f>VLOOKUP(AO89,#REF!,5,FALSE)</f>
        <v>#REF!</v>
      </c>
      <c r="AR89" s="1"/>
      <c r="AS89" t="str">
        <f>VLOOKUP(Z89,'[8]List of Schools for 22.23'!$A$3:$J$62,10,FALSE)</f>
        <v>YES</v>
      </c>
    </row>
    <row r="90" spans="1:45" x14ac:dyDescent="0.25">
      <c r="A90" s="2">
        <v>217</v>
      </c>
      <c r="B90" s="13" t="s">
        <v>525</v>
      </c>
      <c r="C90" s="1" t="s">
        <v>164</v>
      </c>
      <c r="D90" s="1" t="s">
        <v>165</v>
      </c>
      <c r="E90" s="2">
        <v>217</v>
      </c>
      <c r="F90" t="e">
        <v>#N/A</v>
      </c>
      <c r="G90" t="e">
        <f>VLOOKUP(C90,'[1]Returns 2023'!$B$11:$AV$112,47,FALSE)</f>
        <v>#N/A</v>
      </c>
      <c r="K90" s="19" t="e">
        <v>#N/A</v>
      </c>
      <c r="L90" s="19" t="e">
        <f>VLOOKUP(C90,[2]Schools!$A$8:$AK$109,37,FALSE)</f>
        <v>#N/A</v>
      </c>
      <c r="N90" s="66" t="e">
        <v>#N/A</v>
      </c>
      <c r="O90" s="68" t="e">
        <v>#N/A</v>
      </c>
      <c r="P90" s="2" t="e">
        <f>VLOOKUP(A90,'[3]2023'!$A$6:$AN$112,40,FALSE)</f>
        <v>#N/A</v>
      </c>
      <c r="Q90" s="2">
        <v>217</v>
      </c>
      <c r="S90" s="1" t="str">
        <f>VLOOKUP(Q90,[4]Sheet1!$A$4:$C$238,3,FALSE)</f>
        <v>YES</v>
      </c>
      <c r="U90" s="1">
        <f>VLOOKUP(Q90,[5]Sheet1!$A$4:$C$237,3,FALSE)</f>
        <v>0</v>
      </c>
      <c r="V90" s="7" t="s">
        <v>639</v>
      </c>
      <c r="W90" s="2" t="e">
        <v>#N/A</v>
      </c>
      <c r="X90" s="2" t="e">
        <f>VLOOKUP(V90,'[6]CFR HEADERS'!$B$8:$HS$108,226,FALSE)</f>
        <v>#N/A</v>
      </c>
      <c r="Z90" s="7" t="str">
        <f t="shared" si="3"/>
        <v>EE217</v>
      </c>
      <c r="AA90" s="67" t="e">
        <f>VLOOKUP($Q90,'[7]VAT 2023-24'!$R$6:$AD$103,2,FALSE)</f>
        <v>#N/A</v>
      </c>
      <c r="AB90" s="67" t="e">
        <f>VLOOKUP($Q90,'[7]VAT 2023-24'!$R$6:$AD$103,3,FALSE)</f>
        <v>#N/A</v>
      </c>
      <c r="AC90" s="67" t="e">
        <f>VLOOKUP($Q90,'[7]VAT 2023-24'!$R$6:$AD$103,4,FALSE)</f>
        <v>#N/A</v>
      </c>
      <c r="AD90" s="67" t="e">
        <f>VLOOKUP($Q90,'[7]VAT 2023-24'!$R$6:$AD$103,5,FALSE)</f>
        <v>#N/A</v>
      </c>
      <c r="AE90" s="67" t="e">
        <f>VLOOKUP($Q90,'[7]VAT 2023-24'!$R$6:$AD$103,6,FALSE)</f>
        <v>#N/A</v>
      </c>
      <c r="AF90" s="67" t="e">
        <f>VLOOKUP($Q90,'[7]VAT 2023-24'!$R$6:$AD$103,7,FALSE)</f>
        <v>#N/A</v>
      </c>
      <c r="AG90" s="67" t="e">
        <f>VLOOKUP($Q90,'[7]VAT 2023-24'!$R$6:$AD$103,8,FALSE)</f>
        <v>#N/A</v>
      </c>
      <c r="AH90" s="67" t="e">
        <f>VLOOKUP($Q90,'[7]VAT 2023-24'!$R$6:$AD$103,9,FALSE)</f>
        <v>#N/A</v>
      </c>
      <c r="AI90" s="67" t="e">
        <f>VLOOKUP($Q90,'[7]VAT 2023-24'!$R$6:$AD$103,10,FALSE)</f>
        <v>#N/A</v>
      </c>
      <c r="AJ90" s="67" t="e">
        <f>VLOOKUP($Q90,'[7]VAT 2023-24'!$R$6:$AD$103,11,FALSE)</f>
        <v>#N/A</v>
      </c>
      <c r="AK90" s="67" t="e">
        <f>VLOOKUP($Q90,'[7]VAT 2023-24'!$R$6:$AD$103,12,FALSE)</f>
        <v>#N/A</v>
      </c>
      <c r="AL90" s="67" t="e">
        <f>VLOOKUP($Q90,'[7]VAT 2023-24'!$R$6:$AD$103,13,FALSE)</f>
        <v>#N/A</v>
      </c>
      <c r="AM90" s="45"/>
      <c r="AN90" s="65" t="s">
        <v>164</v>
      </c>
      <c r="AO90" s="43"/>
      <c r="AP90" s="1" t="e">
        <f>VLOOKUP(AN90,#REF!,5,FALSE)</f>
        <v>#REF!</v>
      </c>
      <c r="AQ90" s="1" t="e">
        <f>VLOOKUP(AO90,#REF!,5,FALSE)</f>
        <v>#REF!</v>
      </c>
      <c r="AR90" s="1"/>
      <c r="AS90" t="e">
        <f>VLOOKUP(Z90,'[8]List of Schools for 22.23'!$A$3:$J$62,10,FALSE)</f>
        <v>#N/A</v>
      </c>
    </row>
    <row r="91" spans="1:45" x14ac:dyDescent="0.25">
      <c r="A91" s="2">
        <v>219</v>
      </c>
      <c r="B91" s="13" t="s">
        <v>525</v>
      </c>
      <c r="C91" s="1" t="s">
        <v>166</v>
      </c>
      <c r="D91" s="1" t="s">
        <v>167</v>
      </c>
      <c r="E91" s="2">
        <v>219</v>
      </c>
      <c r="F91" t="e">
        <v>#N/A</v>
      </c>
      <c r="G91" t="e">
        <f>VLOOKUP(C91,'[1]Returns 2023'!$B$11:$AV$112,47,FALSE)</f>
        <v>#N/A</v>
      </c>
      <c r="K91" s="19" t="e">
        <v>#N/A</v>
      </c>
      <c r="L91" s="19" t="e">
        <f>VLOOKUP(C91,[2]Schools!$A$8:$AK$109,37,FALSE)</f>
        <v>#N/A</v>
      </c>
      <c r="N91" s="66" t="e">
        <v>#N/A</v>
      </c>
      <c r="O91" s="68" t="e">
        <v>#N/A</v>
      </c>
      <c r="P91" s="2" t="e">
        <f>VLOOKUP(A91,'[3]2023'!$A$6:$AN$112,40,FALSE)</f>
        <v>#N/A</v>
      </c>
      <c r="Q91" s="2">
        <v>219</v>
      </c>
      <c r="S91" s="1" t="str">
        <f>VLOOKUP(Q91,[4]Sheet1!$A$4:$C$238,3,FALSE)</f>
        <v>YES</v>
      </c>
      <c r="U91" s="1" t="str">
        <f>VLOOKUP(Q91,[5]Sheet1!$A$4:$C$237,3,FALSE)</f>
        <v>YES</v>
      </c>
      <c r="V91" s="7" t="s">
        <v>640</v>
      </c>
      <c r="W91" s="2" t="e">
        <v>#N/A</v>
      </c>
      <c r="X91" s="2" t="e">
        <f>VLOOKUP(V91,'[6]CFR HEADERS'!$B$8:$HS$108,226,FALSE)</f>
        <v>#N/A</v>
      </c>
      <c r="Z91" s="7" t="str">
        <f t="shared" si="3"/>
        <v>EE219</v>
      </c>
      <c r="AA91" s="67" t="e">
        <f>VLOOKUP($Q91,'[7]VAT 2023-24'!$R$6:$AD$103,2,FALSE)</f>
        <v>#N/A</v>
      </c>
      <c r="AB91" s="67" t="e">
        <f>VLOOKUP($Q91,'[7]VAT 2023-24'!$R$6:$AD$103,3,FALSE)</f>
        <v>#N/A</v>
      </c>
      <c r="AC91" s="67" t="e">
        <f>VLOOKUP($Q91,'[7]VAT 2023-24'!$R$6:$AD$103,4,FALSE)</f>
        <v>#N/A</v>
      </c>
      <c r="AD91" s="67" t="e">
        <f>VLOOKUP($Q91,'[7]VAT 2023-24'!$R$6:$AD$103,5,FALSE)</f>
        <v>#N/A</v>
      </c>
      <c r="AE91" s="67" t="e">
        <f>VLOOKUP($Q91,'[7]VAT 2023-24'!$R$6:$AD$103,6,FALSE)</f>
        <v>#N/A</v>
      </c>
      <c r="AF91" s="67" t="e">
        <f>VLOOKUP($Q91,'[7]VAT 2023-24'!$R$6:$AD$103,7,FALSE)</f>
        <v>#N/A</v>
      </c>
      <c r="AG91" s="67" t="e">
        <f>VLOOKUP($Q91,'[7]VAT 2023-24'!$R$6:$AD$103,8,FALSE)</f>
        <v>#N/A</v>
      </c>
      <c r="AH91" s="67" t="e">
        <f>VLOOKUP($Q91,'[7]VAT 2023-24'!$R$6:$AD$103,9,FALSE)</f>
        <v>#N/A</v>
      </c>
      <c r="AI91" s="67" t="e">
        <f>VLOOKUP($Q91,'[7]VAT 2023-24'!$R$6:$AD$103,10,FALSE)</f>
        <v>#N/A</v>
      </c>
      <c r="AJ91" s="67" t="e">
        <f>VLOOKUP($Q91,'[7]VAT 2023-24'!$R$6:$AD$103,11,FALSE)</f>
        <v>#N/A</v>
      </c>
      <c r="AK91" s="67" t="e">
        <f>VLOOKUP($Q91,'[7]VAT 2023-24'!$R$6:$AD$103,12,FALSE)</f>
        <v>#N/A</v>
      </c>
      <c r="AL91" s="67" t="e">
        <f>VLOOKUP($Q91,'[7]VAT 2023-24'!$R$6:$AD$103,13,FALSE)</f>
        <v>#N/A</v>
      </c>
      <c r="AM91" s="45"/>
      <c r="AN91" s="65" t="s">
        <v>166</v>
      </c>
      <c r="AO91" s="43"/>
      <c r="AP91" s="1" t="e">
        <f>VLOOKUP(AN91,#REF!,5,FALSE)</f>
        <v>#REF!</v>
      </c>
      <c r="AQ91" s="1" t="e">
        <f>VLOOKUP(AO91,#REF!,5,FALSE)</f>
        <v>#REF!</v>
      </c>
      <c r="AR91" s="1"/>
      <c r="AS91" t="e">
        <f>VLOOKUP(Z91,'[8]List of Schools for 22.23'!$A$3:$J$62,10,FALSE)</f>
        <v>#N/A</v>
      </c>
    </row>
    <row r="92" spans="1:45" x14ac:dyDescent="0.25">
      <c r="A92" s="2">
        <v>220</v>
      </c>
      <c r="B92" s="13" t="s">
        <v>525</v>
      </c>
      <c r="C92" s="1" t="s">
        <v>168</v>
      </c>
      <c r="D92" s="1" t="s">
        <v>169</v>
      </c>
      <c r="E92" s="2">
        <v>220</v>
      </c>
      <c r="F92" t="s">
        <v>837</v>
      </c>
      <c r="G92" t="str">
        <f>VLOOKUP(C92,'[1]Returns 2023'!$B$11:$AV$112,47,FALSE)</f>
        <v>Successful</v>
      </c>
      <c r="K92" s="19" t="s">
        <v>822</v>
      </c>
      <c r="L92" s="19" t="str">
        <f>VLOOKUP(C92,[2]Schools!$A$8:$AK$109,37,FALSE)</f>
        <v>Returned</v>
      </c>
      <c r="N92" s="66" t="s">
        <v>822</v>
      </c>
      <c r="O92" s="68" t="s">
        <v>822</v>
      </c>
      <c r="P92" s="2" t="str">
        <f>VLOOKUP(A92,'[3]2023'!$A$6:$AN$112,40,FALSE)</f>
        <v>Returned</v>
      </c>
      <c r="Q92" s="2">
        <v>220</v>
      </c>
      <c r="S92" s="1" t="str">
        <f>VLOOKUP(Q92,[4]Sheet1!$A$4:$C$238,3,FALSE)</f>
        <v>YES</v>
      </c>
      <c r="U92" s="1" t="str">
        <f>VLOOKUP(Q92,[5]Sheet1!$A$4:$C$237,3,FALSE)</f>
        <v>YES</v>
      </c>
      <c r="V92" s="7" t="s">
        <v>641</v>
      </c>
      <c r="W92" s="2" t="s">
        <v>839</v>
      </c>
      <c r="X92" s="2">
        <f>VLOOKUP(V92,'[6]CFR HEADERS'!$B$8:$HS$108,226,FALSE)</f>
        <v>0</v>
      </c>
      <c r="Z92" s="7" t="str">
        <f t="shared" si="3"/>
        <v>EE220</v>
      </c>
      <c r="AA92" s="67">
        <f>VLOOKUP($Q92,'[7]VAT 2023-24'!$R$6:$AD$103,2,FALSE)</f>
        <v>1</v>
      </c>
      <c r="AB92" s="67">
        <f>VLOOKUP($Q92,'[7]VAT 2023-24'!$R$6:$AD$103,3,FALSE)</f>
        <v>1</v>
      </c>
      <c r="AC92" s="67">
        <f>VLOOKUP($Q92,'[7]VAT 2023-24'!$R$6:$AD$103,4,FALSE)</f>
        <v>1</v>
      </c>
      <c r="AD92" s="67">
        <f>VLOOKUP($Q92,'[7]VAT 2023-24'!$R$6:$AD$103,5,FALSE)</f>
        <v>1</v>
      </c>
      <c r="AE92" s="67">
        <f>VLOOKUP($Q92,'[7]VAT 2023-24'!$R$6:$AD$103,6,FALSE)</f>
        <v>1</v>
      </c>
      <c r="AF92" s="67">
        <f>VLOOKUP($Q92,'[7]VAT 2023-24'!$R$6:$AD$103,7,FALSE)</f>
        <v>1</v>
      </c>
      <c r="AG92" s="67">
        <f>VLOOKUP($Q92,'[7]VAT 2023-24'!$R$6:$AD$103,8,FALSE)</f>
        <v>1</v>
      </c>
      <c r="AH92" s="67">
        <f>VLOOKUP($Q92,'[7]VAT 2023-24'!$R$6:$AD$103,9,FALSE)</f>
        <v>1</v>
      </c>
      <c r="AI92" s="67">
        <f>VLOOKUP($Q92,'[7]VAT 2023-24'!$R$6:$AD$103,10,FALSE)</f>
        <v>1</v>
      </c>
      <c r="AJ92" s="67">
        <f>VLOOKUP($Q92,'[7]VAT 2023-24'!$R$6:$AD$103,11,FALSE)</f>
        <v>1</v>
      </c>
      <c r="AK92" s="67" t="str">
        <f>VLOOKUP($Q92,'[7]VAT 2023-24'!$R$6:$AD$103,12,FALSE)</f>
        <v/>
      </c>
      <c r="AL92" s="67" t="str">
        <f>VLOOKUP($Q92,'[7]VAT 2023-24'!$R$6:$AD$103,13,FALSE)</f>
        <v/>
      </c>
      <c r="AM92" s="45"/>
      <c r="AN92" s="65" t="s">
        <v>168</v>
      </c>
      <c r="AO92" s="43"/>
      <c r="AP92" s="1" t="e">
        <f>VLOOKUP(AN92,#REF!,5,FALSE)</f>
        <v>#REF!</v>
      </c>
      <c r="AQ92" s="1" t="e">
        <f>VLOOKUP(AO92,#REF!,5,FALSE)</f>
        <v>#REF!</v>
      </c>
      <c r="AR92" s="1"/>
      <c r="AS92" t="e">
        <f>VLOOKUP(Z92,'[8]List of Schools for 22.23'!$A$3:$J$62,10,FALSE)</f>
        <v>#N/A</v>
      </c>
    </row>
    <row r="93" spans="1:45" x14ac:dyDescent="0.25">
      <c r="A93" s="2">
        <v>223</v>
      </c>
      <c r="B93" s="13" t="s">
        <v>525</v>
      </c>
      <c r="C93" s="1" t="s">
        <v>170</v>
      </c>
      <c r="D93" s="1" t="s">
        <v>171</v>
      </c>
      <c r="E93" s="2">
        <v>223</v>
      </c>
      <c r="F93" t="s">
        <v>837</v>
      </c>
      <c r="G93" t="str">
        <f>VLOOKUP(C93,'[1]Returns 2023'!$B$11:$AV$112,47,FALSE)</f>
        <v>Successful</v>
      </c>
      <c r="K93" s="19" t="s">
        <v>822</v>
      </c>
      <c r="L93" s="19" t="str">
        <f>VLOOKUP(C93,[2]Schools!$A$8:$AK$109,37,FALSE)</f>
        <v>Returned</v>
      </c>
      <c r="N93" s="66" t="s">
        <v>822</v>
      </c>
      <c r="O93" s="66" t="s">
        <v>822</v>
      </c>
      <c r="P93" s="2" t="str">
        <f>VLOOKUP(A93,'[3]2023'!$A$6:$AN$112,40,FALSE)</f>
        <v>Returned</v>
      </c>
      <c r="Q93" s="2">
        <v>223</v>
      </c>
      <c r="S93" s="1" t="str">
        <f>VLOOKUP(Q93,[4]Sheet1!$A$4:$C$238,3,FALSE)</f>
        <v>YES</v>
      </c>
      <c r="U93" s="1" t="str">
        <f>VLOOKUP(Q93,[5]Sheet1!$A$4:$C$237,3,FALSE)</f>
        <v>YES</v>
      </c>
      <c r="V93" s="7" t="s">
        <v>642</v>
      </c>
      <c r="W93" s="2" t="s">
        <v>839</v>
      </c>
      <c r="X93" s="2">
        <f>VLOOKUP(V93,'[6]CFR HEADERS'!$B$8:$HS$108,226,FALSE)</f>
        <v>0</v>
      </c>
      <c r="Z93" s="7" t="str">
        <f t="shared" si="3"/>
        <v>EE223</v>
      </c>
      <c r="AA93" s="67">
        <f>VLOOKUP($Q93,'[7]VAT 2023-24'!$R$6:$AD$103,2,FALSE)</f>
        <v>1</v>
      </c>
      <c r="AB93" s="67">
        <f>VLOOKUP($Q93,'[7]VAT 2023-24'!$R$6:$AD$103,3,FALSE)</f>
        <v>1</v>
      </c>
      <c r="AC93" s="67">
        <f>VLOOKUP($Q93,'[7]VAT 2023-24'!$R$6:$AD$103,4,FALSE)</f>
        <v>1</v>
      </c>
      <c r="AD93" s="67">
        <f>VLOOKUP($Q93,'[7]VAT 2023-24'!$R$6:$AD$103,5,FALSE)</f>
        <v>1</v>
      </c>
      <c r="AE93" s="67">
        <f>VLOOKUP($Q93,'[7]VAT 2023-24'!$R$6:$AD$103,6,FALSE)</f>
        <v>1</v>
      </c>
      <c r="AF93" s="67">
        <f>VLOOKUP($Q93,'[7]VAT 2023-24'!$R$6:$AD$103,7,FALSE)</f>
        <v>1</v>
      </c>
      <c r="AG93" s="67">
        <f>VLOOKUP($Q93,'[7]VAT 2023-24'!$R$6:$AD$103,8,FALSE)</f>
        <v>1</v>
      </c>
      <c r="AH93" s="67">
        <f>VLOOKUP($Q93,'[7]VAT 2023-24'!$R$6:$AD$103,9,FALSE)</f>
        <v>1</v>
      </c>
      <c r="AI93" s="67">
        <f>VLOOKUP($Q93,'[7]VAT 2023-24'!$R$6:$AD$103,10,FALSE)</f>
        <v>1</v>
      </c>
      <c r="AJ93" s="67">
        <f>VLOOKUP($Q93,'[7]VAT 2023-24'!$R$6:$AD$103,11,FALSE)</f>
        <v>1</v>
      </c>
      <c r="AK93" s="67" t="str">
        <f>VLOOKUP($Q93,'[7]VAT 2023-24'!$R$6:$AD$103,12,FALSE)</f>
        <v/>
      </c>
      <c r="AL93" s="67" t="str">
        <f>VLOOKUP($Q93,'[7]VAT 2023-24'!$R$6:$AD$103,13,FALSE)</f>
        <v/>
      </c>
      <c r="AM93" s="45"/>
      <c r="AN93" s="65" t="s">
        <v>170</v>
      </c>
      <c r="AO93" s="43"/>
      <c r="AP93" s="1" t="e">
        <f>VLOOKUP(AN93,#REF!,5,FALSE)</f>
        <v>#REF!</v>
      </c>
      <c r="AQ93" s="1" t="e">
        <f>VLOOKUP(AO93,#REF!,5,FALSE)</f>
        <v>#REF!</v>
      </c>
      <c r="AR93" s="1"/>
      <c r="AS93" t="str">
        <f>VLOOKUP(Z93,'[8]List of Schools for 22.23'!$A$3:$J$62,10,FALSE)</f>
        <v>YES</v>
      </c>
    </row>
    <row r="94" spans="1:45" x14ac:dyDescent="0.25">
      <c r="A94" s="2">
        <v>224</v>
      </c>
      <c r="B94" s="13" t="s">
        <v>525</v>
      </c>
      <c r="C94" s="1" t="s">
        <v>172</v>
      </c>
      <c r="D94" s="1" t="s">
        <v>173</v>
      </c>
      <c r="E94" s="2">
        <v>224</v>
      </c>
      <c r="F94" t="e">
        <v>#N/A</v>
      </c>
      <c r="G94" t="e">
        <f>VLOOKUP(C94,'[1]Returns 2023'!$B$11:$AV$112,47,FALSE)</f>
        <v>#N/A</v>
      </c>
      <c r="K94" s="19" t="e">
        <v>#N/A</v>
      </c>
      <c r="L94" s="19" t="e">
        <f>VLOOKUP(C94,[2]Schools!$A$8:$AK$109,37,FALSE)</f>
        <v>#N/A</v>
      </c>
      <c r="N94" s="66" t="s">
        <v>822</v>
      </c>
      <c r="O94" s="68" t="e">
        <v>#N/A</v>
      </c>
      <c r="P94" s="2" t="e">
        <f>VLOOKUP(A94,'[3]2023'!$A$6:$AN$112,40,FALSE)</f>
        <v>#N/A</v>
      </c>
      <c r="Q94" s="2">
        <v>224</v>
      </c>
      <c r="S94" s="1" t="str">
        <f>VLOOKUP(Q94,[4]Sheet1!$A$4:$C$238,3,FALSE)</f>
        <v>YES</v>
      </c>
      <c r="U94" s="1" t="str">
        <f>VLOOKUP(Q94,[5]Sheet1!$A$4:$C$237,3,FALSE)</f>
        <v>YES</v>
      </c>
      <c r="V94" s="7" t="s">
        <v>643</v>
      </c>
      <c r="W94" s="2">
        <v>0</v>
      </c>
      <c r="X94" s="2" t="e">
        <f>VLOOKUP(V94,'[6]CFR HEADERS'!$B$8:$HS$108,226,FALSE)</f>
        <v>#N/A</v>
      </c>
      <c r="Z94" s="7" t="str">
        <f t="shared" si="3"/>
        <v>EE224</v>
      </c>
      <c r="AA94" s="67" t="e">
        <f>VLOOKUP($Q94,'[7]VAT 2023-24'!$R$6:$AD$103,2,FALSE)</f>
        <v>#N/A</v>
      </c>
      <c r="AB94" s="67" t="e">
        <f>VLOOKUP($Q94,'[7]VAT 2023-24'!$R$6:$AD$103,3,FALSE)</f>
        <v>#N/A</v>
      </c>
      <c r="AC94" s="67" t="e">
        <f>VLOOKUP($Q94,'[7]VAT 2023-24'!$R$6:$AD$103,4,FALSE)</f>
        <v>#N/A</v>
      </c>
      <c r="AD94" s="67" t="e">
        <f>VLOOKUP($Q94,'[7]VAT 2023-24'!$R$6:$AD$103,5,FALSE)</f>
        <v>#N/A</v>
      </c>
      <c r="AE94" s="67" t="e">
        <f>VLOOKUP($Q94,'[7]VAT 2023-24'!$R$6:$AD$103,6,FALSE)</f>
        <v>#N/A</v>
      </c>
      <c r="AF94" s="67" t="e">
        <f>VLOOKUP($Q94,'[7]VAT 2023-24'!$R$6:$AD$103,7,FALSE)</f>
        <v>#N/A</v>
      </c>
      <c r="AG94" s="67" t="e">
        <f>VLOOKUP($Q94,'[7]VAT 2023-24'!$R$6:$AD$103,8,FALSE)</f>
        <v>#N/A</v>
      </c>
      <c r="AH94" s="67" t="e">
        <f>VLOOKUP($Q94,'[7]VAT 2023-24'!$R$6:$AD$103,9,FALSE)</f>
        <v>#N/A</v>
      </c>
      <c r="AI94" s="67" t="e">
        <f>VLOOKUP($Q94,'[7]VAT 2023-24'!$R$6:$AD$103,10,FALSE)</f>
        <v>#N/A</v>
      </c>
      <c r="AJ94" s="67" t="e">
        <f>VLOOKUP($Q94,'[7]VAT 2023-24'!$R$6:$AD$103,11,FALSE)</f>
        <v>#N/A</v>
      </c>
      <c r="AK94" s="67" t="e">
        <f>VLOOKUP($Q94,'[7]VAT 2023-24'!$R$6:$AD$103,12,FALSE)</f>
        <v>#N/A</v>
      </c>
      <c r="AL94" s="67" t="e">
        <f>VLOOKUP($Q94,'[7]VAT 2023-24'!$R$6:$AD$103,13,FALSE)</f>
        <v>#N/A</v>
      </c>
      <c r="AM94" s="45"/>
      <c r="AN94" s="65" t="s">
        <v>172</v>
      </c>
      <c r="AO94" s="43"/>
      <c r="AP94" s="1" t="e">
        <f>VLOOKUP(AN94,#REF!,5,FALSE)</f>
        <v>#REF!</v>
      </c>
      <c r="AQ94" s="1" t="e">
        <f>VLOOKUP(AO94,#REF!,5,FALSE)</f>
        <v>#REF!</v>
      </c>
      <c r="AR94" s="1"/>
      <c r="AS94" t="e">
        <f>VLOOKUP(Z94,'[8]List of Schools for 22.23'!$A$3:$J$62,10,FALSE)</f>
        <v>#N/A</v>
      </c>
    </row>
    <row r="95" spans="1:45" x14ac:dyDescent="0.25">
      <c r="A95" s="2">
        <v>225</v>
      </c>
      <c r="B95" s="13" t="s">
        <v>525</v>
      </c>
      <c r="C95" s="1" t="s">
        <v>174</v>
      </c>
      <c r="D95" s="1" t="s">
        <v>175</v>
      </c>
      <c r="E95" s="2">
        <v>225</v>
      </c>
      <c r="F95" t="e">
        <v>#N/A</v>
      </c>
      <c r="G95" t="e">
        <f>VLOOKUP(C95,'[1]Returns 2023'!$B$11:$AV$112,47,FALSE)</f>
        <v>#N/A</v>
      </c>
      <c r="K95" s="19" t="e">
        <v>#N/A</v>
      </c>
      <c r="L95" s="19" t="e">
        <f>VLOOKUP(C95,[2]Schools!$A$8:$AK$109,37,FALSE)</f>
        <v>#N/A</v>
      </c>
      <c r="N95" s="66" t="e">
        <v>#N/A</v>
      </c>
      <c r="O95" s="68" t="e">
        <v>#N/A</v>
      </c>
      <c r="P95" s="2" t="e">
        <f>VLOOKUP(A95,'[3]2023'!$A$6:$AN$112,40,FALSE)</f>
        <v>#N/A</v>
      </c>
      <c r="Q95" s="2">
        <v>225</v>
      </c>
      <c r="S95" s="1" t="str">
        <f>VLOOKUP(Q95,[4]Sheet1!$A$4:$C$238,3,FALSE)</f>
        <v>YES</v>
      </c>
      <c r="U95" s="1">
        <f>VLOOKUP(Q95,[5]Sheet1!$A$4:$C$237,3,FALSE)</f>
        <v>0</v>
      </c>
      <c r="V95" s="7" t="s">
        <v>644</v>
      </c>
      <c r="W95" s="2" t="e">
        <v>#N/A</v>
      </c>
      <c r="X95" s="2" t="e">
        <f>VLOOKUP(V95,'[6]CFR HEADERS'!$B$8:$HS$108,226,FALSE)</f>
        <v>#N/A</v>
      </c>
      <c r="Z95" s="7" t="str">
        <f t="shared" si="3"/>
        <v>EE225</v>
      </c>
      <c r="AA95" s="67" t="e">
        <f>VLOOKUP($Q95,'[7]VAT 2023-24'!$R$6:$AD$103,2,FALSE)</f>
        <v>#N/A</v>
      </c>
      <c r="AB95" s="67" t="e">
        <f>VLOOKUP($Q95,'[7]VAT 2023-24'!$R$6:$AD$103,3,FALSE)</f>
        <v>#N/A</v>
      </c>
      <c r="AC95" s="67" t="e">
        <f>VLOOKUP($Q95,'[7]VAT 2023-24'!$R$6:$AD$103,4,FALSE)</f>
        <v>#N/A</v>
      </c>
      <c r="AD95" s="67" t="e">
        <f>VLOOKUP($Q95,'[7]VAT 2023-24'!$R$6:$AD$103,5,FALSE)</f>
        <v>#N/A</v>
      </c>
      <c r="AE95" s="67" t="e">
        <f>VLOOKUP($Q95,'[7]VAT 2023-24'!$R$6:$AD$103,6,FALSE)</f>
        <v>#N/A</v>
      </c>
      <c r="AF95" s="67" t="e">
        <f>VLOOKUP($Q95,'[7]VAT 2023-24'!$R$6:$AD$103,7,FALSE)</f>
        <v>#N/A</v>
      </c>
      <c r="AG95" s="67" t="e">
        <f>VLOOKUP($Q95,'[7]VAT 2023-24'!$R$6:$AD$103,8,FALSE)</f>
        <v>#N/A</v>
      </c>
      <c r="AH95" s="67" t="e">
        <f>VLOOKUP($Q95,'[7]VAT 2023-24'!$R$6:$AD$103,9,FALSE)</f>
        <v>#N/A</v>
      </c>
      <c r="AI95" s="67" t="e">
        <f>VLOOKUP($Q95,'[7]VAT 2023-24'!$R$6:$AD$103,10,FALSE)</f>
        <v>#N/A</v>
      </c>
      <c r="AJ95" s="67" t="e">
        <f>VLOOKUP($Q95,'[7]VAT 2023-24'!$R$6:$AD$103,11,FALSE)</f>
        <v>#N/A</v>
      </c>
      <c r="AK95" s="67" t="e">
        <f>VLOOKUP($Q95,'[7]VAT 2023-24'!$R$6:$AD$103,12,FALSE)</f>
        <v>#N/A</v>
      </c>
      <c r="AL95" s="67" t="e">
        <f>VLOOKUP($Q95,'[7]VAT 2023-24'!$R$6:$AD$103,13,FALSE)</f>
        <v>#N/A</v>
      </c>
      <c r="AM95" s="45"/>
      <c r="AN95" s="65" t="s">
        <v>174</v>
      </c>
      <c r="AO95" s="43"/>
      <c r="AP95" s="1" t="e">
        <f>VLOOKUP(AN95,#REF!,5,FALSE)</f>
        <v>#REF!</v>
      </c>
      <c r="AQ95" s="1" t="e">
        <f>VLOOKUP(AO95,#REF!,5,FALSE)</f>
        <v>#REF!</v>
      </c>
      <c r="AR95" s="1"/>
      <c r="AS95" t="e">
        <f>VLOOKUP(Z95,'[8]List of Schools for 22.23'!$A$3:$J$62,10,FALSE)</f>
        <v>#N/A</v>
      </c>
    </row>
    <row r="96" spans="1:45" x14ac:dyDescent="0.25">
      <c r="A96" s="2">
        <v>228</v>
      </c>
      <c r="B96" s="13" t="s">
        <v>525</v>
      </c>
      <c r="C96" s="1" t="s">
        <v>176</v>
      </c>
      <c r="D96" s="1" t="s">
        <v>177</v>
      </c>
      <c r="E96" s="2">
        <v>228</v>
      </c>
      <c r="F96" t="e">
        <v>#N/A</v>
      </c>
      <c r="G96" t="e">
        <f>VLOOKUP(C96,'[1]Returns 2023'!$B$11:$AV$112,47,FALSE)</f>
        <v>#N/A</v>
      </c>
      <c r="K96" s="19" t="e">
        <v>#N/A</v>
      </c>
      <c r="L96" s="19" t="e">
        <f>VLOOKUP(C96,[2]Schools!$A$8:$AK$109,37,FALSE)</f>
        <v>#N/A</v>
      </c>
      <c r="N96" s="66" t="e">
        <v>#N/A</v>
      </c>
      <c r="O96" s="68" t="e">
        <v>#N/A</v>
      </c>
      <c r="P96" s="2" t="e">
        <f>VLOOKUP(A96,'[3]2023'!$A$6:$AN$112,40,FALSE)</f>
        <v>#N/A</v>
      </c>
      <c r="Q96" s="2">
        <v>228</v>
      </c>
      <c r="S96" s="1" t="str">
        <f>VLOOKUP(Q96,[4]Sheet1!$A$4:$C$238,3,FALSE)</f>
        <v>YES</v>
      </c>
      <c r="U96" s="1" t="str">
        <f>VLOOKUP(Q96,[5]Sheet1!$A$4:$C$237,3,FALSE)</f>
        <v>YES</v>
      </c>
      <c r="V96" s="7" t="s">
        <v>645</v>
      </c>
      <c r="W96" s="2" t="e">
        <v>#N/A</v>
      </c>
      <c r="X96" s="2" t="e">
        <f>VLOOKUP(V96,'[6]CFR HEADERS'!$B$8:$HS$108,226,FALSE)</f>
        <v>#N/A</v>
      </c>
      <c r="Z96" s="7" t="str">
        <f t="shared" si="3"/>
        <v>EE228</v>
      </c>
      <c r="AA96" s="67" t="e">
        <f>VLOOKUP($Q96,'[7]VAT 2023-24'!$R$6:$AD$103,2,FALSE)</f>
        <v>#N/A</v>
      </c>
      <c r="AB96" s="67" t="e">
        <f>VLOOKUP($Q96,'[7]VAT 2023-24'!$R$6:$AD$103,3,FALSE)</f>
        <v>#N/A</v>
      </c>
      <c r="AC96" s="67" t="e">
        <f>VLOOKUP($Q96,'[7]VAT 2023-24'!$R$6:$AD$103,4,FALSE)</f>
        <v>#N/A</v>
      </c>
      <c r="AD96" s="67" t="e">
        <f>VLOOKUP($Q96,'[7]VAT 2023-24'!$R$6:$AD$103,5,FALSE)</f>
        <v>#N/A</v>
      </c>
      <c r="AE96" s="67" t="e">
        <f>VLOOKUP($Q96,'[7]VAT 2023-24'!$R$6:$AD$103,6,FALSE)</f>
        <v>#N/A</v>
      </c>
      <c r="AF96" s="67" t="e">
        <f>VLOOKUP($Q96,'[7]VAT 2023-24'!$R$6:$AD$103,7,FALSE)</f>
        <v>#N/A</v>
      </c>
      <c r="AG96" s="67" t="e">
        <f>VLOOKUP($Q96,'[7]VAT 2023-24'!$R$6:$AD$103,8,FALSE)</f>
        <v>#N/A</v>
      </c>
      <c r="AH96" s="67" t="e">
        <f>VLOOKUP($Q96,'[7]VAT 2023-24'!$R$6:$AD$103,9,FALSE)</f>
        <v>#N/A</v>
      </c>
      <c r="AI96" s="67" t="e">
        <f>VLOOKUP($Q96,'[7]VAT 2023-24'!$R$6:$AD$103,10,FALSE)</f>
        <v>#N/A</v>
      </c>
      <c r="AJ96" s="67" t="e">
        <f>VLOOKUP($Q96,'[7]VAT 2023-24'!$R$6:$AD$103,11,FALSE)</f>
        <v>#N/A</v>
      </c>
      <c r="AK96" s="67" t="e">
        <f>VLOOKUP($Q96,'[7]VAT 2023-24'!$R$6:$AD$103,12,FALSE)</f>
        <v>#N/A</v>
      </c>
      <c r="AL96" s="67" t="e">
        <f>VLOOKUP($Q96,'[7]VAT 2023-24'!$R$6:$AD$103,13,FALSE)</f>
        <v>#N/A</v>
      </c>
      <c r="AM96" s="45"/>
      <c r="AN96" s="65" t="s">
        <v>176</v>
      </c>
      <c r="AO96" s="43"/>
      <c r="AP96" s="1" t="e">
        <f>VLOOKUP(AN96,#REF!,5,FALSE)</f>
        <v>#REF!</v>
      </c>
      <c r="AQ96" s="1" t="e">
        <f>VLOOKUP(AO96,#REF!,5,FALSE)</f>
        <v>#REF!</v>
      </c>
      <c r="AR96" s="1"/>
      <c r="AS96" t="e">
        <f>VLOOKUP(Z96,'[8]List of Schools for 22.23'!$A$3:$J$62,10,FALSE)</f>
        <v>#N/A</v>
      </c>
    </row>
    <row r="97" spans="1:45" x14ac:dyDescent="0.25">
      <c r="A97" s="2">
        <v>229</v>
      </c>
      <c r="B97" s="13" t="s">
        <v>525</v>
      </c>
      <c r="C97" s="1" t="s">
        <v>178</v>
      </c>
      <c r="D97" s="1" t="s">
        <v>179</v>
      </c>
      <c r="E97" s="2">
        <v>229</v>
      </c>
      <c r="F97" t="s">
        <v>837</v>
      </c>
      <c r="G97" t="str">
        <f>VLOOKUP(C97,'[1]Returns 2023'!$B$11:$AV$112,47,FALSE)</f>
        <v>Successful</v>
      </c>
      <c r="K97" s="19" t="s">
        <v>822</v>
      </c>
      <c r="L97" s="19" t="str">
        <f>VLOOKUP(C97,[2]Schools!$A$8:$AK$109,37,FALSE)</f>
        <v>Returned</v>
      </c>
      <c r="N97" s="66" t="s">
        <v>822</v>
      </c>
      <c r="O97" s="68" t="s">
        <v>822</v>
      </c>
      <c r="P97" s="2" t="str">
        <f>VLOOKUP(A97,'[3]2023'!$A$6:$AN$112,40,FALSE)</f>
        <v>Returned</v>
      </c>
      <c r="Q97" s="2">
        <v>229</v>
      </c>
      <c r="S97" s="1" t="str">
        <f>VLOOKUP(Q97,[4]Sheet1!$A$4:$C$238,3,FALSE)</f>
        <v>YES</v>
      </c>
      <c r="U97" s="1" t="str">
        <f>VLOOKUP(Q97,[5]Sheet1!$A$4:$C$237,3,FALSE)</f>
        <v>YES</v>
      </c>
      <c r="V97" s="7" t="s">
        <v>646</v>
      </c>
      <c r="W97" s="2" t="s">
        <v>839</v>
      </c>
      <c r="X97" s="2" t="str">
        <f>VLOOKUP(V97,'[6]CFR HEADERS'!$B$8:$HS$108,226,FALSE)</f>
        <v>E15 is correct - a large credit was received in March</v>
      </c>
      <c r="Z97" s="7" t="str">
        <f t="shared" si="3"/>
        <v>EE229</v>
      </c>
      <c r="AA97" s="67">
        <f>VLOOKUP($Q97,'[7]VAT 2023-24'!$R$6:$AD$103,2,FALSE)</f>
        <v>1</v>
      </c>
      <c r="AB97" s="67">
        <f>VLOOKUP($Q97,'[7]VAT 2023-24'!$R$6:$AD$103,3,FALSE)</f>
        <v>1</v>
      </c>
      <c r="AC97" s="67">
        <f>VLOOKUP($Q97,'[7]VAT 2023-24'!$R$6:$AD$103,4,FALSE)</f>
        <v>1</v>
      </c>
      <c r="AD97" s="67">
        <f>VLOOKUP($Q97,'[7]VAT 2023-24'!$R$6:$AD$103,5,FALSE)</f>
        <v>1</v>
      </c>
      <c r="AE97" s="67">
        <f>VLOOKUP($Q97,'[7]VAT 2023-24'!$R$6:$AD$103,6,FALSE)</f>
        <v>1</v>
      </c>
      <c r="AF97" s="67">
        <f>VLOOKUP($Q97,'[7]VAT 2023-24'!$R$6:$AD$103,7,FALSE)</f>
        <v>1</v>
      </c>
      <c r="AG97" s="67">
        <f>VLOOKUP($Q97,'[7]VAT 2023-24'!$R$6:$AD$103,8,FALSE)</f>
        <v>1</v>
      </c>
      <c r="AH97" s="67">
        <f>VLOOKUP($Q97,'[7]VAT 2023-24'!$R$6:$AD$103,9,FALSE)</f>
        <v>1</v>
      </c>
      <c r="AI97" s="67">
        <f>VLOOKUP($Q97,'[7]VAT 2023-24'!$R$6:$AD$103,10,FALSE)</f>
        <v>1</v>
      </c>
      <c r="AJ97" s="67">
        <f>VLOOKUP($Q97,'[7]VAT 2023-24'!$R$6:$AD$103,11,FALSE)</f>
        <v>1</v>
      </c>
      <c r="AK97" s="67" t="str">
        <f>VLOOKUP($Q97,'[7]VAT 2023-24'!$R$6:$AD$103,12,FALSE)</f>
        <v/>
      </c>
      <c r="AL97" s="67" t="str">
        <f>VLOOKUP($Q97,'[7]VAT 2023-24'!$R$6:$AD$103,13,FALSE)</f>
        <v/>
      </c>
      <c r="AM97" s="45"/>
      <c r="AN97" s="65" t="s">
        <v>178</v>
      </c>
      <c r="AO97" s="43"/>
      <c r="AP97" s="1" t="e">
        <f>VLOOKUP(AN97,#REF!,5,FALSE)</f>
        <v>#REF!</v>
      </c>
      <c r="AQ97" s="1" t="e">
        <f>VLOOKUP(AO97,#REF!,5,FALSE)</f>
        <v>#REF!</v>
      </c>
      <c r="AR97" s="1"/>
      <c r="AS97" t="e">
        <f>VLOOKUP(Z97,'[8]List of Schools for 22.23'!$A$3:$J$62,10,FALSE)</f>
        <v>#N/A</v>
      </c>
    </row>
    <row r="98" spans="1:45" x14ac:dyDescent="0.25">
      <c r="A98" s="2">
        <v>230</v>
      </c>
      <c r="B98" s="13" t="s">
        <v>525</v>
      </c>
      <c r="C98" s="1" t="s">
        <v>180</v>
      </c>
      <c r="D98" s="1" t="s">
        <v>181</v>
      </c>
      <c r="E98" s="2">
        <v>230</v>
      </c>
      <c r="F98" t="s">
        <v>837</v>
      </c>
      <c r="G98" t="str">
        <f>VLOOKUP(C98,'[1]Returns 2023'!$B$11:$AV$112,47,FALSE)</f>
        <v>Successful</v>
      </c>
      <c r="K98" s="19" t="s">
        <v>822</v>
      </c>
      <c r="L98" s="19" t="str">
        <f>VLOOKUP(C98,[2]Schools!$A$8:$AK$109,37,FALSE)</f>
        <v>Returned</v>
      </c>
      <c r="N98" s="66" t="s">
        <v>822</v>
      </c>
      <c r="O98" s="68" t="s">
        <v>822</v>
      </c>
      <c r="P98" s="2" t="str">
        <f>VLOOKUP(A98,'[3]2023'!$A$6:$AN$112,40,FALSE)</f>
        <v>Returned</v>
      </c>
      <c r="Q98" s="2">
        <v>230</v>
      </c>
      <c r="S98" s="1" t="str">
        <f>VLOOKUP(Q98,[4]Sheet1!$A$4:$C$238,3,FALSE)</f>
        <v>YES</v>
      </c>
      <c r="U98" s="1" t="str">
        <f>VLOOKUP(Q98,[5]Sheet1!$A$4:$C$237,3,FALSE)</f>
        <v>YES</v>
      </c>
      <c r="V98" s="7" t="s">
        <v>647</v>
      </c>
      <c r="W98" s="2" t="s">
        <v>839</v>
      </c>
      <c r="X98" s="2">
        <f>VLOOKUP(V98,'[6]CFR HEADERS'!$B$8:$HS$108,226,FALSE)</f>
        <v>0</v>
      </c>
      <c r="Z98" s="7" t="str">
        <f t="shared" si="3"/>
        <v>EE230</v>
      </c>
      <c r="AA98" s="67">
        <f>VLOOKUP($Q98,'[7]VAT 2023-24'!$R$6:$AD$103,2,FALSE)</f>
        <v>1</v>
      </c>
      <c r="AB98" s="67">
        <f>VLOOKUP($Q98,'[7]VAT 2023-24'!$R$6:$AD$103,3,FALSE)</f>
        <v>1</v>
      </c>
      <c r="AC98" s="67">
        <f>VLOOKUP($Q98,'[7]VAT 2023-24'!$R$6:$AD$103,4,FALSE)</f>
        <v>1</v>
      </c>
      <c r="AD98" s="67">
        <f>VLOOKUP($Q98,'[7]VAT 2023-24'!$R$6:$AD$103,5,FALSE)</f>
        <v>1</v>
      </c>
      <c r="AE98" s="67">
        <f>VLOOKUP($Q98,'[7]VAT 2023-24'!$R$6:$AD$103,6,FALSE)</f>
        <v>1</v>
      </c>
      <c r="AF98" s="67">
        <f>VLOOKUP($Q98,'[7]VAT 2023-24'!$R$6:$AD$103,7,FALSE)</f>
        <v>1</v>
      </c>
      <c r="AG98" s="67">
        <f>VLOOKUP($Q98,'[7]VAT 2023-24'!$R$6:$AD$103,8,FALSE)</f>
        <v>1</v>
      </c>
      <c r="AH98" s="67">
        <f>VLOOKUP($Q98,'[7]VAT 2023-24'!$R$6:$AD$103,9,FALSE)</f>
        <v>1</v>
      </c>
      <c r="AI98" s="67">
        <f>VLOOKUP($Q98,'[7]VAT 2023-24'!$R$6:$AD$103,10,FALSE)</f>
        <v>1</v>
      </c>
      <c r="AJ98" s="67">
        <f>VLOOKUP($Q98,'[7]VAT 2023-24'!$R$6:$AD$103,11,FALSE)</f>
        <v>1</v>
      </c>
      <c r="AK98" s="67" t="str">
        <f>VLOOKUP($Q98,'[7]VAT 2023-24'!$R$6:$AD$103,12,FALSE)</f>
        <v/>
      </c>
      <c r="AL98" s="67" t="str">
        <f>VLOOKUP($Q98,'[7]VAT 2023-24'!$R$6:$AD$103,13,FALSE)</f>
        <v/>
      </c>
      <c r="AM98" s="45"/>
      <c r="AN98" s="65" t="s">
        <v>180</v>
      </c>
      <c r="AO98" s="43"/>
      <c r="AP98" s="1" t="e">
        <f>VLOOKUP(AN98,#REF!,5,FALSE)</f>
        <v>#REF!</v>
      </c>
      <c r="AQ98" s="1" t="e">
        <f>VLOOKUP(AO98,#REF!,5,FALSE)</f>
        <v>#REF!</v>
      </c>
      <c r="AR98" s="1"/>
      <c r="AS98" t="e">
        <f>VLOOKUP(Z98,'[8]List of Schools for 22.23'!$A$3:$J$62,10,FALSE)</f>
        <v>#N/A</v>
      </c>
    </row>
    <row r="99" spans="1:45" x14ac:dyDescent="0.25">
      <c r="A99" s="2">
        <v>231</v>
      </c>
      <c r="B99" s="13" t="s">
        <v>525</v>
      </c>
      <c r="C99" s="1" t="s">
        <v>182</v>
      </c>
      <c r="D99" s="1" t="s">
        <v>183</v>
      </c>
      <c r="E99" s="2">
        <v>231</v>
      </c>
      <c r="F99" t="e">
        <v>#N/A</v>
      </c>
      <c r="G99" t="e">
        <f>VLOOKUP(C99,'[1]Returns 2023'!$B$11:$AV$112,47,FALSE)</f>
        <v>#N/A</v>
      </c>
      <c r="K99" s="19" t="e">
        <v>#N/A</v>
      </c>
      <c r="L99" s="19" t="e">
        <f>VLOOKUP(C99,[2]Schools!$A$8:$AK$109,37,FALSE)</f>
        <v>#N/A</v>
      </c>
      <c r="N99" s="66" t="e">
        <v>#N/A</v>
      </c>
      <c r="O99" s="68" t="e">
        <v>#N/A</v>
      </c>
      <c r="P99" s="2" t="e">
        <f>VLOOKUP(A99,'[3]2023'!$A$6:$AN$112,40,FALSE)</f>
        <v>#N/A</v>
      </c>
      <c r="Q99" s="2">
        <v>231</v>
      </c>
      <c r="S99" s="1" t="str">
        <f>VLOOKUP(Q99,[4]Sheet1!$A$4:$C$238,3,FALSE)</f>
        <v>YES</v>
      </c>
      <c r="U99" s="1" t="str">
        <f>VLOOKUP(Q99,[5]Sheet1!$A$4:$C$237,3,FALSE)</f>
        <v>YES</v>
      </c>
      <c r="V99" s="7" t="s">
        <v>648</v>
      </c>
      <c r="W99" s="2" t="e">
        <v>#N/A</v>
      </c>
      <c r="X99" s="2" t="e">
        <f>VLOOKUP(V99,'[6]CFR HEADERS'!$B$8:$HS$108,226,FALSE)</f>
        <v>#N/A</v>
      </c>
      <c r="Z99" s="7" t="str">
        <f t="shared" si="3"/>
        <v>EE231</v>
      </c>
      <c r="AA99" s="67" t="e">
        <f>VLOOKUP($Q99,'[7]VAT 2023-24'!$R$6:$AD$103,2,FALSE)</f>
        <v>#N/A</v>
      </c>
      <c r="AB99" s="67" t="e">
        <f>VLOOKUP($Q99,'[7]VAT 2023-24'!$R$6:$AD$103,3,FALSE)</f>
        <v>#N/A</v>
      </c>
      <c r="AC99" s="67" t="e">
        <f>VLOOKUP($Q99,'[7]VAT 2023-24'!$R$6:$AD$103,4,FALSE)</f>
        <v>#N/A</v>
      </c>
      <c r="AD99" s="67" t="e">
        <f>VLOOKUP($Q99,'[7]VAT 2023-24'!$R$6:$AD$103,5,FALSE)</f>
        <v>#N/A</v>
      </c>
      <c r="AE99" s="67" t="e">
        <f>VLOOKUP($Q99,'[7]VAT 2023-24'!$R$6:$AD$103,6,FALSE)</f>
        <v>#N/A</v>
      </c>
      <c r="AF99" s="67" t="e">
        <f>VLOOKUP($Q99,'[7]VAT 2023-24'!$R$6:$AD$103,7,FALSE)</f>
        <v>#N/A</v>
      </c>
      <c r="AG99" s="67" t="e">
        <f>VLOOKUP($Q99,'[7]VAT 2023-24'!$R$6:$AD$103,8,FALSE)</f>
        <v>#N/A</v>
      </c>
      <c r="AH99" s="67" t="e">
        <f>VLOOKUP($Q99,'[7]VAT 2023-24'!$R$6:$AD$103,9,FALSE)</f>
        <v>#N/A</v>
      </c>
      <c r="AI99" s="67" t="e">
        <f>VLOOKUP($Q99,'[7]VAT 2023-24'!$R$6:$AD$103,10,FALSE)</f>
        <v>#N/A</v>
      </c>
      <c r="AJ99" s="67" t="e">
        <f>VLOOKUP($Q99,'[7]VAT 2023-24'!$R$6:$AD$103,11,FALSE)</f>
        <v>#N/A</v>
      </c>
      <c r="AK99" s="67" t="e">
        <f>VLOOKUP($Q99,'[7]VAT 2023-24'!$R$6:$AD$103,12,FALSE)</f>
        <v>#N/A</v>
      </c>
      <c r="AL99" s="67" t="e">
        <f>VLOOKUP($Q99,'[7]VAT 2023-24'!$R$6:$AD$103,13,FALSE)</f>
        <v>#N/A</v>
      </c>
      <c r="AM99" s="45"/>
      <c r="AN99" s="65" t="s">
        <v>182</v>
      </c>
      <c r="AO99" s="43"/>
      <c r="AP99" s="1" t="e">
        <f>VLOOKUP(AN99,#REF!,5,FALSE)</f>
        <v>#REF!</v>
      </c>
      <c r="AQ99" s="1" t="e">
        <f>VLOOKUP(AO99,#REF!,5,FALSE)</f>
        <v>#REF!</v>
      </c>
      <c r="AR99" s="1"/>
      <c r="AS99" t="e">
        <f>VLOOKUP(Z99,'[8]List of Schools for 22.23'!$A$3:$J$62,10,FALSE)</f>
        <v>#N/A</v>
      </c>
    </row>
    <row r="100" spans="1:45" x14ac:dyDescent="0.25">
      <c r="A100" s="2">
        <v>232</v>
      </c>
      <c r="B100" s="13" t="s">
        <v>525</v>
      </c>
      <c r="C100" s="1" t="s">
        <v>184</v>
      </c>
      <c r="D100" s="1" t="s">
        <v>185</v>
      </c>
      <c r="E100" s="2">
        <v>232</v>
      </c>
      <c r="F100" t="s">
        <v>837</v>
      </c>
      <c r="G100" t="str">
        <f>VLOOKUP(C100,'[1]Returns 2023'!$B$11:$AV$112,47,FALSE)</f>
        <v>Successful</v>
      </c>
      <c r="K100" s="19" t="s">
        <v>822</v>
      </c>
      <c r="L100" s="19" t="str">
        <f>VLOOKUP(C100,[2]Schools!$A$8:$AK$109,37,FALSE)</f>
        <v>Returned</v>
      </c>
      <c r="N100" s="66" t="s">
        <v>822</v>
      </c>
      <c r="O100" s="68" t="s">
        <v>822</v>
      </c>
      <c r="P100" s="2" t="str">
        <f>VLOOKUP(A100,'[3]2023'!$A$6:$AN$112,40,FALSE)</f>
        <v>Returned</v>
      </c>
      <c r="Q100" s="2">
        <v>232</v>
      </c>
      <c r="S100" s="1" t="str">
        <f>VLOOKUP(Q100,[4]Sheet1!$A$4:$C$238,3,FALSE)</f>
        <v>YES</v>
      </c>
      <c r="U100" s="1" t="str">
        <f>VLOOKUP(Q100,[5]Sheet1!$A$4:$C$237,3,FALSE)</f>
        <v>YES</v>
      </c>
      <c r="V100" s="7" t="s">
        <v>649</v>
      </c>
      <c r="W100" s="2">
        <v>0</v>
      </c>
      <c r="X100" s="2">
        <f>VLOOKUP(V100,'[6]CFR HEADERS'!$B$8:$HS$108,226,FALSE)</f>
        <v>0</v>
      </c>
      <c r="Z100" s="7" t="str">
        <f t="shared" si="3"/>
        <v>EE232</v>
      </c>
      <c r="AA100" s="67">
        <f>VLOOKUP($Q100,'[7]VAT 2023-24'!$R$6:$AD$103,2,FALSE)</f>
        <v>1</v>
      </c>
      <c r="AB100" s="67">
        <f>VLOOKUP($Q100,'[7]VAT 2023-24'!$R$6:$AD$103,3,FALSE)</f>
        <v>1</v>
      </c>
      <c r="AC100" s="67">
        <f>VLOOKUP($Q100,'[7]VAT 2023-24'!$R$6:$AD$103,4,FALSE)</f>
        <v>1</v>
      </c>
      <c r="AD100" s="67">
        <f>VLOOKUP($Q100,'[7]VAT 2023-24'!$R$6:$AD$103,5,FALSE)</f>
        <v>1</v>
      </c>
      <c r="AE100" s="67">
        <f>VLOOKUP($Q100,'[7]VAT 2023-24'!$R$6:$AD$103,6,FALSE)</f>
        <v>1</v>
      </c>
      <c r="AF100" s="67">
        <f>VLOOKUP($Q100,'[7]VAT 2023-24'!$R$6:$AD$103,7,FALSE)</f>
        <v>1</v>
      </c>
      <c r="AG100" s="67">
        <f>VLOOKUP($Q100,'[7]VAT 2023-24'!$R$6:$AD$103,8,FALSE)</f>
        <v>1</v>
      </c>
      <c r="AH100" s="67">
        <f>VLOOKUP($Q100,'[7]VAT 2023-24'!$R$6:$AD$103,9,FALSE)</f>
        <v>1</v>
      </c>
      <c r="AI100" s="67">
        <f>VLOOKUP($Q100,'[7]VAT 2023-24'!$R$6:$AD$103,10,FALSE)</f>
        <v>1</v>
      </c>
      <c r="AJ100" s="67">
        <f>VLOOKUP($Q100,'[7]VAT 2023-24'!$R$6:$AD$103,11,FALSE)</f>
        <v>1</v>
      </c>
      <c r="AK100" s="67" t="str">
        <f>VLOOKUP($Q100,'[7]VAT 2023-24'!$R$6:$AD$103,12,FALSE)</f>
        <v/>
      </c>
      <c r="AL100" s="67" t="str">
        <f>VLOOKUP($Q100,'[7]VAT 2023-24'!$R$6:$AD$103,13,FALSE)</f>
        <v/>
      </c>
      <c r="AM100" s="45"/>
      <c r="AN100" s="65" t="s">
        <v>184</v>
      </c>
      <c r="AO100" s="43"/>
      <c r="AP100" s="1" t="e">
        <f>VLOOKUP(AN100,#REF!,5,FALSE)</f>
        <v>#REF!</v>
      </c>
      <c r="AQ100" s="1" t="e">
        <f>VLOOKUP(AO100,#REF!,5,FALSE)</f>
        <v>#REF!</v>
      </c>
      <c r="AR100" s="1"/>
      <c r="AS100" t="e">
        <f>VLOOKUP(Z100,'[8]List of Schools for 22.23'!$A$3:$J$62,10,FALSE)</f>
        <v>#N/A</v>
      </c>
    </row>
    <row r="101" spans="1:45" x14ac:dyDescent="0.25">
      <c r="A101" s="2">
        <v>234</v>
      </c>
      <c r="B101" s="13" t="s">
        <v>525</v>
      </c>
      <c r="C101" s="1" t="s">
        <v>186</v>
      </c>
      <c r="D101" s="1" t="s">
        <v>187</v>
      </c>
      <c r="E101" s="2">
        <v>234</v>
      </c>
      <c r="F101" t="e">
        <v>#N/A</v>
      </c>
      <c r="G101" t="e">
        <f>VLOOKUP(C101,'[1]Returns 2023'!$B$11:$AV$112,47,FALSE)</f>
        <v>#N/A</v>
      </c>
      <c r="K101" s="19" t="e">
        <v>#N/A</v>
      </c>
      <c r="L101" s="19" t="e">
        <f>VLOOKUP(C101,[2]Schools!$A$8:$AK$109,37,FALSE)</f>
        <v>#N/A</v>
      </c>
      <c r="N101" s="66" t="e">
        <v>#N/A</v>
      </c>
      <c r="O101" s="68" t="e">
        <v>#N/A</v>
      </c>
      <c r="P101" s="2" t="e">
        <f>VLOOKUP(A101,'[3]2023'!$A$6:$AN$112,40,FALSE)</f>
        <v>#N/A</v>
      </c>
      <c r="Q101" s="2">
        <v>234</v>
      </c>
      <c r="S101" s="1" t="str">
        <f>VLOOKUP(Q101,[4]Sheet1!$A$4:$C$238,3,FALSE)</f>
        <v>YES</v>
      </c>
      <c r="U101" s="1" t="str">
        <f>VLOOKUP(Q101,[5]Sheet1!$A$4:$C$237,3,FALSE)</f>
        <v>YES</v>
      </c>
      <c r="V101" s="7" t="s">
        <v>650</v>
      </c>
      <c r="W101" s="2" t="e">
        <v>#N/A</v>
      </c>
      <c r="X101" s="2" t="e">
        <f>VLOOKUP(V101,'[6]CFR HEADERS'!$B$8:$HS$108,226,FALSE)</f>
        <v>#N/A</v>
      </c>
      <c r="Z101" s="7" t="str">
        <f t="shared" si="3"/>
        <v>EE234</v>
      </c>
      <c r="AA101" s="67" t="e">
        <f>VLOOKUP($Q101,'[7]VAT 2023-24'!$R$6:$AD$103,2,FALSE)</f>
        <v>#N/A</v>
      </c>
      <c r="AB101" s="67" t="e">
        <f>VLOOKUP($Q101,'[7]VAT 2023-24'!$R$6:$AD$103,3,FALSE)</f>
        <v>#N/A</v>
      </c>
      <c r="AC101" s="67" t="e">
        <f>VLOOKUP($Q101,'[7]VAT 2023-24'!$R$6:$AD$103,4,FALSE)</f>
        <v>#N/A</v>
      </c>
      <c r="AD101" s="67" t="e">
        <f>VLOOKUP($Q101,'[7]VAT 2023-24'!$R$6:$AD$103,5,FALSE)</f>
        <v>#N/A</v>
      </c>
      <c r="AE101" s="67" t="e">
        <f>VLOOKUP($Q101,'[7]VAT 2023-24'!$R$6:$AD$103,6,FALSE)</f>
        <v>#N/A</v>
      </c>
      <c r="AF101" s="67" t="e">
        <f>VLOOKUP($Q101,'[7]VAT 2023-24'!$R$6:$AD$103,7,FALSE)</f>
        <v>#N/A</v>
      </c>
      <c r="AG101" s="67" t="e">
        <f>VLOOKUP($Q101,'[7]VAT 2023-24'!$R$6:$AD$103,8,FALSE)</f>
        <v>#N/A</v>
      </c>
      <c r="AH101" s="67" t="e">
        <f>VLOOKUP($Q101,'[7]VAT 2023-24'!$R$6:$AD$103,9,FALSE)</f>
        <v>#N/A</v>
      </c>
      <c r="AI101" s="67" t="e">
        <f>VLOOKUP($Q101,'[7]VAT 2023-24'!$R$6:$AD$103,10,FALSE)</f>
        <v>#N/A</v>
      </c>
      <c r="AJ101" s="67" t="e">
        <f>VLOOKUP($Q101,'[7]VAT 2023-24'!$R$6:$AD$103,11,FALSE)</f>
        <v>#N/A</v>
      </c>
      <c r="AK101" s="67" t="e">
        <f>VLOOKUP($Q101,'[7]VAT 2023-24'!$R$6:$AD$103,12,FALSE)</f>
        <v>#N/A</v>
      </c>
      <c r="AL101" s="67" t="e">
        <f>VLOOKUP($Q101,'[7]VAT 2023-24'!$R$6:$AD$103,13,FALSE)</f>
        <v>#N/A</v>
      </c>
      <c r="AM101" s="45"/>
      <c r="AN101" s="65" t="s">
        <v>186</v>
      </c>
      <c r="AO101" s="43"/>
      <c r="AP101" s="1" t="e">
        <f>VLOOKUP(AN101,#REF!,5,FALSE)</f>
        <v>#REF!</v>
      </c>
      <c r="AQ101" s="1" t="e">
        <f>VLOOKUP(AO101,#REF!,5,FALSE)</f>
        <v>#REF!</v>
      </c>
      <c r="AR101" s="1"/>
      <c r="AS101" t="e">
        <f>VLOOKUP(Z101,'[8]List of Schools for 22.23'!$A$3:$J$62,10,FALSE)</f>
        <v>#N/A</v>
      </c>
    </row>
    <row r="102" spans="1:45" x14ac:dyDescent="0.25">
      <c r="A102" s="2">
        <v>237</v>
      </c>
      <c r="B102" s="13" t="s">
        <v>525</v>
      </c>
      <c r="C102" s="1" t="s">
        <v>188</v>
      </c>
      <c r="D102" s="1" t="s">
        <v>189</v>
      </c>
      <c r="E102" s="2">
        <v>237</v>
      </c>
      <c r="F102" t="s">
        <v>837</v>
      </c>
      <c r="G102" t="str">
        <f>VLOOKUP(C102,'[1]Returns 2023'!$B$11:$AV$112,47,FALSE)</f>
        <v>Successful</v>
      </c>
      <c r="K102" s="19" t="s">
        <v>822</v>
      </c>
      <c r="L102" s="19" t="str">
        <f>VLOOKUP(C102,[2]Schools!$A$8:$AK$109,37,FALSE)</f>
        <v>Returned</v>
      </c>
      <c r="N102" s="66" t="s">
        <v>822</v>
      </c>
      <c r="O102" s="68" t="s">
        <v>822</v>
      </c>
      <c r="P102" s="2" t="str">
        <f>VLOOKUP(A102,'[3]2023'!$A$6:$AN$112,40,FALSE)</f>
        <v>Returned</v>
      </c>
      <c r="Q102" s="2">
        <v>237</v>
      </c>
      <c r="S102" s="1" t="str">
        <f>VLOOKUP(Q102,[4]Sheet1!$A$4:$C$238,3,FALSE)</f>
        <v>YES</v>
      </c>
      <c r="U102" s="1" t="str">
        <f>VLOOKUP(Q102,[5]Sheet1!$A$4:$C$237,3,FALSE)</f>
        <v>YES</v>
      </c>
      <c r="V102" s="7" t="s">
        <v>651</v>
      </c>
      <c r="W102" s="2">
        <v>0</v>
      </c>
      <c r="X102" s="2">
        <f>VLOOKUP(V102,'[6]CFR HEADERS'!$B$8:$HS$108,226,FALSE)</f>
        <v>0</v>
      </c>
      <c r="Z102" s="7" t="str">
        <f t="shared" si="3"/>
        <v>EE237</v>
      </c>
      <c r="AA102" s="67">
        <f>VLOOKUP($Q102,'[7]VAT 2023-24'!$R$6:$AD$103,2,FALSE)</f>
        <v>1</v>
      </c>
      <c r="AB102" s="67">
        <f>VLOOKUP($Q102,'[7]VAT 2023-24'!$R$6:$AD$103,3,FALSE)</f>
        <v>1</v>
      </c>
      <c r="AC102" s="67">
        <f>VLOOKUP($Q102,'[7]VAT 2023-24'!$R$6:$AD$103,4,FALSE)</f>
        <v>1</v>
      </c>
      <c r="AD102" s="67">
        <f>VLOOKUP($Q102,'[7]VAT 2023-24'!$R$6:$AD$103,5,FALSE)</f>
        <v>1</v>
      </c>
      <c r="AE102" s="67">
        <f>VLOOKUP($Q102,'[7]VAT 2023-24'!$R$6:$AD$103,6,FALSE)</f>
        <v>1</v>
      </c>
      <c r="AF102" s="67">
        <f>VLOOKUP($Q102,'[7]VAT 2023-24'!$R$6:$AD$103,7,FALSE)</f>
        <v>1</v>
      </c>
      <c r="AG102" s="67">
        <f>VLOOKUP($Q102,'[7]VAT 2023-24'!$R$6:$AD$103,8,FALSE)</f>
        <v>1</v>
      </c>
      <c r="AH102" s="67">
        <f>VLOOKUP($Q102,'[7]VAT 2023-24'!$R$6:$AD$103,9,FALSE)</f>
        <v>1</v>
      </c>
      <c r="AI102" s="67">
        <f>VLOOKUP($Q102,'[7]VAT 2023-24'!$R$6:$AD$103,10,FALSE)</f>
        <v>1</v>
      </c>
      <c r="AJ102" s="67">
        <f>VLOOKUP($Q102,'[7]VAT 2023-24'!$R$6:$AD$103,11,FALSE)</f>
        <v>1</v>
      </c>
      <c r="AK102" s="67" t="str">
        <f>VLOOKUP($Q102,'[7]VAT 2023-24'!$R$6:$AD$103,12,FALSE)</f>
        <v/>
      </c>
      <c r="AL102" s="67" t="str">
        <f>VLOOKUP($Q102,'[7]VAT 2023-24'!$R$6:$AD$103,13,FALSE)</f>
        <v/>
      </c>
      <c r="AM102" s="45"/>
      <c r="AN102" s="65" t="s">
        <v>188</v>
      </c>
      <c r="AO102" s="43"/>
      <c r="AP102" s="1" t="e">
        <f>VLOOKUP(AN102,#REF!,5,FALSE)</f>
        <v>#REF!</v>
      </c>
      <c r="AQ102" s="1" t="e">
        <f>VLOOKUP(AO102,#REF!,5,FALSE)</f>
        <v>#REF!</v>
      </c>
      <c r="AR102" s="1"/>
      <c r="AS102" t="e">
        <f>VLOOKUP(Z102,'[8]List of Schools for 22.23'!$A$3:$J$62,10,FALSE)</f>
        <v>#N/A</v>
      </c>
    </row>
    <row r="103" spans="1:45" x14ac:dyDescent="0.25">
      <c r="A103" s="2">
        <v>238</v>
      </c>
      <c r="B103" s="13" t="s">
        <v>525</v>
      </c>
      <c r="C103" s="1" t="s">
        <v>190</v>
      </c>
      <c r="D103" s="1" t="s">
        <v>191</v>
      </c>
      <c r="E103" s="2">
        <v>238</v>
      </c>
      <c r="F103" t="s">
        <v>837</v>
      </c>
      <c r="G103" t="str">
        <f>VLOOKUP(C103,'[1]Returns 2023'!$B$11:$AV$112,47,FALSE)</f>
        <v>Successful</v>
      </c>
      <c r="K103" s="19">
        <v>0</v>
      </c>
      <c r="L103" s="19" t="str">
        <f>VLOOKUP(C103,[2]Schools!$A$8:$AK$109,37,FALSE)</f>
        <v>Returned</v>
      </c>
      <c r="N103" s="66" t="s">
        <v>822</v>
      </c>
      <c r="O103" s="68" t="s">
        <v>822</v>
      </c>
      <c r="P103" s="2" t="str">
        <f>VLOOKUP(A103,'[3]2023'!$A$6:$AN$112,40,FALSE)</f>
        <v>Returned</v>
      </c>
      <c r="Q103" s="2">
        <v>238</v>
      </c>
      <c r="S103" s="1" t="str">
        <f>VLOOKUP(Q103,[4]Sheet1!$A$4:$C$238,3,FALSE)</f>
        <v>YES</v>
      </c>
      <c r="U103" s="1" t="str">
        <f>VLOOKUP(Q103,[5]Sheet1!$A$4:$C$237,3,FALSE)</f>
        <v>YES</v>
      </c>
      <c r="V103" s="7" t="s">
        <v>652</v>
      </c>
      <c r="W103" s="2" t="s">
        <v>839</v>
      </c>
      <c r="X103" s="2">
        <f>VLOOKUP(V103,'[6]CFR HEADERS'!$B$8:$HS$108,226,FALSE)</f>
        <v>0</v>
      </c>
      <c r="Z103" s="7" t="str">
        <f t="shared" si="3"/>
        <v>EE238</v>
      </c>
      <c r="AA103" s="67">
        <f>VLOOKUP($Q103,'[7]VAT 2023-24'!$R$6:$AD$103,2,FALSE)</f>
        <v>1</v>
      </c>
      <c r="AB103" s="67">
        <f>VLOOKUP($Q103,'[7]VAT 2023-24'!$R$6:$AD$103,3,FALSE)</f>
        <v>1</v>
      </c>
      <c r="AC103" s="67">
        <f>VLOOKUP($Q103,'[7]VAT 2023-24'!$R$6:$AD$103,4,FALSE)</f>
        <v>1</v>
      </c>
      <c r="AD103" s="67">
        <f>VLOOKUP($Q103,'[7]VAT 2023-24'!$R$6:$AD$103,5,FALSE)</f>
        <v>1</v>
      </c>
      <c r="AE103" s="67">
        <f>VLOOKUP($Q103,'[7]VAT 2023-24'!$R$6:$AD$103,6,FALSE)</f>
        <v>1</v>
      </c>
      <c r="AF103" s="67">
        <f>VLOOKUP($Q103,'[7]VAT 2023-24'!$R$6:$AD$103,7,FALSE)</f>
        <v>1</v>
      </c>
      <c r="AG103" s="67">
        <f>VLOOKUP($Q103,'[7]VAT 2023-24'!$R$6:$AD$103,8,FALSE)</f>
        <v>1</v>
      </c>
      <c r="AH103" s="67">
        <f>VLOOKUP($Q103,'[7]VAT 2023-24'!$R$6:$AD$103,9,FALSE)</f>
        <v>1</v>
      </c>
      <c r="AI103" s="67">
        <f>VLOOKUP($Q103,'[7]VAT 2023-24'!$R$6:$AD$103,10,FALSE)</f>
        <v>1</v>
      </c>
      <c r="AJ103" s="67">
        <f>VLOOKUP($Q103,'[7]VAT 2023-24'!$R$6:$AD$103,11,FALSE)</f>
        <v>1</v>
      </c>
      <c r="AK103" s="67" t="str">
        <f>VLOOKUP($Q103,'[7]VAT 2023-24'!$R$6:$AD$103,12,FALSE)</f>
        <v/>
      </c>
      <c r="AL103" s="67" t="str">
        <f>VLOOKUP($Q103,'[7]VAT 2023-24'!$R$6:$AD$103,13,FALSE)</f>
        <v/>
      </c>
      <c r="AM103" s="45"/>
      <c r="AN103" s="65" t="s">
        <v>190</v>
      </c>
      <c r="AO103" s="43"/>
      <c r="AP103" s="1" t="e">
        <f>VLOOKUP(AN103,#REF!,5,FALSE)</f>
        <v>#REF!</v>
      </c>
      <c r="AQ103" s="1" t="e">
        <f>VLOOKUP(AO103,#REF!,5,FALSE)</f>
        <v>#REF!</v>
      </c>
      <c r="AR103" s="1"/>
      <c r="AS103" t="str">
        <f>VLOOKUP(Z103,'[8]List of Schools for 22.23'!$A$3:$J$62,10,FALSE)</f>
        <v>YES</v>
      </c>
    </row>
    <row r="104" spans="1:45" x14ac:dyDescent="0.25">
      <c r="A104" s="2">
        <v>239</v>
      </c>
      <c r="B104" s="13" t="s">
        <v>525</v>
      </c>
      <c r="C104" s="1" t="s">
        <v>192</v>
      </c>
      <c r="D104" s="1" t="s">
        <v>193</v>
      </c>
      <c r="E104" s="2">
        <v>239</v>
      </c>
      <c r="F104" t="s">
        <v>837</v>
      </c>
      <c r="G104" t="str">
        <f>VLOOKUP(C104,'[1]Returns 2023'!$B$11:$AV$112,47,FALSE)</f>
        <v>Successful</v>
      </c>
      <c r="K104" s="19" t="s">
        <v>822</v>
      </c>
      <c r="L104" s="19" t="str">
        <f>VLOOKUP(C104,[2]Schools!$A$8:$AK$109,37,FALSE)</f>
        <v>Returned</v>
      </c>
      <c r="N104" s="66">
        <v>0</v>
      </c>
      <c r="O104" s="68" t="s">
        <v>822</v>
      </c>
      <c r="P104" s="2" t="str">
        <f>VLOOKUP(A104,'[3]2023'!$A$6:$AN$112,40,FALSE)</f>
        <v>Returned</v>
      </c>
      <c r="Q104" s="2">
        <v>239</v>
      </c>
      <c r="S104" s="1" t="str">
        <f>VLOOKUP(Q104,[4]Sheet1!$A$4:$C$238,3,FALSE)</f>
        <v>YES</v>
      </c>
      <c r="U104" s="1" t="str">
        <f>VLOOKUP(Q104,[5]Sheet1!$A$4:$C$237,3,FALSE)</f>
        <v>YES</v>
      </c>
      <c r="V104" s="7" t="s">
        <v>653</v>
      </c>
      <c r="W104" s="2" t="s">
        <v>839</v>
      </c>
      <c r="X104" s="2">
        <f>VLOOKUP(V104,'[6]CFR HEADERS'!$B$8:$HS$108,226,FALSE)</f>
        <v>0</v>
      </c>
      <c r="Z104" s="7" t="str">
        <f t="shared" si="3"/>
        <v>EE239</v>
      </c>
      <c r="AA104" s="67">
        <f>VLOOKUP($Q104,'[7]VAT 2023-24'!$R$6:$AD$103,2,FALSE)</f>
        <v>1</v>
      </c>
      <c r="AB104" s="67">
        <f>VLOOKUP($Q104,'[7]VAT 2023-24'!$R$6:$AD$103,3,FALSE)</f>
        <v>1</v>
      </c>
      <c r="AC104" s="67">
        <f>VLOOKUP($Q104,'[7]VAT 2023-24'!$R$6:$AD$103,4,FALSE)</f>
        <v>1</v>
      </c>
      <c r="AD104" s="67">
        <f>VLOOKUP($Q104,'[7]VAT 2023-24'!$R$6:$AD$103,5,FALSE)</f>
        <v>1</v>
      </c>
      <c r="AE104" s="67">
        <f>VLOOKUP($Q104,'[7]VAT 2023-24'!$R$6:$AD$103,6,FALSE)</f>
        <v>1</v>
      </c>
      <c r="AF104" s="67">
        <f>VLOOKUP($Q104,'[7]VAT 2023-24'!$R$6:$AD$103,7,FALSE)</f>
        <v>1</v>
      </c>
      <c r="AG104" s="67">
        <f>VLOOKUP($Q104,'[7]VAT 2023-24'!$R$6:$AD$103,8,FALSE)</f>
        <v>1</v>
      </c>
      <c r="AH104" s="67">
        <f>VLOOKUP($Q104,'[7]VAT 2023-24'!$R$6:$AD$103,9,FALSE)</f>
        <v>1</v>
      </c>
      <c r="AI104" s="67">
        <f>VLOOKUP($Q104,'[7]VAT 2023-24'!$R$6:$AD$103,10,FALSE)</f>
        <v>1</v>
      </c>
      <c r="AJ104" s="67">
        <f>VLOOKUP($Q104,'[7]VAT 2023-24'!$R$6:$AD$103,11,FALSE)</f>
        <v>1</v>
      </c>
      <c r="AK104" s="67" t="str">
        <f>VLOOKUP($Q104,'[7]VAT 2023-24'!$R$6:$AD$103,12,FALSE)</f>
        <v/>
      </c>
      <c r="AL104" s="67" t="str">
        <f>VLOOKUP($Q104,'[7]VAT 2023-24'!$R$6:$AD$103,13,FALSE)</f>
        <v/>
      </c>
      <c r="AM104" s="45"/>
      <c r="AN104" s="65" t="s">
        <v>192</v>
      </c>
      <c r="AO104" s="43"/>
      <c r="AP104" s="1" t="e">
        <f>VLOOKUP(AN104,#REF!,5,FALSE)</f>
        <v>#REF!</v>
      </c>
      <c r="AQ104" s="1" t="e">
        <f>VLOOKUP(AO104,#REF!,5,FALSE)</f>
        <v>#REF!</v>
      </c>
      <c r="AR104" s="1"/>
      <c r="AS104" t="str">
        <f>VLOOKUP(Z104,'[8]List of Schools for 22.23'!$A$3:$J$62,10,FALSE)</f>
        <v>YES</v>
      </c>
    </row>
    <row r="105" spans="1:45" x14ac:dyDescent="0.25">
      <c r="A105" s="2">
        <v>240</v>
      </c>
      <c r="B105" s="13" t="s">
        <v>525</v>
      </c>
      <c r="C105" s="1" t="s">
        <v>194</v>
      </c>
      <c r="D105" s="1" t="s">
        <v>195</v>
      </c>
      <c r="E105" s="2">
        <v>240</v>
      </c>
      <c r="F105" t="e">
        <v>#N/A</v>
      </c>
      <c r="G105" t="e">
        <f>VLOOKUP(C105,'[1]Returns 2023'!$B$11:$AV$112,47,FALSE)</f>
        <v>#N/A</v>
      </c>
      <c r="K105" s="19" t="e">
        <v>#N/A</v>
      </c>
      <c r="L105" s="19" t="e">
        <f>VLOOKUP(C105,[2]Schools!$A$8:$AK$109,37,FALSE)</f>
        <v>#N/A</v>
      </c>
      <c r="N105" s="66" t="e">
        <v>#N/A</v>
      </c>
      <c r="O105" s="68" t="e">
        <v>#N/A</v>
      </c>
      <c r="P105" s="2" t="e">
        <f>VLOOKUP(A105,'[3]2023'!$A$6:$AN$112,40,FALSE)</f>
        <v>#N/A</v>
      </c>
      <c r="Q105" s="2">
        <v>240</v>
      </c>
      <c r="S105" s="1" t="e">
        <f>VLOOKUP(Q105,[4]Sheet1!$A$4:$C$238,3,FALSE)</f>
        <v>#N/A</v>
      </c>
      <c r="U105" s="1" t="e">
        <f>VLOOKUP(Q105,[5]Sheet1!$A$4:$C$237,3,FALSE)</f>
        <v>#N/A</v>
      </c>
      <c r="V105" s="7" t="s">
        <v>654</v>
      </c>
      <c r="W105" s="2" t="e">
        <v>#N/A</v>
      </c>
      <c r="X105" s="2" t="e">
        <f>VLOOKUP(V105,'[6]CFR HEADERS'!$B$8:$HS$108,226,FALSE)</f>
        <v>#N/A</v>
      </c>
      <c r="Z105" s="7" t="str">
        <f t="shared" si="3"/>
        <v>EE240</v>
      </c>
      <c r="AA105" s="67" t="e">
        <f>VLOOKUP($Q105,'[7]VAT 2023-24'!$R$6:$AD$103,2,FALSE)</f>
        <v>#N/A</v>
      </c>
      <c r="AB105" s="67" t="e">
        <f>VLOOKUP($Q105,'[7]VAT 2023-24'!$R$6:$AD$103,3,FALSE)</f>
        <v>#N/A</v>
      </c>
      <c r="AC105" s="67" t="e">
        <f>VLOOKUP($Q105,'[7]VAT 2023-24'!$R$6:$AD$103,4,FALSE)</f>
        <v>#N/A</v>
      </c>
      <c r="AD105" s="67" t="e">
        <f>VLOOKUP($Q105,'[7]VAT 2023-24'!$R$6:$AD$103,5,FALSE)</f>
        <v>#N/A</v>
      </c>
      <c r="AE105" s="67" t="e">
        <f>VLOOKUP($Q105,'[7]VAT 2023-24'!$R$6:$AD$103,6,FALSE)</f>
        <v>#N/A</v>
      </c>
      <c r="AF105" s="67" t="e">
        <f>VLOOKUP($Q105,'[7]VAT 2023-24'!$R$6:$AD$103,7,FALSE)</f>
        <v>#N/A</v>
      </c>
      <c r="AG105" s="67" t="e">
        <f>VLOOKUP($Q105,'[7]VAT 2023-24'!$R$6:$AD$103,8,FALSE)</f>
        <v>#N/A</v>
      </c>
      <c r="AH105" s="67" t="e">
        <f>VLOOKUP($Q105,'[7]VAT 2023-24'!$R$6:$AD$103,9,FALSE)</f>
        <v>#N/A</v>
      </c>
      <c r="AI105" s="67" t="e">
        <f>VLOOKUP($Q105,'[7]VAT 2023-24'!$R$6:$AD$103,10,FALSE)</f>
        <v>#N/A</v>
      </c>
      <c r="AJ105" s="67" t="e">
        <f>VLOOKUP($Q105,'[7]VAT 2023-24'!$R$6:$AD$103,11,FALSE)</f>
        <v>#N/A</v>
      </c>
      <c r="AK105" s="67" t="e">
        <f>VLOOKUP($Q105,'[7]VAT 2023-24'!$R$6:$AD$103,12,FALSE)</f>
        <v>#N/A</v>
      </c>
      <c r="AL105" s="67" t="e">
        <f>VLOOKUP($Q105,'[7]VAT 2023-24'!$R$6:$AD$103,13,FALSE)</f>
        <v>#N/A</v>
      </c>
      <c r="AM105" s="45"/>
      <c r="AN105" s="65" t="s">
        <v>194</v>
      </c>
      <c r="AO105" s="43"/>
      <c r="AP105" s="1" t="e">
        <f>VLOOKUP(AN105,#REF!,5,FALSE)</f>
        <v>#REF!</v>
      </c>
      <c r="AQ105" s="1" t="e">
        <f>VLOOKUP(AO105,#REF!,5,FALSE)</f>
        <v>#REF!</v>
      </c>
      <c r="AR105" s="1"/>
      <c r="AS105" t="e">
        <f>VLOOKUP(Z105,'[8]List of Schools for 22.23'!$A$3:$J$62,10,FALSE)</f>
        <v>#N/A</v>
      </c>
    </row>
    <row r="106" spans="1:45" x14ac:dyDescent="0.25">
      <c r="A106" s="2">
        <v>242</v>
      </c>
      <c r="B106" s="13" t="s">
        <v>525</v>
      </c>
      <c r="C106" s="1" t="s">
        <v>196</v>
      </c>
      <c r="D106" s="1" t="s">
        <v>197</v>
      </c>
      <c r="E106" s="2">
        <v>242</v>
      </c>
      <c r="F106" t="e">
        <v>#N/A</v>
      </c>
      <c r="G106" t="e">
        <f>VLOOKUP(C106,'[1]Returns 2023'!$B$11:$AV$112,47,FALSE)</f>
        <v>#N/A</v>
      </c>
      <c r="K106" s="19" t="e">
        <v>#N/A</v>
      </c>
      <c r="L106" s="19" t="e">
        <f>VLOOKUP(C106,[2]Schools!$A$8:$AK$109,37,FALSE)</f>
        <v>#N/A</v>
      </c>
      <c r="N106" s="66" t="e">
        <v>#N/A</v>
      </c>
      <c r="O106" s="68" t="e">
        <v>#N/A</v>
      </c>
      <c r="P106" s="2" t="e">
        <f>VLOOKUP(A106,'[3]2023'!$A$6:$AN$112,40,FALSE)</f>
        <v>#N/A</v>
      </c>
      <c r="Q106" s="2">
        <v>242</v>
      </c>
      <c r="S106" s="1" t="str">
        <f>VLOOKUP(Q106,[4]Sheet1!$A$4:$C$238,3,FALSE)</f>
        <v>YES</v>
      </c>
      <c r="U106" s="1" t="str">
        <f>VLOOKUP(Q106,[5]Sheet1!$A$4:$C$237,3,FALSE)</f>
        <v>YES</v>
      </c>
      <c r="V106" s="7" t="s">
        <v>655</v>
      </c>
      <c r="W106" s="2" t="e">
        <v>#N/A</v>
      </c>
      <c r="X106" s="2" t="e">
        <f>VLOOKUP(V106,'[6]CFR HEADERS'!$B$8:$HS$108,226,FALSE)</f>
        <v>#N/A</v>
      </c>
      <c r="Z106" s="7" t="str">
        <f t="shared" si="3"/>
        <v>EE242</v>
      </c>
      <c r="AA106" s="67" t="e">
        <f>VLOOKUP($Q106,'[7]VAT 2023-24'!$R$6:$AD$103,2,FALSE)</f>
        <v>#N/A</v>
      </c>
      <c r="AB106" s="67" t="e">
        <f>VLOOKUP($Q106,'[7]VAT 2023-24'!$R$6:$AD$103,3,FALSE)</f>
        <v>#N/A</v>
      </c>
      <c r="AC106" s="67" t="e">
        <f>VLOOKUP($Q106,'[7]VAT 2023-24'!$R$6:$AD$103,4,FALSE)</f>
        <v>#N/A</v>
      </c>
      <c r="AD106" s="67" t="e">
        <f>VLOOKUP($Q106,'[7]VAT 2023-24'!$R$6:$AD$103,5,FALSE)</f>
        <v>#N/A</v>
      </c>
      <c r="AE106" s="67" t="e">
        <f>VLOOKUP($Q106,'[7]VAT 2023-24'!$R$6:$AD$103,6,FALSE)</f>
        <v>#N/A</v>
      </c>
      <c r="AF106" s="67" t="e">
        <f>VLOOKUP($Q106,'[7]VAT 2023-24'!$R$6:$AD$103,7,FALSE)</f>
        <v>#N/A</v>
      </c>
      <c r="AG106" s="67" t="e">
        <f>VLOOKUP($Q106,'[7]VAT 2023-24'!$R$6:$AD$103,8,FALSE)</f>
        <v>#N/A</v>
      </c>
      <c r="AH106" s="67" t="e">
        <f>VLOOKUP($Q106,'[7]VAT 2023-24'!$R$6:$AD$103,9,FALSE)</f>
        <v>#N/A</v>
      </c>
      <c r="AI106" s="67" t="e">
        <f>VLOOKUP($Q106,'[7]VAT 2023-24'!$R$6:$AD$103,10,FALSE)</f>
        <v>#N/A</v>
      </c>
      <c r="AJ106" s="67" t="e">
        <f>VLOOKUP($Q106,'[7]VAT 2023-24'!$R$6:$AD$103,11,FALSE)</f>
        <v>#N/A</v>
      </c>
      <c r="AK106" s="67" t="e">
        <f>VLOOKUP($Q106,'[7]VAT 2023-24'!$R$6:$AD$103,12,FALSE)</f>
        <v>#N/A</v>
      </c>
      <c r="AL106" s="67" t="e">
        <f>VLOOKUP($Q106,'[7]VAT 2023-24'!$R$6:$AD$103,13,FALSE)</f>
        <v>#N/A</v>
      </c>
      <c r="AM106" s="45"/>
      <c r="AN106" s="65" t="s">
        <v>196</v>
      </c>
      <c r="AO106" s="43"/>
      <c r="AP106" s="1" t="e">
        <f>VLOOKUP(AN106,#REF!,5,FALSE)</f>
        <v>#REF!</v>
      </c>
      <c r="AQ106" s="1" t="e">
        <f>VLOOKUP(AO106,#REF!,5,FALSE)</f>
        <v>#REF!</v>
      </c>
      <c r="AR106" s="1"/>
      <c r="AS106" t="e">
        <f>VLOOKUP(Z106,'[8]List of Schools for 22.23'!$A$3:$J$62,10,FALSE)</f>
        <v>#N/A</v>
      </c>
    </row>
    <row r="107" spans="1:45" x14ac:dyDescent="0.25">
      <c r="A107" s="2">
        <v>243</v>
      </c>
      <c r="B107" s="13" t="s">
        <v>525</v>
      </c>
      <c r="C107" s="1" t="s">
        <v>198</v>
      </c>
      <c r="D107" s="1" t="s">
        <v>199</v>
      </c>
      <c r="E107" s="2">
        <v>243</v>
      </c>
      <c r="F107" t="e">
        <v>#N/A</v>
      </c>
      <c r="G107" t="e">
        <f>VLOOKUP(C107,'[1]Returns 2023'!$B$11:$AV$112,47,FALSE)</f>
        <v>#N/A</v>
      </c>
      <c r="K107" s="19" t="e">
        <v>#N/A</v>
      </c>
      <c r="L107" s="19" t="e">
        <f>VLOOKUP(C107,[2]Schools!$A$8:$AK$109,37,FALSE)</f>
        <v>#N/A</v>
      </c>
      <c r="N107" s="66" t="e">
        <v>#N/A</v>
      </c>
      <c r="O107" s="68" t="e">
        <v>#N/A</v>
      </c>
      <c r="P107" s="2" t="e">
        <f>VLOOKUP(A107,'[3]2023'!$A$6:$AN$112,40,FALSE)</f>
        <v>#N/A</v>
      </c>
      <c r="Q107" s="2">
        <v>243</v>
      </c>
      <c r="S107" s="1" t="str">
        <f>VLOOKUP(Q107,[4]Sheet1!$A$4:$C$238,3,FALSE)</f>
        <v>YES</v>
      </c>
      <c r="U107" s="1" t="str">
        <f>VLOOKUP(Q107,[5]Sheet1!$A$4:$C$237,3,FALSE)</f>
        <v>YES</v>
      </c>
      <c r="V107" s="7" t="s">
        <v>656</v>
      </c>
      <c r="W107" s="2" t="e">
        <v>#N/A</v>
      </c>
      <c r="X107" s="2" t="e">
        <f>VLOOKUP(V107,'[6]CFR HEADERS'!$B$8:$HS$108,226,FALSE)</f>
        <v>#N/A</v>
      </c>
      <c r="Z107" s="7" t="str">
        <f t="shared" si="3"/>
        <v>EE243</v>
      </c>
      <c r="AA107" s="67" t="e">
        <f>VLOOKUP($Q107,'[7]VAT 2023-24'!$R$6:$AD$103,2,FALSE)</f>
        <v>#N/A</v>
      </c>
      <c r="AB107" s="67" t="e">
        <f>VLOOKUP($Q107,'[7]VAT 2023-24'!$R$6:$AD$103,3,FALSE)</f>
        <v>#N/A</v>
      </c>
      <c r="AC107" s="67" t="e">
        <f>VLOOKUP($Q107,'[7]VAT 2023-24'!$R$6:$AD$103,4,FALSE)</f>
        <v>#N/A</v>
      </c>
      <c r="AD107" s="67" t="e">
        <f>VLOOKUP($Q107,'[7]VAT 2023-24'!$R$6:$AD$103,5,FALSE)</f>
        <v>#N/A</v>
      </c>
      <c r="AE107" s="67" t="e">
        <f>VLOOKUP($Q107,'[7]VAT 2023-24'!$R$6:$AD$103,6,FALSE)</f>
        <v>#N/A</v>
      </c>
      <c r="AF107" s="67" t="e">
        <f>VLOOKUP($Q107,'[7]VAT 2023-24'!$R$6:$AD$103,7,FALSE)</f>
        <v>#N/A</v>
      </c>
      <c r="AG107" s="67" t="e">
        <f>VLOOKUP($Q107,'[7]VAT 2023-24'!$R$6:$AD$103,8,FALSE)</f>
        <v>#N/A</v>
      </c>
      <c r="AH107" s="67" t="e">
        <f>VLOOKUP($Q107,'[7]VAT 2023-24'!$R$6:$AD$103,9,FALSE)</f>
        <v>#N/A</v>
      </c>
      <c r="AI107" s="67" t="e">
        <f>VLOOKUP($Q107,'[7]VAT 2023-24'!$R$6:$AD$103,10,FALSE)</f>
        <v>#N/A</v>
      </c>
      <c r="AJ107" s="67" t="e">
        <f>VLOOKUP($Q107,'[7]VAT 2023-24'!$R$6:$AD$103,11,FALSE)</f>
        <v>#N/A</v>
      </c>
      <c r="AK107" s="67" t="e">
        <f>VLOOKUP($Q107,'[7]VAT 2023-24'!$R$6:$AD$103,12,FALSE)</f>
        <v>#N/A</v>
      </c>
      <c r="AL107" s="67" t="e">
        <f>VLOOKUP($Q107,'[7]VAT 2023-24'!$R$6:$AD$103,13,FALSE)</f>
        <v>#N/A</v>
      </c>
      <c r="AM107" s="45"/>
      <c r="AN107" s="65" t="s">
        <v>198</v>
      </c>
      <c r="AO107" s="43"/>
      <c r="AP107" s="1" t="e">
        <f>VLOOKUP(AN107,#REF!,5,FALSE)</f>
        <v>#REF!</v>
      </c>
      <c r="AQ107" s="1" t="e">
        <f>VLOOKUP(AO107,#REF!,5,FALSE)</f>
        <v>#REF!</v>
      </c>
      <c r="AR107" s="1"/>
      <c r="AS107" t="e">
        <f>VLOOKUP(Z107,'[8]List of Schools for 22.23'!$A$3:$J$62,10,FALSE)</f>
        <v>#N/A</v>
      </c>
    </row>
    <row r="108" spans="1:45" x14ac:dyDescent="0.25">
      <c r="A108" s="2">
        <v>245</v>
      </c>
      <c r="B108" s="13" t="s">
        <v>525</v>
      </c>
      <c r="C108" s="1" t="s">
        <v>200</v>
      </c>
      <c r="D108" s="1" t="s">
        <v>201</v>
      </c>
      <c r="E108" s="2">
        <v>245</v>
      </c>
      <c r="F108" t="s">
        <v>837</v>
      </c>
      <c r="G108" t="str">
        <f>VLOOKUP(C108,'[1]Returns 2023'!$B$11:$AV$112,47,FALSE)</f>
        <v>Successful</v>
      </c>
      <c r="K108" s="19">
        <v>0</v>
      </c>
      <c r="L108" s="19" t="str">
        <f>VLOOKUP(C108,[2]Schools!$A$8:$AK$109,37,FALSE)</f>
        <v>Returned</v>
      </c>
      <c r="N108" s="66" t="s">
        <v>822</v>
      </c>
      <c r="O108" s="68" t="s">
        <v>822</v>
      </c>
      <c r="P108" s="2" t="str">
        <f>VLOOKUP(A108,'[3]2023'!$A$6:$AN$112,40,FALSE)</f>
        <v>Returned</v>
      </c>
      <c r="Q108" s="2">
        <v>245</v>
      </c>
      <c r="S108" s="1" t="str">
        <f>VLOOKUP(Q108,[4]Sheet1!$A$4:$C$238,3,FALSE)</f>
        <v>YES</v>
      </c>
      <c r="U108" s="1" t="str">
        <f>VLOOKUP(Q108,[5]Sheet1!$A$4:$C$237,3,FALSE)</f>
        <v>YES</v>
      </c>
      <c r="V108" s="7" t="s">
        <v>657</v>
      </c>
      <c r="W108" s="2" t="s">
        <v>839</v>
      </c>
      <c r="X108" s="2">
        <f>VLOOKUP(V108,'[6]CFR HEADERS'!$B$8:$HS$108,226,FALSE)</f>
        <v>0</v>
      </c>
      <c r="Z108" s="7" t="str">
        <f t="shared" si="3"/>
        <v>EE245</v>
      </c>
      <c r="AA108" s="67">
        <f>VLOOKUP($Q108,'[7]VAT 2023-24'!$R$6:$AD$103,2,FALSE)</f>
        <v>1</v>
      </c>
      <c r="AB108" s="67">
        <f>VLOOKUP($Q108,'[7]VAT 2023-24'!$R$6:$AD$103,3,FALSE)</f>
        <v>1</v>
      </c>
      <c r="AC108" s="67">
        <f>VLOOKUP($Q108,'[7]VAT 2023-24'!$R$6:$AD$103,4,FALSE)</f>
        <v>1</v>
      </c>
      <c r="AD108" s="67">
        <f>VLOOKUP($Q108,'[7]VAT 2023-24'!$R$6:$AD$103,5,FALSE)</f>
        <v>1</v>
      </c>
      <c r="AE108" s="67">
        <f>VLOOKUP($Q108,'[7]VAT 2023-24'!$R$6:$AD$103,6,FALSE)</f>
        <v>1</v>
      </c>
      <c r="AF108" s="67">
        <f>VLOOKUP($Q108,'[7]VAT 2023-24'!$R$6:$AD$103,7,FALSE)</f>
        <v>1</v>
      </c>
      <c r="AG108" s="67">
        <f>VLOOKUP($Q108,'[7]VAT 2023-24'!$R$6:$AD$103,8,FALSE)</f>
        <v>1</v>
      </c>
      <c r="AH108" s="67">
        <f>VLOOKUP($Q108,'[7]VAT 2023-24'!$R$6:$AD$103,9,FALSE)</f>
        <v>1</v>
      </c>
      <c r="AI108" s="67">
        <f>VLOOKUP($Q108,'[7]VAT 2023-24'!$R$6:$AD$103,10,FALSE)</f>
        <v>1</v>
      </c>
      <c r="AJ108" s="67">
        <f>VLOOKUP($Q108,'[7]VAT 2023-24'!$R$6:$AD$103,11,FALSE)</f>
        <v>1</v>
      </c>
      <c r="AK108" s="67" t="str">
        <f>VLOOKUP($Q108,'[7]VAT 2023-24'!$R$6:$AD$103,12,FALSE)</f>
        <v/>
      </c>
      <c r="AL108" s="67" t="str">
        <f>VLOOKUP($Q108,'[7]VAT 2023-24'!$R$6:$AD$103,13,FALSE)</f>
        <v/>
      </c>
      <c r="AM108" s="45"/>
      <c r="AN108" s="65" t="s">
        <v>200</v>
      </c>
      <c r="AO108" s="43"/>
      <c r="AP108" s="1" t="e">
        <f>VLOOKUP(AN108,#REF!,5,FALSE)</f>
        <v>#REF!</v>
      </c>
      <c r="AQ108" s="1" t="e">
        <f>VLOOKUP(AO108,#REF!,5,FALSE)</f>
        <v>#REF!</v>
      </c>
      <c r="AR108" s="1"/>
      <c r="AS108" t="e">
        <f>VLOOKUP(Z108,'[8]List of Schools for 22.23'!$A$3:$J$62,10,FALSE)</f>
        <v>#N/A</v>
      </c>
    </row>
    <row r="109" spans="1:45" x14ac:dyDescent="0.25">
      <c r="A109" s="2">
        <v>246</v>
      </c>
      <c r="B109" s="13" t="s">
        <v>525</v>
      </c>
      <c r="C109" s="1" t="s">
        <v>202</v>
      </c>
      <c r="D109" s="1" t="s">
        <v>203</v>
      </c>
      <c r="E109" s="2">
        <v>246</v>
      </c>
      <c r="F109" t="s">
        <v>837</v>
      </c>
      <c r="G109" t="str">
        <f>VLOOKUP(C109,'[1]Returns 2023'!$B$11:$AV$112,47,FALSE)</f>
        <v>Successful</v>
      </c>
      <c r="K109" s="19" t="s">
        <v>822</v>
      </c>
      <c r="L109" s="19" t="str">
        <f>VLOOKUP(C109,[2]Schools!$A$8:$AK$109,37,FALSE)</f>
        <v>Returned</v>
      </c>
      <c r="N109" s="66" t="s">
        <v>822</v>
      </c>
      <c r="O109" s="68" t="s">
        <v>822</v>
      </c>
      <c r="P109" s="2" t="str">
        <f>VLOOKUP(A109,'[3]2023'!$A$6:$AN$112,40,FALSE)</f>
        <v>Returned</v>
      </c>
      <c r="Q109" s="2">
        <v>246</v>
      </c>
      <c r="S109" s="1" t="str">
        <f>VLOOKUP(Q109,[4]Sheet1!$A$4:$C$238,3,FALSE)</f>
        <v>YES</v>
      </c>
      <c r="U109" s="1" t="str">
        <f>VLOOKUP(Q109,[5]Sheet1!$A$4:$C$237,3,FALSE)</f>
        <v>YES</v>
      </c>
      <c r="V109" s="7" t="s">
        <v>658</v>
      </c>
      <c r="W109" s="2" t="s">
        <v>839</v>
      </c>
      <c r="X109" s="2">
        <f>VLOOKUP(V109,'[6]CFR HEADERS'!$B$8:$HS$108,226,FALSE)</f>
        <v>0</v>
      </c>
      <c r="Z109" s="7" t="str">
        <f t="shared" si="3"/>
        <v>EE246</v>
      </c>
      <c r="AA109" s="67">
        <f>VLOOKUP($Q109,'[7]VAT 2023-24'!$R$6:$AD$103,2,FALSE)</f>
        <v>1</v>
      </c>
      <c r="AB109" s="67">
        <f>VLOOKUP($Q109,'[7]VAT 2023-24'!$R$6:$AD$103,3,FALSE)</f>
        <v>1</v>
      </c>
      <c r="AC109" s="67">
        <f>VLOOKUP($Q109,'[7]VAT 2023-24'!$R$6:$AD$103,4,FALSE)</f>
        <v>1</v>
      </c>
      <c r="AD109" s="67">
        <f>VLOOKUP($Q109,'[7]VAT 2023-24'!$R$6:$AD$103,5,FALSE)</f>
        <v>1</v>
      </c>
      <c r="AE109" s="67">
        <f>VLOOKUP($Q109,'[7]VAT 2023-24'!$R$6:$AD$103,6,FALSE)</f>
        <v>1</v>
      </c>
      <c r="AF109" s="67">
        <f>VLOOKUP($Q109,'[7]VAT 2023-24'!$R$6:$AD$103,7,FALSE)</f>
        <v>1</v>
      </c>
      <c r="AG109" s="67">
        <f>VLOOKUP($Q109,'[7]VAT 2023-24'!$R$6:$AD$103,8,FALSE)</f>
        <v>1</v>
      </c>
      <c r="AH109" s="67">
        <f>VLOOKUP($Q109,'[7]VAT 2023-24'!$R$6:$AD$103,9,FALSE)</f>
        <v>1</v>
      </c>
      <c r="AI109" s="67">
        <f>VLOOKUP($Q109,'[7]VAT 2023-24'!$R$6:$AD$103,10,FALSE)</f>
        <v>1</v>
      </c>
      <c r="AJ109" s="67">
        <f>VLOOKUP($Q109,'[7]VAT 2023-24'!$R$6:$AD$103,11,FALSE)</f>
        <v>1</v>
      </c>
      <c r="AK109" s="67" t="str">
        <f>VLOOKUP($Q109,'[7]VAT 2023-24'!$R$6:$AD$103,12,FALSE)</f>
        <v/>
      </c>
      <c r="AL109" s="67" t="str">
        <f>VLOOKUP($Q109,'[7]VAT 2023-24'!$R$6:$AD$103,13,FALSE)</f>
        <v/>
      </c>
      <c r="AM109" s="45"/>
      <c r="AN109" s="65" t="s">
        <v>202</v>
      </c>
      <c r="AO109" s="43"/>
      <c r="AP109" s="1" t="e">
        <f>VLOOKUP(AN109,#REF!,5,FALSE)</f>
        <v>#REF!</v>
      </c>
      <c r="AQ109" s="1" t="e">
        <f>VLOOKUP(AO109,#REF!,5,FALSE)</f>
        <v>#REF!</v>
      </c>
      <c r="AR109" s="1"/>
      <c r="AS109" t="str">
        <f>VLOOKUP(Z109,'[8]List of Schools for 22.23'!$A$3:$J$62,10,FALSE)</f>
        <v>YES</v>
      </c>
    </row>
    <row r="110" spans="1:45" x14ac:dyDescent="0.25">
      <c r="A110" s="2">
        <v>249</v>
      </c>
      <c r="B110" s="13" t="s">
        <v>525</v>
      </c>
      <c r="C110" s="1" t="s">
        <v>204</v>
      </c>
      <c r="D110" s="1" t="s">
        <v>205</v>
      </c>
      <c r="E110" s="2">
        <v>249</v>
      </c>
      <c r="F110" t="e">
        <v>#N/A</v>
      </c>
      <c r="G110" t="e">
        <f>VLOOKUP(C110,'[1]Returns 2023'!$B$11:$AV$112,47,FALSE)</f>
        <v>#N/A</v>
      </c>
      <c r="K110" s="19" t="e">
        <v>#N/A</v>
      </c>
      <c r="L110" s="19" t="e">
        <f>VLOOKUP(C110,[2]Schools!$A$8:$AK$109,37,FALSE)</f>
        <v>#N/A</v>
      </c>
      <c r="N110" s="66" t="e">
        <v>#N/A</v>
      </c>
      <c r="O110" s="68" t="e">
        <v>#N/A</v>
      </c>
      <c r="P110" s="2" t="e">
        <f>VLOOKUP(A110,'[3]2023'!$A$6:$AN$112,40,FALSE)</f>
        <v>#N/A</v>
      </c>
      <c r="Q110" s="2">
        <v>249</v>
      </c>
      <c r="S110" s="1" t="str">
        <f>VLOOKUP(Q110,[4]Sheet1!$A$4:$C$238,3,FALSE)</f>
        <v>YES</v>
      </c>
      <c r="U110" s="1" t="str">
        <f>VLOOKUP(Q110,[5]Sheet1!$A$4:$C$237,3,FALSE)</f>
        <v>YES</v>
      </c>
      <c r="V110" s="7" t="s">
        <v>659</v>
      </c>
      <c r="W110" s="2" t="e">
        <v>#N/A</v>
      </c>
      <c r="X110" s="2" t="e">
        <f>VLOOKUP(V110,'[6]CFR HEADERS'!$B$8:$HS$108,226,FALSE)</f>
        <v>#N/A</v>
      </c>
      <c r="Z110" s="7" t="str">
        <f t="shared" si="3"/>
        <v>EE249</v>
      </c>
      <c r="AA110" s="67" t="e">
        <f>VLOOKUP($Q110,'[7]VAT 2023-24'!$R$6:$AD$103,2,FALSE)</f>
        <v>#N/A</v>
      </c>
      <c r="AB110" s="67" t="e">
        <f>VLOOKUP($Q110,'[7]VAT 2023-24'!$R$6:$AD$103,3,FALSE)</f>
        <v>#N/A</v>
      </c>
      <c r="AC110" s="67" t="e">
        <f>VLOOKUP($Q110,'[7]VAT 2023-24'!$R$6:$AD$103,4,FALSE)</f>
        <v>#N/A</v>
      </c>
      <c r="AD110" s="67" t="e">
        <f>VLOOKUP($Q110,'[7]VAT 2023-24'!$R$6:$AD$103,5,FALSE)</f>
        <v>#N/A</v>
      </c>
      <c r="AE110" s="67" t="e">
        <f>VLOOKUP($Q110,'[7]VAT 2023-24'!$R$6:$AD$103,6,FALSE)</f>
        <v>#N/A</v>
      </c>
      <c r="AF110" s="67" t="e">
        <f>VLOOKUP($Q110,'[7]VAT 2023-24'!$R$6:$AD$103,7,FALSE)</f>
        <v>#N/A</v>
      </c>
      <c r="AG110" s="67" t="e">
        <f>VLOOKUP($Q110,'[7]VAT 2023-24'!$R$6:$AD$103,8,FALSE)</f>
        <v>#N/A</v>
      </c>
      <c r="AH110" s="67" t="e">
        <f>VLOOKUP($Q110,'[7]VAT 2023-24'!$R$6:$AD$103,9,FALSE)</f>
        <v>#N/A</v>
      </c>
      <c r="AI110" s="67" t="e">
        <f>VLOOKUP($Q110,'[7]VAT 2023-24'!$R$6:$AD$103,10,FALSE)</f>
        <v>#N/A</v>
      </c>
      <c r="AJ110" s="67" t="e">
        <f>VLOOKUP($Q110,'[7]VAT 2023-24'!$R$6:$AD$103,11,FALSE)</f>
        <v>#N/A</v>
      </c>
      <c r="AK110" s="67" t="e">
        <f>VLOOKUP($Q110,'[7]VAT 2023-24'!$R$6:$AD$103,12,FALSE)</f>
        <v>#N/A</v>
      </c>
      <c r="AL110" s="67" t="e">
        <f>VLOOKUP($Q110,'[7]VAT 2023-24'!$R$6:$AD$103,13,FALSE)</f>
        <v>#N/A</v>
      </c>
      <c r="AM110" s="45"/>
      <c r="AN110" s="65" t="s">
        <v>204</v>
      </c>
      <c r="AO110" s="43"/>
      <c r="AP110" s="1" t="e">
        <f>VLOOKUP(AN110,#REF!,5,FALSE)</f>
        <v>#REF!</v>
      </c>
      <c r="AQ110" s="1" t="e">
        <f>VLOOKUP(AO110,#REF!,5,FALSE)</f>
        <v>#REF!</v>
      </c>
      <c r="AR110" s="1"/>
      <c r="AS110" t="e">
        <f>VLOOKUP(Z110,'[8]List of Schools for 22.23'!$A$3:$J$62,10,FALSE)</f>
        <v>#N/A</v>
      </c>
    </row>
    <row r="111" spans="1:45" x14ac:dyDescent="0.25">
      <c r="A111" s="2">
        <v>250</v>
      </c>
      <c r="B111" s="13" t="s">
        <v>525</v>
      </c>
      <c r="C111" s="1" t="s">
        <v>206</v>
      </c>
      <c r="D111" s="1" t="s">
        <v>207</v>
      </c>
      <c r="E111" s="2">
        <v>250</v>
      </c>
      <c r="F111" t="e">
        <v>#N/A</v>
      </c>
      <c r="G111" t="e">
        <f>VLOOKUP(C111,'[1]Returns 2023'!$B$11:$AV$112,47,FALSE)</f>
        <v>#N/A</v>
      </c>
      <c r="K111" s="19" t="e">
        <v>#N/A</v>
      </c>
      <c r="L111" s="19" t="e">
        <f>VLOOKUP(C111,[2]Schools!$A$8:$AK$109,37,FALSE)</f>
        <v>#N/A</v>
      </c>
      <c r="N111" s="66" t="e">
        <v>#N/A</v>
      </c>
      <c r="O111" s="68" t="e">
        <v>#N/A</v>
      </c>
      <c r="P111" s="2" t="e">
        <f>VLOOKUP(A111,'[3]2023'!$A$6:$AN$112,40,FALSE)</f>
        <v>#N/A</v>
      </c>
      <c r="Q111" s="2">
        <v>250</v>
      </c>
      <c r="S111" s="1" t="str">
        <f>VLOOKUP(Q111,[4]Sheet1!$A$4:$C$238,3,FALSE)</f>
        <v>YES</v>
      </c>
      <c r="U111" s="1">
        <f>VLOOKUP(Q111,[5]Sheet1!$A$4:$C$237,3,FALSE)</f>
        <v>0</v>
      </c>
      <c r="V111" s="7" t="s">
        <v>660</v>
      </c>
      <c r="W111" s="2" t="e">
        <v>#N/A</v>
      </c>
      <c r="X111" s="2" t="e">
        <f>VLOOKUP(V111,'[6]CFR HEADERS'!$B$8:$HS$108,226,FALSE)</f>
        <v>#N/A</v>
      </c>
      <c r="Z111" s="7" t="str">
        <f t="shared" si="3"/>
        <v>EE250</v>
      </c>
      <c r="AA111" s="67" t="e">
        <f>VLOOKUP($Q111,'[7]VAT 2023-24'!$R$6:$AD$103,2,FALSE)</f>
        <v>#N/A</v>
      </c>
      <c r="AB111" s="67" t="e">
        <f>VLOOKUP($Q111,'[7]VAT 2023-24'!$R$6:$AD$103,3,FALSE)</f>
        <v>#N/A</v>
      </c>
      <c r="AC111" s="67" t="e">
        <f>VLOOKUP($Q111,'[7]VAT 2023-24'!$R$6:$AD$103,4,FALSE)</f>
        <v>#N/A</v>
      </c>
      <c r="AD111" s="67" t="e">
        <f>VLOOKUP($Q111,'[7]VAT 2023-24'!$R$6:$AD$103,5,FALSE)</f>
        <v>#N/A</v>
      </c>
      <c r="AE111" s="67" t="e">
        <f>VLOOKUP($Q111,'[7]VAT 2023-24'!$R$6:$AD$103,6,FALSE)</f>
        <v>#N/A</v>
      </c>
      <c r="AF111" s="67" t="e">
        <f>VLOOKUP($Q111,'[7]VAT 2023-24'!$R$6:$AD$103,7,FALSE)</f>
        <v>#N/A</v>
      </c>
      <c r="AG111" s="67" t="e">
        <f>VLOOKUP($Q111,'[7]VAT 2023-24'!$R$6:$AD$103,8,FALSE)</f>
        <v>#N/A</v>
      </c>
      <c r="AH111" s="67" t="e">
        <f>VLOOKUP($Q111,'[7]VAT 2023-24'!$R$6:$AD$103,9,FALSE)</f>
        <v>#N/A</v>
      </c>
      <c r="AI111" s="67" t="e">
        <f>VLOOKUP($Q111,'[7]VAT 2023-24'!$R$6:$AD$103,10,FALSE)</f>
        <v>#N/A</v>
      </c>
      <c r="AJ111" s="67" t="e">
        <f>VLOOKUP($Q111,'[7]VAT 2023-24'!$R$6:$AD$103,11,FALSE)</f>
        <v>#N/A</v>
      </c>
      <c r="AK111" s="67" t="e">
        <f>VLOOKUP($Q111,'[7]VAT 2023-24'!$R$6:$AD$103,12,FALSE)</f>
        <v>#N/A</v>
      </c>
      <c r="AL111" s="67" t="e">
        <f>VLOOKUP($Q111,'[7]VAT 2023-24'!$R$6:$AD$103,13,FALSE)</f>
        <v>#N/A</v>
      </c>
      <c r="AM111" s="45"/>
      <c r="AN111" s="65" t="s">
        <v>206</v>
      </c>
      <c r="AO111" s="43"/>
      <c r="AP111" s="1" t="e">
        <f>VLOOKUP(AN111,#REF!,5,FALSE)</f>
        <v>#REF!</v>
      </c>
      <c r="AQ111" s="1" t="e">
        <f>VLOOKUP(AO111,#REF!,5,FALSE)</f>
        <v>#REF!</v>
      </c>
      <c r="AR111" s="1"/>
      <c r="AS111" t="e">
        <f>VLOOKUP(Z111,'[8]List of Schools for 22.23'!$A$3:$J$62,10,FALSE)</f>
        <v>#N/A</v>
      </c>
    </row>
    <row r="112" spans="1:45" x14ac:dyDescent="0.25">
      <c r="A112" s="2">
        <v>258</v>
      </c>
      <c r="B112" s="13" t="s">
        <v>525</v>
      </c>
      <c r="C112" s="1" t="s">
        <v>208</v>
      </c>
      <c r="D112" s="1" t="s">
        <v>209</v>
      </c>
      <c r="E112" s="2">
        <v>258</v>
      </c>
      <c r="F112" t="s">
        <v>837</v>
      </c>
      <c r="G112" t="str">
        <f>VLOOKUP(C112,'[1]Returns 2023'!$B$11:$AV$112,47,FALSE)</f>
        <v>Successful</v>
      </c>
      <c r="K112" s="19" t="s">
        <v>822</v>
      </c>
      <c r="L112" s="19" t="str">
        <f>VLOOKUP(C112,[2]Schools!$A$8:$AK$109,37,FALSE)</f>
        <v>Returned</v>
      </c>
      <c r="N112" s="66" t="s">
        <v>822</v>
      </c>
      <c r="O112" s="68" t="s">
        <v>822</v>
      </c>
      <c r="P112" s="2" t="str">
        <f>VLOOKUP(A112,'[3]2023'!$A$6:$AN$112,40,FALSE)</f>
        <v>Returned</v>
      </c>
      <c r="Q112" s="2">
        <v>258</v>
      </c>
      <c r="S112" s="1" t="str">
        <f>VLOOKUP(Q112,[4]Sheet1!$A$4:$C$238,3,FALSE)</f>
        <v>YES</v>
      </c>
      <c r="U112" s="1">
        <f>VLOOKUP(Q112,[5]Sheet1!$A$4:$C$237,3,FALSE)</f>
        <v>0</v>
      </c>
      <c r="V112" s="7" t="s">
        <v>661</v>
      </c>
      <c r="W112" s="2" t="s">
        <v>839</v>
      </c>
      <c r="X112" s="2">
        <f>VLOOKUP(V112,'[6]CFR HEADERS'!$B$8:$HS$108,226,FALSE)</f>
        <v>0</v>
      </c>
      <c r="Z112" s="7" t="str">
        <f t="shared" si="3"/>
        <v>EE258</v>
      </c>
      <c r="AA112" s="67">
        <f>VLOOKUP($Q112,'[7]VAT 2023-24'!$R$6:$AD$103,2,FALSE)</f>
        <v>1</v>
      </c>
      <c r="AB112" s="67">
        <f>VLOOKUP($Q112,'[7]VAT 2023-24'!$R$6:$AD$103,3,FALSE)</f>
        <v>1</v>
      </c>
      <c r="AC112" s="67">
        <f>VLOOKUP($Q112,'[7]VAT 2023-24'!$R$6:$AD$103,4,FALSE)</f>
        <v>1</v>
      </c>
      <c r="AD112" s="67">
        <f>VLOOKUP($Q112,'[7]VAT 2023-24'!$R$6:$AD$103,5,FALSE)</f>
        <v>1</v>
      </c>
      <c r="AE112" s="67">
        <f>VLOOKUP($Q112,'[7]VAT 2023-24'!$R$6:$AD$103,6,FALSE)</f>
        <v>1</v>
      </c>
      <c r="AF112" s="67">
        <f>VLOOKUP($Q112,'[7]VAT 2023-24'!$R$6:$AD$103,7,FALSE)</f>
        <v>1</v>
      </c>
      <c r="AG112" s="67">
        <f>VLOOKUP($Q112,'[7]VAT 2023-24'!$R$6:$AD$103,8,FALSE)</f>
        <v>1</v>
      </c>
      <c r="AH112" s="67">
        <f>VLOOKUP($Q112,'[7]VAT 2023-24'!$R$6:$AD$103,9,FALSE)</f>
        <v>1</v>
      </c>
      <c r="AI112" s="67">
        <f>VLOOKUP($Q112,'[7]VAT 2023-24'!$R$6:$AD$103,10,FALSE)</f>
        <v>1</v>
      </c>
      <c r="AJ112" s="67">
        <f>VLOOKUP($Q112,'[7]VAT 2023-24'!$R$6:$AD$103,11,FALSE)</f>
        <v>1</v>
      </c>
      <c r="AK112" s="67" t="str">
        <f>VLOOKUP($Q112,'[7]VAT 2023-24'!$R$6:$AD$103,12,FALSE)</f>
        <v/>
      </c>
      <c r="AL112" s="67" t="str">
        <f>VLOOKUP($Q112,'[7]VAT 2023-24'!$R$6:$AD$103,13,FALSE)</f>
        <v/>
      </c>
      <c r="AM112" s="45"/>
      <c r="AN112" s="65" t="s">
        <v>208</v>
      </c>
      <c r="AO112" s="43"/>
      <c r="AP112" s="1" t="e">
        <f>VLOOKUP(AN112,#REF!,5,FALSE)</f>
        <v>#REF!</v>
      </c>
      <c r="AQ112" s="1" t="e">
        <f>VLOOKUP(AO112,#REF!,5,FALSE)</f>
        <v>#REF!</v>
      </c>
      <c r="AR112" s="1"/>
      <c r="AS112" t="str">
        <f>VLOOKUP(Z112,'[8]List of Schools for 22.23'!$A$3:$J$62,10,FALSE)</f>
        <v>YES</v>
      </c>
    </row>
    <row r="113" spans="1:45" x14ac:dyDescent="0.25">
      <c r="A113" s="2">
        <v>259</v>
      </c>
      <c r="B113" s="13" t="s">
        <v>525</v>
      </c>
      <c r="C113" s="1" t="s">
        <v>210</v>
      </c>
      <c r="D113" s="1" t="s">
        <v>211</v>
      </c>
      <c r="E113" s="2">
        <v>259</v>
      </c>
      <c r="F113" t="s">
        <v>837</v>
      </c>
      <c r="G113" t="str">
        <f>VLOOKUP(C113,'[1]Returns 2023'!$B$11:$AV$112,47,FALSE)</f>
        <v>Successful</v>
      </c>
      <c r="K113" s="19" t="s">
        <v>822</v>
      </c>
      <c r="L113" s="19" t="str">
        <f>VLOOKUP(C113,[2]Schools!$A$8:$AK$109,37,FALSE)</f>
        <v>Returned</v>
      </c>
      <c r="N113" s="66">
        <v>0</v>
      </c>
      <c r="O113" s="68" t="s">
        <v>822</v>
      </c>
      <c r="P113" s="2" t="str">
        <f>VLOOKUP(A113,'[3]2023'!$A$6:$AN$112,40,FALSE)</f>
        <v>Returned</v>
      </c>
      <c r="Q113" s="2">
        <v>259</v>
      </c>
      <c r="S113" s="1" t="str">
        <f>VLOOKUP(Q113,[4]Sheet1!$A$4:$C$238,3,FALSE)</f>
        <v>YES</v>
      </c>
      <c r="U113" s="1" t="str">
        <f>VLOOKUP(Q113,[5]Sheet1!$A$4:$C$237,3,FALSE)</f>
        <v>YES</v>
      </c>
      <c r="V113" s="7" t="s">
        <v>662</v>
      </c>
      <c r="W113" s="2" t="s">
        <v>839</v>
      </c>
      <c r="X113" s="2">
        <f>VLOOKUP(V113,'[6]CFR HEADERS'!$B$8:$HS$108,226,FALSE)</f>
        <v>0</v>
      </c>
      <c r="Z113" s="7" t="str">
        <f t="shared" si="3"/>
        <v>EE259</v>
      </c>
      <c r="AA113" s="67">
        <f>VLOOKUP($Q113,'[7]VAT 2023-24'!$R$6:$AD$103,2,FALSE)</f>
        <v>1</v>
      </c>
      <c r="AB113" s="67">
        <f>VLOOKUP($Q113,'[7]VAT 2023-24'!$R$6:$AD$103,3,FALSE)</f>
        <v>1</v>
      </c>
      <c r="AC113" s="67">
        <f>VLOOKUP($Q113,'[7]VAT 2023-24'!$R$6:$AD$103,4,FALSE)</f>
        <v>1</v>
      </c>
      <c r="AD113" s="67">
        <f>VLOOKUP($Q113,'[7]VAT 2023-24'!$R$6:$AD$103,5,FALSE)</f>
        <v>1</v>
      </c>
      <c r="AE113" s="67">
        <f>VLOOKUP($Q113,'[7]VAT 2023-24'!$R$6:$AD$103,6,FALSE)</f>
        <v>1</v>
      </c>
      <c r="AF113" s="67">
        <f>VLOOKUP($Q113,'[7]VAT 2023-24'!$R$6:$AD$103,7,FALSE)</f>
        <v>1</v>
      </c>
      <c r="AG113" s="67">
        <f>VLOOKUP($Q113,'[7]VAT 2023-24'!$R$6:$AD$103,8,FALSE)</f>
        <v>1</v>
      </c>
      <c r="AH113" s="67">
        <f>VLOOKUP($Q113,'[7]VAT 2023-24'!$R$6:$AD$103,9,FALSE)</f>
        <v>1</v>
      </c>
      <c r="AI113" s="67">
        <f>VLOOKUP($Q113,'[7]VAT 2023-24'!$R$6:$AD$103,10,FALSE)</f>
        <v>1</v>
      </c>
      <c r="AJ113" s="67">
        <f>VLOOKUP($Q113,'[7]VAT 2023-24'!$R$6:$AD$103,11,FALSE)</f>
        <v>1</v>
      </c>
      <c r="AK113" s="67" t="str">
        <f>VLOOKUP($Q113,'[7]VAT 2023-24'!$R$6:$AD$103,12,FALSE)</f>
        <v/>
      </c>
      <c r="AL113" s="67" t="str">
        <f>VLOOKUP($Q113,'[7]VAT 2023-24'!$R$6:$AD$103,13,FALSE)</f>
        <v/>
      </c>
      <c r="AM113" s="45"/>
      <c r="AN113" s="65" t="s">
        <v>210</v>
      </c>
      <c r="AO113" s="43"/>
      <c r="AP113" s="1" t="e">
        <f>VLOOKUP(AN113,#REF!,5,FALSE)</f>
        <v>#REF!</v>
      </c>
      <c r="AQ113" s="1" t="e">
        <f>VLOOKUP(AO113,#REF!,5,FALSE)</f>
        <v>#REF!</v>
      </c>
      <c r="AR113" s="1"/>
      <c r="AS113" t="e">
        <f>VLOOKUP(Z113,'[8]List of Schools for 22.23'!$A$3:$J$62,10,FALSE)</f>
        <v>#N/A</v>
      </c>
    </row>
    <row r="114" spans="1:45" x14ac:dyDescent="0.25">
      <c r="A114" s="2">
        <v>260</v>
      </c>
      <c r="B114" s="13" t="s">
        <v>525</v>
      </c>
      <c r="C114" s="1" t="s">
        <v>212</v>
      </c>
      <c r="D114" s="1" t="s">
        <v>213</v>
      </c>
      <c r="E114" s="2">
        <v>260</v>
      </c>
      <c r="F114" t="e">
        <v>#N/A</v>
      </c>
      <c r="G114" t="e">
        <f>VLOOKUP(C114,'[1]Returns 2023'!$B$11:$AV$112,47,FALSE)</f>
        <v>#N/A</v>
      </c>
      <c r="K114" s="19" t="e">
        <v>#N/A</v>
      </c>
      <c r="L114" s="19" t="e">
        <f>VLOOKUP(C114,[2]Schools!$A$8:$AK$109,37,FALSE)</f>
        <v>#N/A</v>
      </c>
      <c r="N114" s="66" t="e">
        <v>#N/A</v>
      </c>
      <c r="O114" s="68" t="e">
        <v>#N/A</v>
      </c>
      <c r="P114" s="2" t="e">
        <f>VLOOKUP(A114,'[3]2023'!$A$6:$AN$112,40,FALSE)</f>
        <v>#N/A</v>
      </c>
      <c r="Q114" s="2">
        <v>260</v>
      </c>
      <c r="S114" s="1" t="str">
        <f>VLOOKUP(Q114,[4]Sheet1!$A$4:$C$238,3,FALSE)</f>
        <v>YES</v>
      </c>
      <c r="U114" s="1" t="str">
        <f>VLOOKUP(Q114,[5]Sheet1!$A$4:$C$237,3,FALSE)</f>
        <v>YES</v>
      </c>
      <c r="V114" s="7" t="s">
        <v>663</v>
      </c>
      <c r="W114" s="2" t="e">
        <v>#N/A</v>
      </c>
      <c r="X114" s="2" t="e">
        <f>VLOOKUP(V114,'[6]CFR HEADERS'!$B$8:$HS$108,226,FALSE)</f>
        <v>#N/A</v>
      </c>
      <c r="Z114" s="7" t="str">
        <f t="shared" si="3"/>
        <v>EE260</v>
      </c>
      <c r="AA114" s="67" t="e">
        <f>VLOOKUP($Q114,'[7]VAT 2023-24'!$R$6:$AD$103,2,FALSE)</f>
        <v>#N/A</v>
      </c>
      <c r="AB114" s="67" t="e">
        <f>VLOOKUP($Q114,'[7]VAT 2023-24'!$R$6:$AD$103,3,FALSE)</f>
        <v>#N/A</v>
      </c>
      <c r="AC114" s="67" t="e">
        <f>VLOOKUP($Q114,'[7]VAT 2023-24'!$R$6:$AD$103,4,FALSE)</f>
        <v>#N/A</v>
      </c>
      <c r="AD114" s="67" t="e">
        <f>VLOOKUP($Q114,'[7]VAT 2023-24'!$R$6:$AD$103,5,FALSE)</f>
        <v>#N/A</v>
      </c>
      <c r="AE114" s="67" t="e">
        <f>VLOOKUP($Q114,'[7]VAT 2023-24'!$R$6:$AD$103,6,FALSE)</f>
        <v>#N/A</v>
      </c>
      <c r="AF114" s="67" t="e">
        <f>VLOOKUP($Q114,'[7]VAT 2023-24'!$R$6:$AD$103,7,FALSE)</f>
        <v>#N/A</v>
      </c>
      <c r="AG114" s="67" t="e">
        <f>VLOOKUP($Q114,'[7]VAT 2023-24'!$R$6:$AD$103,8,FALSE)</f>
        <v>#N/A</v>
      </c>
      <c r="AH114" s="67" t="e">
        <f>VLOOKUP($Q114,'[7]VAT 2023-24'!$R$6:$AD$103,9,FALSE)</f>
        <v>#N/A</v>
      </c>
      <c r="AI114" s="67" t="e">
        <f>VLOOKUP($Q114,'[7]VAT 2023-24'!$R$6:$AD$103,10,FALSE)</f>
        <v>#N/A</v>
      </c>
      <c r="AJ114" s="67" t="e">
        <f>VLOOKUP($Q114,'[7]VAT 2023-24'!$R$6:$AD$103,11,FALSE)</f>
        <v>#N/A</v>
      </c>
      <c r="AK114" s="67" t="e">
        <f>VLOOKUP($Q114,'[7]VAT 2023-24'!$R$6:$AD$103,12,FALSE)</f>
        <v>#N/A</v>
      </c>
      <c r="AL114" s="67" t="e">
        <f>VLOOKUP($Q114,'[7]VAT 2023-24'!$R$6:$AD$103,13,FALSE)</f>
        <v>#N/A</v>
      </c>
      <c r="AM114" s="45"/>
      <c r="AN114" s="65" t="s">
        <v>212</v>
      </c>
      <c r="AO114" s="43"/>
      <c r="AP114" s="1" t="e">
        <f>VLOOKUP(AN114,#REF!,5,FALSE)</f>
        <v>#REF!</v>
      </c>
      <c r="AQ114" s="1" t="e">
        <f>VLOOKUP(AO114,#REF!,5,FALSE)</f>
        <v>#REF!</v>
      </c>
      <c r="AR114" s="1"/>
      <c r="AS114" t="e">
        <f>VLOOKUP(Z114,'[8]List of Schools for 22.23'!$A$3:$J$62,10,FALSE)</f>
        <v>#N/A</v>
      </c>
    </row>
    <row r="115" spans="1:45" x14ac:dyDescent="0.25">
      <c r="A115" s="2">
        <v>263</v>
      </c>
      <c r="B115" s="13" t="s">
        <v>525</v>
      </c>
      <c r="C115" s="1" t="s">
        <v>214</v>
      </c>
      <c r="D115" s="1" t="s">
        <v>215</v>
      </c>
      <c r="E115" s="2">
        <v>263</v>
      </c>
      <c r="F115" t="e">
        <v>#N/A</v>
      </c>
      <c r="G115" t="e">
        <f>VLOOKUP(C115,'[1]Returns 2023'!$B$11:$AV$112,47,FALSE)</f>
        <v>#N/A</v>
      </c>
      <c r="K115" s="19" t="e">
        <v>#N/A</v>
      </c>
      <c r="L115" s="19" t="e">
        <f>VLOOKUP(C115,[2]Schools!$A$8:$AK$109,37,FALSE)</f>
        <v>#N/A</v>
      </c>
      <c r="N115" s="66" t="e">
        <v>#N/A</v>
      </c>
      <c r="O115" s="68" t="e">
        <v>#N/A</v>
      </c>
      <c r="P115" s="2" t="e">
        <f>VLOOKUP(A115,'[3]2023'!$A$6:$AN$112,40,FALSE)</f>
        <v>#N/A</v>
      </c>
      <c r="Q115" s="2">
        <v>263</v>
      </c>
      <c r="S115" s="1" t="str">
        <f>VLOOKUP(Q115,[4]Sheet1!$A$4:$C$238,3,FALSE)</f>
        <v>YES</v>
      </c>
      <c r="U115" s="1" t="str">
        <f>VLOOKUP(Q115,[5]Sheet1!$A$4:$C$237,3,FALSE)</f>
        <v>YES</v>
      </c>
      <c r="V115" s="7" t="s">
        <v>664</v>
      </c>
      <c r="W115" s="2" t="e">
        <v>#N/A</v>
      </c>
      <c r="X115" s="2" t="e">
        <f>VLOOKUP(V115,'[6]CFR HEADERS'!$B$8:$HS$108,226,FALSE)</f>
        <v>#N/A</v>
      </c>
      <c r="Z115" s="7" t="str">
        <f t="shared" si="3"/>
        <v>EE263</v>
      </c>
      <c r="AA115" s="67" t="e">
        <f>VLOOKUP($Q115,'[7]VAT 2023-24'!$R$6:$AD$103,2,FALSE)</f>
        <v>#N/A</v>
      </c>
      <c r="AB115" s="67" t="e">
        <f>VLOOKUP($Q115,'[7]VAT 2023-24'!$R$6:$AD$103,3,FALSE)</f>
        <v>#N/A</v>
      </c>
      <c r="AC115" s="67" t="e">
        <f>VLOOKUP($Q115,'[7]VAT 2023-24'!$R$6:$AD$103,4,FALSE)</f>
        <v>#N/A</v>
      </c>
      <c r="AD115" s="67" t="e">
        <f>VLOOKUP($Q115,'[7]VAT 2023-24'!$R$6:$AD$103,5,FALSE)</f>
        <v>#N/A</v>
      </c>
      <c r="AE115" s="67" t="e">
        <f>VLOOKUP($Q115,'[7]VAT 2023-24'!$R$6:$AD$103,6,FALSE)</f>
        <v>#N/A</v>
      </c>
      <c r="AF115" s="67" t="e">
        <f>VLOOKUP($Q115,'[7]VAT 2023-24'!$R$6:$AD$103,7,FALSE)</f>
        <v>#N/A</v>
      </c>
      <c r="AG115" s="67" t="e">
        <f>VLOOKUP($Q115,'[7]VAT 2023-24'!$R$6:$AD$103,8,FALSE)</f>
        <v>#N/A</v>
      </c>
      <c r="AH115" s="67" t="e">
        <f>VLOOKUP($Q115,'[7]VAT 2023-24'!$R$6:$AD$103,9,FALSE)</f>
        <v>#N/A</v>
      </c>
      <c r="AI115" s="67" t="e">
        <f>VLOOKUP($Q115,'[7]VAT 2023-24'!$R$6:$AD$103,10,FALSE)</f>
        <v>#N/A</v>
      </c>
      <c r="AJ115" s="67" t="e">
        <f>VLOOKUP($Q115,'[7]VAT 2023-24'!$R$6:$AD$103,11,FALSE)</f>
        <v>#N/A</v>
      </c>
      <c r="AK115" s="67" t="e">
        <f>VLOOKUP($Q115,'[7]VAT 2023-24'!$R$6:$AD$103,12,FALSE)</f>
        <v>#N/A</v>
      </c>
      <c r="AL115" s="67" t="e">
        <f>VLOOKUP($Q115,'[7]VAT 2023-24'!$R$6:$AD$103,13,FALSE)</f>
        <v>#N/A</v>
      </c>
      <c r="AM115" s="45"/>
      <c r="AN115" s="65" t="s">
        <v>214</v>
      </c>
      <c r="AO115" s="43"/>
      <c r="AP115" s="1" t="e">
        <f>VLOOKUP(AN115,#REF!,5,FALSE)</f>
        <v>#REF!</v>
      </c>
      <c r="AQ115" s="1" t="e">
        <f>VLOOKUP(AO115,#REF!,5,FALSE)</f>
        <v>#REF!</v>
      </c>
      <c r="AR115" s="1"/>
      <c r="AS115" t="e">
        <f>VLOOKUP(Z115,'[8]List of Schools for 22.23'!$A$3:$J$62,10,FALSE)</f>
        <v>#N/A</v>
      </c>
    </row>
    <row r="116" spans="1:45" x14ac:dyDescent="0.25">
      <c r="A116" s="2">
        <v>264</v>
      </c>
      <c r="B116" s="13" t="s">
        <v>525</v>
      </c>
      <c r="C116" s="1" t="s">
        <v>216</v>
      </c>
      <c r="D116" s="1" t="s">
        <v>217</v>
      </c>
      <c r="E116" s="2">
        <v>264</v>
      </c>
      <c r="F116" t="e">
        <v>#N/A</v>
      </c>
      <c r="G116" t="e">
        <f>VLOOKUP(C116,'[1]Returns 2023'!$B$11:$AV$112,47,FALSE)</f>
        <v>#N/A</v>
      </c>
      <c r="K116" s="19" t="e">
        <v>#N/A</v>
      </c>
      <c r="L116" s="19" t="e">
        <f>VLOOKUP(C116,[2]Schools!$A$8:$AK$109,37,FALSE)</f>
        <v>#N/A</v>
      </c>
      <c r="N116" s="66" t="e">
        <v>#N/A</v>
      </c>
      <c r="O116" s="68" t="e">
        <v>#N/A</v>
      </c>
      <c r="P116" s="2" t="e">
        <f>VLOOKUP(A116,'[3]2023'!$A$6:$AN$112,40,FALSE)</f>
        <v>#N/A</v>
      </c>
      <c r="Q116" s="2">
        <v>264</v>
      </c>
      <c r="S116" s="1" t="str">
        <f>VLOOKUP(Q116,[4]Sheet1!$A$4:$C$238,3,FALSE)</f>
        <v>YES</v>
      </c>
      <c r="U116" s="1">
        <f>VLOOKUP(Q116,[5]Sheet1!$A$4:$C$237,3,FALSE)</f>
        <v>0</v>
      </c>
      <c r="V116" s="7" t="s">
        <v>665</v>
      </c>
      <c r="W116" s="2" t="e">
        <v>#N/A</v>
      </c>
      <c r="X116" s="2" t="e">
        <f>VLOOKUP(V116,'[6]CFR HEADERS'!$B$8:$HS$108,226,FALSE)</f>
        <v>#N/A</v>
      </c>
      <c r="Z116" s="7" t="str">
        <f t="shared" si="3"/>
        <v>EE264</v>
      </c>
      <c r="AA116" s="67" t="e">
        <f>VLOOKUP($Q116,'[7]VAT 2023-24'!$R$6:$AD$103,2,FALSE)</f>
        <v>#N/A</v>
      </c>
      <c r="AB116" s="67" t="e">
        <f>VLOOKUP($Q116,'[7]VAT 2023-24'!$R$6:$AD$103,3,FALSE)</f>
        <v>#N/A</v>
      </c>
      <c r="AC116" s="67" t="e">
        <f>VLOOKUP($Q116,'[7]VAT 2023-24'!$R$6:$AD$103,4,FALSE)</f>
        <v>#N/A</v>
      </c>
      <c r="AD116" s="67" t="e">
        <f>VLOOKUP($Q116,'[7]VAT 2023-24'!$R$6:$AD$103,5,FALSE)</f>
        <v>#N/A</v>
      </c>
      <c r="AE116" s="67" t="e">
        <f>VLOOKUP($Q116,'[7]VAT 2023-24'!$R$6:$AD$103,6,FALSE)</f>
        <v>#N/A</v>
      </c>
      <c r="AF116" s="67" t="e">
        <f>VLOOKUP($Q116,'[7]VAT 2023-24'!$R$6:$AD$103,7,FALSE)</f>
        <v>#N/A</v>
      </c>
      <c r="AG116" s="67" t="e">
        <f>VLOOKUP($Q116,'[7]VAT 2023-24'!$R$6:$AD$103,8,FALSE)</f>
        <v>#N/A</v>
      </c>
      <c r="AH116" s="67" t="e">
        <f>VLOOKUP($Q116,'[7]VAT 2023-24'!$R$6:$AD$103,9,FALSE)</f>
        <v>#N/A</v>
      </c>
      <c r="AI116" s="67" t="e">
        <f>VLOOKUP($Q116,'[7]VAT 2023-24'!$R$6:$AD$103,10,FALSE)</f>
        <v>#N/A</v>
      </c>
      <c r="AJ116" s="67" t="e">
        <f>VLOOKUP($Q116,'[7]VAT 2023-24'!$R$6:$AD$103,11,FALSE)</f>
        <v>#N/A</v>
      </c>
      <c r="AK116" s="67" t="e">
        <f>VLOOKUP($Q116,'[7]VAT 2023-24'!$R$6:$AD$103,12,FALSE)</f>
        <v>#N/A</v>
      </c>
      <c r="AL116" s="67" t="e">
        <f>VLOOKUP($Q116,'[7]VAT 2023-24'!$R$6:$AD$103,13,FALSE)</f>
        <v>#N/A</v>
      </c>
      <c r="AM116" s="45"/>
      <c r="AN116" s="65" t="s">
        <v>216</v>
      </c>
      <c r="AO116" s="43"/>
      <c r="AP116" s="1" t="e">
        <f>VLOOKUP(AN116,#REF!,5,FALSE)</f>
        <v>#REF!</v>
      </c>
      <c r="AQ116" s="1" t="e">
        <f>VLOOKUP(AO116,#REF!,5,FALSE)</f>
        <v>#REF!</v>
      </c>
      <c r="AR116" s="1"/>
      <c r="AS116" t="e">
        <f>VLOOKUP(Z116,'[8]List of Schools for 22.23'!$A$3:$J$62,10,FALSE)</f>
        <v>#N/A</v>
      </c>
    </row>
    <row r="117" spans="1:45" x14ac:dyDescent="0.25">
      <c r="A117" s="2">
        <v>266</v>
      </c>
      <c r="B117" s="13" t="s">
        <v>525</v>
      </c>
      <c r="C117" s="1" t="s">
        <v>218</v>
      </c>
      <c r="D117" s="1" t="s">
        <v>219</v>
      </c>
      <c r="E117" s="2">
        <v>266</v>
      </c>
      <c r="F117" t="s">
        <v>837</v>
      </c>
      <c r="G117" t="str">
        <f>VLOOKUP(C117,'[1]Returns 2023'!$B$11:$AV$112,47,FALSE)</f>
        <v>Successful</v>
      </c>
      <c r="K117" s="19" t="s">
        <v>822</v>
      </c>
      <c r="L117" s="19" t="str">
        <f>VLOOKUP(C117,[2]Schools!$A$8:$AK$109,37,FALSE)</f>
        <v>Returned</v>
      </c>
      <c r="N117" s="66" t="s">
        <v>822</v>
      </c>
      <c r="O117" s="68" t="s">
        <v>822</v>
      </c>
      <c r="P117" s="2" t="str">
        <f>VLOOKUP(A117,'[3]2023'!$A$6:$AN$112,40,FALSE)</f>
        <v>Returned</v>
      </c>
      <c r="Q117" s="2">
        <v>266</v>
      </c>
      <c r="S117" s="1" t="str">
        <f>VLOOKUP(Q117,[4]Sheet1!$A$4:$C$238,3,FALSE)</f>
        <v>YES</v>
      </c>
      <c r="U117" s="1" t="str">
        <f>VLOOKUP(Q117,[5]Sheet1!$A$4:$C$237,3,FALSE)</f>
        <v>YES</v>
      </c>
      <c r="V117" s="7" t="s">
        <v>666</v>
      </c>
      <c r="W117" s="2" t="s">
        <v>839</v>
      </c>
      <c r="X117" s="2">
        <f>VLOOKUP(V117,'[6]CFR HEADERS'!$B$8:$HS$108,226,FALSE)</f>
        <v>0</v>
      </c>
      <c r="Z117" s="7" t="str">
        <f t="shared" si="3"/>
        <v>EE266</v>
      </c>
      <c r="AA117" s="67">
        <f>VLOOKUP($Q117,'[7]VAT 2023-24'!$R$6:$AD$103,2,FALSE)</f>
        <v>1</v>
      </c>
      <c r="AB117" s="67">
        <f>VLOOKUP($Q117,'[7]VAT 2023-24'!$R$6:$AD$103,3,FALSE)</f>
        <v>1</v>
      </c>
      <c r="AC117" s="67">
        <f>VLOOKUP($Q117,'[7]VAT 2023-24'!$R$6:$AD$103,4,FALSE)</f>
        <v>1</v>
      </c>
      <c r="AD117" s="67">
        <f>VLOOKUP($Q117,'[7]VAT 2023-24'!$R$6:$AD$103,5,FALSE)</f>
        <v>1</v>
      </c>
      <c r="AE117" s="67">
        <f>VLOOKUP($Q117,'[7]VAT 2023-24'!$R$6:$AD$103,6,FALSE)</f>
        <v>1</v>
      </c>
      <c r="AF117" s="67">
        <f>VLOOKUP($Q117,'[7]VAT 2023-24'!$R$6:$AD$103,7,FALSE)</f>
        <v>1</v>
      </c>
      <c r="AG117" s="67">
        <f>VLOOKUP($Q117,'[7]VAT 2023-24'!$R$6:$AD$103,8,FALSE)</f>
        <v>1</v>
      </c>
      <c r="AH117" s="67">
        <f>VLOOKUP($Q117,'[7]VAT 2023-24'!$R$6:$AD$103,9,FALSE)</f>
        <v>1</v>
      </c>
      <c r="AI117" s="67">
        <f>VLOOKUP($Q117,'[7]VAT 2023-24'!$R$6:$AD$103,10,FALSE)</f>
        <v>1</v>
      </c>
      <c r="AJ117" s="67">
        <f>VLOOKUP($Q117,'[7]VAT 2023-24'!$R$6:$AD$103,11,FALSE)</f>
        <v>1</v>
      </c>
      <c r="AK117" s="67" t="str">
        <f>VLOOKUP($Q117,'[7]VAT 2023-24'!$R$6:$AD$103,12,FALSE)</f>
        <v/>
      </c>
      <c r="AL117" s="67" t="str">
        <f>VLOOKUP($Q117,'[7]VAT 2023-24'!$R$6:$AD$103,13,FALSE)</f>
        <v/>
      </c>
      <c r="AM117" s="45"/>
      <c r="AN117" s="65" t="s">
        <v>218</v>
      </c>
      <c r="AO117" s="43"/>
      <c r="AP117" s="1" t="e">
        <f>VLOOKUP(AN117,#REF!,5,FALSE)</f>
        <v>#REF!</v>
      </c>
      <c r="AQ117" s="1" t="e">
        <f>VLOOKUP(AO117,#REF!,5,FALSE)</f>
        <v>#REF!</v>
      </c>
      <c r="AR117" s="1"/>
      <c r="AS117" t="str">
        <f>VLOOKUP(Z117,'[8]List of Schools for 22.23'!$A$3:$J$62,10,FALSE)</f>
        <v>YES</v>
      </c>
    </row>
    <row r="118" spans="1:45" x14ac:dyDescent="0.25">
      <c r="A118" s="2">
        <v>269</v>
      </c>
      <c r="B118" s="13" t="s">
        <v>525</v>
      </c>
      <c r="C118" s="1" t="s">
        <v>220</v>
      </c>
      <c r="D118" s="1" t="s">
        <v>221</v>
      </c>
      <c r="E118" s="2">
        <v>269</v>
      </c>
      <c r="F118" t="e">
        <v>#N/A</v>
      </c>
      <c r="G118" t="e">
        <f>VLOOKUP(C118,'[1]Returns 2023'!$B$11:$AV$112,47,FALSE)</f>
        <v>#N/A</v>
      </c>
      <c r="K118" s="19" t="e">
        <v>#N/A</v>
      </c>
      <c r="L118" s="19" t="e">
        <f>VLOOKUP(C118,[2]Schools!$A$8:$AK$109,37,FALSE)</f>
        <v>#N/A</v>
      </c>
      <c r="N118" s="66" t="e">
        <v>#N/A</v>
      </c>
      <c r="O118" s="68" t="e">
        <v>#N/A</v>
      </c>
      <c r="P118" s="2" t="e">
        <f>VLOOKUP(A118,'[3]2023'!$A$6:$AN$112,40,FALSE)</f>
        <v>#N/A</v>
      </c>
      <c r="Q118" s="2">
        <v>269</v>
      </c>
      <c r="S118" s="1" t="str">
        <f>VLOOKUP(Q118,[4]Sheet1!$A$4:$C$238,3,FALSE)</f>
        <v>YES</v>
      </c>
      <c r="U118" s="1" t="str">
        <f>VLOOKUP(Q118,[5]Sheet1!$A$4:$C$237,3,FALSE)</f>
        <v>YES</v>
      </c>
      <c r="V118" s="7" t="s">
        <v>667</v>
      </c>
      <c r="W118" s="2" t="e">
        <v>#N/A</v>
      </c>
      <c r="X118" s="2" t="e">
        <f>VLOOKUP(V118,'[6]CFR HEADERS'!$B$8:$HS$108,226,FALSE)</f>
        <v>#N/A</v>
      </c>
      <c r="Z118" s="7" t="str">
        <f t="shared" si="3"/>
        <v>EE269</v>
      </c>
      <c r="AA118" s="67" t="e">
        <f>VLOOKUP($Q118,'[7]VAT 2023-24'!$R$6:$AD$103,2,FALSE)</f>
        <v>#N/A</v>
      </c>
      <c r="AB118" s="67" t="e">
        <f>VLOOKUP($Q118,'[7]VAT 2023-24'!$R$6:$AD$103,3,FALSE)</f>
        <v>#N/A</v>
      </c>
      <c r="AC118" s="67" t="e">
        <f>VLOOKUP($Q118,'[7]VAT 2023-24'!$R$6:$AD$103,4,FALSE)</f>
        <v>#N/A</v>
      </c>
      <c r="AD118" s="67" t="e">
        <f>VLOOKUP($Q118,'[7]VAT 2023-24'!$R$6:$AD$103,5,FALSE)</f>
        <v>#N/A</v>
      </c>
      <c r="AE118" s="67" t="e">
        <f>VLOOKUP($Q118,'[7]VAT 2023-24'!$R$6:$AD$103,6,FALSE)</f>
        <v>#N/A</v>
      </c>
      <c r="AF118" s="67" t="e">
        <f>VLOOKUP($Q118,'[7]VAT 2023-24'!$R$6:$AD$103,7,FALSE)</f>
        <v>#N/A</v>
      </c>
      <c r="AG118" s="67" t="e">
        <f>VLOOKUP($Q118,'[7]VAT 2023-24'!$R$6:$AD$103,8,FALSE)</f>
        <v>#N/A</v>
      </c>
      <c r="AH118" s="67" t="e">
        <f>VLOOKUP($Q118,'[7]VAT 2023-24'!$R$6:$AD$103,9,FALSE)</f>
        <v>#N/A</v>
      </c>
      <c r="AI118" s="67" t="e">
        <f>VLOOKUP($Q118,'[7]VAT 2023-24'!$R$6:$AD$103,10,FALSE)</f>
        <v>#N/A</v>
      </c>
      <c r="AJ118" s="67" t="e">
        <f>VLOOKUP($Q118,'[7]VAT 2023-24'!$R$6:$AD$103,11,FALSE)</f>
        <v>#N/A</v>
      </c>
      <c r="AK118" s="67" t="e">
        <f>VLOOKUP($Q118,'[7]VAT 2023-24'!$R$6:$AD$103,12,FALSE)</f>
        <v>#N/A</v>
      </c>
      <c r="AL118" s="67" t="e">
        <f>VLOOKUP($Q118,'[7]VAT 2023-24'!$R$6:$AD$103,13,FALSE)</f>
        <v>#N/A</v>
      </c>
      <c r="AM118" s="45"/>
      <c r="AN118" s="65" t="s">
        <v>220</v>
      </c>
      <c r="AO118" s="43"/>
      <c r="AP118" s="1" t="e">
        <f>VLOOKUP(AN118,#REF!,5,FALSE)</f>
        <v>#REF!</v>
      </c>
      <c r="AQ118" s="1" t="e">
        <f>VLOOKUP(AO118,#REF!,5,FALSE)</f>
        <v>#REF!</v>
      </c>
      <c r="AR118" s="1"/>
      <c r="AS118" t="e">
        <f>VLOOKUP(Z118,'[8]List of Schools for 22.23'!$A$3:$J$62,10,FALSE)</f>
        <v>#N/A</v>
      </c>
    </row>
    <row r="119" spans="1:45" x14ac:dyDescent="0.25">
      <c r="A119" s="2">
        <v>270</v>
      </c>
      <c r="B119" s="13" t="s">
        <v>525</v>
      </c>
      <c r="C119" s="1" t="s">
        <v>222</v>
      </c>
      <c r="D119" s="1" t="s">
        <v>223</v>
      </c>
      <c r="E119" s="2">
        <v>270</v>
      </c>
      <c r="F119" t="e">
        <v>#N/A</v>
      </c>
      <c r="G119" t="e">
        <f>VLOOKUP(C119,'[1]Returns 2023'!$B$11:$AV$112,47,FALSE)</f>
        <v>#N/A</v>
      </c>
      <c r="K119" s="19" t="e">
        <v>#N/A</v>
      </c>
      <c r="L119" s="19" t="e">
        <f>VLOOKUP(C119,[2]Schools!$A$8:$AK$109,37,FALSE)</f>
        <v>#N/A</v>
      </c>
      <c r="N119" s="66" t="e">
        <v>#N/A</v>
      </c>
      <c r="O119" s="68" t="e">
        <v>#N/A</v>
      </c>
      <c r="P119" s="2" t="e">
        <f>VLOOKUP(A119,'[3]2023'!$A$6:$AN$112,40,FALSE)</f>
        <v>#N/A</v>
      </c>
      <c r="Q119" s="2">
        <v>270</v>
      </c>
      <c r="S119" s="1" t="str">
        <f>VLOOKUP(Q119,[4]Sheet1!$A$4:$C$238,3,FALSE)</f>
        <v>YES</v>
      </c>
      <c r="U119" s="1" t="str">
        <f>VLOOKUP(Q119,[5]Sheet1!$A$4:$C$237,3,FALSE)</f>
        <v>YES</v>
      </c>
      <c r="V119" s="7" t="s">
        <v>668</v>
      </c>
      <c r="W119" s="2" t="e">
        <v>#N/A</v>
      </c>
      <c r="X119" s="2" t="e">
        <f>VLOOKUP(V119,'[6]CFR HEADERS'!$B$8:$HS$108,226,FALSE)</f>
        <v>#N/A</v>
      </c>
      <c r="Z119" s="7" t="str">
        <f t="shared" si="3"/>
        <v>EE270</v>
      </c>
      <c r="AA119" s="67" t="e">
        <f>VLOOKUP($Q119,'[7]VAT 2023-24'!$R$6:$AD$103,2,FALSE)</f>
        <v>#N/A</v>
      </c>
      <c r="AB119" s="67" t="e">
        <f>VLOOKUP($Q119,'[7]VAT 2023-24'!$R$6:$AD$103,3,FALSE)</f>
        <v>#N/A</v>
      </c>
      <c r="AC119" s="67" t="e">
        <f>VLOOKUP($Q119,'[7]VAT 2023-24'!$R$6:$AD$103,4,FALSE)</f>
        <v>#N/A</v>
      </c>
      <c r="AD119" s="67" t="e">
        <f>VLOOKUP($Q119,'[7]VAT 2023-24'!$R$6:$AD$103,5,FALSE)</f>
        <v>#N/A</v>
      </c>
      <c r="AE119" s="67" t="e">
        <f>VLOOKUP($Q119,'[7]VAT 2023-24'!$R$6:$AD$103,6,FALSE)</f>
        <v>#N/A</v>
      </c>
      <c r="AF119" s="67" t="e">
        <f>VLOOKUP($Q119,'[7]VAT 2023-24'!$R$6:$AD$103,7,FALSE)</f>
        <v>#N/A</v>
      </c>
      <c r="AG119" s="67" t="e">
        <f>VLOOKUP($Q119,'[7]VAT 2023-24'!$R$6:$AD$103,8,FALSE)</f>
        <v>#N/A</v>
      </c>
      <c r="AH119" s="67" t="e">
        <f>VLOOKUP($Q119,'[7]VAT 2023-24'!$R$6:$AD$103,9,FALSE)</f>
        <v>#N/A</v>
      </c>
      <c r="AI119" s="67" t="e">
        <f>VLOOKUP($Q119,'[7]VAT 2023-24'!$R$6:$AD$103,10,FALSE)</f>
        <v>#N/A</v>
      </c>
      <c r="AJ119" s="67" t="e">
        <f>VLOOKUP($Q119,'[7]VAT 2023-24'!$R$6:$AD$103,11,FALSE)</f>
        <v>#N/A</v>
      </c>
      <c r="AK119" s="67" t="e">
        <f>VLOOKUP($Q119,'[7]VAT 2023-24'!$R$6:$AD$103,12,FALSE)</f>
        <v>#N/A</v>
      </c>
      <c r="AL119" s="67" t="e">
        <f>VLOOKUP($Q119,'[7]VAT 2023-24'!$R$6:$AD$103,13,FALSE)</f>
        <v>#N/A</v>
      </c>
      <c r="AM119" s="45"/>
      <c r="AN119" s="65" t="s">
        <v>222</v>
      </c>
      <c r="AO119" s="43"/>
      <c r="AP119" s="1" t="e">
        <f>VLOOKUP(AN119,#REF!,5,FALSE)</f>
        <v>#REF!</v>
      </c>
      <c r="AQ119" s="1" t="e">
        <f>VLOOKUP(AO119,#REF!,5,FALSE)</f>
        <v>#REF!</v>
      </c>
      <c r="AR119" s="1"/>
      <c r="AS119" t="e">
        <f>VLOOKUP(Z119,'[8]List of Schools for 22.23'!$A$3:$J$62,10,FALSE)</f>
        <v>#N/A</v>
      </c>
    </row>
    <row r="120" spans="1:45" x14ac:dyDescent="0.25">
      <c r="A120" s="2">
        <v>273</v>
      </c>
      <c r="B120" s="13" t="s">
        <v>525</v>
      </c>
      <c r="C120" s="1" t="s">
        <v>224</v>
      </c>
      <c r="D120" s="1" t="s">
        <v>225</v>
      </c>
      <c r="E120" s="2">
        <v>273</v>
      </c>
      <c r="F120" t="s">
        <v>837</v>
      </c>
      <c r="G120" t="str">
        <f>VLOOKUP(C120,'[1]Returns 2023'!$B$11:$AV$112,47,FALSE)</f>
        <v>Successful</v>
      </c>
      <c r="K120" s="19" t="s">
        <v>822</v>
      </c>
      <c r="L120" s="19" t="str">
        <f>VLOOKUP(C120,[2]Schools!$A$8:$AK$109,37,FALSE)</f>
        <v>Returned</v>
      </c>
      <c r="N120" s="66" t="s">
        <v>822</v>
      </c>
      <c r="O120" s="68" t="s">
        <v>822</v>
      </c>
      <c r="P120" s="2" t="str">
        <f>VLOOKUP(A120,'[3]2023'!$A$6:$AN$112,40,FALSE)</f>
        <v>Returned</v>
      </c>
      <c r="Q120" s="2">
        <v>273</v>
      </c>
      <c r="S120" s="1" t="str">
        <f>VLOOKUP(Q120,[4]Sheet1!$A$4:$C$238,3,FALSE)</f>
        <v>YES</v>
      </c>
      <c r="U120" s="1" t="str">
        <f>VLOOKUP(Q120,[5]Sheet1!$A$4:$C$237,3,FALSE)</f>
        <v>YES</v>
      </c>
      <c r="V120" s="7" t="s">
        <v>669</v>
      </c>
      <c r="W120" s="2" t="s">
        <v>839</v>
      </c>
      <c r="X120" s="2">
        <f>VLOOKUP(V120,'[6]CFR HEADERS'!$B$8:$HS$108,226,FALSE)</f>
        <v>0</v>
      </c>
      <c r="Z120" s="7" t="str">
        <f t="shared" si="3"/>
        <v>EE273</v>
      </c>
      <c r="AA120" s="67">
        <f>VLOOKUP($Q120,'[7]VAT 2023-24'!$R$6:$AD$103,2,FALSE)</f>
        <v>1</v>
      </c>
      <c r="AB120" s="67">
        <f>VLOOKUP($Q120,'[7]VAT 2023-24'!$R$6:$AD$103,3,FALSE)</f>
        <v>1</v>
      </c>
      <c r="AC120" s="67">
        <f>VLOOKUP($Q120,'[7]VAT 2023-24'!$R$6:$AD$103,4,FALSE)</f>
        <v>1</v>
      </c>
      <c r="AD120" s="67">
        <f>VLOOKUP($Q120,'[7]VAT 2023-24'!$R$6:$AD$103,5,FALSE)</f>
        <v>1</v>
      </c>
      <c r="AE120" s="67">
        <f>VLOOKUP($Q120,'[7]VAT 2023-24'!$R$6:$AD$103,6,FALSE)</f>
        <v>1</v>
      </c>
      <c r="AF120" s="67">
        <f>VLOOKUP($Q120,'[7]VAT 2023-24'!$R$6:$AD$103,7,FALSE)</f>
        <v>1</v>
      </c>
      <c r="AG120" s="67">
        <f>VLOOKUP($Q120,'[7]VAT 2023-24'!$R$6:$AD$103,8,FALSE)</f>
        <v>1</v>
      </c>
      <c r="AH120" s="67">
        <f>VLOOKUP($Q120,'[7]VAT 2023-24'!$R$6:$AD$103,9,FALSE)</f>
        <v>1</v>
      </c>
      <c r="AI120" s="67">
        <f>VLOOKUP($Q120,'[7]VAT 2023-24'!$R$6:$AD$103,10,FALSE)</f>
        <v>1</v>
      </c>
      <c r="AJ120" s="67">
        <f>VLOOKUP($Q120,'[7]VAT 2023-24'!$R$6:$AD$103,11,FALSE)</f>
        <v>1</v>
      </c>
      <c r="AK120" s="67" t="str">
        <f>VLOOKUP($Q120,'[7]VAT 2023-24'!$R$6:$AD$103,12,FALSE)</f>
        <v/>
      </c>
      <c r="AL120" s="67" t="str">
        <f>VLOOKUP($Q120,'[7]VAT 2023-24'!$R$6:$AD$103,13,FALSE)</f>
        <v/>
      </c>
      <c r="AM120" s="45"/>
      <c r="AN120" s="65" t="s">
        <v>224</v>
      </c>
      <c r="AO120" s="43"/>
      <c r="AP120" s="1" t="e">
        <f>VLOOKUP(AN120,#REF!,5,FALSE)</f>
        <v>#REF!</v>
      </c>
      <c r="AQ120" s="1" t="e">
        <f>VLOOKUP(AO120,#REF!,5,FALSE)</f>
        <v>#REF!</v>
      </c>
      <c r="AR120" s="1"/>
      <c r="AS120" t="str">
        <f>VLOOKUP(Z120,'[8]List of Schools for 22.23'!$A$3:$J$62,10,FALSE)</f>
        <v>YES</v>
      </c>
    </row>
    <row r="121" spans="1:45" x14ac:dyDescent="0.25">
      <c r="A121" s="2">
        <v>274</v>
      </c>
      <c r="B121" s="13" t="s">
        <v>525</v>
      </c>
      <c r="C121" s="1" t="s">
        <v>226</v>
      </c>
      <c r="D121" s="1" t="s">
        <v>227</v>
      </c>
      <c r="E121" s="2">
        <v>274</v>
      </c>
      <c r="F121" t="e">
        <v>#N/A</v>
      </c>
      <c r="G121" t="e">
        <f>VLOOKUP(C121,'[1]Returns 2023'!$B$11:$AV$112,47,FALSE)</f>
        <v>#N/A</v>
      </c>
      <c r="K121" s="19" t="e">
        <v>#N/A</v>
      </c>
      <c r="L121" s="19" t="e">
        <f>VLOOKUP(C121,[2]Schools!$A$8:$AK$109,37,FALSE)</f>
        <v>#N/A</v>
      </c>
      <c r="N121" s="66" t="e">
        <v>#N/A</v>
      </c>
      <c r="O121" s="68" t="e">
        <v>#N/A</v>
      </c>
      <c r="P121" s="2" t="e">
        <f>VLOOKUP(A121,'[3]2023'!$A$6:$AN$112,40,FALSE)</f>
        <v>#N/A</v>
      </c>
      <c r="Q121" s="2">
        <v>274</v>
      </c>
      <c r="S121" s="1" t="str">
        <f>VLOOKUP(Q121,[4]Sheet1!$A$4:$C$238,3,FALSE)</f>
        <v>YES</v>
      </c>
      <c r="U121" s="1" t="str">
        <f>VLOOKUP(Q121,[5]Sheet1!$A$4:$C$237,3,FALSE)</f>
        <v>YES</v>
      </c>
      <c r="V121" s="7" t="s">
        <v>670</v>
      </c>
      <c r="W121" s="2" t="e">
        <v>#N/A</v>
      </c>
      <c r="X121" s="2" t="e">
        <f>VLOOKUP(V121,'[6]CFR HEADERS'!$B$8:$HS$108,226,FALSE)</f>
        <v>#N/A</v>
      </c>
      <c r="Z121" s="7" t="str">
        <f t="shared" si="3"/>
        <v>EE274</v>
      </c>
      <c r="AA121" s="67" t="e">
        <f>VLOOKUP($Q121,'[7]VAT 2023-24'!$R$6:$AD$103,2,FALSE)</f>
        <v>#N/A</v>
      </c>
      <c r="AB121" s="67" t="e">
        <f>VLOOKUP($Q121,'[7]VAT 2023-24'!$R$6:$AD$103,3,FALSE)</f>
        <v>#N/A</v>
      </c>
      <c r="AC121" s="67" t="e">
        <f>VLOOKUP($Q121,'[7]VAT 2023-24'!$R$6:$AD$103,4,FALSE)</f>
        <v>#N/A</v>
      </c>
      <c r="AD121" s="67" t="e">
        <f>VLOOKUP($Q121,'[7]VAT 2023-24'!$R$6:$AD$103,5,FALSE)</f>
        <v>#N/A</v>
      </c>
      <c r="AE121" s="67" t="e">
        <f>VLOOKUP($Q121,'[7]VAT 2023-24'!$R$6:$AD$103,6,FALSE)</f>
        <v>#N/A</v>
      </c>
      <c r="AF121" s="67" t="e">
        <f>VLOOKUP($Q121,'[7]VAT 2023-24'!$R$6:$AD$103,7,FALSE)</f>
        <v>#N/A</v>
      </c>
      <c r="AG121" s="67" t="e">
        <f>VLOOKUP($Q121,'[7]VAT 2023-24'!$R$6:$AD$103,8,FALSE)</f>
        <v>#N/A</v>
      </c>
      <c r="AH121" s="67" t="e">
        <f>VLOOKUP($Q121,'[7]VAT 2023-24'!$R$6:$AD$103,9,FALSE)</f>
        <v>#N/A</v>
      </c>
      <c r="AI121" s="67" t="e">
        <f>VLOOKUP($Q121,'[7]VAT 2023-24'!$R$6:$AD$103,10,FALSE)</f>
        <v>#N/A</v>
      </c>
      <c r="AJ121" s="67" t="e">
        <f>VLOOKUP($Q121,'[7]VAT 2023-24'!$R$6:$AD$103,11,FALSE)</f>
        <v>#N/A</v>
      </c>
      <c r="AK121" s="67" t="e">
        <f>VLOOKUP($Q121,'[7]VAT 2023-24'!$R$6:$AD$103,12,FALSE)</f>
        <v>#N/A</v>
      </c>
      <c r="AL121" s="67" t="e">
        <f>VLOOKUP($Q121,'[7]VAT 2023-24'!$R$6:$AD$103,13,FALSE)</f>
        <v>#N/A</v>
      </c>
      <c r="AM121" s="45"/>
      <c r="AN121" s="65" t="s">
        <v>226</v>
      </c>
      <c r="AO121" s="43"/>
      <c r="AP121" s="1" t="e">
        <f>VLOOKUP(AN121,#REF!,5,FALSE)</f>
        <v>#REF!</v>
      </c>
      <c r="AQ121" s="1" t="e">
        <f>VLOOKUP(AO121,#REF!,5,FALSE)</f>
        <v>#REF!</v>
      </c>
      <c r="AR121" s="1"/>
      <c r="AS121" t="e">
        <f>VLOOKUP(Z121,'[8]List of Schools for 22.23'!$A$3:$J$62,10,FALSE)</f>
        <v>#N/A</v>
      </c>
    </row>
    <row r="122" spans="1:45" x14ac:dyDescent="0.25">
      <c r="A122" s="2">
        <v>275</v>
      </c>
      <c r="B122" s="13" t="s">
        <v>525</v>
      </c>
      <c r="C122" s="1" t="s">
        <v>228</v>
      </c>
      <c r="D122" s="1" t="s">
        <v>229</v>
      </c>
      <c r="E122" s="2">
        <v>275</v>
      </c>
      <c r="F122" t="s">
        <v>837</v>
      </c>
      <c r="G122" t="str">
        <f>VLOOKUP(C122,'[1]Returns 2023'!$B$11:$AV$112,47,FALSE)</f>
        <v>Successful</v>
      </c>
      <c r="K122" s="19" t="s">
        <v>822</v>
      </c>
      <c r="L122" s="19" t="str">
        <f>VLOOKUP(C122,[2]Schools!$A$8:$AK$109,37,FALSE)</f>
        <v>Returned</v>
      </c>
      <c r="N122" s="66" t="s">
        <v>822</v>
      </c>
      <c r="O122" s="68" t="s">
        <v>822</v>
      </c>
      <c r="P122" s="2" t="str">
        <f>VLOOKUP(A122,'[3]2023'!$A$6:$AN$112,40,FALSE)</f>
        <v>Returned</v>
      </c>
      <c r="Q122" s="2">
        <v>275</v>
      </c>
      <c r="S122" s="1" t="str">
        <f>VLOOKUP(Q122,[4]Sheet1!$A$4:$C$238,3,FALSE)</f>
        <v>YES</v>
      </c>
      <c r="U122" s="1">
        <f>VLOOKUP(Q122,[5]Sheet1!$A$4:$C$237,3,FALSE)</f>
        <v>0</v>
      </c>
      <c r="V122" s="7" t="s">
        <v>671</v>
      </c>
      <c r="W122" s="2">
        <v>0</v>
      </c>
      <c r="X122" s="2">
        <f>VLOOKUP(V122,'[6]CFR HEADERS'!$B$8:$HS$108,226,FALSE)</f>
        <v>0</v>
      </c>
      <c r="Z122" s="7" t="str">
        <f t="shared" si="3"/>
        <v>EE275</v>
      </c>
      <c r="AA122" s="67">
        <f>VLOOKUP($Q122,'[7]VAT 2023-24'!$R$6:$AD$103,2,FALSE)</f>
        <v>1</v>
      </c>
      <c r="AB122" s="67">
        <f>VLOOKUP($Q122,'[7]VAT 2023-24'!$R$6:$AD$103,3,FALSE)</f>
        <v>1</v>
      </c>
      <c r="AC122" s="67">
        <f>VLOOKUP($Q122,'[7]VAT 2023-24'!$R$6:$AD$103,4,FALSE)</f>
        <v>1</v>
      </c>
      <c r="AD122" s="67">
        <f>VLOOKUP($Q122,'[7]VAT 2023-24'!$R$6:$AD$103,5,FALSE)</f>
        <v>1</v>
      </c>
      <c r="AE122" s="67">
        <f>VLOOKUP($Q122,'[7]VAT 2023-24'!$R$6:$AD$103,6,FALSE)</f>
        <v>1</v>
      </c>
      <c r="AF122" s="67">
        <f>VLOOKUP($Q122,'[7]VAT 2023-24'!$R$6:$AD$103,7,FALSE)</f>
        <v>1</v>
      </c>
      <c r="AG122" s="67">
        <f>VLOOKUP($Q122,'[7]VAT 2023-24'!$R$6:$AD$103,8,FALSE)</f>
        <v>1</v>
      </c>
      <c r="AH122" s="67">
        <f>VLOOKUP($Q122,'[7]VAT 2023-24'!$R$6:$AD$103,9,FALSE)</f>
        <v>1</v>
      </c>
      <c r="AI122" s="67">
        <f>VLOOKUP($Q122,'[7]VAT 2023-24'!$R$6:$AD$103,10,FALSE)</f>
        <v>1</v>
      </c>
      <c r="AJ122" s="67">
        <f>VLOOKUP($Q122,'[7]VAT 2023-24'!$R$6:$AD$103,11,FALSE)</f>
        <v>1</v>
      </c>
      <c r="AK122" s="67" t="str">
        <f>VLOOKUP($Q122,'[7]VAT 2023-24'!$R$6:$AD$103,12,FALSE)</f>
        <v/>
      </c>
      <c r="AL122" s="67" t="str">
        <f>VLOOKUP($Q122,'[7]VAT 2023-24'!$R$6:$AD$103,13,FALSE)</f>
        <v/>
      </c>
      <c r="AM122" s="45"/>
      <c r="AN122" s="65" t="s">
        <v>228</v>
      </c>
      <c r="AO122" s="43"/>
      <c r="AP122" s="1" t="e">
        <f>VLOOKUP(AN122,#REF!,5,FALSE)</f>
        <v>#REF!</v>
      </c>
      <c r="AQ122" s="1" t="e">
        <f>VLOOKUP(AO122,#REF!,5,FALSE)</f>
        <v>#REF!</v>
      </c>
      <c r="AR122" s="1"/>
      <c r="AS122" t="str">
        <f>VLOOKUP(Z122,'[8]List of Schools for 22.23'!$A$3:$J$62,10,FALSE)</f>
        <v>YES</v>
      </c>
    </row>
    <row r="123" spans="1:45" x14ac:dyDescent="0.25">
      <c r="A123" s="2">
        <v>279</v>
      </c>
      <c r="B123" s="13" t="s">
        <v>525</v>
      </c>
      <c r="C123" s="1" t="s">
        <v>230</v>
      </c>
      <c r="D123" s="1" t="s">
        <v>231</v>
      </c>
      <c r="E123" s="2">
        <v>279</v>
      </c>
      <c r="F123" t="e">
        <v>#N/A</v>
      </c>
      <c r="G123" t="e">
        <f>VLOOKUP(C123,'[1]Returns 2023'!$B$11:$AV$112,47,FALSE)</f>
        <v>#N/A</v>
      </c>
      <c r="K123" s="19" t="e">
        <v>#N/A</v>
      </c>
      <c r="L123" s="19" t="e">
        <f>VLOOKUP(C123,[2]Schools!$A$8:$AK$109,37,FALSE)</f>
        <v>#N/A</v>
      </c>
      <c r="N123" s="66" t="e">
        <v>#N/A</v>
      </c>
      <c r="O123" s="68" t="e">
        <v>#N/A</v>
      </c>
      <c r="P123" s="2" t="e">
        <f>VLOOKUP(A123,'[3]2023'!$A$6:$AN$112,40,FALSE)</f>
        <v>#N/A</v>
      </c>
      <c r="Q123" s="2">
        <v>279</v>
      </c>
      <c r="S123" s="1" t="str">
        <f>VLOOKUP(Q123,[4]Sheet1!$A$4:$C$238,3,FALSE)</f>
        <v>YES</v>
      </c>
      <c r="U123" s="1" t="str">
        <f>VLOOKUP(Q123,[5]Sheet1!$A$4:$C$237,3,FALSE)</f>
        <v>YES</v>
      </c>
      <c r="V123" s="7" t="s">
        <v>672</v>
      </c>
      <c r="W123" s="2" t="e">
        <v>#N/A</v>
      </c>
      <c r="X123" s="2" t="e">
        <f>VLOOKUP(V123,'[6]CFR HEADERS'!$B$8:$HS$108,226,FALSE)</f>
        <v>#N/A</v>
      </c>
      <c r="Z123" s="7" t="str">
        <f t="shared" si="3"/>
        <v>EE279</v>
      </c>
      <c r="AA123" s="67" t="e">
        <f>VLOOKUP($Q123,'[7]VAT 2023-24'!$R$6:$AD$103,2,FALSE)</f>
        <v>#N/A</v>
      </c>
      <c r="AB123" s="67" t="e">
        <f>VLOOKUP($Q123,'[7]VAT 2023-24'!$R$6:$AD$103,3,FALSE)</f>
        <v>#N/A</v>
      </c>
      <c r="AC123" s="67" t="e">
        <f>VLOOKUP($Q123,'[7]VAT 2023-24'!$R$6:$AD$103,4,FALSE)</f>
        <v>#N/A</v>
      </c>
      <c r="AD123" s="67" t="e">
        <f>VLOOKUP($Q123,'[7]VAT 2023-24'!$R$6:$AD$103,5,FALSE)</f>
        <v>#N/A</v>
      </c>
      <c r="AE123" s="67" t="e">
        <f>VLOOKUP($Q123,'[7]VAT 2023-24'!$R$6:$AD$103,6,FALSE)</f>
        <v>#N/A</v>
      </c>
      <c r="AF123" s="67" t="e">
        <f>VLOOKUP($Q123,'[7]VAT 2023-24'!$R$6:$AD$103,7,FALSE)</f>
        <v>#N/A</v>
      </c>
      <c r="AG123" s="67" t="e">
        <f>VLOOKUP($Q123,'[7]VAT 2023-24'!$R$6:$AD$103,8,FALSE)</f>
        <v>#N/A</v>
      </c>
      <c r="AH123" s="67" t="e">
        <f>VLOOKUP($Q123,'[7]VAT 2023-24'!$R$6:$AD$103,9,FALSE)</f>
        <v>#N/A</v>
      </c>
      <c r="AI123" s="67" t="e">
        <f>VLOOKUP($Q123,'[7]VAT 2023-24'!$R$6:$AD$103,10,FALSE)</f>
        <v>#N/A</v>
      </c>
      <c r="AJ123" s="67" t="e">
        <f>VLOOKUP($Q123,'[7]VAT 2023-24'!$R$6:$AD$103,11,FALSE)</f>
        <v>#N/A</v>
      </c>
      <c r="AK123" s="67" t="e">
        <f>VLOOKUP($Q123,'[7]VAT 2023-24'!$R$6:$AD$103,12,FALSE)</f>
        <v>#N/A</v>
      </c>
      <c r="AL123" s="67" t="e">
        <f>VLOOKUP($Q123,'[7]VAT 2023-24'!$R$6:$AD$103,13,FALSE)</f>
        <v>#N/A</v>
      </c>
      <c r="AM123" s="45"/>
      <c r="AN123" s="65" t="s">
        <v>230</v>
      </c>
      <c r="AO123" s="43"/>
      <c r="AP123" s="1" t="e">
        <f>VLOOKUP(AN123,#REF!,5,FALSE)</f>
        <v>#REF!</v>
      </c>
      <c r="AQ123" s="1" t="e">
        <f>VLOOKUP(AO123,#REF!,5,FALSE)</f>
        <v>#REF!</v>
      </c>
      <c r="AR123" s="1"/>
      <c r="AS123" t="e">
        <f>VLOOKUP(Z123,'[8]List of Schools for 22.23'!$A$3:$J$62,10,FALSE)</f>
        <v>#N/A</v>
      </c>
    </row>
    <row r="124" spans="1:45" x14ac:dyDescent="0.25">
      <c r="A124" s="2">
        <v>281</v>
      </c>
      <c r="B124" s="13" t="s">
        <v>525</v>
      </c>
      <c r="C124" s="1" t="s">
        <v>232</v>
      </c>
      <c r="D124" s="1" t="s">
        <v>233</v>
      </c>
      <c r="E124" s="2">
        <v>281</v>
      </c>
      <c r="F124" t="e">
        <v>#N/A</v>
      </c>
      <c r="G124" t="e">
        <f>VLOOKUP(C124,'[1]Returns 2023'!$B$11:$AV$112,47,FALSE)</f>
        <v>#N/A</v>
      </c>
      <c r="K124" s="19" t="e">
        <v>#N/A</v>
      </c>
      <c r="L124" s="19" t="e">
        <f>VLOOKUP(C124,[2]Schools!$A$8:$AK$109,37,FALSE)</f>
        <v>#N/A</v>
      </c>
      <c r="N124" s="66">
        <v>0</v>
      </c>
      <c r="O124" s="68" t="e">
        <v>#N/A</v>
      </c>
      <c r="P124" s="2" t="e">
        <f>VLOOKUP(A124,'[3]2023'!$A$6:$AN$112,40,FALSE)</f>
        <v>#N/A</v>
      </c>
      <c r="Q124" s="2">
        <v>281</v>
      </c>
      <c r="S124" s="1" t="str">
        <f>VLOOKUP(Q124,[4]Sheet1!$A$4:$C$238,3,FALSE)</f>
        <v>YES</v>
      </c>
      <c r="U124" s="1">
        <f>VLOOKUP(Q124,[5]Sheet1!$A$4:$C$237,3,FALSE)</f>
        <v>0</v>
      </c>
      <c r="V124" s="7" t="s">
        <v>673</v>
      </c>
      <c r="W124" s="2" t="e">
        <v>#N/A</v>
      </c>
      <c r="X124" s="2" t="e">
        <f>VLOOKUP(V124,'[6]CFR HEADERS'!$B$8:$HS$108,226,FALSE)</f>
        <v>#N/A</v>
      </c>
      <c r="Z124" s="7" t="str">
        <f t="shared" si="3"/>
        <v>EE281</v>
      </c>
      <c r="AA124" s="67" t="e">
        <f>VLOOKUP($Q124,'[7]VAT 2023-24'!$R$6:$AD$103,2,FALSE)</f>
        <v>#N/A</v>
      </c>
      <c r="AB124" s="67" t="e">
        <f>VLOOKUP($Q124,'[7]VAT 2023-24'!$R$6:$AD$103,3,FALSE)</f>
        <v>#N/A</v>
      </c>
      <c r="AC124" s="67" t="e">
        <f>VLOOKUP($Q124,'[7]VAT 2023-24'!$R$6:$AD$103,4,FALSE)</f>
        <v>#N/A</v>
      </c>
      <c r="AD124" s="67" t="e">
        <f>VLOOKUP($Q124,'[7]VAT 2023-24'!$R$6:$AD$103,5,FALSE)</f>
        <v>#N/A</v>
      </c>
      <c r="AE124" s="67" t="e">
        <f>VLOOKUP($Q124,'[7]VAT 2023-24'!$R$6:$AD$103,6,FALSE)</f>
        <v>#N/A</v>
      </c>
      <c r="AF124" s="67" t="e">
        <f>VLOOKUP($Q124,'[7]VAT 2023-24'!$R$6:$AD$103,7,FALSE)</f>
        <v>#N/A</v>
      </c>
      <c r="AG124" s="67" t="e">
        <f>VLOOKUP($Q124,'[7]VAT 2023-24'!$R$6:$AD$103,8,FALSE)</f>
        <v>#N/A</v>
      </c>
      <c r="AH124" s="67" t="e">
        <f>VLOOKUP($Q124,'[7]VAT 2023-24'!$R$6:$AD$103,9,FALSE)</f>
        <v>#N/A</v>
      </c>
      <c r="AI124" s="67" t="e">
        <f>VLOOKUP($Q124,'[7]VAT 2023-24'!$R$6:$AD$103,10,FALSE)</f>
        <v>#N/A</v>
      </c>
      <c r="AJ124" s="67" t="e">
        <f>VLOOKUP($Q124,'[7]VAT 2023-24'!$R$6:$AD$103,11,FALSE)</f>
        <v>#N/A</v>
      </c>
      <c r="AK124" s="67" t="e">
        <f>VLOOKUP($Q124,'[7]VAT 2023-24'!$R$6:$AD$103,12,FALSE)</f>
        <v>#N/A</v>
      </c>
      <c r="AL124" s="67" t="e">
        <f>VLOOKUP($Q124,'[7]VAT 2023-24'!$R$6:$AD$103,13,FALSE)</f>
        <v>#N/A</v>
      </c>
      <c r="AM124" s="45"/>
      <c r="AN124" s="65" t="s">
        <v>232</v>
      </c>
      <c r="AO124" s="43"/>
      <c r="AP124" s="1" t="e">
        <f>VLOOKUP(AN124,#REF!,5,FALSE)</f>
        <v>#REF!</v>
      </c>
      <c r="AQ124" s="1" t="e">
        <f>VLOOKUP(AO124,#REF!,5,FALSE)</f>
        <v>#REF!</v>
      </c>
      <c r="AR124" s="1"/>
      <c r="AS124" t="e">
        <f>VLOOKUP(Z124,'[8]List of Schools for 22.23'!$A$3:$J$62,10,FALSE)</f>
        <v>#N/A</v>
      </c>
    </row>
    <row r="125" spans="1:45" x14ac:dyDescent="0.25">
      <c r="A125" s="2">
        <v>284</v>
      </c>
      <c r="B125" s="13" t="s">
        <v>525</v>
      </c>
      <c r="C125" s="1" t="s">
        <v>234</v>
      </c>
      <c r="D125" s="1" t="s">
        <v>235</v>
      </c>
      <c r="E125" s="2">
        <v>284</v>
      </c>
      <c r="F125" t="s">
        <v>837</v>
      </c>
      <c r="G125" t="str">
        <f>VLOOKUP(C125,'[1]Returns 2023'!$B$11:$AV$112,47,FALSE)</f>
        <v>Successful</v>
      </c>
      <c r="K125" s="19" t="s">
        <v>822</v>
      </c>
      <c r="L125" s="19" t="str">
        <f>VLOOKUP(C125,[2]Schools!$A$8:$AK$109,37,FALSE)</f>
        <v>Returned</v>
      </c>
      <c r="N125" s="66" t="s">
        <v>822</v>
      </c>
      <c r="O125" s="68" t="s">
        <v>822</v>
      </c>
      <c r="P125" s="2" t="str">
        <f>VLOOKUP(A125,'[3]2023'!$A$6:$AN$112,40,FALSE)</f>
        <v>Returned</v>
      </c>
      <c r="Q125" s="2">
        <v>284</v>
      </c>
      <c r="S125" s="1" t="str">
        <f>VLOOKUP(Q125,[4]Sheet1!$A$4:$C$238,3,FALSE)</f>
        <v>YES</v>
      </c>
      <c r="U125" s="1" t="str">
        <f>VLOOKUP(Q125,[5]Sheet1!$A$4:$C$237,3,FALSE)</f>
        <v>YES</v>
      </c>
      <c r="V125" s="7" t="s">
        <v>674</v>
      </c>
      <c r="W125" s="2">
        <v>0</v>
      </c>
      <c r="X125" s="2">
        <f>VLOOKUP(V125,'[6]CFR HEADERS'!$B$8:$HS$108,226,FALSE)</f>
        <v>0</v>
      </c>
      <c r="Z125" s="7" t="str">
        <f t="shared" si="3"/>
        <v>EE284</v>
      </c>
      <c r="AA125" s="67">
        <f>VLOOKUP($Q125,'[7]VAT 2023-24'!$R$6:$AD$103,2,FALSE)</f>
        <v>1</v>
      </c>
      <c r="AB125" s="67">
        <f>VLOOKUP($Q125,'[7]VAT 2023-24'!$R$6:$AD$103,3,FALSE)</f>
        <v>1</v>
      </c>
      <c r="AC125" s="67">
        <f>VLOOKUP($Q125,'[7]VAT 2023-24'!$R$6:$AD$103,4,FALSE)</f>
        <v>1</v>
      </c>
      <c r="AD125" s="67">
        <f>VLOOKUP($Q125,'[7]VAT 2023-24'!$R$6:$AD$103,5,FALSE)</f>
        <v>1</v>
      </c>
      <c r="AE125" s="67">
        <f>VLOOKUP($Q125,'[7]VAT 2023-24'!$R$6:$AD$103,6,FALSE)</f>
        <v>1</v>
      </c>
      <c r="AF125" s="67">
        <f>VLOOKUP($Q125,'[7]VAT 2023-24'!$R$6:$AD$103,7,FALSE)</f>
        <v>1</v>
      </c>
      <c r="AG125" s="67">
        <f>VLOOKUP($Q125,'[7]VAT 2023-24'!$R$6:$AD$103,8,FALSE)</f>
        <v>1</v>
      </c>
      <c r="AH125" s="67">
        <f>VLOOKUP($Q125,'[7]VAT 2023-24'!$R$6:$AD$103,9,FALSE)</f>
        <v>1</v>
      </c>
      <c r="AI125" s="67">
        <f>VLOOKUP($Q125,'[7]VAT 2023-24'!$R$6:$AD$103,10,FALSE)</f>
        <v>1</v>
      </c>
      <c r="AJ125" s="67">
        <f>VLOOKUP($Q125,'[7]VAT 2023-24'!$R$6:$AD$103,11,FALSE)</f>
        <v>1</v>
      </c>
      <c r="AK125" s="67" t="str">
        <f>VLOOKUP($Q125,'[7]VAT 2023-24'!$R$6:$AD$103,12,FALSE)</f>
        <v/>
      </c>
      <c r="AL125" s="67" t="str">
        <f>VLOOKUP($Q125,'[7]VAT 2023-24'!$R$6:$AD$103,13,FALSE)</f>
        <v/>
      </c>
      <c r="AM125" s="45"/>
      <c r="AN125" s="65" t="s">
        <v>234</v>
      </c>
      <c r="AO125" s="43"/>
      <c r="AP125" s="1" t="e">
        <f>VLOOKUP(AN125,#REF!,5,FALSE)</f>
        <v>#REF!</v>
      </c>
      <c r="AQ125" s="1" t="e">
        <f>VLOOKUP(AO125,#REF!,5,FALSE)</f>
        <v>#REF!</v>
      </c>
      <c r="AR125" s="1"/>
      <c r="AS125" t="e">
        <f>VLOOKUP(Z125,'[8]List of Schools for 22.23'!$A$3:$J$62,10,FALSE)</f>
        <v>#N/A</v>
      </c>
    </row>
    <row r="126" spans="1:45" x14ac:dyDescent="0.25">
      <c r="A126" s="2">
        <v>285</v>
      </c>
      <c r="B126" s="13" t="s">
        <v>525</v>
      </c>
      <c r="C126" s="1" t="s">
        <v>236</v>
      </c>
      <c r="D126" s="1" t="s">
        <v>237</v>
      </c>
      <c r="E126" s="2">
        <v>285</v>
      </c>
      <c r="F126" t="s">
        <v>837</v>
      </c>
      <c r="G126" t="str">
        <f>VLOOKUP(C126,'[1]Returns 2023'!$B$11:$AV$112,47,FALSE)</f>
        <v>Successful</v>
      </c>
      <c r="K126" s="19" t="s">
        <v>822</v>
      </c>
      <c r="L126" s="19" t="str">
        <f>VLOOKUP(C126,[2]Schools!$A$8:$AK$109,37,FALSE)</f>
        <v>Returned</v>
      </c>
      <c r="N126" s="66" t="s">
        <v>822</v>
      </c>
      <c r="O126" s="68" t="s">
        <v>822</v>
      </c>
      <c r="P126" s="2" t="str">
        <f>VLOOKUP(A126,'[3]2023'!$A$6:$AN$112,40,FALSE)</f>
        <v>Returned</v>
      </c>
      <c r="Q126" s="2">
        <v>285</v>
      </c>
      <c r="S126" s="1" t="str">
        <f>VLOOKUP(Q126,[4]Sheet1!$A$4:$C$238,3,FALSE)</f>
        <v>YES</v>
      </c>
      <c r="U126" s="1" t="str">
        <f>VLOOKUP(Q126,[5]Sheet1!$A$4:$C$237,3,FALSE)</f>
        <v>YES</v>
      </c>
      <c r="V126" s="7" t="s">
        <v>675</v>
      </c>
      <c r="W126" s="2" t="s">
        <v>839</v>
      </c>
      <c r="X126" s="2">
        <f>VLOOKUP(V126,'[6]CFR HEADERS'!$B$8:$HS$108,226,FALSE)</f>
        <v>0</v>
      </c>
      <c r="Z126" s="7" t="str">
        <f t="shared" si="3"/>
        <v>EE285</v>
      </c>
      <c r="AA126" s="67">
        <f>VLOOKUP($Q126,'[7]VAT 2023-24'!$R$6:$AD$103,2,FALSE)</f>
        <v>1</v>
      </c>
      <c r="AB126" s="67">
        <f>VLOOKUP($Q126,'[7]VAT 2023-24'!$R$6:$AD$103,3,FALSE)</f>
        <v>1</v>
      </c>
      <c r="AC126" s="67">
        <f>VLOOKUP($Q126,'[7]VAT 2023-24'!$R$6:$AD$103,4,FALSE)</f>
        <v>1</v>
      </c>
      <c r="AD126" s="67">
        <f>VLOOKUP($Q126,'[7]VAT 2023-24'!$R$6:$AD$103,5,FALSE)</f>
        <v>1</v>
      </c>
      <c r="AE126" s="67">
        <f>VLOOKUP($Q126,'[7]VAT 2023-24'!$R$6:$AD$103,6,FALSE)</f>
        <v>1</v>
      </c>
      <c r="AF126" s="67">
        <f>VLOOKUP($Q126,'[7]VAT 2023-24'!$R$6:$AD$103,7,FALSE)</f>
        <v>1</v>
      </c>
      <c r="AG126" s="67">
        <f>VLOOKUP($Q126,'[7]VAT 2023-24'!$R$6:$AD$103,8,FALSE)</f>
        <v>1</v>
      </c>
      <c r="AH126" s="67">
        <f>VLOOKUP($Q126,'[7]VAT 2023-24'!$R$6:$AD$103,9,FALSE)</f>
        <v>1</v>
      </c>
      <c r="AI126" s="67">
        <f>VLOOKUP($Q126,'[7]VAT 2023-24'!$R$6:$AD$103,10,FALSE)</f>
        <v>1</v>
      </c>
      <c r="AJ126" s="67" t="str">
        <f>VLOOKUP($Q126,'[7]VAT 2023-24'!$R$6:$AD$103,11,FALSE)</f>
        <v/>
      </c>
      <c r="AK126" s="67" t="str">
        <f>VLOOKUP($Q126,'[7]VAT 2023-24'!$R$6:$AD$103,12,FALSE)</f>
        <v/>
      </c>
      <c r="AL126" s="67" t="str">
        <f>VLOOKUP($Q126,'[7]VAT 2023-24'!$R$6:$AD$103,13,FALSE)</f>
        <v/>
      </c>
      <c r="AM126" s="45"/>
      <c r="AN126" s="65" t="s">
        <v>236</v>
      </c>
      <c r="AO126" s="43"/>
      <c r="AP126" s="1" t="e">
        <f>VLOOKUP(AN126,#REF!,5,FALSE)</f>
        <v>#REF!</v>
      </c>
      <c r="AQ126" s="1" t="e">
        <f>VLOOKUP(AO126,#REF!,5,FALSE)</f>
        <v>#REF!</v>
      </c>
      <c r="AR126" s="1"/>
      <c r="AS126" t="str">
        <f>VLOOKUP(Z126,'[8]List of Schools for 22.23'!$A$3:$J$62,10,FALSE)</f>
        <v>YES</v>
      </c>
    </row>
    <row r="127" spans="1:45" x14ac:dyDescent="0.25">
      <c r="A127" s="2">
        <v>287</v>
      </c>
      <c r="B127" s="13" t="s">
        <v>525</v>
      </c>
      <c r="C127" s="1" t="s">
        <v>238</v>
      </c>
      <c r="D127" s="1" t="s">
        <v>239</v>
      </c>
      <c r="E127" s="2">
        <v>287</v>
      </c>
      <c r="F127" t="s">
        <v>837</v>
      </c>
      <c r="G127" t="str">
        <f>VLOOKUP(C127,'[1]Returns 2023'!$B$11:$AV$112,47,FALSE)</f>
        <v>Successful</v>
      </c>
      <c r="K127" s="19" t="s">
        <v>822</v>
      </c>
      <c r="L127" s="19" t="str">
        <f>VLOOKUP(C127,[2]Schools!$A$8:$AK$109,37,FALSE)</f>
        <v>Returned</v>
      </c>
      <c r="N127" s="66" t="s">
        <v>822</v>
      </c>
      <c r="O127" s="68" t="s">
        <v>822</v>
      </c>
      <c r="P127" s="2" t="str">
        <f>VLOOKUP(A127,'[3]2023'!$A$6:$AN$112,40,FALSE)</f>
        <v>Returned</v>
      </c>
      <c r="Q127" s="2">
        <v>287</v>
      </c>
      <c r="S127" s="1" t="str">
        <f>VLOOKUP(Q127,[4]Sheet1!$A$4:$C$238,3,FALSE)</f>
        <v>YES</v>
      </c>
      <c r="U127" s="1" t="str">
        <f>VLOOKUP(Q127,[5]Sheet1!$A$4:$C$237,3,FALSE)</f>
        <v>YES</v>
      </c>
      <c r="V127" s="7" t="s">
        <v>676</v>
      </c>
      <c r="W127" s="2">
        <v>0</v>
      </c>
      <c r="X127" s="2">
        <f>VLOOKUP(V127,'[6]CFR HEADERS'!$B$8:$HS$108,226,FALSE)</f>
        <v>0</v>
      </c>
      <c r="Z127" s="7" t="str">
        <f t="shared" si="3"/>
        <v>EE287</v>
      </c>
      <c r="AA127" s="67">
        <f>VLOOKUP($Q127,'[7]VAT 2023-24'!$R$6:$AD$103,2,FALSE)</f>
        <v>1</v>
      </c>
      <c r="AB127" s="67">
        <f>VLOOKUP($Q127,'[7]VAT 2023-24'!$R$6:$AD$103,3,FALSE)</f>
        <v>1</v>
      </c>
      <c r="AC127" s="67">
        <f>VLOOKUP($Q127,'[7]VAT 2023-24'!$R$6:$AD$103,4,FALSE)</f>
        <v>1</v>
      </c>
      <c r="AD127" s="67">
        <f>VLOOKUP($Q127,'[7]VAT 2023-24'!$R$6:$AD$103,5,FALSE)</f>
        <v>1</v>
      </c>
      <c r="AE127" s="67">
        <f>VLOOKUP($Q127,'[7]VAT 2023-24'!$R$6:$AD$103,6,FALSE)</f>
        <v>1</v>
      </c>
      <c r="AF127" s="67">
        <f>VLOOKUP($Q127,'[7]VAT 2023-24'!$R$6:$AD$103,7,FALSE)</f>
        <v>1</v>
      </c>
      <c r="AG127" s="67">
        <f>VLOOKUP($Q127,'[7]VAT 2023-24'!$R$6:$AD$103,8,FALSE)</f>
        <v>1</v>
      </c>
      <c r="AH127" s="67">
        <f>VLOOKUP($Q127,'[7]VAT 2023-24'!$R$6:$AD$103,9,FALSE)</f>
        <v>1</v>
      </c>
      <c r="AI127" s="67">
        <f>VLOOKUP($Q127,'[7]VAT 2023-24'!$R$6:$AD$103,10,FALSE)</f>
        <v>1</v>
      </c>
      <c r="AJ127" s="67">
        <f>VLOOKUP($Q127,'[7]VAT 2023-24'!$R$6:$AD$103,11,FALSE)</f>
        <v>1</v>
      </c>
      <c r="AK127" s="67" t="str">
        <f>VLOOKUP($Q127,'[7]VAT 2023-24'!$R$6:$AD$103,12,FALSE)</f>
        <v/>
      </c>
      <c r="AL127" s="67" t="str">
        <f>VLOOKUP($Q127,'[7]VAT 2023-24'!$R$6:$AD$103,13,FALSE)</f>
        <v/>
      </c>
      <c r="AM127" s="45"/>
      <c r="AN127" s="65" t="s">
        <v>238</v>
      </c>
      <c r="AO127" s="43"/>
      <c r="AP127" s="1" t="e">
        <f>VLOOKUP(AN127,#REF!,5,FALSE)</f>
        <v>#REF!</v>
      </c>
      <c r="AQ127" s="1" t="e">
        <f>VLOOKUP(AO127,#REF!,5,FALSE)</f>
        <v>#REF!</v>
      </c>
      <c r="AR127" s="1"/>
      <c r="AS127" t="str">
        <f>VLOOKUP(Z127,'[8]List of Schools for 22.23'!$A$3:$J$62,10,FALSE)</f>
        <v>YES</v>
      </c>
    </row>
    <row r="128" spans="1:45" x14ac:dyDescent="0.25">
      <c r="A128" s="2">
        <v>288</v>
      </c>
      <c r="B128" s="13" t="s">
        <v>525</v>
      </c>
      <c r="C128" s="1" t="s">
        <v>240</v>
      </c>
      <c r="D128" s="1" t="s">
        <v>241</v>
      </c>
      <c r="E128" s="2">
        <v>288</v>
      </c>
      <c r="F128" t="e">
        <v>#N/A</v>
      </c>
      <c r="G128" t="e">
        <f>VLOOKUP(C128,'[1]Returns 2023'!$B$11:$AV$112,47,FALSE)</f>
        <v>#N/A</v>
      </c>
      <c r="K128" s="19" t="e">
        <v>#N/A</v>
      </c>
      <c r="L128" s="19" t="e">
        <f>VLOOKUP(C128,[2]Schools!$A$8:$AK$109,37,FALSE)</f>
        <v>#N/A</v>
      </c>
      <c r="N128" s="66" t="e">
        <v>#N/A</v>
      </c>
      <c r="O128" s="68" t="e">
        <v>#N/A</v>
      </c>
      <c r="P128" s="2" t="e">
        <f>VLOOKUP(A128,'[3]2023'!$A$6:$AN$112,40,FALSE)</f>
        <v>#N/A</v>
      </c>
      <c r="Q128" s="2">
        <v>288</v>
      </c>
      <c r="S128" s="1" t="str">
        <f>VLOOKUP(Q128,[4]Sheet1!$A$4:$C$238,3,FALSE)</f>
        <v>YES</v>
      </c>
      <c r="U128" s="1" t="str">
        <f>VLOOKUP(Q128,[5]Sheet1!$A$4:$C$237,3,FALSE)</f>
        <v>YES</v>
      </c>
      <c r="V128" s="7" t="s">
        <v>677</v>
      </c>
      <c r="W128" s="2" t="e">
        <v>#N/A</v>
      </c>
      <c r="X128" s="2" t="e">
        <f>VLOOKUP(V128,'[6]CFR HEADERS'!$B$8:$HS$108,226,FALSE)</f>
        <v>#N/A</v>
      </c>
      <c r="Z128" s="7" t="str">
        <f t="shared" si="3"/>
        <v>EE288</v>
      </c>
      <c r="AA128" s="67" t="e">
        <f>VLOOKUP($Q128,'[7]VAT 2023-24'!$R$6:$AD$103,2,FALSE)</f>
        <v>#N/A</v>
      </c>
      <c r="AB128" s="67" t="e">
        <f>VLOOKUP($Q128,'[7]VAT 2023-24'!$R$6:$AD$103,3,FALSE)</f>
        <v>#N/A</v>
      </c>
      <c r="AC128" s="67" t="e">
        <f>VLOOKUP($Q128,'[7]VAT 2023-24'!$R$6:$AD$103,4,FALSE)</f>
        <v>#N/A</v>
      </c>
      <c r="AD128" s="67" t="e">
        <f>VLOOKUP($Q128,'[7]VAT 2023-24'!$R$6:$AD$103,5,FALSE)</f>
        <v>#N/A</v>
      </c>
      <c r="AE128" s="67" t="e">
        <f>VLOOKUP($Q128,'[7]VAT 2023-24'!$R$6:$AD$103,6,FALSE)</f>
        <v>#N/A</v>
      </c>
      <c r="AF128" s="67" t="e">
        <f>VLOOKUP($Q128,'[7]VAT 2023-24'!$R$6:$AD$103,7,FALSE)</f>
        <v>#N/A</v>
      </c>
      <c r="AG128" s="67" t="e">
        <f>VLOOKUP($Q128,'[7]VAT 2023-24'!$R$6:$AD$103,8,FALSE)</f>
        <v>#N/A</v>
      </c>
      <c r="AH128" s="67" t="e">
        <f>VLOOKUP($Q128,'[7]VAT 2023-24'!$R$6:$AD$103,9,FALSE)</f>
        <v>#N/A</v>
      </c>
      <c r="AI128" s="67" t="e">
        <f>VLOOKUP($Q128,'[7]VAT 2023-24'!$R$6:$AD$103,10,FALSE)</f>
        <v>#N/A</v>
      </c>
      <c r="AJ128" s="67" t="e">
        <f>VLOOKUP($Q128,'[7]VAT 2023-24'!$R$6:$AD$103,11,FALSE)</f>
        <v>#N/A</v>
      </c>
      <c r="AK128" s="67" t="e">
        <f>VLOOKUP($Q128,'[7]VAT 2023-24'!$R$6:$AD$103,12,FALSE)</f>
        <v>#N/A</v>
      </c>
      <c r="AL128" s="67" t="e">
        <f>VLOOKUP($Q128,'[7]VAT 2023-24'!$R$6:$AD$103,13,FALSE)</f>
        <v>#N/A</v>
      </c>
      <c r="AM128" s="45"/>
      <c r="AN128" s="65" t="s">
        <v>240</v>
      </c>
      <c r="AO128" s="43"/>
      <c r="AP128" s="1" t="e">
        <f>VLOOKUP(AN128,#REF!,5,FALSE)</f>
        <v>#REF!</v>
      </c>
      <c r="AQ128" s="1" t="e">
        <f>VLOOKUP(AO128,#REF!,5,FALSE)</f>
        <v>#REF!</v>
      </c>
      <c r="AR128" s="1"/>
      <c r="AS128" t="e">
        <f>VLOOKUP(Z128,'[8]List of Schools for 22.23'!$A$3:$J$62,10,FALSE)</f>
        <v>#N/A</v>
      </c>
    </row>
    <row r="129" spans="1:45" x14ac:dyDescent="0.25">
      <c r="A129" s="2">
        <v>289</v>
      </c>
      <c r="B129" s="13" t="s">
        <v>525</v>
      </c>
      <c r="C129" s="1" t="s">
        <v>242</v>
      </c>
      <c r="D129" s="1" t="s">
        <v>243</v>
      </c>
      <c r="E129" s="2">
        <v>289</v>
      </c>
      <c r="F129" t="e">
        <v>#N/A</v>
      </c>
      <c r="G129" t="e">
        <f>VLOOKUP(C129,'[1]Returns 2023'!$B$11:$AV$112,47,FALSE)</f>
        <v>#N/A</v>
      </c>
      <c r="K129" s="19" t="e">
        <v>#N/A</v>
      </c>
      <c r="L129" s="19" t="e">
        <f>VLOOKUP(C129,[2]Schools!$A$8:$AK$109,37,FALSE)</f>
        <v>#N/A</v>
      </c>
      <c r="N129" s="66" t="e">
        <v>#N/A</v>
      </c>
      <c r="O129" s="68" t="e">
        <v>#N/A</v>
      </c>
      <c r="P129" s="2" t="e">
        <f>VLOOKUP(A129,'[3]2023'!$A$6:$AN$112,40,FALSE)</f>
        <v>#N/A</v>
      </c>
      <c r="Q129" s="2">
        <v>289</v>
      </c>
      <c r="S129" s="1" t="str">
        <f>VLOOKUP(Q129,[4]Sheet1!$A$4:$C$238,3,FALSE)</f>
        <v>YES</v>
      </c>
      <c r="U129" s="1" t="str">
        <f>VLOOKUP(Q129,[5]Sheet1!$A$4:$C$237,3,FALSE)</f>
        <v>YES</v>
      </c>
      <c r="V129" s="7" t="s">
        <v>678</v>
      </c>
      <c r="W129" s="2" t="e">
        <v>#N/A</v>
      </c>
      <c r="X129" s="2" t="e">
        <f>VLOOKUP(V129,'[6]CFR HEADERS'!$B$8:$HS$108,226,FALSE)</f>
        <v>#N/A</v>
      </c>
      <c r="Z129" s="7" t="str">
        <f t="shared" si="3"/>
        <v>EE289</v>
      </c>
      <c r="AA129" s="67" t="e">
        <f>VLOOKUP($Q129,'[7]VAT 2023-24'!$R$6:$AD$103,2,FALSE)</f>
        <v>#N/A</v>
      </c>
      <c r="AB129" s="67" t="e">
        <f>VLOOKUP($Q129,'[7]VAT 2023-24'!$R$6:$AD$103,3,FALSE)</f>
        <v>#N/A</v>
      </c>
      <c r="AC129" s="67" t="e">
        <f>VLOOKUP($Q129,'[7]VAT 2023-24'!$R$6:$AD$103,4,FALSE)</f>
        <v>#N/A</v>
      </c>
      <c r="AD129" s="67" t="e">
        <f>VLOOKUP($Q129,'[7]VAT 2023-24'!$R$6:$AD$103,5,FALSE)</f>
        <v>#N/A</v>
      </c>
      <c r="AE129" s="67" t="e">
        <f>VLOOKUP($Q129,'[7]VAT 2023-24'!$R$6:$AD$103,6,FALSE)</f>
        <v>#N/A</v>
      </c>
      <c r="AF129" s="67" t="e">
        <f>VLOOKUP($Q129,'[7]VAT 2023-24'!$R$6:$AD$103,7,FALSE)</f>
        <v>#N/A</v>
      </c>
      <c r="AG129" s="67" t="e">
        <f>VLOOKUP($Q129,'[7]VAT 2023-24'!$R$6:$AD$103,8,FALSE)</f>
        <v>#N/A</v>
      </c>
      <c r="AH129" s="67" t="e">
        <f>VLOOKUP($Q129,'[7]VAT 2023-24'!$R$6:$AD$103,9,FALSE)</f>
        <v>#N/A</v>
      </c>
      <c r="AI129" s="67" t="e">
        <f>VLOOKUP($Q129,'[7]VAT 2023-24'!$R$6:$AD$103,10,FALSE)</f>
        <v>#N/A</v>
      </c>
      <c r="AJ129" s="67" t="e">
        <f>VLOOKUP($Q129,'[7]VAT 2023-24'!$R$6:$AD$103,11,FALSE)</f>
        <v>#N/A</v>
      </c>
      <c r="AK129" s="67" t="e">
        <f>VLOOKUP($Q129,'[7]VAT 2023-24'!$R$6:$AD$103,12,FALSE)</f>
        <v>#N/A</v>
      </c>
      <c r="AL129" s="67" t="e">
        <f>VLOOKUP($Q129,'[7]VAT 2023-24'!$R$6:$AD$103,13,FALSE)</f>
        <v>#N/A</v>
      </c>
      <c r="AM129" s="45"/>
      <c r="AN129" s="65" t="s">
        <v>242</v>
      </c>
      <c r="AO129" s="43"/>
      <c r="AP129" s="1" t="e">
        <f>VLOOKUP(AN129,#REF!,5,FALSE)</f>
        <v>#REF!</v>
      </c>
      <c r="AQ129" s="1" t="e">
        <f>VLOOKUP(AO129,#REF!,5,FALSE)</f>
        <v>#REF!</v>
      </c>
      <c r="AR129" s="1"/>
      <c r="AS129" t="e">
        <f>VLOOKUP(Z129,'[8]List of Schools for 22.23'!$A$3:$J$62,10,FALSE)</f>
        <v>#N/A</v>
      </c>
    </row>
    <row r="130" spans="1:45" x14ac:dyDescent="0.25">
      <c r="A130" s="2">
        <v>291</v>
      </c>
      <c r="B130" s="13" t="s">
        <v>525</v>
      </c>
      <c r="C130" s="1" t="s">
        <v>244</v>
      </c>
      <c r="D130" s="1" t="s">
        <v>245</v>
      </c>
      <c r="E130" s="2">
        <v>291</v>
      </c>
      <c r="F130" t="e">
        <v>#N/A</v>
      </c>
      <c r="G130" t="e">
        <f>VLOOKUP(C130,'[1]Returns 2023'!$B$11:$AV$112,47,FALSE)</f>
        <v>#N/A</v>
      </c>
      <c r="K130" s="19" t="e">
        <v>#N/A</v>
      </c>
      <c r="L130" s="19" t="e">
        <f>VLOOKUP(C130,[2]Schools!$A$8:$AK$109,37,FALSE)</f>
        <v>#N/A</v>
      </c>
      <c r="N130" s="66" t="e">
        <v>#N/A</v>
      </c>
      <c r="O130" s="68" t="e">
        <v>#N/A</v>
      </c>
      <c r="P130" s="2" t="e">
        <f>VLOOKUP(A130,'[3]2023'!$A$6:$AN$112,40,FALSE)</f>
        <v>#N/A</v>
      </c>
      <c r="Q130" s="2">
        <v>291</v>
      </c>
      <c r="S130" s="1" t="str">
        <f>VLOOKUP(Q130,[4]Sheet1!$A$4:$C$238,3,FALSE)</f>
        <v>YES</v>
      </c>
      <c r="U130" s="1">
        <f>VLOOKUP(Q130,[5]Sheet1!$A$4:$C$237,3,FALSE)</f>
        <v>0</v>
      </c>
      <c r="V130" s="7" t="s">
        <v>679</v>
      </c>
      <c r="W130" s="2" t="e">
        <v>#N/A</v>
      </c>
      <c r="X130" s="2" t="e">
        <f>VLOOKUP(V130,'[6]CFR HEADERS'!$B$8:$HS$108,226,FALSE)</f>
        <v>#N/A</v>
      </c>
      <c r="Z130" s="7" t="str">
        <f t="shared" si="3"/>
        <v>EE291</v>
      </c>
      <c r="AA130" s="67" t="e">
        <f>VLOOKUP($Q130,'[7]VAT 2023-24'!$R$6:$AD$103,2,FALSE)</f>
        <v>#N/A</v>
      </c>
      <c r="AB130" s="67" t="e">
        <f>VLOOKUP($Q130,'[7]VAT 2023-24'!$R$6:$AD$103,3,FALSE)</f>
        <v>#N/A</v>
      </c>
      <c r="AC130" s="67" t="e">
        <f>VLOOKUP($Q130,'[7]VAT 2023-24'!$R$6:$AD$103,4,FALSE)</f>
        <v>#N/A</v>
      </c>
      <c r="AD130" s="67" t="e">
        <f>VLOOKUP($Q130,'[7]VAT 2023-24'!$R$6:$AD$103,5,FALSE)</f>
        <v>#N/A</v>
      </c>
      <c r="AE130" s="67" t="e">
        <f>VLOOKUP($Q130,'[7]VAT 2023-24'!$R$6:$AD$103,6,FALSE)</f>
        <v>#N/A</v>
      </c>
      <c r="AF130" s="67" t="e">
        <f>VLOOKUP($Q130,'[7]VAT 2023-24'!$R$6:$AD$103,7,FALSE)</f>
        <v>#N/A</v>
      </c>
      <c r="AG130" s="67" t="e">
        <f>VLOOKUP($Q130,'[7]VAT 2023-24'!$R$6:$AD$103,8,FALSE)</f>
        <v>#N/A</v>
      </c>
      <c r="AH130" s="67" t="e">
        <f>VLOOKUP($Q130,'[7]VAT 2023-24'!$R$6:$AD$103,9,FALSE)</f>
        <v>#N/A</v>
      </c>
      <c r="AI130" s="67" t="e">
        <f>VLOOKUP($Q130,'[7]VAT 2023-24'!$R$6:$AD$103,10,FALSE)</f>
        <v>#N/A</v>
      </c>
      <c r="AJ130" s="67" t="e">
        <f>VLOOKUP($Q130,'[7]VAT 2023-24'!$R$6:$AD$103,11,FALSE)</f>
        <v>#N/A</v>
      </c>
      <c r="AK130" s="67" t="e">
        <f>VLOOKUP($Q130,'[7]VAT 2023-24'!$R$6:$AD$103,12,FALSE)</f>
        <v>#N/A</v>
      </c>
      <c r="AL130" s="67" t="e">
        <f>VLOOKUP($Q130,'[7]VAT 2023-24'!$R$6:$AD$103,13,FALSE)</f>
        <v>#N/A</v>
      </c>
      <c r="AM130" s="45"/>
      <c r="AN130" s="65" t="s">
        <v>244</v>
      </c>
      <c r="AO130" s="43"/>
      <c r="AP130" s="1" t="e">
        <f>VLOOKUP(AN130,#REF!,5,FALSE)</f>
        <v>#REF!</v>
      </c>
      <c r="AQ130" s="1" t="e">
        <f>VLOOKUP(AO130,#REF!,5,FALSE)</f>
        <v>#REF!</v>
      </c>
      <c r="AR130" s="1"/>
      <c r="AS130" t="e">
        <f>VLOOKUP(Z130,'[8]List of Schools for 22.23'!$A$3:$J$62,10,FALSE)</f>
        <v>#N/A</v>
      </c>
    </row>
    <row r="131" spans="1:45" x14ac:dyDescent="0.25">
      <c r="A131" s="2">
        <v>293</v>
      </c>
      <c r="B131" s="13" t="s">
        <v>525</v>
      </c>
      <c r="C131" s="1" t="s">
        <v>246</v>
      </c>
      <c r="D131" s="1" t="s">
        <v>247</v>
      </c>
      <c r="E131" s="2">
        <v>293</v>
      </c>
      <c r="F131" t="e">
        <v>#N/A</v>
      </c>
      <c r="G131" t="e">
        <f>VLOOKUP(C131,'[1]Returns 2023'!$B$11:$AV$112,47,FALSE)</f>
        <v>#N/A</v>
      </c>
      <c r="K131" s="19" t="e">
        <v>#N/A</v>
      </c>
      <c r="L131" s="19" t="e">
        <f>VLOOKUP(C131,[2]Schools!$A$8:$AK$109,37,FALSE)</f>
        <v>#N/A</v>
      </c>
      <c r="N131" s="66" t="e">
        <v>#N/A</v>
      </c>
      <c r="O131" s="68" t="e">
        <v>#N/A</v>
      </c>
      <c r="P131" s="2" t="e">
        <f>VLOOKUP(A131,'[3]2023'!$A$6:$AN$112,40,FALSE)</f>
        <v>#N/A</v>
      </c>
      <c r="Q131" s="2">
        <v>293</v>
      </c>
      <c r="S131" s="1" t="str">
        <f>VLOOKUP(Q131,[4]Sheet1!$A$4:$C$238,3,FALSE)</f>
        <v>YES</v>
      </c>
      <c r="U131" s="1">
        <f>VLOOKUP(Q131,[5]Sheet1!$A$4:$C$237,3,FALSE)</f>
        <v>0</v>
      </c>
      <c r="V131" s="7" t="s">
        <v>680</v>
      </c>
      <c r="W131" s="2" t="e">
        <v>#N/A</v>
      </c>
      <c r="X131" s="2" t="e">
        <f>VLOOKUP(V131,'[6]CFR HEADERS'!$B$8:$HS$108,226,FALSE)</f>
        <v>#N/A</v>
      </c>
      <c r="Z131" s="7" t="str">
        <f t="shared" si="3"/>
        <v>EE293</v>
      </c>
      <c r="AA131" s="67" t="e">
        <f>VLOOKUP($Q131,'[7]VAT 2023-24'!$R$6:$AD$103,2,FALSE)</f>
        <v>#N/A</v>
      </c>
      <c r="AB131" s="67" t="e">
        <f>VLOOKUP($Q131,'[7]VAT 2023-24'!$R$6:$AD$103,3,FALSE)</f>
        <v>#N/A</v>
      </c>
      <c r="AC131" s="67" t="e">
        <f>VLOOKUP($Q131,'[7]VAT 2023-24'!$R$6:$AD$103,4,FALSE)</f>
        <v>#N/A</v>
      </c>
      <c r="AD131" s="67" t="e">
        <f>VLOOKUP($Q131,'[7]VAT 2023-24'!$R$6:$AD$103,5,FALSE)</f>
        <v>#N/A</v>
      </c>
      <c r="AE131" s="67" t="e">
        <f>VLOOKUP($Q131,'[7]VAT 2023-24'!$R$6:$AD$103,6,FALSE)</f>
        <v>#N/A</v>
      </c>
      <c r="AF131" s="67" t="e">
        <f>VLOOKUP($Q131,'[7]VAT 2023-24'!$R$6:$AD$103,7,FALSE)</f>
        <v>#N/A</v>
      </c>
      <c r="AG131" s="67" t="e">
        <f>VLOOKUP($Q131,'[7]VAT 2023-24'!$R$6:$AD$103,8,FALSE)</f>
        <v>#N/A</v>
      </c>
      <c r="AH131" s="67" t="e">
        <f>VLOOKUP($Q131,'[7]VAT 2023-24'!$R$6:$AD$103,9,FALSE)</f>
        <v>#N/A</v>
      </c>
      <c r="AI131" s="67" t="e">
        <f>VLOOKUP($Q131,'[7]VAT 2023-24'!$R$6:$AD$103,10,FALSE)</f>
        <v>#N/A</v>
      </c>
      <c r="AJ131" s="67" t="e">
        <f>VLOOKUP($Q131,'[7]VAT 2023-24'!$R$6:$AD$103,11,FALSE)</f>
        <v>#N/A</v>
      </c>
      <c r="AK131" s="67" t="e">
        <f>VLOOKUP($Q131,'[7]VAT 2023-24'!$R$6:$AD$103,12,FALSE)</f>
        <v>#N/A</v>
      </c>
      <c r="AL131" s="67" t="e">
        <f>VLOOKUP($Q131,'[7]VAT 2023-24'!$R$6:$AD$103,13,FALSE)</f>
        <v>#N/A</v>
      </c>
      <c r="AM131" s="45"/>
      <c r="AN131" s="65" t="s">
        <v>246</v>
      </c>
      <c r="AO131" s="43"/>
      <c r="AP131" s="1" t="e">
        <f>VLOOKUP(AN131,#REF!,5,FALSE)</f>
        <v>#REF!</v>
      </c>
      <c r="AQ131" s="1" t="e">
        <f>VLOOKUP(AO131,#REF!,5,FALSE)</f>
        <v>#REF!</v>
      </c>
      <c r="AR131" s="1"/>
      <c r="AS131" t="e">
        <f>VLOOKUP(Z131,'[8]List of Schools for 22.23'!$A$3:$J$62,10,FALSE)</f>
        <v>#N/A</v>
      </c>
    </row>
    <row r="132" spans="1:45" x14ac:dyDescent="0.25">
      <c r="A132" s="2">
        <v>294</v>
      </c>
      <c r="B132" s="13" t="s">
        <v>525</v>
      </c>
      <c r="C132" s="1" t="s">
        <v>248</v>
      </c>
      <c r="D132" s="1" t="s">
        <v>249</v>
      </c>
      <c r="E132" s="2">
        <v>294</v>
      </c>
      <c r="F132" t="e">
        <v>#N/A</v>
      </c>
      <c r="G132" t="e">
        <f>VLOOKUP(C132,'[1]Returns 2023'!$B$11:$AV$112,47,FALSE)</f>
        <v>#N/A</v>
      </c>
      <c r="K132" s="19" t="e">
        <v>#N/A</v>
      </c>
      <c r="L132" s="19" t="e">
        <f>VLOOKUP(C132,[2]Schools!$A$8:$AK$109,37,FALSE)</f>
        <v>#N/A</v>
      </c>
      <c r="N132" s="66" t="e">
        <v>#N/A</v>
      </c>
      <c r="O132" s="68" t="e">
        <v>#N/A</v>
      </c>
      <c r="P132" s="2" t="e">
        <f>VLOOKUP(A132,'[3]2023'!$A$6:$AN$112,40,FALSE)</f>
        <v>#N/A</v>
      </c>
      <c r="Q132" s="2">
        <v>294</v>
      </c>
      <c r="S132" s="1" t="str">
        <f>VLOOKUP(Q132,[4]Sheet1!$A$4:$C$238,3,FALSE)</f>
        <v>YES</v>
      </c>
      <c r="U132" s="1">
        <f>VLOOKUP(Q132,[5]Sheet1!$A$4:$C$237,3,FALSE)</f>
        <v>0</v>
      </c>
      <c r="V132" s="7" t="s">
        <v>681</v>
      </c>
      <c r="W132" s="2" t="e">
        <v>#N/A</v>
      </c>
      <c r="X132" s="2" t="e">
        <f>VLOOKUP(V132,'[6]CFR HEADERS'!$B$8:$HS$108,226,FALSE)</f>
        <v>#N/A</v>
      </c>
      <c r="Z132" s="7" t="str">
        <f t="shared" si="3"/>
        <v>EE294</v>
      </c>
      <c r="AA132" s="67" t="e">
        <f>VLOOKUP($Q132,'[7]VAT 2023-24'!$R$6:$AD$103,2,FALSE)</f>
        <v>#N/A</v>
      </c>
      <c r="AB132" s="67" t="e">
        <f>VLOOKUP($Q132,'[7]VAT 2023-24'!$R$6:$AD$103,3,FALSE)</f>
        <v>#N/A</v>
      </c>
      <c r="AC132" s="67" t="e">
        <f>VLOOKUP($Q132,'[7]VAT 2023-24'!$R$6:$AD$103,4,FALSE)</f>
        <v>#N/A</v>
      </c>
      <c r="AD132" s="67" t="e">
        <f>VLOOKUP($Q132,'[7]VAT 2023-24'!$R$6:$AD$103,5,FALSE)</f>
        <v>#N/A</v>
      </c>
      <c r="AE132" s="67" t="e">
        <f>VLOOKUP($Q132,'[7]VAT 2023-24'!$R$6:$AD$103,6,FALSE)</f>
        <v>#N/A</v>
      </c>
      <c r="AF132" s="67" t="e">
        <f>VLOOKUP($Q132,'[7]VAT 2023-24'!$R$6:$AD$103,7,FALSE)</f>
        <v>#N/A</v>
      </c>
      <c r="AG132" s="67" t="e">
        <f>VLOOKUP($Q132,'[7]VAT 2023-24'!$R$6:$AD$103,8,FALSE)</f>
        <v>#N/A</v>
      </c>
      <c r="AH132" s="67" t="e">
        <f>VLOOKUP($Q132,'[7]VAT 2023-24'!$R$6:$AD$103,9,FALSE)</f>
        <v>#N/A</v>
      </c>
      <c r="AI132" s="67" t="e">
        <f>VLOOKUP($Q132,'[7]VAT 2023-24'!$R$6:$AD$103,10,FALSE)</f>
        <v>#N/A</v>
      </c>
      <c r="AJ132" s="67" t="e">
        <f>VLOOKUP($Q132,'[7]VAT 2023-24'!$R$6:$AD$103,11,FALSE)</f>
        <v>#N/A</v>
      </c>
      <c r="AK132" s="67" t="e">
        <f>VLOOKUP($Q132,'[7]VAT 2023-24'!$R$6:$AD$103,12,FALSE)</f>
        <v>#N/A</v>
      </c>
      <c r="AL132" s="67" t="e">
        <f>VLOOKUP($Q132,'[7]VAT 2023-24'!$R$6:$AD$103,13,FALSE)</f>
        <v>#N/A</v>
      </c>
      <c r="AM132" s="45"/>
      <c r="AN132" s="65" t="s">
        <v>248</v>
      </c>
      <c r="AO132" s="43"/>
      <c r="AP132" s="1" t="e">
        <f>VLOOKUP(AN132,#REF!,5,FALSE)</f>
        <v>#REF!</v>
      </c>
      <c r="AQ132" s="1" t="e">
        <f>VLOOKUP(AO132,#REF!,5,FALSE)</f>
        <v>#REF!</v>
      </c>
      <c r="AR132" s="1"/>
      <c r="AS132" t="e">
        <f>VLOOKUP(Z132,'[8]List of Schools for 22.23'!$A$3:$J$62,10,FALSE)</f>
        <v>#N/A</v>
      </c>
    </row>
    <row r="133" spans="1:45" x14ac:dyDescent="0.25">
      <c r="A133" s="2">
        <v>295</v>
      </c>
      <c r="B133" s="13" t="s">
        <v>525</v>
      </c>
      <c r="C133" s="1" t="s">
        <v>250</v>
      </c>
      <c r="D133" s="1" t="s">
        <v>251</v>
      </c>
      <c r="E133" s="2">
        <v>295</v>
      </c>
      <c r="F133" t="e">
        <v>#N/A</v>
      </c>
      <c r="G133" t="e">
        <f>VLOOKUP(C133,'[1]Returns 2023'!$B$11:$AV$112,47,FALSE)</f>
        <v>#N/A</v>
      </c>
      <c r="K133" s="19" t="e">
        <v>#N/A</v>
      </c>
      <c r="L133" s="19" t="e">
        <f>VLOOKUP(C133,[2]Schools!$A$8:$AK$109,37,FALSE)</f>
        <v>#N/A</v>
      </c>
      <c r="N133" s="66" t="e">
        <v>#N/A</v>
      </c>
      <c r="O133" s="68" t="e">
        <v>#N/A</v>
      </c>
      <c r="P133" s="2" t="e">
        <f>VLOOKUP(A133,'[3]2023'!$A$6:$AN$112,40,FALSE)</f>
        <v>#N/A</v>
      </c>
      <c r="Q133" s="2">
        <v>295</v>
      </c>
      <c r="S133" s="1" t="e">
        <f>VLOOKUP(Q133,[4]Sheet1!$A$4:$C$238,3,FALSE)</f>
        <v>#N/A</v>
      </c>
      <c r="U133" s="1" t="e">
        <f>VLOOKUP(Q133,[5]Sheet1!$A$4:$C$237,3,FALSE)</f>
        <v>#N/A</v>
      </c>
      <c r="V133" s="7" t="s">
        <v>682</v>
      </c>
      <c r="W133" s="2" t="e">
        <v>#N/A</v>
      </c>
      <c r="X133" s="2" t="e">
        <f>VLOOKUP(V133,'[6]CFR HEADERS'!$B$8:$HS$108,226,FALSE)</f>
        <v>#N/A</v>
      </c>
      <c r="Z133" s="7" t="str">
        <f t="shared" si="3"/>
        <v>EE295</v>
      </c>
      <c r="AA133" s="67" t="e">
        <f>VLOOKUP($Q133,'[7]VAT 2023-24'!$R$6:$AD$103,2,FALSE)</f>
        <v>#N/A</v>
      </c>
      <c r="AB133" s="67" t="e">
        <f>VLOOKUP($Q133,'[7]VAT 2023-24'!$R$6:$AD$103,3,FALSE)</f>
        <v>#N/A</v>
      </c>
      <c r="AC133" s="67" t="e">
        <f>VLOOKUP($Q133,'[7]VAT 2023-24'!$R$6:$AD$103,4,FALSE)</f>
        <v>#N/A</v>
      </c>
      <c r="AD133" s="67" t="e">
        <f>VLOOKUP($Q133,'[7]VAT 2023-24'!$R$6:$AD$103,5,FALSE)</f>
        <v>#N/A</v>
      </c>
      <c r="AE133" s="67" t="e">
        <f>VLOOKUP($Q133,'[7]VAT 2023-24'!$R$6:$AD$103,6,FALSE)</f>
        <v>#N/A</v>
      </c>
      <c r="AF133" s="67" t="e">
        <f>VLOOKUP($Q133,'[7]VAT 2023-24'!$R$6:$AD$103,7,FALSE)</f>
        <v>#N/A</v>
      </c>
      <c r="AG133" s="67" t="e">
        <f>VLOOKUP($Q133,'[7]VAT 2023-24'!$R$6:$AD$103,8,FALSE)</f>
        <v>#N/A</v>
      </c>
      <c r="AH133" s="67" t="e">
        <f>VLOOKUP($Q133,'[7]VAT 2023-24'!$R$6:$AD$103,9,FALSE)</f>
        <v>#N/A</v>
      </c>
      <c r="AI133" s="67" t="e">
        <f>VLOOKUP($Q133,'[7]VAT 2023-24'!$R$6:$AD$103,10,FALSE)</f>
        <v>#N/A</v>
      </c>
      <c r="AJ133" s="67" t="e">
        <f>VLOOKUP($Q133,'[7]VAT 2023-24'!$R$6:$AD$103,11,FALSE)</f>
        <v>#N/A</v>
      </c>
      <c r="AK133" s="67" t="e">
        <f>VLOOKUP($Q133,'[7]VAT 2023-24'!$R$6:$AD$103,12,FALSE)</f>
        <v>#N/A</v>
      </c>
      <c r="AL133" s="67" t="e">
        <f>VLOOKUP($Q133,'[7]VAT 2023-24'!$R$6:$AD$103,13,FALSE)</f>
        <v>#N/A</v>
      </c>
      <c r="AM133" s="45"/>
      <c r="AN133" s="65" t="s">
        <v>250</v>
      </c>
      <c r="AO133" s="43"/>
      <c r="AP133" s="1" t="e">
        <f>VLOOKUP(AN133,#REF!,5,FALSE)</f>
        <v>#REF!</v>
      </c>
      <c r="AQ133" s="1" t="e">
        <f>VLOOKUP(AO133,#REF!,5,FALSE)</f>
        <v>#REF!</v>
      </c>
      <c r="AR133" s="1"/>
      <c r="AS133" t="e">
        <f>VLOOKUP(Z133,'[8]List of Schools for 22.23'!$A$3:$J$62,10,FALSE)</f>
        <v>#N/A</v>
      </c>
    </row>
    <row r="134" spans="1:45" ht="14.25" customHeight="1" x14ac:dyDescent="0.25">
      <c r="A134" s="2">
        <v>300</v>
      </c>
      <c r="B134" s="13" t="s">
        <v>525</v>
      </c>
      <c r="C134" s="1" t="s">
        <v>252</v>
      </c>
      <c r="D134" s="1" t="s">
        <v>253</v>
      </c>
      <c r="E134" s="2">
        <v>300</v>
      </c>
      <c r="F134" t="e">
        <v>#N/A</v>
      </c>
      <c r="G134" t="e">
        <f>VLOOKUP(C134,'[1]Returns 2023'!$B$11:$AV$112,47,FALSE)</f>
        <v>#N/A</v>
      </c>
      <c r="K134" s="19" t="e">
        <v>#N/A</v>
      </c>
      <c r="L134" s="19" t="e">
        <f>VLOOKUP(C134,[2]Schools!$A$8:$AK$109,37,FALSE)</f>
        <v>#N/A</v>
      </c>
      <c r="N134" s="66" t="s">
        <v>822</v>
      </c>
      <c r="O134" s="68" t="e">
        <v>#N/A</v>
      </c>
      <c r="P134" s="2" t="e">
        <f>VLOOKUP(A134,'[3]2023'!$A$6:$AN$112,40,FALSE)</f>
        <v>#N/A</v>
      </c>
      <c r="Q134" s="2">
        <v>300</v>
      </c>
      <c r="S134" s="1" t="str">
        <f>VLOOKUP(Q134,[4]Sheet1!$A$4:$C$238,3,FALSE)</f>
        <v>YES</v>
      </c>
      <c r="U134" s="1">
        <f>VLOOKUP(Q134,[5]Sheet1!$A$4:$C$237,3,FALSE)</f>
        <v>0</v>
      </c>
      <c r="V134" s="7" t="s">
        <v>683</v>
      </c>
      <c r="W134" s="2">
        <v>0</v>
      </c>
      <c r="X134" s="2" t="e">
        <f>VLOOKUP(V134,'[6]CFR HEADERS'!$B$8:$HS$108,226,FALSE)</f>
        <v>#N/A</v>
      </c>
      <c r="Z134" s="7" t="str">
        <f t="shared" si="3"/>
        <v>EE300</v>
      </c>
      <c r="AA134" s="67" t="e">
        <f>VLOOKUP($Q134,'[7]VAT 2023-24'!$R$6:$AD$103,2,FALSE)</f>
        <v>#N/A</v>
      </c>
      <c r="AB134" s="67" t="e">
        <f>VLOOKUP($Q134,'[7]VAT 2023-24'!$R$6:$AD$103,3,FALSE)</f>
        <v>#N/A</v>
      </c>
      <c r="AC134" s="67" t="e">
        <f>VLOOKUP($Q134,'[7]VAT 2023-24'!$R$6:$AD$103,4,FALSE)</f>
        <v>#N/A</v>
      </c>
      <c r="AD134" s="67" t="e">
        <f>VLOOKUP($Q134,'[7]VAT 2023-24'!$R$6:$AD$103,5,FALSE)</f>
        <v>#N/A</v>
      </c>
      <c r="AE134" s="67" t="e">
        <f>VLOOKUP($Q134,'[7]VAT 2023-24'!$R$6:$AD$103,6,FALSE)</f>
        <v>#N/A</v>
      </c>
      <c r="AF134" s="67" t="e">
        <f>VLOOKUP($Q134,'[7]VAT 2023-24'!$R$6:$AD$103,7,FALSE)</f>
        <v>#N/A</v>
      </c>
      <c r="AG134" s="67" t="e">
        <f>VLOOKUP($Q134,'[7]VAT 2023-24'!$R$6:$AD$103,8,FALSE)</f>
        <v>#N/A</v>
      </c>
      <c r="AH134" s="67" t="e">
        <f>VLOOKUP($Q134,'[7]VAT 2023-24'!$R$6:$AD$103,9,FALSE)</f>
        <v>#N/A</v>
      </c>
      <c r="AI134" s="67" t="e">
        <f>VLOOKUP($Q134,'[7]VAT 2023-24'!$R$6:$AD$103,10,FALSE)</f>
        <v>#N/A</v>
      </c>
      <c r="AJ134" s="67" t="e">
        <f>VLOOKUP($Q134,'[7]VAT 2023-24'!$R$6:$AD$103,11,FALSE)</f>
        <v>#N/A</v>
      </c>
      <c r="AK134" s="67" t="e">
        <f>VLOOKUP($Q134,'[7]VAT 2023-24'!$R$6:$AD$103,12,FALSE)</f>
        <v>#N/A</v>
      </c>
      <c r="AL134" s="67" t="e">
        <f>VLOOKUP($Q134,'[7]VAT 2023-24'!$R$6:$AD$103,13,FALSE)</f>
        <v>#N/A</v>
      </c>
      <c r="AM134" s="45"/>
      <c r="AN134" s="65" t="s">
        <v>252</v>
      </c>
      <c r="AO134" s="43"/>
      <c r="AP134" s="1" t="e">
        <f>VLOOKUP(AN134,#REF!,5,FALSE)</f>
        <v>#REF!</v>
      </c>
      <c r="AQ134" s="1" t="e">
        <f>VLOOKUP(AO134,#REF!,5,FALSE)</f>
        <v>#REF!</v>
      </c>
      <c r="AR134" s="1"/>
      <c r="AS134" t="e">
        <f>VLOOKUP(Z134,'[8]List of Schools for 22.23'!$A$3:$J$62,10,FALSE)</f>
        <v>#N/A</v>
      </c>
    </row>
    <row r="135" spans="1:45" x14ac:dyDescent="0.25">
      <c r="A135" s="2">
        <v>307</v>
      </c>
      <c r="B135" s="13" t="s">
        <v>525</v>
      </c>
      <c r="C135" s="1" t="s">
        <v>254</v>
      </c>
      <c r="D135" s="1" t="s">
        <v>255</v>
      </c>
      <c r="E135" s="2">
        <v>307</v>
      </c>
      <c r="F135" t="s">
        <v>837</v>
      </c>
      <c r="G135" t="str">
        <f>VLOOKUP(C135,'[1]Returns 2023'!$B$11:$AV$112,47,FALSE)</f>
        <v>Successful</v>
      </c>
      <c r="K135" s="19" t="s">
        <v>822</v>
      </c>
      <c r="L135" s="19" t="str">
        <f>VLOOKUP(C135,[2]Schools!$A$8:$AK$109,37,FALSE)</f>
        <v>Returned</v>
      </c>
      <c r="N135" s="66" t="s">
        <v>822</v>
      </c>
      <c r="O135" s="68" t="s">
        <v>822</v>
      </c>
      <c r="P135" s="2" t="str">
        <f>VLOOKUP(A135,'[3]2023'!$A$6:$AN$112,40,FALSE)</f>
        <v>Returned</v>
      </c>
      <c r="Q135" s="2">
        <v>307</v>
      </c>
      <c r="S135" s="1" t="str">
        <f>VLOOKUP(Q135,[4]Sheet1!$A$4:$C$238,3,FALSE)</f>
        <v>YES</v>
      </c>
      <c r="U135" s="1" t="str">
        <f>VLOOKUP(Q135,[5]Sheet1!$A$4:$C$237,3,FALSE)</f>
        <v>YES</v>
      </c>
      <c r="V135" s="7" t="s">
        <v>684</v>
      </c>
      <c r="W135" s="2" t="s">
        <v>839</v>
      </c>
      <c r="X135" s="2">
        <f>VLOOKUP(V135,'[6]CFR HEADERS'!$B$8:$HS$108,226,FALSE)</f>
        <v>0</v>
      </c>
      <c r="Z135" s="7" t="str">
        <f t="shared" si="3"/>
        <v>EE307</v>
      </c>
      <c r="AA135" s="67">
        <f>VLOOKUP($Q135,'[7]VAT 2023-24'!$R$6:$AD$103,2,FALSE)</f>
        <v>1</v>
      </c>
      <c r="AB135" s="67">
        <f>VLOOKUP($Q135,'[7]VAT 2023-24'!$R$6:$AD$103,3,FALSE)</f>
        <v>1</v>
      </c>
      <c r="AC135" s="67">
        <f>VLOOKUP($Q135,'[7]VAT 2023-24'!$R$6:$AD$103,4,FALSE)</f>
        <v>1</v>
      </c>
      <c r="AD135" s="67">
        <f>VLOOKUP($Q135,'[7]VAT 2023-24'!$R$6:$AD$103,5,FALSE)</f>
        <v>1</v>
      </c>
      <c r="AE135" s="67">
        <f>VLOOKUP($Q135,'[7]VAT 2023-24'!$R$6:$AD$103,6,FALSE)</f>
        <v>1</v>
      </c>
      <c r="AF135" s="67">
        <f>VLOOKUP($Q135,'[7]VAT 2023-24'!$R$6:$AD$103,7,FALSE)</f>
        <v>1</v>
      </c>
      <c r="AG135" s="67">
        <f>VLOOKUP($Q135,'[7]VAT 2023-24'!$R$6:$AD$103,8,FALSE)</f>
        <v>1</v>
      </c>
      <c r="AH135" s="67">
        <f>VLOOKUP($Q135,'[7]VAT 2023-24'!$R$6:$AD$103,9,FALSE)</f>
        <v>1</v>
      </c>
      <c r="AI135" s="67">
        <f>VLOOKUP($Q135,'[7]VAT 2023-24'!$R$6:$AD$103,10,FALSE)</f>
        <v>1</v>
      </c>
      <c r="AJ135" s="67">
        <f>VLOOKUP($Q135,'[7]VAT 2023-24'!$R$6:$AD$103,11,FALSE)</f>
        <v>1</v>
      </c>
      <c r="AK135" s="67" t="str">
        <f>VLOOKUP($Q135,'[7]VAT 2023-24'!$R$6:$AD$103,12,FALSE)</f>
        <v/>
      </c>
      <c r="AL135" s="67" t="str">
        <f>VLOOKUP($Q135,'[7]VAT 2023-24'!$R$6:$AD$103,13,FALSE)</f>
        <v/>
      </c>
      <c r="AM135" s="45"/>
      <c r="AN135" s="65" t="s">
        <v>254</v>
      </c>
      <c r="AO135" s="43"/>
      <c r="AP135" s="1" t="e">
        <f>VLOOKUP(AN135,#REF!,5,FALSE)</f>
        <v>#REF!</v>
      </c>
      <c r="AQ135" s="1" t="e">
        <f>VLOOKUP(AO135,#REF!,5,FALSE)</f>
        <v>#REF!</v>
      </c>
      <c r="AR135" s="1"/>
      <c r="AS135" t="str">
        <f>VLOOKUP(Z135,'[8]List of Schools for 22.23'!$A$3:$J$62,10,FALSE)</f>
        <v>YES</v>
      </c>
    </row>
    <row r="136" spans="1:45" x14ac:dyDescent="0.25">
      <c r="A136" s="2">
        <v>308</v>
      </c>
      <c r="B136" s="13" t="s">
        <v>525</v>
      </c>
      <c r="C136" s="1" t="s">
        <v>256</v>
      </c>
      <c r="D136" s="1" t="s">
        <v>257</v>
      </c>
      <c r="E136" s="2">
        <v>308</v>
      </c>
      <c r="F136" t="e">
        <v>#N/A</v>
      </c>
      <c r="G136" t="e">
        <f>VLOOKUP(C136,'[1]Returns 2023'!$B$11:$AV$112,47,FALSE)</f>
        <v>#N/A</v>
      </c>
      <c r="K136" s="19" t="e">
        <v>#N/A</v>
      </c>
      <c r="L136" s="19" t="e">
        <f>VLOOKUP(C136,[2]Schools!$A$8:$AK$109,37,FALSE)</f>
        <v>#N/A</v>
      </c>
      <c r="N136" s="66" t="s">
        <v>822</v>
      </c>
      <c r="O136" s="66" t="e">
        <v>#N/A</v>
      </c>
      <c r="P136" s="2" t="e">
        <f>VLOOKUP(A136,'[3]2023'!$A$6:$AN$112,40,FALSE)</f>
        <v>#N/A</v>
      </c>
      <c r="Q136" s="2">
        <v>308</v>
      </c>
      <c r="S136" s="1" t="str">
        <f>VLOOKUP(Q136,[4]Sheet1!$A$4:$C$238,3,FALSE)</f>
        <v>YES</v>
      </c>
      <c r="U136" s="1">
        <f>VLOOKUP(Q136,[5]Sheet1!$A$4:$C$237,3,FALSE)</f>
        <v>0</v>
      </c>
      <c r="V136" s="7" t="s">
        <v>685</v>
      </c>
      <c r="W136" s="2">
        <v>0</v>
      </c>
      <c r="X136" s="2" t="e">
        <f>VLOOKUP(V136,'[6]CFR HEADERS'!$B$8:$HS$108,226,FALSE)</f>
        <v>#N/A</v>
      </c>
      <c r="Z136" s="7" t="str">
        <f t="shared" si="3"/>
        <v>EE308</v>
      </c>
      <c r="AA136" s="67" t="e">
        <f>VLOOKUP($Q136,'[7]VAT 2023-24'!$R$6:$AD$103,2,FALSE)</f>
        <v>#N/A</v>
      </c>
      <c r="AB136" s="67" t="e">
        <f>VLOOKUP($Q136,'[7]VAT 2023-24'!$R$6:$AD$103,3,FALSE)</f>
        <v>#N/A</v>
      </c>
      <c r="AC136" s="67" t="e">
        <f>VLOOKUP($Q136,'[7]VAT 2023-24'!$R$6:$AD$103,4,FALSE)</f>
        <v>#N/A</v>
      </c>
      <c r="AD136" s="67" t="e">
        <f>VLOOKUP($Q136,'[7]VAT 2023-24'!$R$6:$AD$103,5,FALSE)</f>
        <v>#N/A</v>
      </c>
      <c r="AE136" s="67" t="e">
        <f>VLOOKUP($Q136,'[7]VAT 2023-24'!$R$6:$AD$103,6,FALSE)</f>
        <v>#N/A</v>
      </c>
      <c r="AF136" s="67" t="e">
        <f>VLOOKUP($Q136,'[7]VAT 2023-24'!$R$6:$AD$103,7,FALSE)</f>
        <v>#N/A</v>
      </c>
      <c r="AG136" s="67" t="e">
        <f>VLOOKUP($Q136,'[7]VAT 2023-24'!$R$6:$AD$103,8,FALSE)</f>
        <v>#N/A</v>
      </c>
      <c r="AH136" s="67" t="e">
        <f>VLOOKUP($Q136,'[7]VAT 2023-24'!$R$6:$AD$103,9,FALSE)</f>
        <v>#N/A</v>
      </c>
      <c r="AI136" s="67" t="e">
        <f>VLOOKUP($Q136,'[7]VAT 2023-24'!$R$6:$AD$103,10,FALSE)</f>
        <v>#N/A</v>
      </c>
      <c r="AJ136" s="67" t="e">
        <f>VLOOKUP($Q136,'[7]VAT 2023-24'!$R$6:$AD$103,11,FALSE)</f>
        <v>#N/A</v>
      </c>
      <c r="AK136" s="67" t="e">
        <f>VLOOKUP($Q136,'[7]VAT 2023-24'!$R$6:$AD$103,12,FALSE)</f>
        <v>#N/A</v>
      </c>
      <c r="AL136" s="67" t="e">
        <f>VLOOKUP($Q136,'[7]VAT 2023-24'!$R$6:$AD$103,13,FALSE)</f>
        <v>#N/A</v>
      </c>
      <c r="AM136" s="45"/>
      <c r="AN136" s="65" t="s">
        <v>256</v>
      </c>
      <c r="AO136" s="43"/>
      <c r="AP136" s="1" t="e">
        <f>VLOOKUP(AN136,#REF!,5,FALSE)</f>
        <v>#REF!</v>
      </c>
      <c r="AQ136" s="1" t="e">
        <f>VLOOKUP(AO136,#REF!,5,FALSE)</f>
        <v>#REF!</v>
      </c>
      <c r="AR136" s="1"/>
      <c r="AS136" t="e">
        <f>VLOOKUP(Z136,'[8]List of Schools for 22.23'!$A$3:$J$62,10,FALSE)</f>
        <v>#N/A</v>
      </c>
    </row>
    <row r="137" spans="1:45" x14ac:dyDescent="0.25">
      <c r="A137" s="2">
        <v>309</v>
      </c>
      <c r="B137" s="13" t="s">
        <v>525</v>
      </c>
      <c r="C137" s="1" t="s">
        <v>258</v>
      </c>
      <c r="D137" s="1" t="s">
        <v>259</v>
      </c>
      <c r="E137" s="2">
        <v>309</v>
      </c>
      <c r="F137" t="s">
        <v>837</v>
      </c>
      <c r="G137" t="str">
        <f>VLOOKUP(C137,'[1]Returns 2023'!$B$11:$AV$112,47,FALSE)</f>
        <v>Successful</v>
      </c>
      <c r="K137" s="19">
        <v>0</v>
      </c>
      <c r="L137" s="19" t="str">
        <f>VLOOKUP(C137,[2]Schools!$A$8:$AK$109,37,FALSE)</f>
        <v>Returned</v>
      </c>
      <c r="N137" s="66">
        <v>0</v>
      </c>
      <c r="O137" s="68" t="s">
        <v>822</v>
      </c>
      <c r="P137" s="2" t="str">
        <f>VLOOKUP(A137,'[3]2023'!$A$6:$AN$112,40,FALSE)</f>
        <v>Returned</v>
      </c>
      <c r="Q137" s="2">
        <v>309</v>
      </c>
      <c r="S137" s="1" t="str">
        <f>VLOOKUP(Q137,[4]Sheet1!$A$4:$C$238,3,FALSE)</f>
        <v>YES</v>
      </c>
      <c r="U137" s="1" t="str">
        <f>VLOOKUP(Q137,[5]Sheet1!$A$4:$C$237,3,FALSE)</f>
        <v>YES</v>
      </c>
      <c r="V137" s="7" t="s">
        <v>686</v>
      </c>
      <c r="W137" s="2" t="s">
        <v>839</v>
      </c>
      <c r="X137" s="2">
        <f>VLOOKUP(V137,'[6]CFR HEADERS'!$B$8:$HS$108,226,FALSE)</f>
        <v>0</v>
      </c>
      <c r="Z137" s="7" t="str">
        <f t="shared" si="3"/>
        <v>EE309</v>
      </c>
      <c r="AA137" s="67">
        <f>VLOOKUP($Q137,'[7]VAT 2023-24'!$R$6:$AD$103,2,FALSE)</f>
        <v>1</v>
      </c>
      <c r="AB137" s="67">
        <f>VLOOKUP($Q137,'[7]VAT 2023-24'!$R$6:$AD$103,3,FALSE)</f>
        <v>1</v>
      </c>
      <c r="AC137" s="67">
        <f>VLOOKUP($Q137,'[7]VAT 2023-24'!$R$6:$AD$103,4,FALSE)</f>
        <v>1</v>
      </c>
      <c r="AD137" s="67">
        <f>VLOOKUP($Q137,'[7]VAT 2023-24'!$R$6:$AD$103,5,FALSE)</f>
        <v>1</v>
      </c>
      <c r="AE137" s="67">
        <f>VLOOKUP($Q137,'[7]VAT 2023-24'!$R$6:$AD$103,6,FALSE)</f>
        <v>1</v>
      </c>
      <c r="AF137" s="67">
        <f>VLOOKUP($Q137,'[7]VAT 2023-24'!$R$6:$AD$103,7,FALSE)</f>
        <v>1</v>
      </c>
      <c r="AG137" s="67">
        <f>VLOOKUP($Q137,'[7]VAT 2023-24'!$R$6:$AD$103,8,FALSE)</f>
        <v>1</v>
      </c>
      <c r="AH137" s="67">
        <f>VLOOKUP($Q137,'[7]VAT 2023-24'!$R$6:$AD$103,9,FALSE)</f>
        <v>1</v>
      </c>
      <c r="AI137" s="67">
        <f>VLOOKUP($Q137,'[7]VAT 2023-24'!$R$6:$AD$103,10,FALSE)</f>
        <v>1</v>
      </c>
      <c r="AJ137" s="67" t="str">
        <f>VLOOKUP($Q137,'[7]VAT 2023-24'!$R$6:$AD$103,11,FALSE)</f>
        <v/>
      </c>
      <c r="AK137" s="67" t="str">
        <f>VLOOKUP($Q137,'[7]VAT 2023-24'!$R$6:$AD$103,12,FALSE)</f>
        <v/>
      </c>
      <c r="AL137" s="67" t="str">
        <f>VLOOKUP($Q137,'[7]VAT 2023-24'!$R$6:$AD$103,13,FALSE)</f>
        <v/>
      </c>
      <c r="AM137" s="45"/>
      <c r="AN137" s="65" t="s">
        <v>258</v>
      </c>
      <c r="AO137" s="43"/>
      <c r="AP137" s="1" t="e">
        <f>VLOOKUP(AN137,#REF!,5,FALSE)</f>
        <v>#REF!</v>
      </c>
      <c r="AQ137" s="1" t="e">
        <f>VLOOKUP(AO137,#REF!,5,FALSE)</f>
        <v>#REF!</v>
      </c>
      <c r="AR137" s="1"/>
      <c r="AS137" t="str">
        <f>VLOOKUP(Z137,'[8]List of Schools for 22.23'!$A$3:$J$62,10,FALSE)</f>
        <v>YES</v>
      </c>
    </row>
    <row r="138" spans="1:45" x14ac:dyDescent="0.25">
      <c r="A138" s="2">
        <v>310</v>
      </c>
      <c r="B138" s="13" t="s">
        <v>525</v>
      </c>
      <c r="C138" s="1" t="s">
        <v>260</v>
      </c>
      <c r="D138" s="1" t="s">
        <v>261</v>
      </c>
      <c r="E138" s="2">
        <v>310</v>
      </c>
      <c r="F138" t="s">
        <v>837</v>
      </c>
      <c r="G138">
        <f>VLOOKUP(C138,'[1]Returns 2023'!$B$11:$AV$112,47,FALSE)</f>
        <v>0</v>
      </c>
      <c r="K138" s="19" t="s">
        <v>822</v>
      </c>
      <c r="L138" s="19" t="str">
        <f>VLOOKUP(C138,[2]Schools!$A$8:$AK$109,37,FALSE)</f>
        <v>Returned</v>
      </c>
      <c r="N138" s="66" t="s">
        <v>822</v>
      </c>
      <c r="O138" s="68" t="s">
        <v>822</v>
      </c>
      <c r="P138" s="2" t="str">
        <f>VLOOKUP(A138,'[3]2023'!$A$6:$AN$112,40,FALSE)</f>
        <v>Returned</v>
      </c>
      <c r="Q138" s="2">
        <v>310</v>
      </c>
      <c r="S138" s="1" t="str">
        <f>VLOOKUP(Q138,[4]Sheet1!$A$4:$C$238,3,FALSE)</f>
        <v>YES</v>
      </c>
      <c r="U138" s="1" t="str">
        <f>VLOOKUP(Q138,[5]Sheet1!$A$4:$C$237,3,FALSE)</f>
        <v>YES</v>
      </c>
      <c r="V138" s="7" t="s">
        <v>687</v>
      </c>
      <c r="W138" s="2">
        <v>0</v>
      </c>
      <c r="X138" s="2">
        <f>VLOOKUP(V138,'[6]CFR HEADERS'!$B$8:$HS$108,226,FALSE)</f>
        <v>0</v>
      </c>
      <c r="Z138" s="7" t="str">
        <f t="shared" si="3"/>
        <v>EE310</v>
      </c>
      <c r="AA138" s="67">
        <f>VLOOKUP($Q138,'[7]VAT 2023-24'!$R$6:$AD$103,2,FALSE)</f>
        <v>1</v>
      </c>
      <c r="AB138" s="67">
        <f>VLOOKUP($Q138,'[7]VAT 2023-24'!$R$6:$AD$103,3,FALSE)</f>
        <v>1</v>
      </c>
      <c r="AC138" s="67">
        <f>VLOOKUP($Q138,'[7]VAT 2023-24'!$R$6:$AD$103,4,FALSE)</f>
        <v>1</v>
      </c>
      <c r="AD138" s="67">
        <f>VLOOKUP($Q138,'[7]VAT 2023-24'!$R$6:$AD$103,5,FALSE)</f>
        <v>1</v>
      </c>
      <c r="AE138" s="67">
        <f>VLOOKUP($Q138,'[7]VAT 2023-24'!$R$6:$AD$103,6,FALSE)</f>
        <v>1</v>
      </c>
      <c r="AF138" s="67">
        <f>VLOOKUP($Q138,'[7]VAT 2023-24'!$R$6:$AD$103,7,FALSE)</f>
        <v>1</v>
      </c>
      <c r="AG138" s="67">
        <f>VLOOKUP($Q138,'[7]VAT 2023-24'!$R$6:$AD$103,8,FALSE)</f>
        <v>1</v>
      </c>
      <c r="AH138" s="67">
        <f>VLOOKUP($Q138,'[7]VAT 2023-24'!$R$6:$AD$103,9,FALSE)</f>
        <v>1</v>
      </c>
      <c r="AI138" s="67">
        <f>VLOOKUP($Q138,'[7]VAT 2023-24'!$R$6:$AD$103,10,FALSE)</f>
        <v>1</v>
      </c>
      <c r="AJ138" s="67">
        <f>VLOOKUP($Q138,'[7]VAT 2023-24'!$R$6:$AD$103,11,FALSE)</f>
        <v>1</v>
      </c>
      <c r="AK138" s="67" t="str">
        <f>VLOOKUP($Q138,'[7]VAT 2023-24'!$R$6:$AD$103,12,FALSE)</f>
        <v/>
      </c>
      <c r="AL138" s="67" t="str">
        <f>VLOOKUP($Q138,'[7]VAT 2023-24'!$R$6:$AD$103,13,FALSE)</f>
        <v/>
      </c>
      <c r="AM138" s="45"/>
      <c r="AN138" s="65" t="s">
        <v>260</v>
      </c>
      <c r="AO138" s="43"/>
      <c r="AP138" s="1" t="e">
        <f>VLOOKUP(AN138,#REF!,5,FALSE)</f>
        <v>#REF!</v>
      </c>
      <c r="AQ138" s="1" t="e">
        <f>VLOOKUP(AO138,#REF!,5,FALSE)</f>
        <v>#REF!</v>
      </c>
      <c r="AR138" s="1"/>
      <c r="AS138" t="str">
        <f>VLOOKUP(Z138,'[8]List of Schools for 22.23'!$A$3:$J$62,10,FALSE)</f>
        <v>YES</v>
      </c>
    </row>
    <row r="139" spans="1:45" x14ac:dyDescent="0.25">
      <c r="A139" s="2">
        <v>311</v>
      </c>
      <c r="B139" s="13" t="s">
        <v>525</v>
      </c>
      <c r="C139" s="1" t="s">
        <v>262</v>
      </c>
      <c r="D139" s="1" t="s">
        <v>263</v>
      </c>
      <c r="E139" s="2">
        <v>311</v>
      </c>
      <c r="F139" t="s">
        <v>837</v>
      </c>
      <c r="G139" t="str">
        <f>VLOOKUP(C139,'[1]Returns 2023'!$B$11:$AV$112,47,FALSE)</f>
        <v>Successful</v>
      </c>
      <c r="K139" s="19">
        <v>0</v>
      </c>
      <c r="L139" s="19" t="str">
        <f>VLOOKUP(C139,[2]Schools!$A$8:$AK$109,37,FALSE)</f>
        <v>Returned</v>
      </c>
      <c r="N139" s="66" t="s">
        <v>822</v>
      </c>
      <c r="O139" s="68" t="s">
        <v>822</v>
      </c>
      <c r="P139" s="2" t="str">
        <f>VLOOKUP(A139,'[3]2023'!$A$6:$AN$112,40,FALSE)</f>
        <v>Returned</v>
      </c>
      <c r="Q139" s="2">
        <v>311</v>
      </c>
      <c r="S139" s="1" t="str">
        <f>VLOOKUP(Q139,[4]Sheet1!$A$4:$C$238,3,FALSE)</f>
        <v>YES</v>
      </c>
      <c r="U139" s="1">
        <f>VLOOKUP(Q139,[5]Sheet1!$A$4:$C$237,3,FALSE)</f>
        <v>0</v>
      </c>
      <c r="V139" s="7" t="s">
        <v>688</v>
      </c>
      <c r="W139" s="2" t="s">
        <v>839</v>
      </c>
      <c r="X139" s="2">
        <f>VLOOKUP(V139,'[6]CFR HEADERS'!$B$8:$HS$108,226,FALSE)</f>
        <v>0</v>
      </c>
      <c r="Z139" s="7" t="str">
        <f t="shared" si="3"/>
        <v>EE311</v>
      </c>
      <c r="AA139" s="67">
        <f>VLOOKUP($Q139,'[7]VAT 2023-24'!$R$6:$AD$103,2,FALSE)</f>
        <v>1</v>
      </c>
      <c r="AB139" s="67">
        <f>VLOOKUP($Q139,'[7]VAT 2023-24'!$R$6:$AD$103,3,FALSE)</f>
        <v>1</v>
      </c>
      <c r="AC139" s="67">
        <f>VLOOKUP($Q139,'[7]VAT 2023-24'!$R$6:$AD$103,4,FALSE)</f>
        <v>1</v>
      </c>
      <c r="AD139" s="67">
        <f>VLOOKUP($Q139,'[7]VAT 2023-24'!$R$6:$AD$103,5,FALSE)</f>
        <v>1</v>
      </c>
      <c r="AE139" s="67">
        <f>VLOOKUP($Q139,'[7]VAT 2023-24'!$R$6:$AD$103,6,FALSE)</f>
        <v>1</v>
      </c>
      <c r="AF139" s="67">
        <f>VLOOKUP($Q139,'[7]VAT 2023-24'!$R$6:$AD$103,7,FALSE)</f>
        <v>1</v>
      </c>
      <c r="AG139" s="67">
        <f>VLOOKUP($Q139,'[7]VAT 2023-24'!$R$6:$AD$103,8,FALSE)</f>
        <v>1</v>
      </c>
      <c r="AH139" s="67">
        <f>VLOOKUP($Q139,'[7]VAT 2023-24'!$R$6:$AD$103,9,FALSE)</f>
        <v>1</v>
      </c>
      <c r="AI139" s="67">
        <f>VLOOKUP($Q139,'[7]VAT 2023-24'!$R$6:$AD$103,10,FALSE)</f>
        <v>1</v>
      </c>
      <c r="AJ139" s="67" t="str">
        <f>VLOOKUP($Q139,'[7]VAT 2023-24'!$R$6:$AD$103,11,FALSE)</f>
        <v/>
      </c>
      <c r="AK139" s="67" t="str">
        <f>VLOOKUP($Q139,'[7]VAT 2023-24'!$R$6:$AD$103,12,FALSE)</f>
        <v/>
      </c>
      <c r="AL139" s="67" t="str">
        <f>VLOOKUP($Q139,'[7]VAT 2023-24'!$R$6:$AD$103,13,FALSE)</f>
        <v/>
      </c>
      <c r="AM139" s="45"/>
      <c r="AN139" s="65" t="s">
        <v>262</v>
      </c>
      <c r="AO139" s="43"/>
      <c r="AP139" s="1" t="e">
        <f>VLOOKUP(AN139,#REF!,5,FALSE)</f>
        <v>#REF!</v>
      </c>
      <c r="AQ139" s="1" t="e">
        <f>VLOOKUP(AO139,#REF!,5,FALSE)</f>
        <v>#REF!</v>
      </c>
      <c r="AR139" s="1"/>
      <c r="AS139" t="e">
        <f>VLOOKUP(Z139,'[8]List of Schools for 22.23'!$A$3:$J$62,10,FALSE)</f>
        <v>#N/A</v>
      </c>
    </row>
    <row r="140" spans="1:45" x14ac:dyDescent="0.25">
      <c r="A140" s="2">
        <v>312</v>
      </c>
      <c r="B140" s="13" t="s">
        <v>525</v>
      </c>
      <c r="C140" s="1" t="s">
        <v>264</v>
      </c>
      <c r="D140" s="1" t="s">
        <v>265</v>
      </c>
      <c r="E140" s="2">
        <v>312</v>
      </c>
      <c r="F140" t="e">
        <v>#N/A</v>
      </c>
      <c r="G140" t="e">
        <f>VLOOKUP(C140,'[1]Returns 2023'!$B$11:$AV$112,47,FALSE)</f>
        <v>#N/A</v>
      </c>
      <c r="K140" s="19" t="e">
        <v>#N/A</v>
      </c>
      <c r="L140" s="19" t="e">
        <f>VLOOKUP(C140,[2]Schools!$A$8:$AK$109,37,FALSE)</f>
        <v>#N/A</v>
      </c>
      <c r="N140" s="66" t="e">
        <v>#N/A</v>
      </c>
      <c r="O140" s="68" t="e">
        <v>#N/A</v>
      </c>
      <c r="P140" s="2" t="e">
        <f>VLOOKUP(A140,'[3]2023'!$A$6:$AN$112,40,FALSE)</f>
        <v>#N/A</v>
      </c>
      <c r="Q140" s="2">
        <v>312</v>
      </c>
      <c r="S140" s="1" t="e">
        <f>VLOOKUP(Q140,[4]Sheet1!$A$4:$C$238,3,FALSE)</f>
        <v>#N/A</v>
      </c>
      <c r="U140" s="1" t="e">
        <f>VLOOKUP(Q140,[5]Sheet1!$A$4:$C$237,3,FALSE)</f>
        <v>#N/A</v>
      </c>
      <c r="V140" s="7" t="s">
        <v>689</v>
      </c>
      <c r="W140" s="2" t="e">
        <v>#N/A</v>
      </c>
      <c r="X140" s="2" t="e">
        <f>VLOOKUP(V140,'[6]CFR HEADERS'!$B$8:$HS$108,226,FALSE)</f>
        <v>#N/A</v>
      </c>
      <c r="Z140" s="7" t="str">
        <f t="shared" ref="Z140:Z203" si="4">CONCATENATE("EE",C140)</f>
        <v>EE312</v>
      </c>
      <c r="AA140" s="67" t="e">
        <f>VLOOKUP($Q140,'[7]VAT 2023-24'!$R$6:$AD$103,2,FALSE)</f>
        <v>#N/A</v>
      </c>
      <c r="AB140" s="67" t="e">
        <f>VLOOKUP($Q140,'[7]VAT 2023-24'!$R$6:$AD$103,3,FALSE)</f>
        <v>#N/A</v>
      </c>
      <c r="AC140" s="67" t="e">
        <f>VLOOKUP($Q140,'[7]VAT 2023-24'!$R$6:$AD$103,4,FALSE)</f>
        <v>#N/A</v>
      </c>
      <c r="AD140" s="67" t="e">
        <f>VLOOKUP($Q140,'[7]VAT 2023-24'!$R$6:$AD$103,5,FALSE)</f>
        <v>#N/A</v>
      </c>
      <c r="AE140" s="67" t="e">
        <f>VLOOKUP($Q140,'[7]VAT 2023-24'!$R$6:$AD$103,6,FALSE)</f>
        <v>#N/A</v>
      </c>
      <c r="AF140" s="67" t="e">
        <f>VLOOKUP($Q140,'[7]VAT 2023-24'!$R$6:$AD$103,7,FALSE)</f>
        <v>#N/A</v>
      </c>
      <c r="AG140" s="67" t="e">
        <f>VLOOKUP($Q140,'[7]VAT 2023-24'!$R$6:$AD$103,8,FALSE)</f>
        <v>#N/A</v>
      </c>
      <c r="AH140" s="67" t="e">
        <f>VLOOKUP($Q140,'[7]VAT 2023-24'!$R$6:$AD$103,9,FALSE)</f>
        <v>#N/A</v>
      </c>
      <c r="AI140" s="67" t="e">
        <f>VLOOKUP($Q140,'[7]VAT 2023-24'!$R$6:$AD$103,10,FALSE)</f>
        <v>#N/A</v>
      </c>
      <c r="AJ140" s="67" t="e">
        <f>VLOOKUP($Q140,'[7]VAT 2023-24'!$R$6:$AD$103,11,FALSE)</f>
        <v>#N/A</v>
      </c>
      <c r="AK140" s="67" t="e">
        <f>VLOOKUP($Q140,'[7]VAT 2023-24'!$R$6:$AD$103,12,FALSE)</f>
        <v>#N/A</v>
      </c>
      <c r="AL140" s="67" t="e">
        <f>VLOOKUP($Q140,'[7]VAT 2023-24'!$R$6:$AD$103,13,FALSE)</f>
        <v>#N/A</v>
      </c>
      <c r="AM140" s="45"/>
      <c r="AN140" s="65" t="s">
        <v>264</v>
      </c>
      <c r="AO140" s="43"/>
      <c r="AP140" s="1" t="e">
        <f>VLOOKUP(AN140,#REF!,5,FALSE)</f>
        <v>#REF!</v>
      </c>
      <c r="AQ140" s="1" t="e">
        <f>VLOOKUP(AO140,#REF!,5,FALSE)</f>
        <v>#REF!</v>
      </c>
      <c r="AR140" s="1"/>
      <c r="AS140" t="e">
        <f>VLOOKUP(Z140,'[8]List of Schools for 22.23'!$A$3:$J$62,10,FALSE)</f>
        <v>#N/A</v>
      </c>
    </row>
    <row r="141" spans="1:45" x14ac:dyDescent="0.25">
      <c r="A141" s="2">
        <v>313</v>
      </c>
      <c r="B141" s="13" t="s">
        <v>525</v>
      </c>
      <c r="C141" s="1" t="s">
        <v>266</v>
      </c>
      <c r="D141" s="1" t="s">
        <v>267</v>
      </c>
      <c r="E141" s="2">
        <v>313</v>
      </c>
      <c r="F141" t="s">
        <v>837</v>
      </c>
      <c r="G141" t="str">
        <f>VLOOKUP(C141,'[1]Returns 2023'!$B$11:$AV$112,47,FALSE)</f>
        <v>Successful</v>
      </c>
      <c r="K141" s="19" t="s">
        <v>822</v>
      </c>
      <c r="L141" s="19" t="str">
        <f>VLOOKUP(C141,[2]Schools!$A$8:$AK$109,37,FALSE)</f>
        <v>Returned</v>
      </c>
      <c r="N141" s="66" t="s">
        <v>822</v>
      </c>
      <c r="O141" s="68" t="s">
        <v>822</v>
      </c>
      <c r="P141" s="2" t="str">
        <f>VLOOKUP(A141,'[3]2023'!$A$6:$AN$112,40,FALSE)</f>
        <v>Returned</v>
      </c>
      <c r="Q141" s="2">
        <v>313</v>
      </c>
      <c r="S141" s="1" t="str">
        <f>VLOOKUP(Q141,[4]Sheet1!$A$4:$C$238,3,FALSE)</f>
        <v>YES</v>
      </c>
      <c r="U141" s="1">
        <f>VLOOKUP(Q141,[5]Sheet1!$A$4:$C$237,3,FALSE)</f>
        <v>0</v>
      </c>
      <c r="V141" s="7" t="s">
        <v>690</v>
      </c>
      <c r="W141" s="2">
        <v>0</v>
      </c>
      <c r="X141" s="2">
        <f>VLOOKUP(V141,'[6]CFR HEADERS'!$B$8:$HS$108,226,FALSE)</f>
        <v>0</v>
      </c>
      <c r="Z141" s="7" t="str">
        <f t="shared" si="4"/>
        <v>EE313</v>
      </c>
      <c r="AA141" s="67">
        <f>VLOOKUP($Q141,'[7]VAT 2023-24'!$R$6:$AD$103,2,FALSE)</f>
        <v>1</v>
      </c>
      <c r="AB141" s="67">
        <f>VLOOKUP($Q141,'[7]VAT 2023-24'!$R$6:$AD$103,3,FALSE)</f>
        <v>1</v>
      </c>
      <c r="AC141" s="67">
        <f>VLOOKUP($Q141,'[7]VAT 2023-24'!$R$6:$AD$103,4,FALSE)</f>
        <v>1</v>
      </c>
      <c r="AD141" s="67">
        <f>VLOOKUP($Q141,'[7]VAT 2023-24'!$R$6:$AD$103,5,FALSE)</f>
        <v>1</v>
      </c>
      <c r="AE141" s="67">
        <f>VLOOKUP($Q141,'[7]VAT 2023-24'!$R$6:$AD$103,6,FALSE)</f>
        <v>1</v>
      </c>
      <c r="AF141" s="67">
        <f>VLOOKUP($Q141,'[7]VAT 2023-24'!$R$6:$AD$103,7,FALSE)</f>
        <v>1</v>
      </c>
      <c r="AG141" s="67">
        <f>VLOOKUP($Q141,'[7]VAT 2023-24'!$R$6:$AD$103,8,FALSE)</f>
        <v>1</v>
      </c>
      <c r="AH141" s="67">
        <f>VLOOKUP($Q141,'[7]VAT 2023-24'!$R$6:$AD$103,9,FALSE)</f>
        <v>1</v>
      </c>
      <c r="AI141" s="67">
        <f>VLOOKUP($Q141,'[7]VAT 2023-24'!$R$6:$AD$103,10,FALSE)</f>
        <v>1</v>
      </c>
      <c r="AJ141" s="67">
        <f>VLOOKUP($Q141,'[7]VAT 2023-24'!$R$6:$AD$103,11,FALSE)</f>
        <v>1</v>
      </c>
      <c r="AK141" s="67" t="str">
        <f>VLOOKUP($Q141,'[7]VAT 2023-24'!$R$6:$AD$103,12,FALSE)</f>
        <v/>
      </c>
      <c r="AL141" s="67" t="str">
        <f>VLOOKUP($Q141,'[7]VAT 2023-24'!$R$6:$AD$103,13,FALSE)</f>
        <v/>
      </c>
      <c r="AM141" s="45"/>
      <c r="AN141" s="65" t="s">
        <v>266</v>
      </c>
      <c r="AO141" s="43"/>
      <c r="AP141" s="1" t="e">
        <f>VLOOKUP(AN141,#REF!,5,FALSE)</f>
        <v>#REF!</v>
      </c>
      <c r="AQ141" s="1" t="e">
        <f>VLOOKUP(AO141,#REF!,5,FALSE)</f>
        <v>#REF!</v>
      </c>
      <c r="AR141" s="1"/>
      <c r="AS141" t="str">
        <f>VLOOKUP(Z141,'[8]List of Schools for 22.23'!$A$3:$J$62,10,FALSE)</f>
        <v>YES</v>
      </c>
    </row>
    <row r="142" spans="1:45" x14ac:dyDescent="0.25">
      <c r="A142" s="2">
        <v>314</v>
      </c>
      <c r="B142" s="13" t="s">
        <v>525</v>
      </c>
      <c r="C142" s="1" t="s">
        <v>268</v>
      </c>
      <c r="D142" s="1" t="s">
        <v>269</v>
      </c>
      <c r="E142" s="2">
        <v>314</v>
      </c>
      <c r="F142" t="s">
        <v>837</v>
      </c>
      <c r="G142" t="str">
        <f>VLOOKUP(C142,'[1]Returns 2023'!$B$11:$AV$112,47,FALSE)</f>
        <v>Successful</v>
      </c>
      <c r="K142" s="19" t="s">
        <v>822</v>
      </c>
      <c r="L142" s="19" t="str">
        <f>VLOOKUP(C142,[2]Schools!$A$8:$AK$109,37,FALSE)</f>
        <v>Returned</v>
      </c>
      <c r="N142" s="66" t="s">
        <v>822</v>
      </c>
      <c r="O142" s="68" t="s">
        <v>822</v>
      </c>
      <c r="P142" s="2" t="str">
        <f>VLOOKUP(A142,'[3]2023'!$A$6:$AN$112,40,FALSE)</f>
        <v>Returned</v>
      </c>
      <c r="Q142" s="2">
        <v>314</v>
      </c>
      <c r="S142" s="1" t="str">
        <f>VLOOKUP(Q142,[4]Sheet1!$A$4:$C$238,3,FALSE)</f>
        <v>YES</v>
      </c>
      <c r="U142" s="1">
        <f>VLOOKUP(Q142,[5]Sheet1!$A$4:$C$237,3,FALSE)</f>
        <v>0</v>
      </c>
      <c r="V142" s="7" t="s">
        <v>691</v>
      </c>
      <c r="W142" s="2" t="s">
        <v>839</v>
      </c>
      <c r="X142" s="2">
        <f>VLOOKUP(V142,'[6]CFR HEADERS'!$B$8:$HS$108,226,FALSE)</f>
        <v>0</v>
      </c>
      <c r="Z142" s="7" t="str">
        <f t="shared" si="4"/>
        <v>EE314</v>
      </c>
      <c r="AA142" s="67">
        <f>VLOOKUP($Q142,'[7]VAT 2023-24'!$R$6:$AD$103,2,FALSE)</f>
        <v>1</v>
      </c>
      <c r="AB142" s="67">
        <f>VLOOKUP($Q142,'[7]VAT 2023-24'!$R$6:$AD$103,3,FALSE)</f>
        <v>1</v>
      </c>
      <c r="AC142" s="67">
        <f>VLOOKUP($Q142,'[7]VAT 2023-24'!$R$6:$AD$103,4,FALSE)</f>
        <v>1</v>
      </c>
      <c r="AD142" s="67">
        <f>VLOOKUP($Q142,'[7]VAT 2023-24'!$R$6:$AD$103,5,FALSE)</f>
        <v>1</v>
      </c>
      <c r="AE142" s="67">
        <f>VLOOKUP($Q142,'[7]VAT 2023-24'!$R$6:$AD$103,6,FALSE)</f>
        <v>1</v>
      </c>
      <c r="AF142" s="67">
        <f>VLOOKUP($Q142,'[7]VAT 2023-24'!$R$6:$AD$103,7,FALSE)</f>
        <v>1</v>
      </c>
      <c r="AG142" s="67">
        <f>VLOOKUP($Q142,'[7]VAT 2023-24'!$R$6:$AD$103,8,FALSE)</f>
        <v>1</v>
      </c>
      <c r="AH142" s="67">
        <f>VLOOKUP($Q142,'[7]VAT 2023-24'!$R$6:$AD$103,9,FALSE)</f>
        <v>1</v>
      </c>
      <c r="AI142" s="67">
        <f>VLOOKUP($Q142,'[7]VAT 2023-24'!$R$6:$AD$103,10,FALSE)</f>
        <v>1</v>
      </c>
      <c r="AJ142" s="67">
        <f>VLOOKUP($Q142,'[7]VAT 2023-24'!$R$6:$AD$103,11,FALSE)</f>
        <v>1</v>
      </c>
      <c r="AK142" s="67" t="str">
        <f>VLOOKUP($Q142,'[7]VAT 2023-24'!$R$6:$AD$103,12,FALSE)</f>
        <v/>
      </c>
      <c r="AL142" s="67" t="str">
        <f>VLOOKUP($Q142,'[7]VAT 2023-24'!$R$6:$AD$103,13,FALSE)</f>
        <v/>
      </c>
      <c r="AM142" s="45"/>
      <c r="AN142" s="65" t="s">
        <v>268</v>
      </c>
      <c r="AO142" s="43"/>
      <c r="AP142" s="1" t="e">
        <f>VLOOKUP(AN142,#REF!,5,FALSE)</f>
        <v>#REF!</v>
      </c>
      <c r="AQ142" s="1" t="e">
        <f>VLOOKUP(AO142,#REF!,5,FALSE)</f>
        <v>#REF!</v>
      </c>
      <c r="AR142" s="1"/>
      <c r="AS142" t="str">
        <f>VLOOKUP(Z142,'[8]List of Schools for 22.23'!$A$3:$J$62,10,FALSE)</f>
        <v>YES</v>
      </c>
    </row>
    <row r="143" spans="1:45" x14ac:dyDescent="0.25">
      <c r="A143" s="2">
        <v>316</v>
      </c>
      <c r="B143" s="13" t="s">
        <v>525</v>
      </c>
      <c r="C143" s="1" t="s">
        <v>270</v>
      </c>
      <c r="D143" s="1" t="s">
        <v>271</v>
      </c>
      <c r="E143" s="2">
        <v>316</v>
      </c>
      <c r="F143" t="e">
        <v>#N/A</v>
      </c>
      <c r="G143" t="e">
        <f>VLOOKUP(C143,'[1]Returns 2023'!$B$11:$AV$112,47,FALSE)</f>
        <v>#N/A</v>
      </c>
      <c r="K143" s="19" t="e">
        <v>#N/A</v>
      </c>
      <c r="L143" s="19" t="e">
        <f>VLOOKUP(C143,[2]Schools!$A$8:$AK$109,37,FALSE)</f>
        <v>#N/A</v>
      </c>
      <c r="N143" s="66" t="e">
        <v>#N/A</v>
      </c>
      <c r="O143" s="68" t="e">
        <v>#N/A</v>
      </c>
      <c r="P143" s="2" t="e">
        <f>VLOOKUP(A143,'[3]2023'!$A$6:$AN$112,40,FALSE)</f>
        <v>#N/A</v>
      </c>
      <c r="Q143" s="2">
        <v>316</v>
      </c>
      <c r="S143" s="1" t="str">
        <f>VLOOKUP(Q143,[4]Sheet1!$A$4:$C$238,3,FALSE)</f>
        <v>YES</v>
      </c>
      <c r="U143" s="1">
        <f>VLOOKUP(Q143,[5]Sheet1!$A$4:$C$237,3,FALSE)</f>
        <v>0</v>
      </c>
      <c r="V143" s="7" t="s">
        <v>692</v>
      </c>
      <c r="W143" s="2" t="e">
        <v>#N/A</v>
      </c>
      <c r="X143" s="2" t="e">
        <f>VLOOKUP(V143,'[6]CFR HEADERS'!$B$8:$HS$108,226,FALSE)</f>
        <v>#N/A</v>
      </c>
      <c r="Z143" s="7" t="str">
        <f t="shared" si="4"/>
        <v>EE316</v>
      </c>
      <c r="AA143" s="67" t="e">
        <f>VLOOKUP($Q143,'[7]VAT 2023-24'!$R$6:$AD$103,2,FALSE)</f>
        <v>#N/A</v>
      </c>
      <c r="AB143" s="67" t="e">
        <f>VLOOKUP($Q143,'[7]VAT 2023-24'!$R$6:$AD$103,3,FALSE)</f>
        <v>#N/A</v>
      </c>
      <c r="AC143" s="67" t="e">
        <f>VLOOKUP($Q143,'[7]VAT 2023-24'!$R$6:$AD$103,4,FALSE)</f>
        <v>#N/A</v>
      </c>
      <c r="AD143" s="67" t="e">
        <f>VLOOKUP($Q143,'[7]VAT 2023-24'!$R$6:$AD$103,5,FALSE)</f>
        <v>#N/A</v>
      </c>
      <c r="AE143" s="67" t="e">
        <f>VLOOKUP($Q143,'[7]VAT 2023-24'!$R$6:$AD$103,6,FALSE)</f>
        <v>#N/A</v>
      </c>
      <c r="AF143" s="67" t="e">
        <f>VLOOKUP($Q143,'[7]VAT 2023-24'!$R$6:$AD$103,7,FALSE)</f>
        <v>#N/A</v>
      </c>
      <c r="AG143" s="67" t="e">
        <f>VLOOKUP($Q143,'[7]VAT 2023-24'!$R$6:$AD$103,8,FALSE)</f>
        <v>#N/A</v>
      </c>
      <c r="AH143" s="67" t="e">
        <f>VLOOKUP($Q143,'[7]VAT 2023-24'!$R$6:$AD$103,9,FALSE)</f>
        <v>#N/A</v>
      </c>
      <c r="AI143" s="67" t="e">
        <f>VLOOKUP($Q143,'[7]VAT 2023-24'!$R$6:$AD$103,10,FALSE)</f>
        <v>#N/A</v>
      </c>
      <c r="AJ143" s="67" t="e">
        <f>VLOOKUP($Q143,'[7]VAT 2023-24'!$R$6:$AD$103,11,FALSE)</f>
        <v>#N/A</v>
      </c>
      <c r="AK143" s="67" t="e">
        <f>VLOOKUP($Q143,'[7]VAT 2023-24'!$R$6:$AD$103,12,FALSE)</f>
        <v>#N/A</v>
      </c>
      <c r="AL143" s="67" t="e">
        <f>VLOOKUP($Q143,'[7]VAT 2023-24'!$R$6:$AD$103,13,FALSE)</f>
        <v>#N/A</v>
      </c>
      <c r="AM143" s="45"/>
      <c r="AN143" s="65" t="s">
        <v>270</v>
      </c>
      <c r="AO143" s="43"/>
      <c r="AP143" s="1" t="e">
        <f>VLOOKUP(AN143,#REF!,5,FALSE)</f>
        <v>#REF!</v>
      </c>
      <c r="AQ143" s="1" t="e">
        <f>VLOOKUP(AO143,#REF!,5,FALSE)</f>
        <v>#REF!</v>
      </c>
      <c r="AR143" s="1"/>
      <c r="AS143" t="e">
        <f>VLOOKUP(Z143,'[8]List of Schools for 22.23'!$A$3:$J$62,10,FALSE)</f>
        <v>#N/A</v>
      </c>
    </row>
    <row r="144" spans="1:45" x14ac:dyDescent="0.25">
      <c r="A144" s="2">
        <v>317</v>
      </c>
      <c r="B144" s="13" t="s">
        <v>525</v>
      </c>
      <c r="C144" s="1" t="s">
        <v>272</v>
      </c>
      <c r="D144" s="1" t="s">
        <v>273</v>
      </c>
      <c r="E144" s="2">
        <v>317</v>
      </c>
      <c r="F144" t="s">
        <v>837</v>
      </c>
      <c r="G144">
        <f>VLOOKUP(C144,'[1]Returns 2023'!$B$11:$AV$112,47,FALSE)</f>
        <v>0</v>
      </c>
      <c r="K144" s="19" t="s">
        <v>822</v>
      </c>
      <c r="L144" s="19" t="str">
        <f>VLOOKUP(C144,[2]Schools!$A$8:$AK$109,37,FALSE)</f>
        <v>Returned</v>
      </c>
      <c r="N144" s="66" t="s">
        <v>822</v>
      </c>
      <c r="O144" s="68" t="s">
        <v>822</v>
      </c>
      <c r="P144" s="2" t="str">
        <f>VLOOKUP(A144,'[3]2023'!$A$6:$AN$112,40,FALSE)</f>
        <v>Returned</v>
      </c>
      <c r="Q144" s="2">
        <v>317</v>
      </c>
      <c r="S144" s="1" t="str">
        <f>VLOOKUP(Q144,[4]Sheet1!$A$4:$C$238,3,FALSE)</f>
        <v>YES</v>
      </c>
      <c r="U144" s="1" t="str">
        <f>VLOOKUP(Q144,[5]Sheet1!$A$4:$C$237,3,FALSE)</f>
        <v>YES</v>
      </c>
      <c r="V144" s="7" t="s">
        <v>693</v>
      </c>
      <c r="W144" s="2">
        <v>0</v>
      </c>
      <c r="X144" s="2">
        <f>VLOOKUP(V144,'[6]CFR HEADERS'!$B$8:$HS$108,226,FALSE)</f>
        <v>0</v>
      </c>
      <c r="Z144" s="7" t="str">
        <f t="shared" si="4"/>
        <v>EE317</v>
      </c>
      <c r="AA144" s="67">
        <f>VLOOKUP($Q144,'[7]VAT 2023-24'!$R$6:$AD$103,2,FALSE)</f>
        <v>1</v>
      </c>
      <c r="AB144" s="67">
        <f>VLOOKUP($Q144,'[7]VAT 2023-24'!$R$6:$AD$103,3,FALSE)</f>
        <v>1</v>
      </c>
      <c r="AC144" s="67">
        <f>VLOOKUP($Q144,'[7]VAT 2023-24'!$R$6:$AD$103,4,FALSE)</f>
        <v>1</v>
      </c>
      <c r="AD144" s="67">
        <f>VLOOKUP($Q144,'[7]VAT 2023-24'!$R$6:$AD$103,5,FALSE)</f>
        <v>1</v>
      </c>
      <c r="AE144" s="67">
        <f>VLOOKUP($Q144,'[7]VAT 2023-24'!$R$6:$AD$103,6,FALSE)</f>
        <v>1</v>
      </c>
      <c r="AF144" s="67">
        <f>VLOOKUP($Q144,'[7]VAT 2023-24'!$R$6:$AD$103,7,FALSE)</f>
        <v>1</v>
      </c>
      <c r="AG144" s="67">
        <f>VLOOKUP($Q144,'[7]VAT 2023-24'!$R$6:$AD$103,8,FALSE)</f>
        <v>1</v>
      </c>
      <c r="AH144" s="67">
        <f>VLOOKUP($Q144,'[7]VAT 2023-24'!$R$6:$AD$103,9,FALSE)</f>
        <v>1</v>
      </c>
      <c r="AI144" s="67">
        <f>VLOOKUP($Q144,'[7]VAT 2023-24'!$R$6:$AD$103,10,FALSE)</f>
        <v>1</v>
      </c>
      <c r="AJ144" s="67" t="str">
        <f>VLOOKUP($Q144,'[7]VAT 2023-24'!$R$6:$AD$103,11,FALSE)</f>
        <v/>
      </c>
      <c r="AK144" s="67" t="str">
        <f>VLOOKUP($Q144,'[7]VAT 2023-24'!$R$6:$AD$103,12,FALSE)</f>
        <v/>
      </c>
      <c r="AL144" s="67" t="str">
        <f>VLOOKUP($Q144,'[7]VAT 2023-24'!$R$6:$AD$103,13,FALSE)</f>
        <v/>
      </c>
      <c r="AM144" s="45"/>
      <c r="AN144" s="65" t="s">
        <v>272</v>
      </c>
      <c r="AO144" s="43"/>
      <c r="AP144" s="1" t="e">
        <f>VLOOKUP(AN144,#REF!,5,FALSE)</f>
        <v>#REF!</v>
      </c>
      <c r="AQ144" s="1" t="e">
        <f>VLOOKUP(AO144,#REF!,5,FALSE)</f>
        <v>#REF!</v>
      </c>
      <c r="AR144" s="1"/>
      <c r="AS144" t="e">
        <f>VLOOKUP(Z144,'[8]List of Schools for 22.23'!$A$3:$J$62,10,FALSE)</f>
        <v>#N/A</v>
      </c>
    </row>
    <row r="145" spans="1:45" x14ac:dyDescent="0.25">
      <c r="A145" s="2">
        <v>318</v>
      </c>
      <c r="B145" s="13" t="s">
        <v>525</v>
      </c>
      <c r="C145" s="1" t="s">
        <v>274</v>
      </c>
      <c r="D145" s="1" t="s">
        <v>275</v>
      </c>
      <c r="E145" s="2">
        <v>318</v>
      </c>
      <c r="F145" t="s">
        <v>837</v>
      </c>
      <c r="G145" t="str">
        <f>VLOOKUP(C145,'[1]Returns 2023'!$B$11:$AV$112,47,FALSE)</f>
        <v>Successful</v>
      </c>
      <c r="K145" s="19" t="s">
        <v>822</v>
      </c>
      <c r="L145" s="19" t="str">
        <f>VLOOKUP(C145,[2]Schools!$A$8:$AK$109,37,FALSE)</f>
        <v>Returned</v>
      </c>
      <c r="N145" s="66" t="s">
        <v>822</v>
      </c>
      <c r="O145" s="68" t="s">
        <v>822</v>
      </c>
      <c r="P145" s="2" t="str">
        <f>VLOOKUP(A145,'[3]2023'!$A$6:$AN$112,40,FALSE)</f>
        <v>Returned</v>
      </c>
      <c r="Q145" s="2">
        <v>318</v>
      </c>
      <c r="S145" s="1" t="str">
        <f>VLOOKUP(Q145,[4]Sheet1!$A$4:$C$238,3,FALSE)</f>
        <v>YES</v>
      </c>
      <c r="U145" s="1" t="str">
        <f>VLOOKUP(Q145,[5]Sheet1!$A$4:$C$237,3,FALSE)</f>
        <v>YES</v>
      </c>
      <c r="V145" s="7" t="s">
        <v>694</v>
      </c>
      <c r="W145" s="2">
        <v>0</v>
      </c>
      <c r="X145" s="2">
        <f>VLOOKUP(V145,'[6]CFR HEADERS'!$B$8:$HS$108,226,FALSE)</f>
        <v>0</v>
      </c>
      <c r="Z145" s="7" t="str">
        <f t="shared" si="4"/>
        <v>EE318</v>
      </c>
      <c r="AA145" s="67" t="e">
        <f>VLOOKUP($Q145,'[7]VAT 2023-24'!$R$6:$AD$103,2,FALSE)</f>
        <v>#N/A</v>
      </c>
      <c r="AB145" s="67" t="e">
        <f>VLOOKUP($Q145,'[7]VAT 2023-24'!$R$6:$AD$103,3,FALSE)</f>
        <v>#N/A</v>
      </c>
      <c r="AC145" s="67" t="e">
        <f>VLOOKUP($Q145,'[7]VAT 2023-24'!$R$6:$AD$103,4,FALSE)</f>
        <v>#N/A</v>
      </c>
      <c r="AD145" s="67" t="e">
        <f>VLOOKUP($Q145,'[7]VAT 2023-24'!$R$6:$AD$103,5,FALSE)</f>
        <v>#N/A</v>
      </c>
      <c r="AE145" s="67" t="e">
        <f>VLOOKUP($Q145,'[7]VAT 2023-24'!$R$6:$AD$103,6,FALSE)</f>
        <v>#N/A</v>
      </c>
      <c r="AF145" s="67" t="e">
        <f>VLOOKUP($Q145,'[7]VAT 2023-24'!$R$6:$AD$103,7,FALSE)</f>
        <v>#N/A</v>
      </c>
      <c r="AG145" s="67" t="e">
        <f>VLOOKUP($Q145,'[7]VAT 2023-24'!$R$6:$AD$103,8,FALSE)</f>
        <v>#N/A</v>
      </c>
      <c r="AH145" s="67" t="e">
        <f>VLOOKUP($Q145,'[7]VAT 2023-24'!$R$6:$AD$103,9,FALSE)</f>
        <v>#N/A</v>
      </c>
      <c r="AI145" s="67" t="e">
        <f>VLOOKUP($Q145,'[7]VAT 2023-24'!$R$6:$AD$103,10,FALSE)</f>
        <v>#N/A</v>
      </c>
      <c r="AJ145" s="67" t="e">
        <f>VLOOKUP($Q145,'[7]VAT 2023-24'!$R$6:$AD$103,11,FALSE)</f>
        <v>#N/A</v>
      </c>
      <c r="AK145" s="67" t="e">
        <f>VLOOKUP($Q145,'[7]VAT 2023-24'!$R$6:$AD$103,12,FALSE)</f>
        <v>#N/A</v>
      </c>
      <c r="AL145" s="67" t="e">
        <f>VLOOKUP($Q145,'[7]VAT 2023-24'!$R$6:$AD$103,13,FALSE)</f>
        <v>#N/A</v>
      </c>
      <c r="AM145" s="45"/>
      <c r="AN145" s="65" t="s">
        <v>274</v>
      </c>
      <c r="AO145" s="43"/>
      <c r="AP145" s="1" t="e">
        <f>VLOOKUP(AN145,#REF!,5,FALSE)</f>
        <v>#REF!</v>
      </c>
      <c r="AQ145" s="1" t="e">
        <f>VLOOKUP(AO145,#REF!,5,FALSE)</f>
        <v>#REF!</v>
      </c>
      <c r="AR145" s="1"/>
      <c r="AS145" t="e">
        <f>VLOOKUP(Z145,'[8]List of Schools for 22.23'!$A$3:$J$62,10,FALSE)</f>
        <v>#N/A</v>
      </c>
    </row>
    <row r="146" spans="1:45" x14ac:dyDescent="0.25">
      <c r="A146" s="2">
        <v>320</v>
      </c>
      <c r="B146" s="13" t="s">
        <v>525</v>
      </c>
      <c r="C146" s="1" t="s">
        <v>276</v>
      </c>
      <c r="D146" s="1" t="s">
        <v>277</v>
      </c>
      <c r="E146" s="2">
        <v>320</v>
      </c>
      <c r="F146" t="e">
        <v>#N/A</v>
      </c>
      <c r="G146" t="e">
        <f>VLOOKUP(C146,'[1]Returns 2023'!$B$11:$AV$112,47,FALSE)</f>
        <v>#N/A</v>
      </c>
      <c r="K146" s="19" t="e">
        <v>#N/A</v>
      </c>
      <c r="L146" s="19" t="e">
        <f>VLOOKUP(C146,[2]Schools!$A$8:$AK$109,37,FALSE)</f>
        <v>#N/A</v>
      </c>
      <c r="N146" s="66" t="e">
        <v>#N/A</v>
      </c>
      <c r="O146" s="68" t="e">
        <v>#N/A</v>
      </c>
      <c r="P146" s="2" t="e">
        <f>VLOOKUP(A146,'[3]2023'!$A$6:$AN$112,40,FALSE)</f>
        <v>#N/A</v>
      </c>
      <c r="Q146" s="2">
        <v>320</v>
      </c>
      <c r="S146" s="1" t="str">
        <f>VLOOKUP(Q146,[4]Sheet1!$A$4:$C$238,3,FALSE)</f>
        <v>YES</v>
      </c>
      <c r="U146" s="1" t="str">
        <f>VLOOKUP(Q146,[5]Sheet1!$A$4:$C$237,3,FALSE)</f>
        <v>YES</v>
      </c>
      <c r="V146" s="7" t="s">
        <v>695</v>
      </c>
      <c r="W146" s="2" t="e">
        <v>#N/A</v>
      </c>
      <c r="X146" s="2" t="e">
        <f>VLOOKUP(V146,'[6]CFR HEADERS'!$B$8:$HS$108,226,FALSE)</f>
        <v>#N/A</v>
      </c>
      <c r="Z146" s="7" t="str">
        <f t="shared" si="4"/>
        <v>EE320</v>
      </c>
      <c r="AA146" s="67" t="e">
        <f>VLOOKUP($Q146,'[7]VAT 2023-24'!$R$6:$AD$103,2,FALSE)</f>
        <v>#N/A</v>
      </c>
      <c r="AB146" s="67" t="e">
        <f>VLOOKUP($Q146,'[7]VAT 2023-24'!$R$6:$AD$103,3,FALSE)</f>
        <v>#N/A</v>
      </c>
      <c r="AC146" s="67" t="e">
        <f>VLOOKUP($Q146,'[7]VAT 2023-24'!$R$6:$AD$103,4,FALSE)</f>
        <v>#N/A</v>
      </c>
      <c r="AD146" s="67" t="e">
        <f>VLOOKUP($Q146,'[7]VAT 2023-24'!$R$6:$AD$103,5,FALSE)</f>
        <v>#N/A</v>
      </c>
      <c r="AE146" s="67" t="e">
        <f>VLOOKUP($Q146,'[7]VAT 2023-24'!$R$6:$AD$103,6,FALSE)</f>
        <v>#N/A</v>
      </c>
      <c r="AF146" s="67" t="e">
        <f>VLOOKUP($Q146,'[7]VAT 2023-24'!$R$6:$AD$103,7,FALSE)</f>
        <v>#N/A</v>
      </c>
      <c r="AG146" s="67" t="e">
        <f>VLOOKUP($Q146,'[7]VAT 2023-24'!$R$6:$AD$103,8,FALSE)</f>
        <v>#N/A</v>
      </c>
      <c r="AH146" s="67" t="e">
        <f>VLOOKUP($Q146,'[7]VAT 2023-24'!$R$6:$AD$103,9,FALSE)</f>
        <v>#N/A</v>
      </c>
      <c r="AI146" s="67" t="e">
        <f>VLOOKUP($Q146,'[7]VAT 2023-24'!$R$6:$AD$103,10,FALSE)</f>
        <v>#N/A</v>
      </c>
      <c r="AJ146" s="67" t="e">
        <f>VLOOKUP($Q146,'[7]VAT 2023-24'!$R$6:$AD$103,11,FALSE)</f>
        <v>#N/A</v>
      </c>
      <c r="AK146" s="67" t="e">
        <f>VLOOKUP($Q146,'[7]VAT 2023-24'!$R$6:$AD$103,12,FALSE)</f>
        <v>#N/A</v>
      </c>
      <c r="AL146" s="67" t="e">
        <f>VLOOKUP($Q146,'[7]VAT 2023-24'!$R$6:$AD$103,13,FALSE)</f>
        <v>#N/A</v>
      </c>
      <c r="AM146" s="45"/>
      <c r="AN146" s="65" t="s">
        <v>276</v>
      </c>
      <c r="AO146" s="43"/>
      <c r="AP146" s="1" t="e">
        <f>VLOOKUP(AN146,#REF!,5,FALSE)</f>
        <v>#REF!</v>
      </c>
      <c r="AQ146" s="1" t="e">
        <f>VLOOKUP(AO146,#REF!,5,FALSE)</f>
        <v>#REF!</v>
      </c>
      <c r="AR146" s="1"/>
      <c r="AS146" t="e">
        <f>VLOOKUP(Z146,'[8]List of Schools for 22.23'!$A$3:$J$62,10,FALSE)</f>
        <v>#N/A</v>
      </c>
    </row>
    <row r="147" spans="1:45" x14ac:dyDescent="0.25">
      <c r="A147" s="2">
        <v>322</v>
      </c>
      <c r="B147" s="13" t="s">
        <v>525</v>
      </c>
      <c r="C147" s="1" t="s">
        <v>278</v>
      </c>
      <c r="D147" s="1" t="s">
        <v>279</v>
      </c>
      <c r="E147" s="2">
        <v>322</v>
      </c>
      <c r="F147" t="e">
        <v>#N/A</v>
      </c>
      <c r="G147" t="e">
        <f>VLOOKUP(C147,'[1]Returns 2023'!$B$11:$AV$112,47,FALSE)</f>
        <v>#N/A</v>
      </c>
      <c r="K147" s="19" t="e">
        <v>#N/A</v>
      </c>
      <c r="L147" s="19" t="e">
        <f>VLOOKUP(C147,[2]Schools!$A$8:$AK$109,37,FALSE)</f>
        <v>#N/A</v>
      </c>
      <c r="N147" s="66" t="e">
        <v>#N/A</v>
      </c>
      <c r="O147" s="68" t="e">
        <v>#N/A</v>
      </c>
      <c r="P147" s="2" t="e">
        <f>VLOOKUP(A147,'[3]2023'!$A$6:$AN$112,40,FALSE)</f>
        <v>#N/A</v>
      </c>
      <c r="Q147" s="2">
        <v>322</v>
      </c>
      <c r="S147" s="1" t="str">
        <f>VLOOKUP(Q147,[4]Sheet1!$A$4:$C$238,3,FALSE)</f>
        <v>YES</v>
      </c>
      <c r="U147" s="1">
        <f>VLOOKUP(Q147,[5]Sheet1!$A$4:$C$237,3,FALSE)</f>
        <v>0</v>
      </c>
      <c r="V147" s="7" t="s">
        <v>696</v>
      </c>
      <c r="W147" s="2" t="e">
        <v>#N/A</v>
      </c>
      <c r="X147" s="2" t="e">
        <f>VLOOKUP(V147,'[6]CFR HEADERS'!$B$8:$HS$108,226,FALSE)</f>
        <v>#N/A</v>
      </c>
      <c r="Z147" s="7" t="str">
        <f t="shared" si="4"/>
        <v>EE322</v>
      </c>
      <c r="AA147" s="67" t="e">
        <f>VLOOKUP($Q147,'[7]VAT 2023-24'!$R$6:$AD$103,2,FALSE)</f>
        <v>#N/A</v>
      </c>
      <c r="AB147" s="67" t="e">
        <f>VLOOKUP($Q147,'[7]VAT 2023-24'!$R$6:$AD$103,3,FALSE)</f>
        <v>#N/A</v>
      </c>
      <c r="AC147" s="67" t="e">
        <f>VLOOKUP($Q147,'[7]VAT 2023-24'!$R$6:$AD$103,4,FALSE)</f>
        <v>#N/A</v>
      </c>
      <c r="AD147" s="67" t="e">
        <f>VLOOKUP($Q147,'[7]VAT 2023-24'!$R$6:$AD$103,5,FALSE)</f>
        <v>#N/A</v>
      </c>
      <c r="AE147" s="67" t="e">
        <f>VLOOKUP($Q147,'[7]VAT 2023-24'!$R$6:$AD$103,6,FALSE)</f>
        <v>#N/A</v>
      </c>
      <c r="AF147" s="67" t="e">
        <f>VLOOKUP($Q147,'[7]VAT 2023-24'!$R$6:$AD$103,7,FALSE)</f>
        <v>#N/A</v>
      </c>
      <c r="AG147" s="67" t="e">
        <f>VLOOKUP($Q147,'[7]VAT 2023-24'!$R$6:$AD$103,8,FALSE)</f>
        <v>#N/A</v>
      </c>
      <c r="AH147" s="67" t="e">
        <f>VLOOKUP($Q147,'[7]VAT 2023-24'!$R$6:$AD$103,9,FALSE)</f>
        <v>#N/A</v>
      </c>
      <c r="AI147" s="67" t="e">
        <f>VLOOKUP($Q147,'[7]VAT 2023-24'!$R$6:$AD$103,10,FALSE)</f>
        <v>#N/A</v>
      </c>
      <c r="AJ147" s="67" t="e">
        <f>VLOOKUP($Q147,'[7]VAT 2023-24'!$R$6:$AD$103,11,FALSE)</f>
        <v>#N/A</v>
      </c>
      <c r="AK147" s="67" t="e">
        <f>VLOOKUP($Q147,'[7]VAT 2023-24'!$R$6:$AD$103,12,FALSE)</f>
        <v>#N/A</v>
      </c>
      <c r="AL147" s="67" t="e">
        <f>VLOOKUP($Q147,'[7]VAT 2023-24'!$R$6:$AD$103,13,FALSE)</f>
        <v>#N/A</v>
      </c>
      <c r="AM147" s="45"/>
      <c r="AN147" s="65" t="s">
        <v>278</v>
      </c>
      <c r="AO147" s="43"/>
      <c r="AP147" s="1" t="e">
        <f>VLOOKUP(AN147,#REF!,5,FALSE)</f>
        <v>#REF!</v>
      </c>
      <c r="AQ147" s="1" t="e">
        <f>VLOOKUP(AO147,#REF!,5,FALSE)</f>
        <v>#REF!</v>
      </c>
      <c r="AR147" s="1"/>
      <c r="AS147" t="e">
        <f>VLOOKUP(Z147,'[8]List of Schools for 22.23'!$A$3:$J$62,10,FALSE)</f>
        <v>#N/A</v>
      </c>
    </row>
    <row r="148" spans="1:45" x14ac:dyDescent="0.25">
      <c r="A148" s="2">
        <v>324</v>
      </c>
      <c r="B148" s="13" t="s">
        <v>525</v>
      </c>
      <c r="C148" s="1" t="s">
        <v>280</v>
      </c>
      <c r="D148" s="1" t="s">
        <v>281</v>
      </c>
      <c r="E148" s="2">
        <v>324</v>
      </c>
      <c r="F148" t="s">
        <v>837</v>
      </c>
      <c r="G148" t="str">
        <f>VLOOKUP(C148,'[1]Returns 2023'!$B$11:$AV$112,47,FALSE)</f>
        <v>Successful</v>
      </c>
      <c r="K148" s="19" t="s">
        <v>822</v>
      </c>
      <c r="L148" s="19" t="str">
        <f>VLOOKUP(C148,[2]Schools!$A$8:$AK$109,37,FALSE)</f>
        <v>Returned</v>
      </c>
      <c r="N148" s="66" t="s">
        <v>822</v>
      </c>
      <c r="O148" s="68" t="s">
        <v>822</v>
      </c>
      <c r="P148" s="2" t="str">
        <f>VLOOKUP(A148,'[3]2023'!$A$6:$AN$112,40,FALSE)</f>
        <v>Returned</v>
      </c>
      <c r="Q148" s="2">
        <v>324</v>
      </c>
      <c r="S148" s="1" t="str">
        <f>VLOOKUP(Q148,[4]Sheet1!$A$4:$C$238,3,FALSE)</f>
        <v>YES</v>
      </c>
      <c r="U148" s="1" t="str">
        <f>VLOOKUP(Q148,[5]Sheet1!$A$4:$C$237,3,FALSE)</f>
        <v>YES</v>
      </c>
      <c r="V148" s="7" t="s">
        <v>697</v>
      </c>
      <c r="W148" s="2" t="s">
        <v>839</v>
      </c>
      <c r="X148" s="2">
        <f>VLOOKUP(V148,'[6]CFR HEADERS'!$B$8:$HS$108,226,FALSE)</f>
        <v>0</v>
      </c>
      <c r="Z148" s="7" t="str">
        <f t="shared" si="4"/>
        <v>EE324</v>
      </c>
      <c r="AA148" s="67">
        <f>VLOOKUP($Q148,'[7]VAT 2023-24'!$R$6:$AD$103,2,FALSE)</f>
        <v>1</v>
      </c>
      <c r="AB148" s="67">
        <f>VLOOKUP($Q148,'[7]VAT 2023-24'!$R$6:$AD$103,3,FALSE)</f>
        <v>1</v>
      </c>
      <c r="AC148" s="67">
        <f>VLOOKUP($Q148,'[7]VAT 2023-24'!$R$6:$AD$103,4,FALSE)</f>
        <v>1</v>
      </c>
      <c r="AD148" s="67">
        <f>VLOOKUP($Q148,'[7]VAT 2023-24'!$R$6:$AD$103,5,FALSE)</f>
        <v>1</v>
      </c>
      <c r="AE148" s="67">
        <f>VLOOKUP($Q148,'[7]VAT 2023-24'!$R$6:$AD$103,6,FALSE)</f>
        <v>1</v>
      </c>
      <c r="AF148" s="67">
        <f>VLOOKUP($Q148,'[7]VAT 2023-24'!$R$6:$AD$103,7,FALSE)</f>
        <v>1</v>
      </c>
      <c r="AG148" s="67">
        <f>VLOOKUP($Q148,'[7]VAT 2023-24'!$R$6:$AD$103,8,FALSE)</f>
        <v>1</v>
      </c>
      <c r="AH148" s="67">
        <f>VLOOKUP($Q148,'[7]VAT 2023-24'!$R$6:$AD$103,9,FALSE)</f>
        <v>1</v>
      </c>
      <c r="AI148" s="67">
        <f>VLOOKUP($Q148,'[7]VAT 2023-24'!$R$6:$AD$103,10,FALSE)</f>
        <v>1</v>
      </c>
      <c r="AJ148" s="67">
        <f>VLOOKUP($Q148,'[7]VAT 2023-24'!$R$6:$AD$103,11,FALSE)</f>
        <v>1</v>
      </c>
      <c r="AK148" s="67" t="str">
        <f>VLOOKUP($Q148,'[7]VAT 2023-24'!$R$6:$AD$103,12,FALSE)</f>
        <v/>
      </c>
      <c r="AL148" s="67" t="str">
        <f>VLOOKUP($Q148,'[7]VAT 2023-24'!$R$6:$AD$103,13,FALSE)</f>
        <v/>
      </c>
      <c r="AM148" s="45"/>
      <c r="AN148" s="65" t="s">
        <v>280</v>
      </c>
      <c r="AO148" s="43"/>
      <c r="AP148" s="1" t="e">
        <f>VLOOKUP(AN148,#REF!,5,FALSE)</f>
        <v>#REF!</v>
      </c>
      <c r="AQ148" s="1" t="e">
        <f>VLOOKUP(AO148,#REF!,5,FALSE)</f>
        <v>#REF!</v>
      </c>
      <c r="AR148" s="1"/>
      <c r="AS148" t="e">
        <f>VLOOKUP(Z148,'[8]List of Schools for 22.23'!$A$3:$J$62,10,FALSE)</f>
        <v>#N/A</v>
      </c>
    </row>
    <row r="149" spans="1:45" x14ac:dyDescent="0.25">
      <c r="A149" s="2">
        <v>325</v>
      </c>
      <c r="B149" s="13" t="s">
        <v>525</v>
      </c>
      <c r="C149" s="1" t="s">
        <v>282</v>
      </c>
      <c r="D149" s="1" t="s">
        <v>283</v>
      </c>
      <c r="E149" s="2">
        <v>325</v>
      </c>
      <c r="F149" t="e">
        <v>#N/A</v>
      </c>
      <c r="G149" t="e">
        <f>VLOOKUP(C149,'[1]Returns 2023'!$B$11:$AV$112,47,FALSE)</f>
        <v>#N/A</v>
      </c>
      <c r="K149" s="19" t="e">
        <v>#N/A</v>
      </c>
      <c r="L149" s="19" t="e">
        <f>VLOOKUP(C149,[2]Schools!$A$8:$AK$109,37,FALSE)</f>
        <v>#N/A</v>
      </c>
      <c r="N149" s="66" t="e">
        <v>#N/A</v>
      </c>
      <c r="O149" s="68" t="e">
        <v>#N/A</v>
      </c>
      <c r="P149" s="2" t="e">
        <f>VLOOKUP(A149,'[3]2023'!$A$6:$AN$112,40,FALSE)</f>
        <v>#N/A</v>
      </c>
      <c r="Q149" s="2">
        <v>325</v>
      </c>
      <c r="S149" s="1" t="e">
        <f>VLOOKUP(Q149,[4]Sheet1!$A$4:$C$238,3,FALSE)</f>
        <v>#N/A</v>
      </c>
      <c r="U149" s="1" t="e">
        <f>VLOOKUP(Q149,[5]Sheet1!$A$4:$C$237,3,FALSE)</f>
        <v>#N/A</v>
      </c>
      <c r="V149" s="7" t="s">
        <v>698</v>
      </c>
      <c r="W149" s="2" t="e">
        <v>#N/A</v>
      </c>
      <c r="X149" s="2" t="e">
        <f>VLOOKUP(V149,'[6]CFR HEADERS'!$B$8:$HS$108,226,FALSE)</f>
        <v>#N/A</v>
      </c>
      <c r="Z149" s="7" t="str">
        <f t="shared" si="4"/>
        <v>EE325</v>
      </c>
      <c r="AA149" s="67" t="e">
        <f>VLOOKUP($Q149,'[7]VAT 2023-24'!$R$6:$AD$103,2,FALSE)</f>
        <v>#N/A</v>
      </c>
      <c r="AB149" s="67" t="e">
        <f>VLOOKUP($Q149,'[7]VAT 2023-24'!$R$6:$AD$103,3,FALSE)</f>
        <v>#N/A</v>
      </c>
      <c r="AC149" s="67" t="e">
        <f>VLOOKUP($Q149,'[7]VAT 2023-24'!$R$6:$AD$103,4,FALSE)</f>
        <v>#N/A</v>
      </c>
      <c r="AD149" s="67" t="e">
        <f>VLOOKUP($Q149,'[7]VAT 2023-24'!$R$6:$AD$103,5,FALSE)</f>
        <v>#N/A</v>
      </c>
      <c r="AE149" s="67" t="e">
        <f>VLOOKUP($Q149,'[7]VAT 2023-24'!$R$6:$AD$103,6,FALSE)</f>
        <v>#N/A</v>
      </c>
      <c r="AF149" s="67" t="e">
        <f>VLOOKUP($Q149,'[7]VAT 2023-24'!$R$6:$AD$103,7,FALSE)</f>
        <v>#N/A</v>
      </c>
      <c r="AG149" s="67" t="e">
        <f>VLOOKUP($Q149,'[7]VAT 2023-24'!$R$6:$AD$103,8,FALSE)</f>
        <v>#N/A</v>
      </c>
      <c r="AH149" s="67" t="e">
        <f>VLOOKUP($Q149,'[7]VAT 2023-24'!$R$6:$AD$103,9,FALSE)</f>
        <v>#N/A</v>
      </c>
      <c r="AI149" s="67" t="e">
        <f>VLOOKUP($Q149,'[7]VAT 2023-24'!$R$6:$AD$103,10,FALSE)</f>
        <v>#N/A</v>
      </c>
      <c r="AJ149" s="67" t="e">
        <f>VLOOKUP($Q149,'[7]VAT 2023-24'!$R$6:$AD$103,11,FALSE)</f>
        <v>#N/A</v>
      </c>
      <c r="AK149" s="67" t="e">
        <f>VLOOKUP($Q149,'[7]VAT 2023-24'!$R$6:$AD$103,12,FALSE)</f>
        <v>#N/A</v>
      </c>
      <c r="AL149" s="67" t="e">
        <f>VLOOKUP($Q149,'[7]VAT 2023-24'!$R$6:$AD$103,13,FALSE)</f>
        <v>#N/A</v>
      </c>
      <c r="AM149" s="45"/>
      <c r="AN149" s="65" t="s">
        <v>282</v>
      </c>
      <c r="AO149" s="43"/>
      <c r="AP149" s="1" t="e">
        <f>VLOOKUP(AN149,#REF!,5,FALSE)</f>
        <v>#REF!</v>
      </c>
      <c r="AQ149" s="1" t="e">
        <f>VLOOKUP(AO149,#REF!,5,FALSE)</f>
        <v>#REF!</v>
      </c>
      <c r="AR149" s="1"/>
      <c r="AS149" t="e">
        <f>VLOOKUP(Z149,'[8]List of Schools for 22.23'!$A$3:$J$62,10,FALSE)</f>
        <v>#N/A</v>
      </c>
    </row>
    <row r="150" spans="1:45" x14ac:dyDescent="0.25">
      <c r="A150" s="2">
        <v>327</v>
      </c>
      <c r="B150" s="13" t="s">
        <v>525</v>
      </c>
      <c r="C150" s="1" t="s">
        <v>284</v>
      </c>
      <c r="D150" s="1" t="s">
        <v>285</v>
      </c>
      <c r="E150" s="2">
        <v>327</v>
      </c>
      <c r="F150" t="s">
        <v>837</v>
      </c>
      <c r="G150" t="str">
        <f>VLOOKUP(C150,'[1]Returns 2023'!$B$11:$AV$112,47,FALSE)</f>
        <v>Incomplete</v>
      </c>
      <c r="K150" s="19" t="s">
        <v>822</v>
      </c>
      <c r="L150" s="19" t="str">
        <f>VLOOKUP(C150,[2]Schools!$A$8:$AK$109,37,FALSE)</f>
        <v>Returned</v>
      </c>
      <c r="N150" s="66" t="s">
        <v>822</v>
      </c>
      <c r="O150" s="68" t="s">
        <v>822</v>
      </c>
      <c r="P150" s="2" t="str">
        <f>VLOOKUP(A150,'[3]2023'!$A$6:$AN$112,40,FALSE)</f>
        <v>Returned</v>
      </c>
      <c r="Q150" s="2">
        <v>327</v>
      </c>
      <c r="S150" s="1" t="str">
        <f>VLOOKUP(Q150,[4]Sheet1!$A$4:$C$238,3,FALSE)</f>
        <v>YES</v>
      </c>
      <c r="U150" s="1" t="str">
        <f>VLOOKUP(Q150,[5]Sheet1!$A$4:$C$237,3,FALSE)</f>
        <v>YES</v>
      </c>
      <c r="V150" s="7" t="s">
        <v>699</v>
      </c>
      <c r="W150" s="2" t="s">
        <v>839</v>
      </c>
      <c r="X150" s="2">
        <f>VLOOKUP(V150,'[6]CFR HEADERS'!$B$8:$HS$108,226,FALSE)</f>
        <v>0</v>
      </c>
      <c r="Z150" s="7" t="str">
        <f t="shared" si="4"/>
        <v>EE327</v>
      </c>
      <c r="AA150" s="67">
        <f>VLOOKUP($Q150,'[7]VAT 2023-24'!$R$6:$AD$103,2,FALSE)</f>
        <v>1</v>
      </c>
      <c r="AB150" s="67">
        <f>VLOOKUP($Q150,'[7]VAT 2023-24'!$R$6:$AD$103,3,FALSE)</f>
        <v>1</v>
      </c>
      <c r="AC150" s="67">
        <f>VLOOKUP($Q150,'[7]VAT 2023-24'!$R$6:$AD$103,4,FALSE)</f>
        <v>1</v>
      </c>
      <c r="AD150" s="67">
        <f>VLOOKUP($Q150,'[7]VAT 2023-24'!$R$6:$AD$103,5,FALSE)</f>
        <v>1</v>
      </c>
      <c r="AE150" s="67">
        <f>VLOOKUP($Q150,'[7]VAT 2023-24'!$R$6:$AD$103,6,FALSE)</f>
        <v>1</v>
      </c>
      <c r="AF150" s="67">
        <f>VLOOKUP($Q150,'[7]VAT 2023-24'!$R$6:$AD$103,7,FALSE)</f>
        <v>1</v>
      </c>
      <c r="AG150" s="67">
        <f>VLOOKUP($Q150,'[7]VAT 2023-24'!$R$6:$AD$103,8,FALSE)</f>
        <v>1</v>
      </c>
      <c r="AH150" s="67" t="str">
        <f>VLOOKUP($Q150,'[7]VAT 2023-24'!$R$6:$AD$103,9,FALSE)</f>
        <v/>
      </c>
      <c r="AI150" s="67">
        <f>VLOOKUP($Q150,'[7]VAT 2023-24'!$R$6:$AD$103,10,FALSE)</f>
        <v>1</v>
      </c>
      <c r="AJ150" s="67">
        <f>VLOOKUP($Q150,'[7]VAT 2023-24'!$R$6:$AD$103,11,FALSE)</f>
        <v>1</v>
      </c>
      <c r="AK150" s="67" t="str">
        <f>VLOOKUP($Q150,'[7]VAT 2023-24'!$R$6:$AD$103,12,FALSE)</f>
        <v/>
      </c>
      <c r="AL150" s="67" t="str">
        <f>VLOOKUP($Q150,'[7]VAT 2023-24'!$R$6:$AD$103,13,FALSE)</f>
        <v/>
      </c>
      <c r="AM150" s="45"/>
      <c r="AN150" s="65" t="s">
        <v>284</v>
      </c>
      <c r="AO150" s="43"/>
      <c r="AP150" s="1" t="e">
        <f>VLOOKUP(AN150,#REF!,5,FALSE)</f>
        <v>#REF!</v>
      </c>
      <c r="AQ150" s="1" t="e">
        <f>VLOOKUP(AO150,#REF!,5,FALSE)</f>
        <v>#REF!</v>
      </c>
      <c r="AR150" s="1"/>
      <c r="AS150" t="str">
        <f>VLOOKUP(Z150,'[8]List of Schools for 22.23'!$A$3:$J$62,10,FALSE)</f>
        <v>YES</v>
      </c>
    </row>
    <row r="151" spans="1:45" x14ac:dyDescent="0.25">
      <c r="A151" s="2">
        <v>328</v>
      </c>
      <c r="B151" s="13" t="s">
        <v>525</v>
      </c>
      <c r="C151" s="1" t="s">
        <v>286</v>
      </c>
      <c r="D151" s="1" t="s">
        <v>287</v>
      </c>
      <c r="E151" s="2">
        <v>328</v>
      </c>
      <c r="F151" t="e">
        <v>#N/A</v>
      </c>
      <c r="G151" t="e">
        <f>VLOOKUP(C151,'[1]Returns 2023'!$B$11:$AV$112,47,FALSE)</f>
        <v>#N/A</v>
      </c>
      <c r="K151" s="19" t="e">
        <v>#N/A</v>
      </c>
      <c r="L151" s="19" t="e">
        <f>VLOOKUP(C151,[2]Schools!$A$8:$AK$109,37,FALSE)</f>
        <v>#N/A</v>
      </c>
      <c r="N151" s="66" t="e">
        <v>#N/A</v>
      </c>
      <c r="O151" s="68" t="e">
        <v>#N/A</v>
      </c>
      <c r="P151" s="2" t="e">
        <f>VLOOKUP(A151,'[3]2023'!$A$6:$AN$112,40,FALSE)</f>
        <v>#N/A</v>
      </c>
      <c r="Q151" s="2">
        <v>328</v>
      </c>
      <c r="S151" s="1" t="str">
        <f>VLOOKUP(Q151,[4]Sheet1!$A$4:$C$238,3,FALSE)</f>
        <v>YES</v>
      </c>
      <c r="U151" s="1" t="str">
        <f>VLOOKUP(Q151,[5]Sheet1!$A$4:$C$237,3,FALSE)</f>
        <v>YES</v>
      </c>
      <c r="V151" s="7" t="s">
        <v>700</v>
      </c>
      <c r="W151" s="2" t="e">
        <v>#N/A</v>
      </c>
      <c r="X151" s="2" t="e">
        <f>VLOOKUP(V151,'[6]CFR HEADERS'!$B$8:$HS$108,226,FALSE)</f>
        <v>#N/A</v>
      </c>
      <c r="Z151" s="7" t="str">
        <f t="shared" si="4"/>
        <v>EE328</v>
      </c>
      <c r="AA151" s="67" t="e">
        <f>VLOOKUP($Q151,'[7]VAT 2023-24'!$R$6:$AD$103,2,FALSE)</f>
        <v>#N/A</v>
      </c>
      <c r="AB151" s="67" t="e">
        <f>VLOOKUP($Q151,'[7]VAT 2023-24'!$R$6:$AD$103,3,FALSE)</f>
        <v>#N/A</v>
      </c>
      <c r="AC151" s="67" t="e">
        <f>VLOOKUP($Q151,'[7]VAT 2023-24'!$R$6:$AD$103,4,FALSE)</f>
        <v>#N/A</v>
      </c>
      <c r="AD151" s="67" t="e">
        <f>VLOOKUP($Q151,'[7]VAT 2023-24'!$R$6:$AD$103,5,FALSE)</f>
        <v>#N/A</v>
      </c>
      <c r="AE151" s="67" t="e">
        <f>VLOOKUP($Q151,'[7]VAT 2023-24'!$R$6:$AD$103,6,FALSE)</f>
        <v>#N/A</v>
      </c>
      <c r="AF151" s="67" t="e">
        <f>VLOOKUP($Q151,'[7]VAT 2023-24'!$R$6:$AD$103,7,FALSE)</f>
        <v>#N/A</v>
      </c>
      <c r="AG151" s="67" t="e">
        <f>VLOOKUP($Q151,'[7]VAT 2023-24'!$R$6:$AD$103,8,FALSE)</f>
        <v>#N/A</v>
      </c>
      <c r="AH151" s="67" t="e">
        <f>VLOOKUP($Q151,'[7]VAT 2023-24'!$R$6:$AD$103,9,FALSE)</f>
        <v>#N/A</v>
      </c>
      <c r="AI151" s="67" t="e">
        <f>VLOOKUP($Q151,'[7]VAT 2023-24'!$R$6:$AD$103,10,FALSE)</f>
        <v>#N/A</v>
      </c>
      <c r="AJ151" s="67" t="e">
        <f>VLOOKUP($Q151,'[7]VAT 2023-24'!$R$6:$AD$103,11,FALSE)</f>
        <v>#N/A</v>
      </c>
      <c r="AK151" s="67" t="e">
        <f>VLOOKUP($Q151,'[7]VAT 2023-24'!$R$6:$AD$103,12,FALSE)</f>
        <v>#N/A</v>
      </c>
      <c r="AL151" s="67" t="e">
        <f>VLOOKUP($Q151,'[7]VAT 2023-24'!$R$6:$AD$103,13,FALSE)</f>
        <v>#N/A</v>
      </c>
      <c r="AM151" s="45"/>
      <c r="AN151" s="65" t="s">
        <v>286</v>
      </c>
      <c r="AO151" s="43"/>
      <c r="AP151" s="1" t="e">
        <f>VLOOKUP(AN151,#REF!,5,FALSE)</f>
        <v>#REF!</v>
      </c>
      <c r="AQ151" s="1" t="e">
        <f>VLOOKUP(AO151,#REF!,5,FALSE)</f>
        <v>#REF!</v>
      </c>
      <c r="AR151" s="1"/>
      <c r="AS151" t="e">
        <f>VLOOKUP(Z151,'[8]List of Schools for 22.23'!$A$3:$J$62,10,FALSE)</f>
        <v>#N/A</v>
      </c>
    </row>
    <row r="152" spans="1:45" x14ac:dyDescent="0.25">
      <c r="A152" s="2">
        <v>331</v>
      </c>
      <c r="B152" s="13" t="s">
        <v>525</v>
      </c>
      <c r="C152" s="1" t="s">
        <v>288</v>
      </c>
      <c r="D152" s="1" t="s">
        <v>289</v>
      </c>
      <c r="E152" s="2">
        <v>331</v>
      </c>
      <c r="F152" t="s">
        <v>837</v>
      </c>
      <c r="G152" t="str">
        <f>VLOOKUP(C152,'[1]Returns 2023'!$B$11:$AV$112,47,FALSE)</f>
        <v>Successful</v>
      </c>
      <c r="K152" s="19" t="s">
        <v>822</v>
      </c>
      <c r="L152" s="19" t="str">
        <f>VLOOKUP(C152,[2]Schools!$A$8:$AK$109,37,FALSE)</f>
        <v>Returned</v>
      </c>
      <c r="N152" s="66" t="s">
        <v>822</v>
      </c>
      <c r="O152" s="68" t="s">
        <v>822</v>
      </c>
      <c r="P152" s="2" t="str">
        <f>VLOOKUP(A152,'[3]2023'!$A$6:$AN$112,40,FALSE)</f>
        <v>Returned</v>
      </c>
      <c r="Q152" s="2">
        <v>331</v>
      </c>
      <c r="S152" s="1" t="str">
        <f>VLOOKUP(Q152,[4]Sheet1!$A$4:$C$238,3,FALSE)</f>
        <v>YES</v>
      </c>
      <c r="U152" s="1" t="str">
        <f>VLOOKUP(Q152,[5]Sheet1!$A$4:$C$237,3,FALSE)</f>
        <v>YES</v>
      </c>
      <c r="V152" s="7" t="s">
        <v>701</v>
      </c>
      <c r="W152" s="2">
        <v>0</v>
      </c>
      <c r="X152" s="2">
        <f>VLOOKUP(V152,'[6]CFR HEADERS'!$B$8:$HS$108,226,FALSE)</f>
        <v>0</v>
      </c>
      <c r="Z152" s="7" t="str">
        <f t="shared" si="4"/>
        <v>EE331</v>
      </c>
      <c r="AA152" s="67">
        <f>VLOOKUP($Q152,'[7]VAT 2023-24'!$R$6:$AD$103,2,FALSE)</f>
        <v>1</v>
      </c>
      <c r="AB152" s="67">
        <f>VLOOKUP($Q152,'[7]VAT 2023-24'!$R$6:$AD$103,3,FALSE)</f>
        <v>1</v>
      </c>
      <c r="AC152" s="67">
        <f>VLOOKUP($Q152,'[7]VAT 2023-24'!$R$6:$AD$103,4,FALSE)</f>
        <v>1</v>
      </c>
      <c r="AD152" s="67">
        <f>VLOOKUP($Q152,'[7]VAT 2023-24'!$R$6:$AD$103,5,FALSE)</f>
        <v>1</v>
      </c>
      <c r="AE152" s="67">
        <f>VLOOKUP($Q152,'[7]VAT 2023-24'!$R$6:$AD$103,6,FALSE)</f>
        <v>1</v>
      </c>
      <c r="AF152" s="67">
        <f>VLOOKUP($Q152,'[7]VAT 2023-24'!$R$6:$AD$103,7,FALSE)</f>
        <v>1</v>
      </c>
      <c r="AG152" s="67">
        <f>VLOOKUP($Q152,'[7]VAT 2023-24'!$R$6:$AD$103,8,FALSE)</f>
        <v>1</v>
      </c>
      <c r="AH152" s="67">
        <f>VLOOKUP($Q152,'[7]VAT 2023-24'!$R$6:$AD$103,9,FALSE)</f>
        <v>1</v>
      </c>
      <c r="AI152" s="67">
        <f>VLOOKUP($Q152,'[7]VAT 2023-24'!$R$6:$AD$103,10,FALSE)</f>
        <v>1</v>
      </c>
      <c r="AJ152" s="67">
        <f>VLOOKUP($Q152,'[7]VAT 2023-24'!$R$6:$AD$103,11,FALSE)</f>
        <v>1</v>
      </c>
      <c r="AK152" s="67" t="str">
        <f>VLOOKUP($Q152,'[7]VAT 2023-24'!$R$6:$AD$103,12,FALSE)</f>
        <v/>
      </c>
      <c r="AL152" s="67" t="str">
        <f>VLOOKUP($Q152,'[7]VAT 2023-24'!$R$6:$AD$103,13,FALSE)</f>
        <v/>
      </c>
      <c r="AM152" s="45"/>
      <c r="AN152" s="65" t="s">
        <v>288</v>
      </c>
      <c r="AO152" s="43"/>
      <c r="AP152" s="1" t="e">
        <f>VLOOKUP(AN152,#REF!,5,FALSE)</f>
        <v>#REF!</v>
      </c>
      <c r="AQ152" s="1" t="e">
        <f>VLOOKUP(AO152,#REF!,5,FALSE)</f>
        <v>#REF!</v>
      </c>
      <c r="AR152" s="1"/>
      <c r="AS152" t="e">
        <f>VLOOKUP(Z152,'[8]List of Schools for 22.23'!$A$3:$J$62,10,FALSE)</f>
        <v>#N/A</v>
      </c>
    </row>
    <row r="153" spans="1:45" x14ac:dyDescent="0.25">
      <c r="A153" s="2">
        <v>332</v>
      </c>
      <c r="B153" s="13" t="s">
        <v>525</v>
      </c>
      <c r="C153" s="1" t="s">
        <v>290</v>
      </c>
      <c r="D153" s="1" t="s">
        <v>291</v>
      </c>
      <c r="E153" s="2">
        <v>332</v>
      </c>
      <c r="F153" t="s">
        <v>837</v>
      </c>
      <c r="G153" t="str">
        <f>VLOOKUP(C153,'[1]Returns 2023'!$B$11:$AV$112,47,FALSE)</f>
        <v>Successful</v>
      </c>
      <c r="K153" s="19" t="s">
        <v>822</v>
      </c>
      <c r="L153" s="19" t="str">
        <f>VLOOKUP(C153,[2]Schools!$A$8:$AK$109,37,FALSE)</f>
        <v>Returned</v>
      </c>
      <c r="N153" s="66" t="s">
        <v>822</v>
      </c>
      <c r="O153" s="68" t="s">
        <v>822</v>
      </c>
      <c r="P153" s="2" t="str">
        <f>VLOOKUP(A153,'[3]2023'!$A$6:$AN$112,40,FALSE)</f>
        <v>Returned</v>
      </c>
      <c r="Q153" s="2">
        <v>332</v>
      </c>
      <c r="S153" s="1" t="str">
        <f>VLOOKUP(Q153,[4]Sheet1!$A$4:$C$238,3,FALSE)</f>
        <v>YES</v>
      </c>
      <c r="U153" s="1" t="str">
        <f>VLOOKUP(Q153,[5]Sheet1!$A$4:$C$237,3,FALSE)</f>
        <v>YES</v>
      </c>
      <c r="V153" s="7" t="s">
        <v>702</v>
      </c>
      <c r="W153" s="2" t="s">
        <v>839</v>
      </c>
      <c r="X153" s="2">
        <f>VLOOKUP(V153,'[6]CFR HEADERS'!$B$8:$HS$108,226,FALSE)</f>
        <v>0</v>
      </c>
      <c r="Z153" s="7" t="str">
        <f t="shared" si="4"/>
        <v>EE332</v>
      </c>
      <c r="AA153" s="67">
        <f>VLOOKUP($Q153,'[7]VAT 2023-24'!$R$6:$AD$103,2,FALSE)</f>
        <v>1</v>
      </c>
      <c r="AB153" s="67">
        <f>VLOOKUP($Q153,'[7]VAT 2023-24'!$R$6:$AD$103,3,FALSE)</f>
        <v>1</v>
      </c>
      <c r="AC153" s="67">
        <f>VLOOKUP($Q153,'[7]VAT 2023-24'!$R$6:$AD$103,4,FALSE)</f>
        <v>1</v>
      </c>
      <c r="AD153" s="67">
        <f>VLOOKUP($Q153,'[7]VAT 2023-24'!$R$6:$AD$103,5,FALSE)</f>
        <v>1</v>
      </c>
      <c r="AE153" s="67">
        <f>VLOOKUP($Q153,'[7]VAT 2023-24'!$R$6:$AD$103,6,FALSE)</f>
        <v>1</v>
      </c>
      <c r="AF153" s="67">
        <f>VLOOKUP($Q153,'[7]VAT 2023-24'!$R$6:$AD$103,7,FALSE)</f>
        <v>1</v>
      </c>
      <c r="AG153" s="67">
        <f>VLOOKUP($Q153,'[7]VAT 2023-24'!$R$6:$AD$103,8,FALSE)</f>
        <v>1</v>
      </c>
      <c r="AH153" s="67">
        <f>VLOOKUP($Q153,'[7]VAT 2023-24'!$R$6:$AD$103,9,FALSE)</f>
        <v>1</v>
      </c>
      <c r="AI153" s="67">
        <f>VLOOKUP($Q153,'[7]VAT 2023-24'!$R$6:$AD$103,10,FALSE)</f>
        <v>1</v>
      </c>
      <c r="AJ153" s="67" t="str">
        <f>VLOOKUP($Q153,'[7]VAT 2023-24'!$R$6:$AD$103,11,FALSE)</f>
        <v/>
      </c>
      <c r="AK153" s="67" t="str">
        <f>VLOOKUP($Q153,'[7]VAT 2023-24'!$R$6:$AD$103,12,FALSE)</f>
        <v/>
      </c>
      <c r="AL153" s="67" t="str">
        <f>VLOOKUP($Q153,'[7]VAT 2023-24'!$R$6:$AD$103,13,FALSE)</f>
        <v/>
      </c>
      <c r="AM153" s="45"/>
      <c r="AN153" s="65" t="s">
        <v>290</v>
      </c>
      <c r="AO153" s="43"/>
      <c r="AP153" s="1" t="e">
        <f>VLOOKUP(AN153,#REF!,5,FALSE)</f>
        <v>#REF!</v>
      </c>
      <c r="AQ153" s="1" t="e">
        <f>VLOOKUP(AO153,#REF!,5,FALSE)</f>
        <v>#REF!</v>
      </c>
      <c r="AR153" s="1"/>
      <c r="AS153" t="str">
        <f>VLOOKUP(Z153,'[8]List of Schools for 22.23'!$A$3:$J$62,10,FALSE)</f>
        <v>YES</v>
      </c>
    </row>
    <row r="154" spans="1:45" x14ac:dyDescent="0.25">
      <c r="A154" s="2">
        <v>333</v>
      </c>
      <c r="B154" s="13" t="s">
        <v>525</v>
      </c>
      <c r="C154" s="1" t="s">
        <v>292</v>
      </c>
      <c r="D154" s="1" t="s">
        <v>293</v>
      </c>
      <c r="E154" s="2">
        <v>333</v>
      </c>
      <c r="F154" t="s">
        <v>837</v>
      </c>
      <c r="G154" t="str">
        <f>VLOOKUP(C154,'[1]Returns 2023'!$B$11:$AV$112,47,FALSE)</f>
        <v>Successful</v>
      </c>
      <c r="K154" s="19" t="s">
        <v>822</v>
      </c>
      <c r="L154" s="19" t="str">
        <f>VLOOKUP(C154,[2]Schools!$A$8:$AK$109,37,FALSE)</f>
        <v>Returned</v>
      </c>
      <c r="N154" s="66">
        <v>0</v>
      </c>
      <c r="O154" s="68" t="s">
        <v>822</v>
      </c>
      <c r="P154" s="2" t="str">
        <f>VLOOKUP(A154,'[3]2023'!$A$6:$AN$112,40,FALSE)</f>
        <v>Returned</v>
      </c>
      <c r="Q154" s="2">
        <v>333</v>
      </c>
      <c r="S154" s="1" t="str">
        <f>VLOOKUP(Q154,[4]Sheet1!$A$4:$C$238,3,FALSE)</f>
        <v>YES</v>
      </c>
      <c r="U154" s="1" t="str">
        <f>VLOOKUP(Q154,[5]Sheet1!$A$4:$C$237,3,FALSE)</f>
        <v>YES</v>
      </c>
      <c r="V154" s="7" t="s">
        <v>703</v>
      </c>
      <c r="W154" s="2" t="s">
        <v>839</v>
      </c>
      <c r="X154" s="2">
        <f>VLOOKUP(V154,'[6]CFR HEADERS'!$B$8:$HS$108,226,FALSE)</f>
        <v>0</v>
      </c>
      <c r="Z154" s="7" t="str">
        <f t="shared" si="4"/>
        <v>EE333</v>
      </c>
      <c r="AA154" s="67">
        <f>VLOOKUP($Q154,'[7]VAT 2023-24'!$R$6:$AD$103,2,FALSE)</f>
        <v>1</v>
      </c>
      <c r="AB154" s="67">
        <f>VLOOKUP($Q154,'[7]VAT 2023-24'!$R$6:$AD$103,3,FALSE)</f>
        <v>1</v>
      </c>
      <c r="AC154" s="67">
        <f>VLOOKUP($Q154,'[7]VAT 2023-24'!$R$6:$AD$103,4,FALSE)</f>
        <v>1</v>
      </c>
      <c r="AD154" s="67">
        <f>VLOOKUP($Q154,'[7]VAT 2023-24'!$R$6:$AD$103,5,FALSE)</f>
        <v>1</v>
      </c>
      <c r="AE154" s="67">
        <f>VLOOKUP($Q154,'[7]VAT 2023-24'!$R$6:$AD$103,6,FALSE)</f>
        <v>1</v>
      </c>
      <c r="AF154" s="67">
        <f>VLOOKUP($Q154,'[7]VAT 2023-24'!$R$6:$AD$103,7,FALSE)</f>
        <v>1</v>
      </c>
      <c r="AG154" s="67">
        <f>VLOOKUP($Q154,'[7]VAT 2023-24'!$R$6:$AD$103,8,FALSE)</f>
        <v>1</v>
      </c>
      <c r="AH154" s="67">
        <f>VLOOKUP($Q154,'[7]VAT 2023-24'!$R$6:$AD$103,9,FALSE)</f>
        <v>1</v>
      </c>
      <c r="AI154" s="67">
        <f>VLOOKUP($Q154,'[7]VAT 2023-24'!$R$6:$AD$103,10,FALSE)</f>
        <v>1</v>
      </c>
      <c r="AJ154" s="67">
        <f>VLOOKUP($Q154,'[7]VAT 2023-24'!$R$6:$AD$103,11,FALSE)</f>
        <v>1</v>
      </c>
      <c r="AK154" s="67" t="str">
        <f>VLOOKUP($Q154,'[7]VAT 2023-24'!$R$6:$AD$103,12,FALSE)</f>
        <v/>
      </c>
      <c r="AL154" s="67" t="str">
        <f>VLOOKUP($Q154,'[7]VAT 2023-24'!$R$6:$AD$103,13,FALSE)</f>
        <v/>
      </c>
      <c r="AM154" s="45"/>
      <c r="AN154" s="65" t="s">
        <v>292</v>
      </c>
      <c r="AO154" s="43"/>
      <c r="AP154" s="1" t="e">
        <f>VLOOKUP(AN154,#REF!,5,FALSE)</f>
        <v>#REF!</v>
      </c>
      <c r="AQ154" s="1" t="e">
        <f>VLOOKUP(AO154,#REF!,5,FALSE)</f>
        <v>#REF!</v>
      </c>
      <c r="AR154" s="1"/>
      <c r="AS154" t="str">
        <f>VLOOKUP(Z154,'[8]List of Schools for 22.23'!$A$3:$J$62,10,FALSE)</f>
        <v>YES</v>
      </c>
    </row>
    <row r="155" spans="1:45" x14ac:dyDescent="0.25">
      <c r="A155" s="2">
        <v>337</v>
      </c>
      <c r="B155" s="13" t="s">
        <v>525</v>
      </c>
      <c r="C155" s="1" t="s">
        <v>294</v>
      </c>
      <c r="D155" s="1" t="s">
        <v>295</v>
      </c>
      <c r="E155" s="2">
        <v>337</v>
      </c>
      <c r="F155" t="s">
        <v>837</v>
      </c>
      <c r="G155" t="str">
        <f>VLOOKUP(C155,'[1]Returns 2023'!$B$11:$AV$112,47,FALSE)</f>
        <v>Successful</v>
      </c>
      <c r="K155" s="19" t="s">
        <v>822</v>
      </c>
      <c r="L155" s="19" t="str">
        <f>VLOOKUP(C155,[2]Schools!$A$8:$AK$109,37,FALSE)</f>
        <v>Returned</v>
      </c>
      <c r="N155" s="66" t="s">
        <v>822</v>
      </c>
      <c r="O155" s="68" t="s">
        <v>822</v>
      </c>
      <c r="P155" s="2" t="str">
        <f>VLOOKUP(A155,'[3]2023'!$A$6:$AN$112,40,FALSE)</f>
        <v>Returned</v>
      </c>
      <c r="Q155" s="2">
        <v>337</v>
      </c>
      <c r="S155" s="1" t="str">
        <f>VLOOKUP(Q155,[4]Sheet1!$A$4:$C$238,3,FALSE)</f>
        <v>YES</v>
      </c>
      <c r="U155" s="1">
        <f>VLOOKUP(Q155,[5]Sheet1!$A$4:$C$237,3,FALSE)</f>
        <v>0</v>
      </c>
      <c r="V155" s="7" t="s">
        <v>704</v>
      </c>
      <c r="W155" s="2" t="s">
        <v>839</v>
      </c>
      <c r="X155" s="2">
        <f>VLOOKUP(V155,'[6]CFR HEADERS'!$B$8:$HS$108,226,FALSE)</f>
        <v>0</v>
      </c>
      <c r="Z155" s="7" t="str">
        <f t="shared" si="4"/>
        <v>EE337</v>
      </c>
      <c r="AA155" s="67">
        <f>VLOOKUP($Q155,'[7]VAT 2023-24'!$R$6:$AD$103,2,FALSE)</f>
        <v>1</v>
      </c>
      <c r="AB155" s="67">
        <f>VLOOKUP($Q155,'[7]VAT 2023-24'!$R$6:$AD$103,3,FALSE)</f>
        <v>1</v>
      </c>
      <c r="AC155" s="67">
        <f>VLOOKUP($Q155,'[7]VAT 2023-24'!$R$6:$AD$103,4,FALSE)</f>
        <v>1</v>
      </c>
      <c r="AD155" s="67">
        <f>VLOOKUP($Q155,'[7]VAT 2023-24'!$R$6:$AD$103,5,FALSE)</f>
        <v>1</v>
      </c>
      <c r="AE155" s="67">
        <f>VLOOKUP($Q155,'[7]VAT 2023-24'!$R$6:$AD$103,6,FALSE)</f>
        <v>1</v>
      </c>
      <c r="AF155" s="67">
        <f>VLOOKUP($Q155,'[7]VAT 2023-24'!$R$6:$AD$103,7,FALSE)</f>
        <v>1</v>
      </c>
      <c r="AG155" s="67">
        <f>VLOOKUP($Q155,'[7]VAT 2023-24'!$R$6:$AD$103,8,FALSE)</f>
        <v>1</v>
      </c>
      <c r="AH155" s="67">
        <f>VLOOKUP($Q155,'[7]VAT 2023-24'!$R$6:$AD$103,9,FALSE)</f>
        <v>1</v>
      </c>
      <c r="AI155" s="67">
        <f>VLOOKUP($Q155,'[7]VAT 2023-24'!$R$6:$AD$103,10,FALSE)</f>
        <v>1</v>
      </c>
      <c r="AJ155" s="67">
        <f>VLOOKUP($Q155,'[7]VAT 2023-24'!$R$6:$AD$103,11,FALSE)</f>
        <v>1</v>
      </c>
      <c r="AK155" s="67" t="str">
        <f>VLOOKUP($Q155,'[7]VAT 2023-24'!$R$6:$AD$103,12,FALSE)</f>
        <v/>
      </c>
      <c r="AL155" s="67" t="str">
        <f>VLOOKUP($Q155,'[7]VAT 2023-24'!$R$6:$AD$103,13,FALSE)</f>
        <v/>
      </c>
      <c r="AM155" s="45"/>
      <c r="AN155" s="65" t="s">
        <v>294</v>
      </c>
      <c r="AO155" s="43"/>
      <c r="AP155" s="1" t="e">
        <f>VLOOKUP(AN155,#REF!,5,FALSE)</f>
        <v>#REF!</v>
      </c>
      <c r="AQ155" s="1" t="e">
        <f>VLOOKUP(AO155,#REF!,5,FALSE)</f>
        <v>#REF!</v>
      </c>
      <c r="AR155" s="1"/>
      <c r="AS155" t="str">
        <f>VLOOKUP(Z155,'[8]List of Schools for 22.23'!$A$3:$J$62,10,FALSE)</f>
        <v>YES</v>
      </c>
    </row>
    <row r="156" spans="1:45" x14ac:dyDescent="0.25">
      <c r="A156" s="2">
        <v>338</v>
      </c>
      <c r="B156" s="13" t="s">
        <v>525</v>
      </c>
      <c r="C156" s="1" t="s">
        <v>296</v>
      </c>
      <c r="D156" s="1" t="s">
        <v>297</v>
      </c>
      <c r="E156" s="2">
        <v>338</v>
      </c>
      <c r="F156" t="s">
        <v>837</v>
      </c>
      <c r="G156" t="str">
        <f>VLOOKUP(C156,'[1]Returns 2023'!$B$11:$AV$112,47,FALSE)</f>
        <v>Successful</v>
      </c>
      <c r="K156" s="19" t="s">
        <v>822</v>
      </c>
      <c r="L156" s="19" t="str">
        <f>VLOOKUP(C156,[2]Schools!$A$8:$AK$109,37,FALSE)</f>
        <v>Returned</v>
      </c>
      <c r="N156" s="66">
        <v>0</v>
      </c>
      <c r="O156" s="68" t="s">
        <v>822</v>
      </c>
      <c r="P156" s="2" t="str">
        <f>VLOOKUP(A156,'[3]2023'!$A$6:$AN$112,40,FALSE)</f>
        <v>Returned</v>
      </c>
      <c r="Q156" s="2">
        <v>338</v>
      </c>
      <c r="S156" s="1" t="str">
        <f>VLOOKUP(Q156,[4]Sheet1!$A$4:$C$238,3,FALSE)</f>
        <v>YES</v>
      </c>
      <c r="U156" s="1" t="str">
        <f>VLOOKUP(Q156,[5]Sheet1!$A$4:$C$237,3,FALSE)</f>
        <v>YES</v>
      </c>
      <c r="V156" s="7" t="s">
        <v>705</v>
      </c>
      <c r="W156" s="2" t="e">
        <v>#N/A</v>
      </c>
      <c r="X156" s="2" t="e">
        <f>VLOOKUP(V156,'[6]CFR HEADERS'!$B$8:$HS$108,226,FALSE)</f>
        <v>#N/A</v>
      </c>
      <c r="Z156" s="7" t="str">
        <f t="shared" si="4"/>
        <v>EE338</v>
      </c>
      <c r="AA156" s="67" t="e">
        <f>VLOOKUP($Q156,'[7]VAT 2023-24'!$R$6:$AD$103,2,FALSE)</f>
        <v>#N/A</v>
      </c>
      <c r="AB156" s="67" t="e">
        <f>VLOOKUP($Q156,'[7]VAT 2023-24'!$R$6:$AD$103,3,FALSE)</f>
        <v>#N/A</v>
      </c>
      <c r="AC156" s="67" t="e">
        <f>VLOOKUP($Q156,'[7]VAT 2023-24'!$R$6:$AD$103,4,FALSE)</f>
        <v>#N/A</v>
      </c>
      <c r="AD156" s="67" t="e">
        <f>VLOOKUP($Q156,'[7]VAT 2023-24'!$R$6:$AD$103,5,FALSE)</f>
        <v>#N/A</v>
      </c>
      <c r="AE156" s="67" t="e">
        <f>VLOOKUP($Q156,'[7]VAT 2023-24'!$R$6:$AD$103,6,FALSE)</f>
        <v>#N/A</v>
      </c>
      <c r="AF156" s="67" t="e">
        <f>VLOOKUP($Q156,'[7]VAT 2023-24'!$R$6:$AD$103,7,FALSE)</f>
        <v>#N/A</v>
      </c>
      <c r="AG156" s="67" t="e">
        <f>VLOOKUP($Q156,'[7]VAT 2023-24'!$R$6:$AD$103,8,FALSE)</f>
        <v>#N/A</v>
      </c>
      <c r="AH156" s="67" t="e">
        <f>VLOOKUP($Q156,'[7]VAT 2023-24'!$R$6:$AD$103,9,FALSE)</f>
        <v>#N/A</v>
      </c>
      <c r="AI156" s="67" t="e">
        <f>VLOOKUP($Q156,'[7]VAT 2023-24'!$R$6:$AD$103,10,FALSE)</f>
        <v>#N/A</v>
      </c>
      <c r="AJ156" s="67" t="e">
        <f>VLOOKUP($Q156,'[7]VAT 2023-24'!$R$6:$AD$103,11,FALSE)</f>
        <v>#N/A</v>
      </c>
      <c r="AK156" s="67" t="e">
        <f>VLOOKUP($Q156,'[7]VAT 2023-24'!$R$6:$AD$103,12,FALSE)</f>
        <v>#N/A</v>
      </c>
      <c r="AL156" s="67" t="e">
        <f>VLOOKUP($Q156,'[7]VAT 2023-24'!$R$6:$AD$103,13,FALSE)</f>
        <v>#N/A</v>
      </c>
      <c r="AM156" s="45"/>
      <c r="AN156" s="65" t="s">
        <v>296</v>
      </c>
      <c r="AO156" s="43"/>
      <c r="AP156" s="1" t="e">
        <f>VLOOKUP(AN156,#REF!,5,FALSE)</f>
        <v>#REF!</v>
      </c>
      <c r="AQ156" s="1" t="e">
        <f>VLOOKUP(AO156,#REF!,5,FALSE)</f>
        <v>#REF!</v>
      </c>
      <c r="AR156" s="1"/>
      <c r="AS156" t="e">
        <f>VLOOKUP(Z156,'[8]List of Schools for 22.23'!$A$3:$J$62,10,FALSE)</f>
        <v>#N/A</v>
      </c>
    </row>
    <row r="157" spans="1:45" x14ac:dyDescent="0.25">
      <c r="A157" s="2">
        <v>339</v>
      </c>
      <c r="B157" s="13" t="s">
        <v>525</v>
      </c>
      <c r="C157" s="1" t="s">
        <v>298</v>
      </c>
      <c r="D157" s="1" t="s">
        <v>299</v>
      </c>
      <c r="E157" s="2">
        <v>339</v>
      </c>
      <c r="F157" t="s">
        <v>837</v>
      </c>
      <c r="G157" t="str">
        <f>VLOOKUP(C157,'[1]Returns 2023'!$B$11:$AV$112,47,FALSE)</f>
        <v>Successful</v>
      </c>
      <c r="K157" s="19" t="s">
        <v>822</v>
      </c>
      <c r="L157" s="19" t="str">
        <f>VLOOKUP(C157,[2]Schools!$A$8:$AK$109,37,FALSE)</f>
        <v>Returned</v>
      </c>
      <c r="N157" s="66" t="s">
        <v>822</v>
      </c>
      <c r="O157" s="68" t="s">
        <v>822</v>
      </c>
      <c r="P157" s="2" t="str">
        <f>VLOOKUP(A157,'[3]2023'!$A$6:$AN$112,40,FALSE)</f>
        <v>Returned</v>
      </c>
      <c r="Q157" s="2">
        <v>339</v>
      </c>
      <c r="S157" s="1" t="str">
        <f>VLOOKUP(Q157,[4]Sheet1!$A$4:$C$238,3,FALSE)</f>
        <v>YES</v>
      </c>
      <c r="U157" s="1" t="str">
        <f>VLOOKUP(Q157,[5]Sheet1!$A$4:$C$237,3,FALSE)</f>
        <v>YES</v>
      </c>
      <c r="V157" s="7" t="s">
        <v>706</v>
      </c>
      <c r="W157" s="2">
        <v>0</v>
      </c>
      <c r="X157" s="2">
        <f>VLOOKUP(V157,'[6]CFR HEADERS'!$B$8:$HS$108,226,FALSE)</f>
        <v>0</v>
      </c>
      <c r="Z157" s="7" t="str">
        <f t="shared" si="4"/>
        <v>EE339</v>
      </c>
      <c r="AA157" s="67">
        <f>VLOOKUP($Q157,'[7]VAT 2023-24'!$R$6:$AD$103,2,FALSE)</f>
        <v>1</v>
      </c>
      <c r="AB157" s="67">
        <f>VLOOKUP($Q157,'[7]VAT 2023-24'!$R$6:$AD$103,3,FALSE)</f>
        <v>1</v>
      </c>
      <c r="AC157" s="67">
        <f>VLOOKUP($Q157,'[7]VAT 2023-24'!$R$6:$AD$103,4,FALSE)</f>
        <v>1</v>
      </c>
      <c r="AD157" s="67">
        <f>VLOOKUP($Q157,'[7]VAT 2023-24'!$R$6:$AD$103,5,FALSE)</f>
        <v>1</v>
      </c>
      <c r="AE157" s="67">
        <f>VLOOKUP($Q157,'[7]VAT 2023-24'!$R$6:$AD$103,6,FALSE)</f>
        <v>1</v>
      </c>
      <c r="AF157" s="67">
        <f>VLOOKUP($Q157,'[7]VAT 2023-24'!$R$6:$AD$103,7,FALSE)</f>
        <v>1</v>
      </c>
      <c r="AG157" s="67">
        <f>VLOOKUP($Q157,'[7]VAT 2023-24'!$R$6:$AD$103,8,FALSE)</f>
        <v>1</v>
      </c>
      <c r="AH157" s="67">
        <f>VLOOKUP($Q157,'[7]VAT 2023-24'!$R$6:$AD$103,9,FALSE)</f>
        <v>1</v>
      </c>
      <c r="AI157" s="67">
        <f>VLOOKUP($Q157,'[7]VAT 2023-24'!$R$6:$AD$103,10,FALSE)</f>
        <v>1</v>
      </c>
      <c r="AJ157" s="67">
        <f>VLOOKUP($Q157,'[7]VAT 2023-24'!$R$6:$AD$103,11,FALSE)</f>
        <v>1</v>
      </c>
      <c r="AK157" s="67" t="str">
        <f>VLOOKUP($Q157,'[7]VAT 2023-24'!$R$6:$AD$103,12,FALSE)</f>
        <v/>
      </c>
      <c r="AL157" s="67" t="str">
        <f>VLOOKUP($Q157,'[7]VAT 2023-24'!$R$6:$AD$103,13,FALSE)</f>
        <v/>
      </c>
      <c r="AM157" s="45"/>
      <c r="AN157" s="65" t="s">
        <v>298</v>
      </c>
      <c r="AO157" s="43"/>
      <c r="AP157" s="1" t="e">
        <f>VLOOKUP(AN157,#REF!,5,FALSE)</f>
        <v>#REF!</v>
      </c>
      <c r="AQ157" s="1" t="e">
        <f>VLOOKUP(AO157,#REF!,5,FALSE)</f>
        <v>#REF!</v>
      </c>
      <c r="AR157" s="1"/>
      <c r="AS157" t="e">
        <f>VLOOKUP(Z157,'[8]List of Schools for 22.23'!$A$3:$J$62,10,FALSE)</f>
        <v>#N/A</v>
      </c>
    </row>
    <row r="158" spans="1:45" x14ac:dyDescent="0.25">
      <c r="A158" s="2">
        <v>341</v>
      </c>
      <c r="B158" s="13" t="s">
        <v>525</v>
      </c>
      <c r="C158" s="1" t="s">
        <v>300</v>
      </c>
      <c r="D158" s="1" t="s">
        <v>301</v>
      </c>
      <c r="E158" s="2">
        <v>341</v>
      </c>
      <c r="F158" t="s">
        <v>837</v>
      </c>
      <c r="G158" t="str">
        <f>VLOOKUP(C158,'[1]Returns 2023'!$B$11:$AV$112,47,FALSE)</f>
        <v>Successful</v>
      </c>
      <c r="K158" s="19" t="s">
        <v>822</v>
      </c>
      <c r="L158" s="19" t="str">
        <f>VLOOKUP(C158,[2]Schools!$A$8:$AK$109,37,FALSE)</f>
        <v>Returned</v>
      </c>
      <c r="N158" s="66" t="s">
        <v>822</v>
      </c>
      <c r="O158" s="68" t="s">
        <v>822</v>
      </c>
      <c r="P158" s="2" t="str">
        <f>VLOOKUP(A158,'[3]2023'!$A$6:$AN$112,40,FALSE)</f>
        <v>Returned</v>
      </c>
      <c r="Q158" s="2">
        <v>341</v>
      </c>
      <c r="S158" s="1" t="str">
        <f>VLOOKUP(Q158,[4]Sheet1!$A$4:$C$238,3,FALSE)</f>
        <v>YES</v>
      </c>
      <c r="U158" s="1">
        <f>VLOOKUP(Q158,[5]Sheet1!$A$4:$C$237,3,FALSE)</f>
        <v>0</v>
      </c>
      <c r="V158" s="7" t="s">
        <v>707</v>
      </c>
      <c r="W158" s="2">
        <v>0</v>
      </c>
      <c r="X158" s="2">
        <f>VLOOKUP(V158,'[6]CFR HEADERS'!$B$8:$HS$108,226,FALSE)</f>
        <v>0</v>
      </c>
      <c r="Z158" s="7" t="str">
        <f t="shared" si="4"/>
        <v>EE341</v>
      </c>
      <c r="AA158" s="67">
        <f>VLOOKUP($Q158,'[7]VAT 2023-24'!$R$6:$AD$103,2,FALSE)</f>
        <v>1</v>
      </c>
      <c r="AB158" s="67">
        <f>VLOOKUP($Q158,'[7]VAT 2023-24'!$R$6:$AD$103,3,FALSE)</f>
        <v>1</v>
      </c>
      <c r="AC158" s="67">
        <f>VLOOKUP($Q158,'[7]VAT 2023-24'!$R$6:$AD$103,4,FALSE)</f>
        <v>1</v>
      </c>
      <c r="AD158" s="67">
        <f>VLOOKUP($Q158,'[7]VAT 2023-24'!$R$6:$AD$103,5,FALSE)</f>
        <v>1</v>
      </c>
      <c r="AE158" s="67">
        <f>VLOOKUP($Q158,'[7]VAT 2023-24'!$R$6:$AD$103,6,FALSE)</f>
        <v>1</v>
      </c>
      <c r="AF158" s="67">
        <f>VLOOKUP($Q158,'[7]VAT 2023-24'!$R$6:$AD$103,7,FALSE)</f>
        <v>1</v>
      </c>
      <c r="AG158" s="67">
        <f>VLOOKUP($Q158,'[7]VAT 2023-24'!$R$6:$AD$103,8,FALSE)</f>
        <v>1</v>
      </c>
      <c r="AH158" s="67">
        <f>VLOOKUP($Q158,'[7]VAT 2023-24'!$R$6:$AD$103,9,FALSE)</f>
        <v>1</v>
      </c>
      <c r="AI158" s="67">
        <f>VLOOKUP($Q158,'[7]VAT 2023-24'!$R$6:$AD$103,10,FALSE)</f>
        <v>1</v>
      </c>
      <c r="AJ158" s="67">
        <f>VLOOKUP($Q158,'[7]VAT 2023-24'!$R$6:$AD$103,11,FALSE)</f>
        <v>1</v>
      </c>
      <c r="AK158" s="67" t="str">
        <f>VLOOKUP($Q158,'[7]VAT 2023-24'!$R$6:$AD$103,12,FALSE)</f>
        <v/>
      </c>
      <c r="AL158" s="67" t="str">
        <f>VLOOKUP($Q158,'[7]VAT 2023-24'!$R$6:$AD$103,13,FALSE)</f>
        <v/>
      </c>
      <c r="AM158" s="45"/>
      <c r="AN158" s="65" t="s">
        <v>300</v>
      </c>
      <c r="AO158" s="43"/>
      <c r="AP158" s="1" t="e">
        <f>VLOOKUP(AN158,#REF!,5,FALSE)</f>
        <v>#REF!</v>
      </c>
      <c r="AQ158" s="1" t="e">
        <f>VLOOKUP(AO158,#REF!,5,FALSE)</f>
        <v>#REF!</v>
      </c>
      <c r="AR158" s="1"/>
      <c r="AS158" t="e">
        <f>VLOOKUP(Z158,'[8]List of Schools for 22.23'!$A$3:$J$62,10,FALSE)</f>
        <v>#N/A</v>
      </c>
    </row>
    <row r="159" spans="1:45" x14ac:dyDescent="0.25">
      <c r="A159" s="2">
        <v>342</v>
      </c>
      <c r="B159" s="13" t="s">
        <v>525</v>
      </c>
      <c r="C159" s="1" t="s">
        <v>302</v>
      </c>
      <c r="D159" s="1" t="s">
        <v>303</v>
      </c>
      <c r="E159" s="2">
        <v>342</v>
      </c>
      <c r="F159" t="s">
        <v>837</v>
      </c>
      <c r="G159" t="str">
        <f>VLOOKUP(C159,'[1]Returns 2023'!$B$11:$AV$112,47,FALSE)</f>
        <v>Successful</v>
      </c>
      <c r="K159" s="19" t="s">
        <v>822</v>
      </c>
      <c r="L159" s="19" t="str">
        <f>VLOOKUP(C159,[2]Schools!$A$8:$AK$109,37,FALSE)</f>
        <v>Returned</v>
      </c>
      <c r="N159" s="66" t="s">
        <v>822</v>
      </c>
      <c r="O159" s="68" t="s">
        <v>822</v>
      </c>
      <c r="P159" s="2" t="str">
        <f>VLOOKUP(A159,'[3]2023'!$A$6:$AN$112,40,FALSE)</f>
        <v>Returned</v>
      </c>
      <c r="Q159" s="2">
        <v>342</v>
      </c>
      <c r="S159" s="1" t="str">
        <f>VLOOKUP(Q159,[4]Sheet1!$A$4:$C$238,3,FALSE)</f>
        <v>YES</v>
      </c>
      <c r="U159" s="1">
        <f>VLOOKUP(Q159,[5]Sheet1!$A$4:$C$237,3,FALSE)</f>
        <v>0</v>
      </c>
      <c r="V159" s="7" t="s">
        <v>708</v>
      </c>
      <c r="W159" s="2">
        <v>0</v>
      </c>
      <c r="X159" s="2">
        <f>VLOOKUP(V159,'[6]CFR HEADERS'!$B$8:$HS$108,226,FALSE)</f>
        <v>0</v>
      </c>
      <c r="Z159" s="7" t="str">
        <f t="shared" si="4"/>
        <v>EE342</v>
      </c>
      <c r="AA159" s="67">
        <f>VLOOKUP($Q159,'[7]VAT 2023-24'!$R$6:$AD$103,2,FALSE)</f>
        <v>1</v>
      </c>
      <c r="AB159" s="67">
        <f>VLOOKUP($Q159,'[7]VAT 2023-24'!$R$6:$AD$103,3,FALSE)</f>
        <v>1</v>
      </c>
      <c r="AC159" s="67">
        <f>VLOOKUP($Q159,'[7]VAT 2023-24'!$R$6:$AD$103,4,FALSE)</f>
        <v>1</v>
      </c>
      <c r="AD159" s="67">
        <f>VLOOKUP($Q159,'[7]VAT 2023-24'!$R$6:$AD$103,5,FALSE)</f>
        <v>1</v>
      </c>
      <c r="AE159" s="67">
        <f>VLOOKUP($Q159,'[7]VAT 2023-24'!$R$6:$AD$103,6,FALSE)</f>
        <v>1</v>
      </c>
      <c r="AF159" s="67">
        <f>VLOOKUP($Q159,'[7]VAT 2023-24'!$R$6:$AD$103,7,FALSE)</f>
        <v>1</v>
      </c>
      <c r="AG159" s="67">
        <f>VLOOKUP($Q159,'[7]VAT 2023-24'!$R$6:$AD$103,8,FALSE)</f>
        <v>1</v>
      </c>
      <c r="AH159" s="67">
        <f>VLOOKUP($Q159,'[7]VAT 2023-24'!$R$6:$AD$103,9,FALSE)</f>
        <v>1</v>
      </c>
      <c r="AI159" s="67">
        <f>VLOOKUP($Q159,'[7]VAT 2023-24'!$R$6:$AD$103,10,FALSE)</f>
        <v>1</v>
      </c>
      <c r="AJ159" s="67" t="str">
        <f>VLOOKUP($Q159,'[7]VAT 2023-24'!$R$6:$AD$103,11,FALSE)</f>
        <v/>
      </c>
      <c r="AK159" s="67" t="str">
        <f>VLOOKUP($Q159,'[7]VAT 2023-24'!$R$6:$AD$103,12,FALSE)</f>
        <v/>
      </c>
      <c r="AL159" s="67" t="str">
        <f>VLOOKUP($Q159,'[7]VAT 2023-24'!$R$6:$AD$103,13,FALSE)</f>
        <v/>
      </c>
      <c r="AM159" s="45"/>
      <c r="AN159" s="65" t="s">
        <v>302</v>
      </c>
      <c r="AO159" s="43"/>
      <c r="AP159" s="1" t="e">
        <f>VLOOKUP(AN159,#REF!,5,FALSE)</f>
        <v>#REF!</v>
      </c>
      <c r="AQ159" s="1" t="e">
        <f>VLOOKUP(AO159,#REF!,5,FALSE)</f>
        <v>#REF!</v>
      </c>
      <c r="AR159" s="1"/>
      <c r="AS159" t="str">
        <f>VLOOKUP(Z159,'[8]List of Schools for 22.23'!$A$3:$J$62,10,FALSE)</f>
        <v>YES</v>
      </c>
    </row>
    <row r="160" spans="1:45" x14ac:dyDescent="0.25">
      <c r="A160" s="2">
        <v>343</v>
      </c>
      <c r="B160" s="13" t="s">
        <v>525</v>
      </c>
      <c r="C160" s="1" t="s">
        <v>304</v>
      </c>
      <c r="D160" s="1" t="s">
        <v>305</v>
      </c>
      <c r="E160" s="2">
        <v>343</v>
      </c>
      <c r="F160" t="s">
        <v>837</v>
      </c>
      <c r="G160" t="str">
        <f>VLOOKUP(C160,'[1]Returns 2023'!$B$11:$AV$112,47,FALSE)</f>
        <v>Successful</v>
      </c>
      <c r="K160" s="19">
        <v>0</v>
      </c>
      <c r="L160" s="19">
        <f>VLOOKUP(C160,[2]Schools!$A$8:$AK$109,37,FALSE)</f>
        <v>0</v>
      </c>
      <c r="N160" s="66" t="s">
        <v>822</v>
      </c>
      <c r="O160" s="68" t="s">
        <v>822</v>
      </c>
      <c r="P160" s="2" t="str">
        <f>VLOOKUP(A160,'[3]2023'!$A$6:$AN$112,40,FALSE)</f>
        <v>Returned</v>
      </c>
      <c r="Q160" s="2">
        <v>343</v>
      </c>
      <c r="S160" s="1" t="str">
        <f>VLOOKUP(Q160,[4]Sheet1!$A$4:$C$238,3,FALSE)</f>
        <v>YES</v>
      </c>
      <c r="U160" s="1" t="str">
        <f>VLOOKUP(Q160,[5]Sheet1!$A$4:$C$237,3,FALSE)</f>
        <v>YES</v>
      </c>
      <c r="V160" s="7" t="s">
        <v>709</v>
      </c>
      <c r="W160" s="2">
        <v>0</v>
      </c>
      <c r="X160" s="2">
        <f>VLOOKUP(V160,'[6]CFR HEADERS'!$B$8:$HS$108,226,FALSE)</f>
        <v>0</v>
      </c>
      <c r="Z160" s="7" t="str">
        <f t="shared" si="4"/>
        <v>EE343</v>
      </c>
      <c r="AA160" s="67">
        <f>VLOOKUP($Q160,'[7]VAT 2023-24'!$R$6:$AD$103,2,FALSE)</f>
        <v>1</v>
      </c>
      <c r="AB160" s="67">
        <f>VLOOKUP($Q160,'[7]VAT 2023-24'!$R$6:$AD$103,3,FALSE)</f>
        <v>1</v>
      </c>
      <c r="AC160" s="67">
        <f>VLOOKUP($Q160,'[7]VAT 2023-24'!$R$6:$AD$103,4,FALSE)</f>
        <v>1</v>
      </c>
      <c r="AD160" s="67">
        <f>VLOOKUP($Q160,'[7]VAT 2023-24'!$R$6:$AD$103,5,FALSE)</f>
        <v>1</v>
      </c>
      <c r="AE160" s="67">
        <f>VLOOKUP($Q160,'[7]VAT 2023-24'!$R$6:$AD$103,6,FALSE)</f>
        <v>1</v>
      </c>
      <c r="AF160" s="67">
        <f>VLOOKUP($Q160,'[7]VAT 2023-24'!$R$6:$AD$103,7,FALSE)</f>
        <v>1</v>
      </c>
      <c r="AG160" s="67">
        <f>VLOOKUP($Q160,'[7]VAT 2023-24'!$R$6:$AD$103,8,FALSE)</f>
        <v>1</v>
      </c>
      <c r="AH160" s="67">
        <f>VLOOKUP($Q160,'[7]VAT 2023-24'!$R$6:$AD$103,9,FALSE)</f>
        <v>1</v>
      </c>
      <c r="AI160" s="67">
        <f>VLOOKUP($Q160,'[7]VAT 2023-24'!$R$6:$AD$103,10,FALSE)</f>
        <v>1</v>
      </c>
      <c r="AJ160" s="67">
        <f>VLOOKUP($Q160,'[7]VAT 2023-24'!$R$6:$AD$103,11,FALSE)</f>
        <v>1</v>
      </c>
      <c r="AK160" s="67" t="str">
        <f>VLOOKUP($Q160,'[7]VAT 2023-24'!$R$6:$AD$103,12,FALSE)</f>
        <v/>
      </c>
      <c r="AL160" s="67" t="str">
        <f>VLOOKUP($Q160,'[7]VAT 2023-24'!$R$6:$AD$103,13,FALSE)</f>
        <v/>
      </c>
      <c r="AM160" s="45"/>
      <c r="AN160" s="65" t="s">
        <v>304</v>
      </c>
      <c r="AO160" s="43"/>
      <c r="AP160" s="1" t="e">
        <f>VLOOKUP(AN160,#REF!,5,FALSE)</f>
        <v>#REF!</v>
      </c>
      <c r="AQ160" s="1" t="e">
        <f>VLOOKUP(AO160,#REF!,5,FALSE)</f>
        <v>#REF!</v>
      </c>
      <c r="AR160" s="1"/>
      <c r="AS160" t="str">
        <f>VLOOKUP(Z160,'[8]List of Schools for 22.23'!$A$3:$J$62,10,FALSE)</f>
        <v>YES</v>
      </c>
    </row>
    <row r="161" spans="1:45" x14ac:dyDescent="0.25">
      <c r="A161" s="2">
        <v>344</v>
      </c>
      <c r="B161" s="13" t="s">
        <v>525</v>
      </c>
      <c r="C161" s="26" t="s">
        <v>306</v>
      </c>
      <c r="D161" s="1" t="s">
        <v>307</v>
      </c>
      <c r="E161" s="2">
        <v>344</v>
      </c>
      <c r="F161" t="e">
        <v>#N/A</v>
      </c>
      <c r="G161" t="e">
        <f>VLOOKUP(C161,'[1]Returns 2023'!$B$11:$AV$112,47,FALSE)</f>
        <v>#N/A</v>
      </c>
      <c r="K161" s="19" t="e">
        <v>#N/A</v>
      </c>
      <c r="L161" s="19" t="e">
        <f>VLOOKUP(C161,[2]Schools!$A$8:$AK$109,37,FALSE)</f>
        <v>#N/A</v>
      </c>
      <c r="N161" s="66" t="e">
        <v>#N/A</v>
      </c>
      <c r="O161" s="68" t="e">
        <v>#N/A</v>
      </c>
      <c r="P161" s="2" t="e">
        <f>VLOOKUP(A161,'[3]2023'!$A$6:$AN$112,40,FALSE)</f>
        <v>#N/A</v>
      </c>
      <c r="Q161" s="2">
        <v>344</v>
      </c>
      <c r="S161" s="1" t="e">
        <f>VLOOKUP(Q161,[4]Sheet1!$A$4:$C$238,3,FALSE)</f>
        <v>#N/A</v>
      </c>
      <c r="U161" s="1" t="e">
        <f>VLOOKUP(Q161,[5]Sheet1!$A$4:$C$237,3,FALSE)</f>
        <v>#N/A</v>
      </c>
      <c r="V161" s="7" t="s">
        <v>710</v>
      </c>
      <c r="W161" s="2" t="e">
        <v>#N/A</v>
      </c>
      <c r="X161" s="2" t="e">
        <f>VLOOKUP(V161,'[6]CFR HEADERS'!$B$8:$HS$108,226,FALSE)</f>
        <v>#N/A</v>
      </c>
      <c r="Z161" s="7" t="str">
        <f t="shared" si="4"/>
        <v>EE344</v>
      </c>
      <c r="AA161" s="67" t="e">
        <f>VLOOKUP($Q161,'[7]VAT 2023-24'!$R$6:$AD$103,2,FALSE)</f>
        <v>#N/A</v>
      </c>
      <c r="AB161" s="67" t="e">
        <f>VLOOKUP($Q161,'[7]VAT 2023-24'!$R$6:$AD$103,3,FALSE)</f>
        <v>#N/A</v>
      </c>
      <c r="AC161" s="67" t="e">
        <f>VLOOKUP($Q161,'[7]VAT 2023-24'!$R$6:$AD$103,4,FALSE)</f>
        <v>#N/A</v>
      </c>
      <c r="AD161" s="67" t="e">
        <f>VLOOKUP($Q161,'[7]VAT 2023-24'!$R$6:$AD$103,5,FALSE)</f>
        <v>#N/A</v>
      </c>
      <c r="AE161" s="67" t="e">
        <f>VLOOKUP($Q161,'[7]VAT 2023-24'!$R$6:$AD$103,6,FALSE)</f>
        <v>#N/A</v>
      </c>
      <c r="AF161" s="67" t="e">
        <f>VLOOKUP($Q161,'[7]VAT 2023-24'!$R$6:$AD$103,7,FALSE)</f>
        <v>#N/A</v>
      </c>
      <c r="AG161" s="67" t="e">
        <f>VLOOKUP($Q161,'[7]VAT 2023-24'!$R$6:$AD$103,8,FALSE)</f>
        <v>#N/A</v>
      </c>
      <c r="AH161" s="67" t="e">
        <f>VLOOKUP($Q161,'[7]VAT 2023-24'!$R$6:$AD$103,9,FALSE)</f>
        <v>#N/A</v>
      </c>
      <c r="AI161" s="67" t="e">
        <f>VLOOKUP($Q161,'[7]VAT 2023-24'!$R$6:$AD$103,10,FALSE)</f>
        <v>#N/A</v>
      </c>
      <c r="AJ161" s="67" t="e">
        <f>VLOOKUP($Q161,'[7]VAT 2023-24'!$R$6:$AD$103,11,FALSE)</f>
        <v>#N/A</v>
      </c>
      <c r="AK161" s="67" t="e">
        <f>VLOOKUP($Q161,'[7]VAT 2023-24'!$R$6:$AD$103,12,FALSE)</f>
        <v>#N/A</v>
      </c>
      <c r="AL161" s="67" t="e">
        <f>VLOOKUP($Q161,'[7]VAT 2023-24'!$R$6:$AD$103,13,FALSE)</f>
        <v>#N/A</v>
      </c>
      <c r="AM161" s="45"/>
      <c r="AN161" s="65" t="s">
        <v>306</v>
      </c>
      <c r="AO161" s="43"/>
      <c r="AP161" s="1" t="e">
        <f>VLOOKUP(AN161,#REF!,5,FALSE)</f>
        <v>#REF!</v>
      </c>
      <c r="AQ161" s="1" t="e">
        <f>VLOOKUP(AO161,#REF!,5,FALSE)</f>
        <v>#REF!</v>
      </c>
      <c r="AR161" s="1"/>
      <c r="AS161" t="e">
        <f>VLOOKUP(Z161,'[8]List of Schools for 22.23'!$A$3:$J$62,10,FALSE)</f>
        <v>#N/A</v>
      </c>
    </row>
    <row r="162" spans="1:45" x14ac:dyDescent="0.25">
      <c r="A162" s="2">
        <v>351</v>
      </c>
      <c r="B162" s="13" t="s">
        <v>527</v>
      </c>
      <c r="C162" s="27" t="s">
        <v>537</v>
      </c>
      <c r="D162" s="1" t="s">
        <v>308</v>
      </c>
      <c r="E162" s="2">
        <v>351</v>
      </c>
      <c r="F162" t="e">
        <v>#N/A</v>
      </c>
      <c r="G162" t="e">
        <f>VLOOKUP(C162,'[1]Returns 2023'!$B$11:$AV$112,47,FALSE)</f>
        <v>#N/A</v>
      </c>
      <c r="K162" s="19" t="e">
        <v>#N/A</v>
      </c>
      <c r="L162" s="19" t="e">
        <f>VLOOKUP(C162,[2]Schools!$A$8:$AK$109,37,FALSE)</f>
        <v>#N/A</v>
      </c>
      <c r="N162" s="66" t="e">
        <v>#N/A</v>
      </c>
      <c r="O162" s="68" t="e">
        <v>#N/A</v>
      </c>
      <c r="P162" s="2" t="e">
        <f>VLOOKUP(A162,'[3]2023'!$A$6:$AN$112,40,FALSE)</f>
        <v>#N/A</v>
      </c>
      <c r="Q162" s="2">
        <v>351</v>
      </c>
      <c r="S162" s="1" t="str">
        <f>VLOOKUP(Q162,[4]Sheet1!$A$4:$C$238,3,FALSE)</f>
        <v>YES</v>
      </c>
      <c r="U162" s="1" t="str">
        <f>VLOOKUP(Q162,[5]Sheet1!$A$4:$C$237,3,FALSE)</f>
        <v>YES</v>
      </c>
      <c r="V162" s="7" t="s">
        <v>711</v>
      </c>
      <c r="W162" s="2" t="e">
        <v>#N/A</v>
      </c>
      <c r="X162" s="2" t="e">
        <f>VLOOKUP(V162,'[6]CFR HEADERS'!$B$8:$HS$108,226,FALSE)</f>
        <v>#N/A</v>
      </c>
      <c r="Z162" s="7" t="str">
        <f t="shared" si="4"/>
        <v>EE351</v>
      </c>
      <c r="AA162" s="67" t="e">
        <f>VLOOKUP($Q162,'[7]VAT 2023-24'!$R$6:$AD$103,2,FALSE)</f>
        <v>#N/A</v>
      </c>
      <c r="AB162" s="67" t="e">
        <f>VLOOKUP($Q162,'[7]VAT 2023-24'!$R$6:$AD$103,3,FALSE)</f>
        <v>#N/A</v>
      </c>
      <c r="AC162" s="67" t="e">
        <f>VLOOKUP($Q162,'[7]VAT 2023-24'!$R$6:$AD$103,4,FALSE)</f>
        <v>#N/A</v>
      </c>
      <c r="AD162" s="67" t="e">
        <f>VLOOKUP($Q162,'[7]VAT 2023-24'!$R$6:$AD$103,5,FALSE)</f>
        <v>#N/A</v>
      </c>
      <c r="AE162" s="67" t="e">
        <f>VLOOKUP($Q162,'[7]VAT 2023-24'!$R$6:$AD$103,6,FALSE)</f>
        <v>#N/A</v>
      </c>
      <c r="AF162" s="67" t="e">
        <f>VLOOKUP($Q162,'[7]VAT 2023-24'!$R$6:$AD$103,7,FALSE)</f>
        <v>#N/A</v>
      </c>
      <c r="AG162" s="67" t="e">
        <f>VLOOKUP($Q162,'[7]VAT 2023-24'!$R$6:$AD$103,8,FALSE)</f>
        <v>#N/A</v>
      </c>
      <c r="AH162" s="67" t="e">
        <f>VLOOKUP($Q162,'[7]VAT 2023-24'!$R$6:$AD$103,9,FALSE)</f>
        <v>#N/A</v>
      </c>
      <c r="AI162" s="67" t="e">
        <f>VLOOKUP($Q162,'[7]VAT 2023-24'!$R$6:$AD$103,10,FALSE)</f>
        <v>#N/A</v>
      </c>
      <c r="AJ162" s="67" t="e">
        <f>VLOOKUP($Q162,'[7]VAT 2023-24'!$R$6:$AD$103,11,FALSE)</f>
        <v>#N/A</v>
      </c>
      <c r="AK162" s="67" t="e">
        <f>VLOOKUP($Q162,'[7]VAT 2023-24'!$R$6:$AD$103,12,FALSE)</f>
        <v>#N/A</v>
      </c>
      <c r="AL162" s="67" t="e">
        <f>VLOOKUP($Q162,'[7]VAT 2023-24'!$R$6:$AD$103,13,FALSE)</f>
        <v>#N/A</v>
      </c>
      <c r="AM162" s="45"/>
      <c r="AN162" s="65" t="s">
        <v>537</v>
      </c>
      <c r="AO162" s="43"/>
      <c r="AP162" s="1" t="e">
        <f>VLOOKUP(AN162,#REF!,5,FALSE)</f>
        <v>#REF!</v>
      </c>
      <c r="AQ162" s="1" t="e">
        <f>VLOOKUP(AO162,#REF!,5,FALSE)</f>
        <v>#REF!</v>
      </c>
      <c r="AR162" s="1"/>
      <c r="AS162" t="e">
        <f>VLOOKUP(Z162,'[8]List of Schools for 22.23'!$A$3:$J$62,10,FALSE)</f>
        <v>#N/A</v>
      </c>
    </row>
    <row r="163" spans="1:45" x14ac:dyDescent="0.25">
      <c r="A163" s="2">
        <v>352</v>
      </c>
      <c r="B163" s="13" t="s">
        <v>527</v>
      </c>
      <c r="C163" s="1" t="s">
        <v>309</v>
      </c>
      <c r="D163" s="1" t="s">
        <v>310</v>
      </c>
      <c r="E163" s="2">
        <v>352</v>
      </c>
      <c r="F163" t="e">
        <v>#N/A</v>
      </c>
      <c r="G163" t="e">
        <f>VLOOKUP(C163,'[1]Returns 2023'!$B$11:$AV$112,47,FALSE)</f>
        <v>#N/A</v>
      </c>
      <c r="K163" s="19" t="e">
        <v>#N/A</v>
      </c>
      <c r="L163" s="19" t="e">
        <f>VLOOKUP(C163,[2]Schools!$A$8:$AK$109,37,FALSE)</f>
        <v>#N/A</v>
      </c>
      <c r="N163" s="66" t="e">
        <v>#N/A</v>
      </c>
      <c r="O163" s="68" t="e">
        <v>#N/A</v>
      </c>
      <c r="P163" s="2" t="e">
        <f>VLOOKUP(A163,'[3]2023'!$A$6:$AN$112,40,FALSE)</f>
        <v>#N/A</v>
      </c>
      <c r="Q163" s="2">
        <v>352</v>
      </c>
      <c r="S163" s="1" t="str">
        <f>VLOOKUP(Q163,[4]Sheet1!$A$4:$C$238,3,FALSE)</f>
        <v>YES</v>
      </c>
      <c r="U163" s="1" t="str">
        <f>VLOOKUP(Q163,[5]Sheet1!$A$4:$C$237,3,FALSE)</f>
        <v>YES</v>
      </c>
      <c r="V163" s="7" t="s">
        <v>712</v>
      </c>
      <c r="W163" s="2" t="e">
        <v>#N/A</v>
      </c>
      <c r="X163" s="2" t="e">
        <f>VLOOKUP(V163,'[6]CFR HEADERS'!$B$8:$HS$108,226,FALSE)</f>
        <v>#N/A</v>
      </c>
      <c r="Z163" s="7" t="str">
        <f t="shared" si="4"/>
        <v>EE352</v>
      </c>
      <c r="AA163" s="67" t="e">
        <f>VLOOKUP($Q163,'[7]VAT 2023-24'!$R$6:$AD$103,2,FALSE)</f>
        <v>#N/A</v>
      </c>
      <c r="AB163" s="67" t="e">
        <f>VLOOKUP($Q163,'[7]VAT 2023-24'!$R$6:$AD$103,3,FALSE)</f>
        <v>#N/A</v>
      </c>
      <c r="AC163" s="67" t="e">
        <f>VLOOKUP($Q163,'[7]VAT 2023-24'!$R$6:$AD$103,4,FALSE)</f>
        <v>#N/A</v>
      </c>
      <c r="AD163" s="67" t="e">
        <f>VLOOKUP($Q163,'[7]VAT 2023-24'!$R$6:$AD$103,5,FALSE)</f>
        <v>#N/A</v>
      </c>
      <c r="AE163" s="67" t="e">
        <f>VLOOKUP($Q163,'[7]VAT 2023-24'!$R$6:$AD$103,6,FALSE)</f>
        <v>#N/A</v>
      </c>
      <c r="AF163" s="67" t="e">
        <f>VLOOKUP($Q163,'[7]VAT 2023-24'!$R$6:$AD$103,7,FALSE)</f>
        <v>#N/A</v>
      </c>
      <c r="AG163" s="67" t="e">
        <f>VLOOKUP($Q163,'[7]VAT 2023-24'!$R$6:$AD$103,8,FALSE)</f>
        <v>#N/A</v>
      </c>
      <c r="AH163" s="67" t="e">
        <f>VLOOKUP($Q163,'[7]VAT 2023-24'!$R$6:$AD$103,9,FALSE)</f>
        <v>#N/A</v>
      </c>
      <c r="AI163" s="67" t="e">
        <f>VLOOKUP($Q163,'[7]VAT 2023-24'!$R$6:$AD$103,10,FALSE)</f>
        <v>#N/A</v>
      </c>
      <c r="AJ163" s="67" t="e">
        <f>VLOOKUP($Q163,'[7]VAT 2023-24'!$R$6:$AD$103,11,FALSE)</f>
        <v>#N/A</v>
      </c>
      <c r="AK163" s="67" t="e">
        <f>VLOOKUP($Q163,'[7]VAT 2023-24'!$R$6:$AD$103,12,FALSE)</f>
        <v>#N/A</v>
      </c>
      <c r="AL163" s="67" t="e">
        <f>VLOOKUP($Q163,'[7]VAT 2023-24'!$R$6:$AD$103,13,FALSE)</f>
        <v>#N/A</v>
      </c>
      <c r="AM163" s="45"/>
      <c r="AN163" s="65" t="s">
        <v>309</v>
      </c>
      <c r="AO163" s="43"/>
      <c r="AP163" s="1" t="e">
        <f>VLOOKUP(AN163,#REF!,5,FALSE)</f>
        <v>#REF!</v>
      </c>
      <c r="AQ163" s="1" t="e">
        <f>VLOOKUP(AO163,#REF!,5,FALSE)</f>
        <v>#REF!</v>
      </c>
      <c r="AR163" s="1"/>
      <c r="AS163" t="e">
        <f>VLOOKUP(Z163,'[8]List of Schools for 22.23'!$A$3:$J$62,10,FALSE)</f>
        <v>#N/A</v>
      </c>
    </row>
    <row r="164" spans="1:45" x14ac:dyDescent="0.25">
      <c r="A164" s="2">
        <v>353</v>
      </c>
      <c r="B164" s="13" t="s">
        <v>527</v>
      </c>
      <c r="C164" s="1" t="s">
        <v>311</v>
      </c>
      <c r="D164" s="1" t="s">
        <v>312</v>
      </c>
      <c r="E164" s="2">
        <v>353</v>
      </c>
      <c r="F164" t="e">
        <v>#N/A</v>
      </c>
      <c r="G164" t="e">
        <f>VLOOKUP(C164,'[1]Returns 2023'!$B$11:$AV$112,47,FALSE)</f>
        <v>#N/A</v>
      </c>
      <c r="K164" s="19" t="e">
        <v>#N/A</v>
      </c>
      <c r="L164" s="19" t="e">
        <f>VLOOKUP(C164,[2]Schools!$A$8:$AK$109,37,FALSE)</f>
        <v>#N/A</v>
      </c>
      <c r="N164" s="66" t="e">
        <v>#N/A</v>
      </c>
      <c r="O164" s="68" t="e">
        <v>#N/A</v>
      </c>
      <c r="P164" s="2" t="e">
        <f>VLOOKUP(A164,'[3]2023'!$A$6:$AN$112,40,FALSE)</f>
        <v>#N/A</v>
      </c>
      <c r="Q164" s="2">
        <v>353</v>
      </c>
      <c r="S164" s="1" t="str">
        <f>VLOOKUP(Q164,[4]Sheet1!$A$4:$C$238,3,FALSE)</f>
        <v>YES</v>
      </c>
      <c r="U164" s="1">
        <f>VLOOKUP(Q164,[5]Sheet1!$A$4:$C$237,3,FALSE)</f>
        <v>0</v>
      </c>
      <c r="V164" s="7" t="s">
        <v>713</v>
      </c>
      <c r="W164" s="2" t="e">
        <v>#N/A</v>
      </c>
      <c r="X164" s="2" t="e">
        <f>VLOOKUP(V164,'[6]CFR HEADERS'!$B$8:$HS$108,226,FALSE)</f>
        <v>#N/A</v>
      </c>
      <c r="Z164" s="7" t="str">
        <f t="shared" si="4"/>
        <v>EE353</v>
      </c>
      <c r="AA164" s="67" t="e">
        <f>VLOOKUP($Q164,'[7]VAT 2023-24'!$R$6:$AD$103,2,FALSE)</f>
        <v>#N/A</v>
      </c>
      <c r="AB164" s="67" t="e">
        <f>VLOOKUP($Q164,'[7]VAT 2023-24'!$R$6:$AD$103,3,FALSE)</f>
        <v>#N/A</v>
      </c>
      <c r="AC164" s="67" t="e">
        <f>VLOOKUP($Q164,'[7]VAT 2023-24'!$R$6:$AD$103,4,FALSE)</f>
        <v>#N/A</v>
      </c>
      <c r="AD164" s="67" t="e">
        <f>VLOOKUP($Q164,'[7]VAT 2023-24'!$R$6:$AD$103,5,FALSE)</f>
        <v>#N/A</v>
      </c>
      <c r="AE164" s="67" t="e">
        <f>VLOOKUP($Q164,'[7]VAT 2023-24'!$R$6:$AD$103,6,FALSE)</f>
        <v>#N/A</v>
      </c>
      <c r="AF164" s="67" t="e">
        <f>VLOOKUP($Q164,'[7]VAT 2023-24'!$R$6:$AD$103,7,FALSE)</f>
        <v>#N/A</v>
      </c>
      <c r="AG164" s="67" t="e">
        <f>VLOOKUP($Q164,'[7]VAT 2023-24'!$R$6:$AD$103,8,FALSE)</f>
        <v>#N/A</v>
      </c>
      <c r="AH164" s="67" t="e">
        <f>VLOOKUP($Q164,'[7]VAT 2023-24'!$R$6:$AD$103,9,FALSE)</f>
        <v>#N/A</v>
      </c>
      <c r="AI164" s="67" t="e">
        <f>VLOOKUP($Q164,'[7]VAT 2023-24'!$R$6:$AD$103,10,FALSE)</f>
        <v>#N/A</v>
      </c>
      <c r="AJ164" s="67" t="e">
        <f>VLOOKUP($Q164,'[7]VAT 2023-24'!$R$6:$AD$103,11,FALSE)</f>
        <v>#N/A</v>
      </c>
      <c r="AK164" s="67" t="e">
        <f>VLOOKUP($Q164,'[7]VAT 2023-24'!$R$6:$AD$103,12,FALSE)</f>
        <v>#N/A</v>
      </c>
      <c r="AL164" s="67" t="e">
        <f>VLOOKUP($Q164,'[7]VAT 2023-24'!$R$6:$AD$103,13,FALSE)</f>
        <v>#N/A</v>
      </c>
      <c r="AM164" s="45"/>
      <c r="AN164" s="65" t="s">
        <v>311</v>
      </c>
      <c r="AO164" s="43"/>
      <c r="AP164" s="1" t="e">
        <f>VLOOKUP(AN164,#REF!,5,FALSE)</f>
        <v>#REF!</v>
      </c>
      <c r="AQ164" s="1" t="e">
        <f>VLOOKUP(AO164,#REF!,5,FALSE)</f>
        <v>#REF!</v>
      </c>
      <c r="AR164" s="1"/>
      <c r="AS164" t="e">
        <f>VLOOKUP(Z164,'[8]List of Schools for 22.23'!$A$3:$J$62,10,FALSE)</f>
        <v>#N/A</v>
      </c>
    </row>
    <row r="165" spans="1:45" x14ac:dyDescent="0.25">
      <c r="A165" s="2">
        <v>356</v>
      </c>
      <c r="B165" s="13" t="s">
        <v>526</v>
      </c>
      <c r="C165" s="1" t="s">
        <v>313</v>
      </c>
      <c r="D165" s="1" t="s">
        <v>314</v>
      </c>
      <c r="E165" s="2">
        <v>356</v>
      </c>
      <c r="F165" t="e">
        <v>#N/A</v>
      </c>
      <c r="G165" t="e">
        <f>VLOOKUP(C165,'[1]Returns 2023'!$B$11:$AV$112,47,FALSE)</f>
        <v>#N/A</v>
      </c>
      <c r="K165" s="19" t="e">
        <v>#N/A</v>
      </c>
      <c r="L165" s="19" t="e">
        <f>VLOOKUP(C165,[2]Schools!$A$8:$AK$109,37,FALSE)</f>
        <v>#N/A</v>
      </c>
      <c r="N165" s="66" t="e">
        <v>#N/A</v>
      </c>
      <c r="O165" s="68" t="e">
        <v>#N/A</v>
      </c>
      <c r="P165" s="2" t="e">
        <f>VLOOKUP(A165,'[3]2023'!$A$6:$AN$112,40,FALSE)</f>
        <v>#N/A</v>
      </c>
      <c r="Q165" s="2">
        <v>356</v>
      </c>
      <c r="S165" s="1" t="str">
        <f>VLOOKUP(Q165,[4]Sheet1!$A$4:$C$238,3,FALSE)</f>
        <v>YES</v>
      </c>
      <c r="U165" s="1" t="str">
        <f>VLOOKUP(Q165,[5]Sheet1!$A$4:$C$237,3,FALSE)</f>
        <v>YES</v>
      </c>
      <c r="V165" s="7" t="s">
        <v>714</v>
      </c>
      <c r="W165" s="2" t="e">
        <v>#N/A</v>
      </c>
      <c r="X165" s="2" t="e">
        <f>VLOOKUP(V165,'[6]CFR HEADERS'!$B$8:$HS$108,226,FALSE)</f>
        <v>#N/A</v>
      </c>
      <c r="Z165" s="7" t="str">
        <f t="shared" si="4"/>
        <v>EE356</v>
      </c>
      <c r="AA165" s="67" t="e">
        <f>VLOOKUP($Q165,'[7]VAT 2023-24'!$R$6:$AD$103,2,FALSE)</f>
        <v>#N/A</v>
      </c>
      <c r="AB165" s="67" t="e">
        <f>VLOOKUP($Q165,'[7]VAT 2023-24'!$R$6:$AD$103,3,FALSE)</f>
        <v>#N/A</v>
      </c>
      <c r="AC165" s="67" t="e">
        <f>VLOOKUP($Q165,'[7]VAT 2023-24'!$R$6:$AD$103,4,FALSE)</f>
        <v>#N/A</v>
      </c>
      <c r="AD165" s="67" t="e">
        <f>VLOOKUP($Q165,'[7]VAT 2023-24'!$R$6:$AD$103,5,FALSE)</f>
        <v>#N/A</v>
      </c>
      <c r="AE165" s="67" t="e">
        <f>VLOOKUP($Q165,'[7]VAT 2023-24'!$R$6:$AD$103,6,FALSE)</f>
        <v>#N/A</v>
      </c>
      <c r="AF165" s="67" t="e">
        <f>VLOOKUP($Q165,'[7]VAT 2023-24'!$R$6:$AD$103,7,FALSE)</f>
        <v>#N/A</v>
      </c>
      <c r="AG165" s="67" t="e">
        <f>VLOOKUP($Q165,'[7]VAT 2023-24'!$R$6:$AD$103,8,FALSE)</f>
        <v>#N/A</v>
      </c>
      <c r="AH165" s="67" t="e">
        <f>VLOOKUP($Q165,'[7]VAT 2023-24'!$R$6:$AD$103,9,FALSE)</f>
        <v>#N/A</v>
      </c>
      <c r="AI165" s="67" t="e">
        <f>VLOOKUP($Q165,'[7]VAT 2023-24'!$R$6:$AD$103,10,FALSE)</f>
        <v>#N/A</v>
      </c>
      <c r="AJ165" s="67" t="e">
        <f>VLOOKUP($Q165,'[7]VAT 2023-24'!$R$6:$AD$103,11,FALSE)</f>
        <v>#N/A</v>
      </c>
      <c r="AK165" s="67" t="e">
        <f>VLOOKUP($Q165,'[7]VAT 2023-24'!$R$6:$AD$103,12,FALSE)</f>
        <v>#N/A</v>
      </c>
      <c r="AL165" s="67" t="e">
        <f>VLOOKUP($Q165,'[7]VAT 2023-24'!$R$6:$AD$103,13,FALSE)</f>
        <v>#N/A</v>
      </c>
      <c r="AM165" s="45"/>
      <c r="AN165" s="65" t="s">
        <v>313</v>
      </c>
      <c r="AO165" s="43"/>
      <c r="AP165" s="1" t="e">
        <f>VLOOKUP(AN165,#REF!,5,FALSE)</f>
        <v>#REF!</v>
      </c>
      <c r="AQ165" s="1" t="e">
        <f>VLOOKUP(AO165,#REF!,5,FALSE)</f>
        <v>#REF!</v>
      </c>
      <c r="AR165" s="1"/>
      <c r="AS165" t="e">
        <f>VLOOKUP(Z165,'[8]List of Schools for 22.23'!$A$3:$J$62,10,FALSE)</f>
        <v>#N/A</v>
      </c>
    </row>
    <row r="166" spans="1:45" x14ac:dyDescent="0.25">
      <c r="A166" s="2">
        <v>367</v>
      </c>
      <c r="B166" s="13" t="s">
        <v>527</v>
      </c>
      <c r="C166" s="1" t="s">
        <v>315</v>
      </c>
      <c r="D166" s="1" t="s">
        <v>316</v>
      </c>
      <c r="E166" s="2">
        <v>367</v>
      </c>
      <c r="F166" t="e">
        <v>#N/A</v>
      </c>
      <c r="G166" t="e">
        <f>VLOOKUP(C166,'[1]Returns 2023'!$B$11:$AV$112,47,FALSE)</f>
        <v>#N/A</v>
      </c>
      <c r="K166" s="19" t="e">
        <v>#N/A</v>
      </c>
      <c r="L166" s="19" t="e">
        <f>VLOOKUP(C166,[2]Schools!$A$8:$AK$109,37,FALSE)</f>
        <v>#N/A</v>
      </c>
      <c r="N166" s="66" t="e">
        <v>#N/A</v>
      </c>
      <c r="O166" s="68" t="e">
        <v>#N/A</v>
      </c>
      <c r="P166" s="2" t="e">
        <f>VLOOKUP(A166,'[3]2023'!$A$6:$AN$112,40,FALSE)</f>
        <v>#N/A</v>
      </c>
      <c r="Q166" s="2">
        <v>367</v>
      </c>
      <c r="S166" s="1" t="str">
        <f>VLOOKUP(Q166,[4]Sheet1!$A$4:$C$238,3,FALSE)</f>
        <v>YES</v>
      </c>
      <c r="U166" s="1">
        <f>VLOOKUP(Q166,[5]Sheet1!$A$4:$C$237,3,FALSE)</f>
        <v>0</v>
      </c>
      <c r="V166" s="7" t="s">
        <v>715</v>
      </c>
      <c r="W166" s="2" t="e">
        <v>#N/A</v>
      </c>
      <c r="X166" s="2" t="e">
        <f>VLOOKUP(V166,'[6]CFR HEADERS'!$B$8:$HS$108,226,FALSE)</f>
        <v>#N/A</v>
      </c>
      <c r="Z166" s="7" t="str">
        <f t="shared" si="4"/>
        <v>EE367</v>
      </c>
      <c r="AA166" s="67" t="e">
        <f>VLOOKUP($Q166,'[7]VAT 2023-24'!$R$6:$AD$103,2,FALSE)</f>
        <v>#N/A</v>
      </c>
      <c r="AB166" s="67" t="e">
        <f>VLOOKUP($Q166,'[7]VAT 2023-24'!$R$6:$AD$103,3,FALSE)</f>
        <v>#N/A</v>
      </c>
      <c r="AC166" s="67" t="e">
        <f>VLOOKUP($Q166,'[7]VAT 2023-24'!$R$6:$AD$103,4,FALSE)</f>
        <v>#N/A</v>
      </c>
      <c r="AD166" s="67" t="e">
        <f>VLOOKUP($Q166,'[7]VAT 2023-24'!$R$6:$AD$103,5,FALSE)</f>
        <v>#N/A</v>
      </c>
      <c r="AE166" s="67" t="e">
        <f>VLOOKUP($Q166,'[7]VAT 2023-24'!$R$6:$AD$103,6,FALSE)</f>
        <v>#N/A</v>
      </c>
      <c r="AF166" s="67" t="e">
        <f>VLOOKUP($Q166,'[7]VAT 2023-24'!$R$6:$AD$103,7,FALSE)</f>
        <v>#N/A</v>
      </c>
      <c r="AG166" s="67" t="e">
        <f>VLOOKUP($Q166,'[7]VAT 2023-24'!$R$6:$AD$103,8,FALSE)</f>
        <v>#N/A</v>
      </c>
      <c r="AH166" s="67" t="e">
        <f>VLOOKUP($Q166,'[7]VAT 2023-24'!$R$6:$AD$103,9,FALSE)</f>
        <v>#N/A</v>
      </c>
      <c r="AI166" s="67" t="e">
        <f>VLOOKUP($Q166,'[7]VAT 2023-24'!$R$6:$AD$103,10,FALSE)</f>
        <v>#N/A</v>
      </c>
      <c r="AJ166" s="67" t="e">
        <f>VLOOKUP($Q166,'[7]VAT 2023-24'!$R$6:$AD$103,11,FALSE)</f>
        <v>#N/A</v>
      </c>
      <c r="AK166" s="67" t="e">
        <f>VLOOKUP($Q166,'[7]VAT 2023-24'!$R$6:$AD$103,12,FALSE)</f>
        <v>#N/A</v>
      </c>
      <c r="AL166" s="67" t="e">
        <f>VLOOKUP($Q166,'[7]VAT 2023-24'!$R$6:$AD$103,13,FALSE)</f>
        <v>#N/A</v>
      </c>
      <c r="AM166" s="45"/>
      <c r="AN166" s="65" t="s">
        <v>315</v>
      </c>
      <c r="AO166" s="43"/>
      <c r="AP166" s="1" t="e">
        <f>VLOOKUP(AN166,#REF!,5,FALSE)</f>
        <v>#REF!</v>
      </c>
      <c r="AQ166" s="1" t="e">
        <f>VLOOKUP(AO166,#REF!,5,FALSE)</f>
        <v>#REF!</v>
      </c>
      <c r="AR166" s="1"/>
      <c r="AS166" t="e">
        <f>VLOOKUP(Z166,'[8]List of Schools for 22.23'!$A$3:$J$62,10,FALSE)</f>
        <v>#N/A</v>
      </c>
    </row>
    <row r="167" spans="1:45" x14ac:dyDescent="0.25">
      <c r="A167" s="2">
        <v>370</v>
      </c>
      <c r="B167" s="13" t="s">
        <v>526</v>
      </c>
      <c r="C167" s="1" t="s">
        <v>317</v>
      </c>
      <c r="D167" s="1" t="s">
        <v>318</v>
      </c>
      <c r="E167" s="2">
        <v>370</v>
      </c>
      <c r="F167" t="s">
        <v>837</v>
      </c>
      <c r="G167" t="str">
        <f>VLOOKUP(C167,'[1]Returns 2023'!$B$11:$AV$112,47,FALSE)</f>
        <v>Successful</v>
      </c>
      <c r="K167" s="19" t="s">
        <v>822</v>
      </c>
      <c r="L167" s="19" t="str">
        <f>VLOOKUP(C167,[2]Schools!$A$8:$AK$109,37,FALSE)</f>
        <v>Returned</v>
      </c>
      <c r="N167" s="66" t="s">
        <v>822</v>
      </c>
      <c r="O167" s="68" t="s">
        <v>822</v>
      </c>
      <c r="P167" s="2" t="str">
        <f>VLOOKUP(A167,'[3]2023'!$A$6:$AN$112,40,FALSE)</f>
        <v>Returned</v>
      </c>
      <c r="Q167" s="2">
        <v>370</v>
      </c>
      <c r="S167" s="1" t="str">
        <f>VLOOKUP(Q167,[4]Sheet1!$A$4:$C$238,3,FALSE)</f>
        <v>YES</v>
      </c>
      <c r="U167" s="1" t="str">
        <f>VLOOKUP(Q167,[5]Sheet1!$A$4:$C$237,3,FALSE)</f>
        <v>YES</v>
      </c>
      <c r="V167" s="7" t="s">
        <v>716</v>
      </c>
      <c r="W167" s="2" t="s">
        <v>839</v>
      </c>
      <c r="X167" s="2">
        <f>VLOOKUP(V167,'[6]CFR HEADERS'!$B$8:$HS$108,226,FALSE)</f>
        <v>0</v>
      </c>
      <c r="Z167" s="7" t="str">
        <f t="shared" si="4"/>
        <v>EE370</v>
      </c>
      <c r="AA167" s="67">
        <f>VLOOKUP($Q167,'[7]VAT 2023-24'!$R$6:$AD$103,2,FALSE)</f>
        <v>1</v>
      </c>
      <c r="AB167" s="67">
        <f>VLOOKUP($Q167,'[7]VAT 2023-24'!$R$6:$AD$103,3,FALSE)</f>
        <v>1</v>
      </c>
      <c r="AC167" s="67">
        <f>VLOOKUP($Q167,'[7]VAT 2023-24'!$R$6:$AD$103,4,FALSE)</f>
        <v>1</v>
      </c>
      <c r="AD167" s="67">
        <f>VLOOKUP($Q167,'[7]VAT 2023-24'!$R$6:$AD$103,5,FALSE)</f>
        <v>1</v>
      </c>
      <c r="AE167" s="67">
        <f>VLOOKUP($Q167,'[7]VAT 2023-24'!$R$6:$AD$103,6,FALSE)</f>
        <v>1</v>
      </c>
      <c r="AF167" s="67">
        <f>VLOOKUP($Q167,'[7]VAT 2023-24'!$R$6:$AD$103,7,FALSE)</f>
        <v>1</v>
      </c>
      <c r="AG167" s="67">
        <f>VLOOKUP($Q167,'[7]VAT 2023-24'!$R$6:$AD$103,8,FALSE)</f>
        <v>1</v>
      </c>
      <c r="AH167" s="67">
        <f>VLOOKUP($Q167,'[7]VAT 2023-24'!$R$6:$AD$103,9,FALSE)</f>
        <v>1</v>
      </c>
      <c r="AI167" s="67">
        <f>VLOOKUP($Q167,'[7]VAT 2023-24'!$R$6:$AD$103,10,FALSE)</f>
        <v>1</v>
      </c>
      <c r="AJ167" s="67">
        <f>VLOOKUP($Q167,'[7]VAT 2023-24'!$R$6:$AD$103,11,FALSE)</f>
        <v>1</v>
      </c>
      <c r="AK167" s="67" t="str">
        <f>VLOOKUP($Q167,'[7]VAT 2023-24'!$R$6:$AD$103,12,FALSE)</f>
        <v/>
      </c>
      <c r="AL167" s="67" t="str">
        <f>VLOOKUP($Q167,'[7]VAT 2023-24'!$R$6:$AD$103,13,FALSE)</f>
        <v/>
      </c>
      <c r="AM167" s="45"/>
      <c r="AN167" s="65" t="s">
        <v>317</v>
      </c>
      <c r="AO167" s="43"/>
      <c r="AP167" s="1" t="e">
        <f>VLOOKUP(AN167,#REF!,5,FALSE)</f>
        <v>#REF!</v>
      </c>
      <c r="AQ167" s="1" t="e">
        <f>VLOOKUP(AO167,#REF!,5,FALSE)</f>
        <v>#REF!</v>
      </c>
      <c r="AR167" s="1"/>
      <c r="AS167" t="str">
        <f>VLOOKUP(Z167,'[8]List of Schools for 22.23'!$A$3:$J$62,10,FALSE)</f>
        <v>YES</v>
      </c>
    </row>
    <row r="168" spans="1:45" x14ac:dyDescent="0.25">
      <c r="A168" s="2">
        <v>374</v>
      </c>
      <c r="B168" s="13" t="s">
        <v>526</v>
      </c>
      <c r="C168" s="1" t="s">
        <v>319</v>
      </c>
      <c r="D168" s="1" t="s">
        <v>320</v>
      </c>
      <c r="E168" s="2">
        <v>374</v>
      </c>
      <c r="F168" t="e">
        <v>#N/A</v>
      </c>
      <c r="G168" t="e">
        <f>VLOOKUP(C168,'[1]Returns 2023'!$B$11:$AV$112,47,FALSE)</f>
        <v>#N/A</v>
      </c>
      <c r="K168" s="19" t="e">
        <v>#N/A</v>
      </c>
      <c r="L168" s="19" t="e">
        <f>VLOOKUP(C168,[2]Schools!$A$8:$AK$109,37,FALSE)</f>
        <v>#N/A</v>
      </c>
      <c r="N168" s="66" t="e">
        <v>#N/A</v>
      </c>
      <c r="O168" s="68" t="e">
        <v>#N/A</v>
      </c>
      <c r="P168" s="2" t="e">
        <f>VLOOKUP(A168,'[3]2023'!$A$6:$AN$112,40,FALSE)</f>
        <v>#N/A</v>
      </c>
      <c r="Q168" s="2">
        <v>374</v>
      </c>
      <c r="S168" s="1" t="str">
        <f>VLOOKUP(Q168,[4]Sheet1!$A$4:$C$238,3,FALSE)</f>
        <v>YES</v>
      </c>
      <c r="U168" s="1">
        <f>VLOOKUP(Q168,[5]Sheet1!$A$4:$C$237,3,FALSE)</f>
        <v>0</v>
      </c>
      <c r="V168" s="7" t="s">
        <v>717</v>
      </c>
      <c r="W168" s="2" t="e">
        <v>#N/A</v>
      </c>
      <c r="X168" s="2" t="e">
        <f>VLOOKUP(V168,'[6]CFR HEADERS'!$B$8:$HS$108,226,FALSE)</f>
        <v>#N/A</v>
      </c>
      <c r="Z168" s="7" t="str">
        <f t="shared" si="4"/>
        <v>EE374</v>
      </c>
      <c r="AA168" s="67" t="e">
        <f>VLOOKUP($Q168,'[7]VAT 2023-24'!$R$6:$AD$103,2,FALSE)</f>
        <v>#N/A</v>
      </c>
      <c r="AB168" s="67" t="e">
        <f>VLOOKUP($Q168,'[7]VAT 2023-24'!$R$6:$AD$103,3,FALSE)</f>
        <v>#N/A</v>
      </c>
      <c r="AC168" s="67" t="e">
        <f>VLOOKUP($Q168,'[7]VAT 2023-24'!$R$6:$AD$103,4,FALSE)</f>
        <v>#N/A</v>
      </c>
      <c r="AD168" s="67" t="e">
        <f>VLOOKUP($Q168,'[7]VAT 2023-24'!$R$6:$AD$103,5,FALSE)</f>
        <v>#N/A</v>
      </c>
      <c r="AE168" s="67" t="e">
        <f>VLOOKUP($Q168,'[7]VAT 2023-24'!$R$6:$AD$103,6,FALSE)</f>
        <v>#N/A</v>
      </c>
      <c r="AF168" s="67" t="e">
        <f>VLOOKUP($Q168,'[7]VAT 2023-24'!$R$6:$AD$103,7,FALSE)</f>
        <v>#N/A</v>
      </c>
      <c r="AG168" s="67" t="e">
        <f>VLOOKUP($Q168,'[7]VAT 2023-24'!$R$6:$AD$103,8,FALSE)</f>
        <v>#N/A</v>
      </c>
      <c r="AH168" s="67" t="e">
        <f>VLOOKUP($Q168,'[7]VAT 2023-24'!$R$6:$AD$103,9,FALSE)</f>
        <v>#N/A</v>
      </c>
      <c r="AI168" s="67" t="e">
        <f>VLOOKUP($Q168,'[7]VAT 2023-24'!$R$6:$AD$103,10,FALSE)</f>
        <v>#N/A</v>
      </c>
      <c r="AJ168" s="67" t="e">
        <f>VLOOKUP($Q168,'[7]VAT 2023-24'!$R$6:$AD$103,11,FALSE)</f>
        <v>#N/A</v>
      </c>
      <c r="AK168" s="67" t="e">
        <f>VLOOKUP($Q168,'[7]VAT 2023-24'!$R$6:$AD$103,12,FALSE)</f>
        <v>#N/A</v>
      </c>
      <c r="AL168" s="67" t="e">
        <f>VLOOKUP($Q168,'[7]VAT 2023-24'!$R$6:$AD$103,13,FALSE)</f>
        <v>#N/A</v>
      </c>
      <c r="AM168" s="45"/>
      <c r="AN168" s="65" t="s">
        <v>319</v>
      </c>
      <c r="AO168" s="43"/>
      <c r="AP168" s="1" t="e">
        <f>VLOOKUP(AN168,#REF!,5,FALSE)</f>
        <v>#REF!</v>
      </c>
      <c r="AQ168" s="1" t="e">
        <f>VLOOKUP(AO168,#REF!,5,FALSE)</f>
        <v>#REF!</v>
      </c>
      <c r="AR168" s="1"/>
      <c r="AS168" t="e">
        <f>VLOOKUP(Z168,'[8]List of Schools for 22.23'!$A$3:$J$62,10,FALSE)</f>
        <v>#N/A</v>
      </c>
    </row>
    <row r="169" spans="1:45" x14ac:dyDescent="0.25">
      <c r="A169" s="2">
        <v>389</v>
      </c>
      <c r="B169" s="13" t="s">
        <v>527</v>
      </c>
      <c r="C169" s="1" t="s">
        <v>321</v>
      </c>
      <c r="D169" s="1" t="s">
        <v>322</v>
      </c>
      <c r="E169" s="2">
        <v>389</v>
      </c>
      <c r="F169" t="e">
        <v>#N/A</v>
      </c>
      <c r="G169" t="e">
        <f>VLOOKUP(C169,'[1]Returns 2023'!$B$11:$AV$112,47,FALSE)</f>
        <v>#N/A</v>
      </c>
      <c r="K169" s="19" t="e">
        <v>#N/A</v>
      </c>
      <c r="L169" s="19" t="e">
        <f>VLOOKUP(C169,[2]Schools!$A$8:$AK$109,37,FALSE)</f>
        <v>#N/A</v>
      </c>
      <c r="N169" s="66" t="e">
        <v>#N/A</v>
      </c>
      <c r="O169" s="68" t="e">
        <v>#N/A</v>
      </c>
      <c r="P169" s="2" t="e">
        <f>VLOOKUP(A169,'[3]2023'!$A$6:$AN$112,40,FALSE)</f>
        <v>#N/A</v>
      </c>
      <c r="Q169" s="2">
        <v>389</v>
      </c>
      <c r="S169" s="1" t="str">
        <f>VLOOKUP(Q169,[4]Sheet1!$A$4:$C$238,3,FALSE)</f>
        <v>YES</v>
      </c>
      <c r="U169" s="1">
        <f>VLOOKUP(Q169,[5]Sheet1!$A$4:$C$237,3,FALSE)</f>
        <v>0</v>
      </c>
      <c r="V169" s="7" t="s">
        <v>718</v>
      </c>
      <c r="W169" s="2" t="e">
        <v>#N/A</v>
      </c>
      <c r="X169" s="2" t="e">
        <f>VLOOKUP(V169,'[6]CFR HEADERS'!$B$8:$HS$108,226,FALSE)</f>
        <v>#N/A</v>
      </c>
      <c r="Z169" s="7" t="str">
        <f t="shared" si="4"/>
        <v>EE389</v>
      </c>
      <c r="AA169" s="67" t="e">
        <f>VLOOKUP($Q169,'[7]VAT 2023-24'!$R$6:$AD$103,2,FALSE)</f>
        <v>#N/A</v>
      </c>
      <c r="AB169" s="67" t="e">
        <f>VLOOKUP($Q169,'[7]VAT 2023-24'!$R$6:$AD$103,3,FALSE)</f>
        <v>#N/A</v>
      </c>
      <c r="AC169" s="67" t="e">
        <f>VLOOKUP($Q169,'[7]VAT 2023-24'!$R$6:$AD$103,4,FALSE)</f>
        <v>#N/A</v>
      </c>
      <c r="AD169" s="67" t="e">
        <f>VLOOKUP($Q169,'[7]VAT 2023-24'!$R$6:$AD$103,5,FALSE)</f>
        <v>#N/A</v>
      </c>
      <c r="AE169" s="67" t="e">
        <f>VLOOKUP($Q169,'[7]VAT 2023-24'!$R$6:$AD$103,6,FALSE)</f>
        <v>#N/A</v>
      </c>
      <c r="AF169" s="67" t="e">
        <f>VLOOKUP($Q169,'[7]VAT 2023-24'!$R$6:$AD$103,7,FALSE)</f>
        <v>#N/A</v>
      </c>
      <c r="AG169" s="67" t="e">
        <f>VLOOKUP($Q169,'[7]VAT 2023-24'!$R$6:$AD$103,8,FALSE)</f>
        <v>#N/A</v>
      </c>
      <c r="AH169" s="67" t="e">
        <f>VLOOKUP($Q169,'[7]VAT 2023-24'!$R$6:$AD$103,9,FALSE)</f>
        <v>#N/A</v>
      </c>
      <c r="AI169" s="67" t="e">
        <f>VLOOKUP($Q169,'[7]VAT 2023-24'!$R$6:$AD$103,10,FALSE)</f>
        <v>#N/A</v>
      </c>
      <c r="AJ169" s="67" t="e">
        <f>VLOOKUP($Q169,'[7]VAT 2023-24'!$R$6:$AD$103,11,FALSE)</f>
        <v>#N/A</v>
      </c>
      <c r="AK169" s="67" t="e">
        <f>VLOOKUP($Q169,'[7]VAT 2023-24'!$R$6:$AD$103,12,FALSE)</f>
        <v>#N/A</v>
      </c>
      <c r="AL169" s="67" t="e">
        <f>VLOOKUP($Q169,'[7]VAT 2023-24'!$R$6:$AD$103,13,FALSE)</f>
        <v>#N/A</v>
      </c>
      <c r="AM169" s="45"/>
      <c r="AN169" s="65" t="s">
        <v>321</v>
      </c>
      <c r="AO169" s="43"/>
      <c r="AP169" s="1" t="e">
        <f>VLOOKUP(AN169,#REF!,5,FALSE)</f>
        <v>#REF!</v>
      </c>
      <c r="AQ169" s="1" t="e">
        <f>VLOOKUP(AO169,#REF!,5,FALSE)</f>
        <v>#REF!</v>
      </c>
      <c r="AR169" s="1"/>
      <c r="AS169" t="e">
        <f>VLOOKUP(Z169,'[8]List of Schools for 22.23'!$A$3:$J$62,10,FALSE)</f>
        <v>#N/A</v>
      </c>
    </row>
    <row r="170" spans="1:45" x14ac:dyDescent="0.25">
      <c r="A170" s="2">
        <v>396</v>
      </c>
      <c r="B170" s="13" t="s">
        <v>527</v>
      </c>
      <c r="C170" s="1" t="s">
        <v>323</v>
      </c>
      <c r="D170" s="1" t="s">
        <v>324</v>
      </c>
      <c r="E170" s="2">
        <v>396</v>
      </c>
      <c r="F170" t="e">
        <v>#N/A</v>
      </c>
      <c r="G170" t="e">
        <f>VLOOKUP(C170,'[1]Returns 2023'!$B$11:$AV$112,47,FALSE)</f>
        <v>#N/A</v>
      </c>
      <c r="K170" s="19" t="e">
        <v>#N/A</v>
      </c>
      <c r="L170" s="19" t="e">
        <f>VLOOKUP(C170,[2]Schools!$A$8:$AK$109,37,FALSE)</f>
        <v>#N/A</v>
      </c>
      <c r="N170" s="66" t="e">
        <v>#N/A</v>
      </c>
      <c r="O170" s="68" t="e">
        <v>#N/A</v>
      </c>
      <c r="P170" s="2" t="e">
        <f>VLOOKUP(A170,'[3]2023'!$A$6:$AN$112,40,FALSE)</f>
        <v>#N/A</v>
      </c>
      <c r="Q170" s="2">
        <v>396</v>
      </c>
      <c r="S170" s="1" t="e">
        <f>VLOOKUP(Q170,[4]Sheet1!$A$4:$C$238,3,FALSE)</f>
        <v>#N/A</v>
      </c>
      <c r="U170" s="1" t="e">
        <f>VLOOKUP(Q170,[5]Sheet1!$A$4:$C$237,3,FALSE)</f>
        <v>#N/A</v>
      </c>
      <c r="V170" s="7" t="s">
        <v>719</v>
      </c>
      <c r="W170" s="2" t="e">
        <v>#N/A</v>
      </c>
      <c r="X170" s="2" t="e">
        <f>VLOOKUP(V170,'[6]CFR HEADERS'!$B$8:$HS$108,226,FALSE)</f>
        <v>#N/A</v>
      </c>
      <c r="Z170" s="7" t="str">
        <f t="shared" si="4"/>
        <v>EE396</v>
      </c>
      <c r="AA170" s="67" t="e">
        <f>VLOOKUP($Q170,'[7]VAT 2023-24'!$R$6:$AD$103,2,FALSE)</f>
        <v>#N/A</v>
      </c>
      <c r="AB170" s="67" t="e">
        <f>VLOOKUP($Q170,'[7]VAT 2023-24'!$R$6:$AD$103,3,FALSE)</f>
        <v>#N/A</v>
      </c>
      <c r="AC170" s="67" t="e">
        <f>VLOOKUP($Q170,'[7]VAT 2023-24'!$R$6:$AD$103,4,FALSE)</f>
        <v>#N/A</v>
      </c>
      <c r="AD170" s="67" t="e">
        <f>VLOOKUP($Q170,'[7]VAT 2023-24'!$R$6:$AD$103,5,FALSE)</f>
        <v>#N/A</v>
      </c>
      <c r="AE170" s="67" t="e">
        <f>VLOOKUP($Q170,'[7]VAT 2023-24'!$R$6:$AD$103,6,FALSE)</f>
        <v>#N/A</v>
      </c>
      <c r="AF170" s="67" t="e">
        <f>VLOOKUP($Q170,'[7]VAT 2023-24'!$R$6:$AD$103,7,FALSE)</f>
        <v>#N/A</v>
      </c>
      <c r="AG170" s="67" t="e">
        <f>VLOOKUP($Q170,'[7]VAT 2023-24'!$R$6:$AD$103,8,FALSE)</f>
        <v>#N/A</v>
      </c>
      <c r="AH170" s="67" t="e">
        <f>VLOOKUP($Q170,'[7]VAT 2023-24'!$R$6:$AD$103,9,FALSE)</f>
        <v>#N/A</v>
      </c>
      <c r="AI170" s="67" t="e">
        <f>VLOOKUP($Q170,'[7]VAT 2023-24'!$R$6:$AD$103,10,FALSE)</f>
        <v>#N/A</v>
      </c>
      <c r="AJ170" s="67" t="e">
        <f>VLOOKUP($Q170,'[7]VAT 2023-24'!$R$6:$AD$103,11,FALSE)</f>
        <v>#N/A</v>
      </c>
      <c r="AK170" s="67" t="e">
        <f>VLOOKUP($Q170,'[7]VAT 2023-24'!$R$6:$AD$103,12,FALSE)</f>
        <v>#N/A</v>
      </c>
      <c r="AL170" s="67" t="e">
        <f>VLOOKUP($Q170,'[7]VAT 2023-24'!$R$6:$AD$103,13,FALSE)</f>
        <v>#N/A</v>
      </c>
      <c r="AM170" s="45"/>
      <c r="AN170" s="65" t="s">
        <v>323</v>
      </c>
      <c r="AO170" s="43"/>
      <c r="AP170" s="1" t="e">
        <f>VLOOKUP(AN170,#REF!,5,FALSE)</f>
        <v>#REF!</v>
      </c>
      <c r="AQ170" s="1" t="e">
        <f>VLOOKUP(AO170,#REF!,5,FALSE)</f>
        <v>#REF!</v>
      </c>
      <c r="AR170" s="1"/>
      <c r="AS170" t="e">
        <f>VLOOKUP(Z170,'[8]List of Schools for 22.23'!$A$3:$J$62,10,FALSE)</f>
        <v>#N/A</v>
      </c>
    </row>
    <row r="171" spans="1:45" x14ac:dyDescent="0.25">
      <c r="A171" s="2">
        <v>400</v>
      </c>
      <c r="B171" s="13" t="s">
        <v>525</v>
      </c>
      <c r="C171" s="1" t="s">
        <v>325</v>
      </c>
      <c r="D171" s="1" t="s">
        <v>326</v>
      </c>
      <c r="E171" s="2">
        <v>400</v>
      </c>
      <c r="F171" t="s">
        <v>837</v>
      </c>
      <c r="G171" t="str">
        <f>VLOOKUP(C171,'[1]Returns 2023'!$B$11:$AV$112,47,FALSE)</f>
        <v>Successful</v>
      </c>
      <c r="K171" s="19" t="s">
        <v>822</v>
      </c>
      <c r="L171" s="19" t="str">
        <f>VLOOKUP(C171,[2]Schools!$A$8:$AK$109,37,FALSE)</f>
        <v>Returned</v>
      </c>
      <c r="N171" s="66" t="s">
        <v>822</v>
      </c>
      <c r="O171" s="68" t="s">
        <v>822</v>
      </c>
      <c r="P171" s="2" t="str">
        <f>VLOOKUP(A171,'[3]2023'!$A$6:$AN$112,40,FALSE)</f>
        <v>Returned</v>
      </c>
      <c r="Q171" s="2">
        <v>400</v>
      </c>
      <c r="S171" s="1" t="str">
        <f>VLOOKUP(Q171,[4]Sheet1!$A$4:$C$238,3,FALSE)</f>
        <v>YES</v>
      </c>
      <c r="U171" s="1">
        <f>VLOOKUP(Q171,[5]Sheet1!$A$4:$C$237,3,FALSE)</f>
        <v>0</v>
      </c>
      <c r="V171" s="7" t="s">
        <v>720</v>
      </c>
      <c r="W171" s="2" t="s">
        <v>839</v>
      </c>
      <c r="X171" s="2">
        <f>VLOOKUP(V171,'[6]CFR HEADERS'!$B$8:$HS$108,226,FALSE)</f>
        <v>0</v>
      </c>
      <c r="Z171" s="7" t="str">
        <f t="shared" si="4"/>
        <v>EE400</v>
      </c>
      <c r="AA171" s="67">
        <f>VLOOKUP($Q171,'[7]VAT 2023-24'!$R$6:$AD$103,2,FALSE)</f>
        <v>1</v>
      </c>
      <c r="AB171" s="67">
        <f>VLOOKUP($Q171,'[7]VAT 2023-24'!$R$6:$AD$103,3,FALSE)</f>
        <v>1</v>
      </c>
      <c r="AC171" s="67">
        <f>VLOOKUP($Q171,'[7]VAT 2023-24'!$R$6:$AD$103,4,FALSE)</f>
        <v>1</v>
      </c>
      <c r="AD171" s="67">
        <f>VLOOKUP($Q171,'[7]VAT 2023-24'!$R$6:$AD$103,5,FALSE)</f>
        <v>1</v>
      </c>
      <c r="AE171" s="67">
        <f>VLOOKUP($Q171,'[7]VAT 2023-24'!$R$6:$AD$103,6,FALSE)</f>
        <v>1</v>
      </c>
      <c r="AF171" s="67">
        <f>VLOOKUP($Q171,'[7]VAT 2023-24'!$R$6:$AD$103,7,FALSE)</f>
        <v>1</v>
      </c>
      <c r="AG171" s="67">
        <f>VLOOKUP($Q171,'[7]VAT 2023-24'!$R$6:$AD$103,8,FALSE)</f>
        <v>1</v>
      </c>
      <c r="AH171" s="67">
        <f>VLOOKUP($Q171,'[7]VAT 2023-24'!$R$6:$AD$103,9,FALSE)</f>
        <v>1</v>
      </c>
      <c r="AI171" s="67">
        <f>VLOOKUP($Q171,'[7]VAT 2023-24'!$R$6:$AD$103,10,FALSE)</f>
        <v>1</v>
      </c>
      <c r="AJ171" s="67">
        <f>VLOOKUP($Q171,'[7]VAT 2023-24'!$R$6:$AD$103,11,FALSE)</f>
        <v>1</v>
      </c>
      <c r="AK171" s="67" t="str">
        <f>VLOOKUP($Q171,'[7]VAT 2023-24'!$R$6:$AD$103,12,FALSE)</f>
        <v/>
      </c>
      <c r="AL171" s="67" t="str">
        <f>VLOOKUP($Q171,'[7]VAT 2023-24'!$R$6:$AD$103,13,FALSE)</f>
        <v/>
      </c>
      <c r="AM171" s="45"/>
      <c r="AN171" s="65" t="s">
        <v>325</v>
      </c>
      <c r="AO171" s="43"/>
      <c r="AP171" s="1" t="e">
        <f>VLOOKUP(AN171,#REF!,5,FALSE)</f>
        <v>#REF!</v>
      </c>
      <c r="AQ171" s="1" t="e">
        <f>VLOOKUP(AO171,#REF!,5,FALSE)</f>
        <v>#REF!</v>
      </c>
      <c r="AR171" s="1"/>
      <c r="AS171" t="str">
        <f>VLOOKUP(Z171,'[8]List of Schools for 22.23'!$A$3:$J$62,10,FALSE)</f>
        <v>YES</v>
      </c>
    </row>
    <row r="172" spans="1:45" x14ac:dyDescent="0.25">
      <c r="A172" s="2">
        <v>402</v>
      </c>
      <c r="B172" s="13" t="s">
        <v>525</v>
      </c>
      <c r="C172" s="1" t="s">
        <v>327</v>
      </c>
      <c r="D172" s="1" t="s">
        <v>328</v>
      </c>
      <c r="E172" s="2">
        <v>402</v>
      </c>
      <c r="F172" t="e">
        <v>#N/A</v>
      </c>
      <c r="G172" t="e">
        <f>VLOOKUP(C172,'[1]Returns 2023'!$B$11:$AV$112,47,FALSE)</f>
        <v>#N/A</v>
      </c>
      <c r="K172" s="19" t="e">
        <v>#N/A</v>
      </c>
      <c r="L172" s="19" t="e">
        <f>VLOOKUP(C172,[2]Schools!$A$8:$AK$109,37,FALSE)</f>
        <v>#N/A</v>
      </c>
      <c r="N172" s="66" t="e">
        <v>#N/A</v>
      </c>
      <c r="O172" s="68" t="e">
        <v>#N/A</v>
      </c>
      <c r="P172" s="2" t="e">
        <f>VLOOKUP(A172,'[3]2023'!$A$6:$AN$112,40,FALSE)</f>
        <v>#N/A</v>
      </c>
      <c r="Q172" s="2">
        <v>402</v>
      </c>
      <c r="S172" s="1" t="str">
        <f>VLOOKUP(Q172,[4]Sheet1!$A$4:$C$238,3,FALSE)</f>
        <v>YES</v>
      </c>
      <c r="U172" s="1" t="str">
        <f>VLOOKUP(Q172,[5]Sheet1!$A$4:$C$237,3,FALSE)</f>
        <v>YES</v>
      </c>
      <c r="V172" s="7" t="s">
        <v>721</v>
      </c>
      <c r="W172" s="2" t="e">
        <v>#N/A</v>
      </c>
      <c r="X172" s="2" t="e">
        <f>VLOOKUP(V172,'[6]CFR HEADERS'!$B$8:$HS$108,226,FALSE)</f>
        <v>#N/A</v>
      </c>
      <c r="Z172" s="7" t="str">
        <f t="shared" si="4"/>
        <v>EE402</v>
      </c>
      <c r="AA172" s="67" t="e">
        <f>VLOOKUP($Q172,'[7]VAT 2023-24'!$R$6:$AD$103,2,FALSE)</f>
        <v>#N/A</v>
      </c>
      <c r="AB172" s="67" t="e">
        <f>VLOOKUP($Q172,'[7]VAT 2023-24'!$R$6:$AD$103,3,FALSE)</f>
        <v>#N/A</v>
      </c>
      <c r="AC172" s="67" t="e">
        <f>VLOOKUP($Q172,'[7]VAT 2023-24'!$R$6:$AD$103,4,FALSE)</f>
        <v>#N/A</v>
      </c>
      <c r="AD172" s="67" t="e">
        <f>VLOOKUP($Q172,'[7]VAT 2023-24'!$R$6:$AD$103,5,FALSE)</f>
        <v>#N/A</v>
      </c>
      <c r="AE172" s="67" t="e">
        <f>VLOOKUP($Q172,'[7]VAT 2023-24'!$R$6:$AD$103,6,FALSE)</f>
        <v>#N/A</v>
      </c>
      <c r="AF172" s="67" t="e">
        <f>VLOOKUP($Q172,'[7]VAT 2023-24'!$R$6:$AD$103,7,FALSE)</f>
        <v>#N/A</v>
      </c>
      <c r="AG172" s="67" t="e">
        <f>VLOOKUP($Q172,'[7]VAT 2023-24'!$R$6:$AD$103,8,FALSE)</f>
        <v>#N/A</v>
      </c>
      <c r="AH172" s="67" t="e">
        <f>VLOOKUP($Q172,'[7]VAT 2023-24'!$R$6:$AD$103,9,FALSE)</f>
        <v>#N/A</v>
      </c>
      <c r="AI172" s="67" t="e">
        <f>VLOOKUP($Q172,'[7]VAT 2023-24'!$R$6:$AD$103,10,FALSE)</f>
        <v>#N/A</v>
      </c>
      <c r="AJ172" s="67" t="e">
        <f>VLOOKUP($Q172,'[7]VAT 2023-24'!$R$6:$AD$103,11,FALSE)</f>
        <v>#N/A</v>
      </c>
      <c r="AK172" s="67" t="e">
        <f>VLOOKUP($Q172,'[7]VAT 2023-24'!$R$6:$AD$103,12,FALSE)</f>
        <v>#N/A</v>
      </c>
      <c r="AL172" s="67" t="e">
        <f>VLOOKUP($Q172,'[7]VAT 2023-24'!$R$6:$AD$103,13,FALSE)</f>
        <v>#N/A</v>
      </c>
      <c r="AM172" s="45"/>
      <c r="AN172" s="65" t="s">
        <v>327</v>
      </c>
      <c r="AO172" s="43"/>
      <c r="AP172" s="1" t="e">
        <f>VLOOKUP(AN172,#REF!,5,FALSE)</f>
        <v>#REF!</v>
      </c>
      <c r="AQ172" s="1" t="e">
        <f>VLOOKUP(AO172,#REF!,5,FALSE)</f>
        <v>#REF!</v>
      </c>
      <c r="AR172" s="1"/>
      <c r="AS172" t="e">
        <f>VLOOKUP(Z172,'[8]List of Schools for 22.23'!$A$3:$J$62,10,FALSE)</f>
        <v>#N/A</v>
      </c>
    </row>
    <row r="173" spans="1:45" x14ac:dyDescent="0.25">
      <c r="A173" s="2">
        <v>404</v>
      </c>
      <c r="B173" s="13" t="s">
        <v>525</v>
      </c>
      <c r="C173" s="1" t="s">
        <v>329</v>
      </c>
      <c r="D173" s="1" t="s">
        <v>330</v>
      </c>
      <c r="E173" s="2">
        <v>404</v>
      </c>
      <c r="F173" t="e">
        <v>#N/A</v>
      </c>
      <c r="G173" t="e">
        <f>VLOOKUP(C173,'[1]Returns 2023'!$B$11:$AV$112,47,FALSE)</f>
        <v>#N/A</v>
      </c>
      <c r="K173" s="19" t="e">
        <v>#N/A</v>
      </c>
      <c r="L173" s="19" t="e">
        <f>VLOOKUP(C173,[2]Schools!$A$8:$AK$109,37,FALSE)</f>
        <v>#N/A</v>
      </c>
      <c r="N173" s="66" t="e">
        <v>#N/A</v>
      </c>
      <c r="O173" s="68" t="e">
        <v>#N/A</v>
      </c>
      <c r="P173" s="2" t="e">
        <f>VLOOKUP(A173,'[3]2023'!$A$6:$AN$112,40,FALSE)</f>
        <v>#N/A</v>
      </c>
      <c r="Q173" s="2">
        <v>404</v>
      </c>
      <c r="S173" s="1" t="str">
        <f>VLOOKUP(Q173,[4]Sheet1!$A$4:$C$238,3,FALSE)</f>
        <v>YES</v>
      </c>
      <c r="U173" s="1">
        <f>VLOOKUP(Q173,[5]Sheet1!$A$4:$C$237,3,FALSE)</f>
        <v>0</v>
      </c>
      <c r="V173" s="7" t="s">
        <v>722</v>
      </c>
      <c r="W173" s="2" t="e">
        <v>#N/A</v>
      </c>
      <c r="X173" s="2" t="e">
        <f>VLOOKUP(V173,'[6]CFR HEADERS'!$B$8:$HS$108,226,FALSE)</f>
        <v>#N/A</v>
      </c>
      <c r="Z173" s="7" t="str">
        <f t="shared" si="4"/>
        <v>EE404</v>
      </c>
      <c r="AA173" s="67" t="e">
        <f>VLOOKUP($Q173,'[7]VAT 2023-24'!$R$6:$AD$103,2,FALSE)</f>
        <v>#N/A</v>
      </c>
      <c r="AB173" s="67" t="e">
        <f>VLOOKUP($Q173,'[7]VAT 2023-24'!$R$6:$AD$103,3,FALSE)</f>
        <v>#N/A</v>
      </c>
      <c r="AC173" s="67" t="e">
        <f>VLOOKUP($Q173,'[7]VAT 2023-24'!$R$6:$AD$103,4,FALSE)</f>
        <v>#N/A</v>
      </c>
      <c r="AD173" s="67" t="e">
        <f>VLOOKUP($Q173,'[7]VAT 2023-24'!$R$6:$AD$103,5,FALSE)</f>
        <v>#N/A</v>
      </c>
      <c r="AE173" s="67" t="e">
        <f>VLOOKUP($Q173,'[7]VAT 2023-24'!$R$6:$AD$103,6,FALSE)</f>
        <v>#N/A</v>
      </c>
      <c r="AF173" s="67" t="e">
        <f>VLOOKUP($Q173,'[7]VAT 2023-24'!$R$6:$AD$103,7,FALSE)</f>
        <v>#N/A</v>
      </c>
      <c r="AG173" s="67" t="e">
        <f>VLOOKUP($Q173,'[7]VAT 2023-24'!$R$6:$AD$103,8,FALSE)</f>
        <v>#N/A</v>
      </c>
      <c r="AH173" s="67" t="e">
        <f>VLOOKUP($Q173,'[7]VAT 2023-24'!$R$6:$AD$103,9,FALSE)</f>
        <v>#N/A</v>
      </c>
      <c r="AI173" s="67" t="e">
        <f>VLOOKUP($Q173,'[7]VAT 2023-24'!$R$6:$AD$103,10,FALSE)</f>
        <v>#N/A</v>
      </c>
      <c r="AJ173" s="67" t="e">
        <f>VLOOKUP($Q173,'[7]VAT 2023-24'!$R$6:$AD$103,11,FALSE)</f>
        <v>#N/A</v>
      </c>
      <c r="AK173" s="67" t="e">
        <f>VLOOKUP($Q173,'[7]VAT 2023-24'!$R$6:$AD$103,12,FALSE)</f>
        <v>#N/A</v>
      </c>
      <c r="AL173" s="67" t="e">
        <f>VLOOKUP($Q173,'[7]VAT 2023-24'!$R$6:$AD$103,13,FALSE)</f>
        <v>#N/A</v>
      </c>
      <c r="AM173" s="45"/>
      <c r="AN173" s="65" t="s">
        <v>329</v>
      </c>
      <c r="AO173" s="43"/>
      <c r="AP173" s="1" t="e">
        <f>VLOOKUP(AN173,#REF!,5,FALSE)</f>
        <v>#REF!</v>
      </c>
      <c r="AQ173" s="1" t="e">
        <f>VLOOKUP(AO173,#REF!,5,FALSE)</f>
        <v>#REF!</v>
      </c>
      <c r="AR173" s="1"/>
      <c r="AS173" t="e">
        <f>VLOOKUP(Z173,'[8]List of Schools for 22.23'!$A$3:$J$62,10,FALSE)</f>
        <v>#N/A</v>
      </c>
    </row>
    <row r="174" spans="1:45" x14ac:dyDescent="0.25">
      <c r="A174" s="2">
        <v>405</v>
      </c>
      <c r="B174" s="13" t="s">
        <v>525</v>
      </c>
      <c r="C174" s="1" t="s">
        <v>331</v>
      </c>
      <c r="D174" s="1" t="s">
        <v>332</v>
      </c>
      <c r="E174" s="2">
        <v>405</v>
      </c>
      <c r="F174" t="s">
        <v>837</v>
      </c>
      <c r="G174" t="str">
        <f>VLOOKUP(C174,'[1]Returns 2023'!$B$11:$AV$112,47,FALSE)</f>
        <v>Successful</v>
      </c>
      <c r="K174" s="19" t="s">
        <v>822</v>
      </c>
      <c r="L174" s="19" t="str">
        <f>VLOOKUP(C174,[2]Schools!$A$8:$AK$109,37,FALSE)</f>
        <v>Returned</v>
      </c>
      <c r="N174" s="66" t="s">
        <v>822</v>
      </c>
      <c r="O174" s="68" t="s">
        <v>822</v>
      </c>
      <c r="P174" s="2" t="str">
        <f>VLOOKUP(A174,'[3]2023'!$A$6:$AN$112,40,FALSE)</f>
        <v>Returned</v>
      </c>
      <c r="Q174" s="2">
        <v>405</v>
      </c>
      <c r="S174" s="1" t="str">
        <f>VLOOKUP(Q174,[4]Sheet1!$A$4:$C$238,3,FALSE)</f>
        <v>YES</v>
      </c>
      <c r="U174" s="1" t="str">
        <f>VLOOKUP(Q174,[5]Sheet1!$A$4:$C$237,3,FALSE)</f>
        <v>YES</v>
      </c>
      <c r="V174" s="7" t="s">
        <v>723</v>
      </c>
      <c r="W174" s="2">
        <v>0</v>
      </c>
      <c r="X174" s="2">
        <f>VLOOKUP(V174,'[6]CFR HEADERS'!$B$8:$HS$108,226,FALSE)</f>
        <v>0</v>
      </c>
      <c r="Z174" s="7" t="str">
        <f t="shared" si="4"/>
        <v>EE405</v>
      </c>
      <c r="AA174" s="67">
        <f>VLOOKUP($Q174,'[7]VAT 2023-24'!$R$6:$AD$103,2,FALSE)</f>
        <v>1</v>
      </c>
      <c r="AB174" s="67">
        <f>VLOOKUP($Q174,'[7]VAT 2023-24'!$R$6:$AD$103,3,FALSE)</f>
        <v>1</v>
      </c>
      <c r="AC174" s="67">
        <f>VLOOKUP($Q174,'[7]VAT 2023-24'!$R$6:$AD$103,4,FALSE)</f>
        <v>1</v>
      </c>
      <c r="AD174" s="67">
        <f>VLOOKUP($Q174,'[7]VAT 2023-24'!$R$6:$AD$103,5,FALSE)</f>
        <v>1</v>
      </c>
      <c r="AE174" s="67">
        <f>VLOOKUP($Q174,'[7]VAT 2023-24'!$R$6:$AD$103,6,FALSE)</f>
        <v>1</v>
      </c>
      <c r="AF174" s="67">
        <f>VLOOKUP($Q174,'[7]VAT 2023-24'!$R$6:$AD$103,7,FALSE)</f>
        <v>1</v>
      </c>
      <c r="AG174" s="67">
        <f>VLOOKUP($Q174,'[7]VAT 2023-24'!$R$6:$AD$103,8,FALSE)</f>
        <v>1</v>
      </c>
      <c r="AH174" s="67">
        <f>VLOOKUP($Q174,'[7]VAT 2023-24'!$R$6:$AD$103,9,FALSE)</f>
        <v>1</v>
      </c>
      <c r="AI174" s="67">
        <f>VLOOKUP($Q174,'[7]VAT 2023-24'!$R$6:$AD$103,10,FALSE)</f>
        <v>1</v>
      </c>
      <c r="AJ174" s="67" t="str">
        <f>VLOOKUP($Q174,'[7]VAT 2023-24'!$R$6:$AD$103,11,FALSE)</f>
        <v/>
      </c>
      <c r="AK174" s="67" t="str">
        <f>VLOOKUP($Q174,'[7]VAT 2023-24'!$R$6:$AD$103,12,FALSE)</f>
        <v/>
      </c>
      <c r="AL174" s="67" t="str">
        <f>VLOOKUP($Q174,'[7]VAT 2023-24'!$R$6:$AD$103,13,FALSE)</f>
        <v/>
      </c>
      <c r="AM174" s="45"/>
      <c r="AN174" s="65" t="s">
        <v>331</v>
      </c>
      <c r="AO174" s="43"/>
      <c r="AP174" s="1" t="e">
        <f>VLOOKUP(AN174,#REF!,5,FALSE)</f>
        <v>#REF!</v>
      </c>
      <c r="AQ174" s="1" t="e">
        <f>VLOOKUP(AO174,#REF!,5,FALSE)</f>
        <v>#REF!</v>
      </c>
      <c r="AR174" s="1"/>
      <c r="AS174" t="e">
        <f>VLOOKUP(Z174,'[8]List of Schools for 22.23'!$A$3:$J$62,10,FALSE)</f>
        <v>#N/A</v>
      </c>
    </row>
    <row r="175" spans="1:45" x14ac:dyDescent="0.25">
      <c r="A175" s="2">
        <v>406</v>
      </c>
      <c r="B175" s="13" t="s">
        <v>525</v>
      </c>
      <c r="C175" s="1" t="s">
        <v>333</v>
      </c>
      <c r="D175" s="1" t="s">
        <v>334</v>
      </c>
      <c r="E175" s="2">
        <v>406</v>
      </c>
      <c r="F175" t="s">
        <v>837</v>
      </c>
      <c r="G175" t="str">
        <f>VLOOKUP(C175,'[1]Returns 2023'!$B$11:$AV$112,47,FALSE)</f>
        <v>Successful</v>
      </c>
      <c r="K175" s="19" t="s">
        <v>822</v>
      </c>
      <c r="L175" s="19" t="str">
        <f>VLOOKUP(C175,[2]Schools!$A$8:$AK$109,37,FALSE)</f>
        <v>Returned</v>
      </c>
      <c r="N175" s="66" t="s">
        <v>822</v>
      </c>
      <c r="O175" s="68" t="s">
        <v>822</v>
      </c>
      <c r="P175" s="2" t="str">
        <f>VLOOKUP(A175,'[3]2023'!$A$6:$AN$112,40,FALSE)</f>
        <v>Returned</v>
      </c>
      <c r="Q175" s="2">
        <v>406</v>
      </c>
      <c r="S175" s="1" t="str">
        <f>VLOOKUP(Q175,[4]Sheet1!$A$4:$C$238,3,FALSE)</f>
        <v>YES</v>
      </c>
      <c r="U175" s="1" t="str">
        <f>VLOOKUP(Q175,[5]Sheet1!$A$4:$C$237,3,FALSE)</f>
        <v>YES</v>
      </c>
      <c r="V175" s="7" t="s">
        <v>724</v>
      </c>
      <c r="W175" s="2">
        <v>0</v>
      </c>
      <c r="X175" s="2">
        <f>VLOOKUP(V175,'[6]CFR HEADERS'!$B$8:$HS$108,226,FALSE)</f>
        <v>0</v>
      </c>
      <c r="Z175" s="7" t="str">
        <f t="shared" si="4"/>
        <v>EE406</v>
      </c>
      <c r="AA175" s="67">
        <f>VLOOKUP($Q175,'[7]VAT 2023-24'!$R$6:$AD$103,2,FALSE)</f>
        <v>1</v>
      </c>
      <c r="AB175" s="67">
        <f>VLOOKUP($Q175,'[7]VAT 2023-24'!$R$6:$AD$103,3,FALSE)</f>
        <v>1</v>
      </c>
      <c r="AC175" s="67">
        <f>VLOOKUP($Q175,'[7]VAT 2023-24'!$R$6:$AD$103,4,FALSE)</f>
        <v>1</v>
      </c>
      <c r="AD175" s="67">
        <f>VLOOKUP($Q175,'[7]VAT 2023-24'!$R$6:$AD$103,5,FALSE)</f>
        <v>1</v>
      </c>
      <c r="AE175" s="67">
        <f>VLOOKUP($Q175,'[7]VAT 2023-24'!$R$6:$AD$103,6,FALSE)</f>
        <v>1</v>
      </c>
      <c r="AF175" s="67">
        <f>VLOOKUP($Q175,'[7]VAT 2023-24'!$R$6:$AD$103,7,FALSE)</f>
        <v>1</v>
      </c>
      <c r="AG175" s="67">
        <f>VLOOKUP($Q175,'[7]VAT 2023-24'!$R$6:$AD$103,8,FALSE)</f>
        <v>1</v>
      </c>
      <c r="AH175" s="67">
        <f>VLOOKUP($Q175,'[7]VAT 2023-24'!$R$6:$AD$103,9,FALSE)</f>
        <v>1</v>
      </c>
      <c r="AI175" s="67">
        <f>VLOOKUP($Q175,'[7]VAT 2023-24'!$R$6:$AD$103,10,FALSE)</f>
        <v>1</v>
      </c>
      <c r="AJ175" s="67" t="str">
        <f>VLOOKUP($Q175,'[7]VAT 2023-24'!$R$6:$AD$103,11,FALSE)</f>
        <v/>
      </c>
      <c r="AK175" s="67" t="str">
        <f>VLOOKUP($Q175,'[7]VAT 2023-24'!$R$6:$AD$103,12,FALSE)</f>
        <v/>
      </c>
      <c r="AL175" s="67" t="str">
        <f>VLOOKUP($Q175,'[7]VAT 2023-24'!$R$6:$AD$103,13,FALSE)</f>
        <v/>
      </c>
      <c r="AM175" s="45"/>
      <c r="AN175" s="65" t="s">
        <v>333</v>
      </c>
      <c r="AO175" s="43"/>
      <c r="AP175" s="1" t="e">
        <f>VLOOKUP(AN175,#REF!,5,FALSE)</f>
        <v>#REF!</v>
      </c>
      <c r="AQ175" s="1" t="e">
        <f>VLOOKUP(AO175,#REF!,5,FALSE)</f>
        <v>#REF!</v>
      </c>
      <c r="AR175" s="1"/>
      <c r="AS175" t="e">
        <f>VLOOKUP(Z175,'[8]List of Schools for 22.23'!$A$3:$J$62,10,FALSE)</f>
        <v>#N/A</v>
      </c>
    </row>
    <row r="176" spans="1:45" x14ac:dyDescent="0.25">
      <c r="A176" s="2">
        <v>407</v>
      </c>
      <c r="B176" s="13" t="s">
        <v>525</v>
      </c>
      <c r="C176" s="1" t="s">
        <v>335</v>
      </c>
      <c r="D176" s="1" t="s">
        <v>336</v>
      </c>
      <c r="E176" s="2">
        <v>407</v>
      </c>
      <c r="F176" t="s">
        <v>837</v>
      </c>
      <c r="G176" t="str">
        <f>VLOOKUP(C176,'[1]Returns 2023'!$B$11:$AV$112,47,FALSE)</f>
        <v>Successful</v>
      </c>
      <c r="K176" s="19" t="s">
        <v>822</v>
      </c>
      <c r="L176" s="19" t="str">
        <f>VLOOKUP(C176,[2]Schools!$A$8:$AK$109,37,FALSE)</f>
        <v>Returned</v>
      </c>
      <c r="N176" s="66">
        <v>0</v>
      </c>
      <c r="O176" s="68" t="s">
        <v>822</v>
      </c>
      <c r="P176" s="2" t="str">
        <f>VLOOKUP(A176,'[3]2023'!$A$6:$AN$112,40,FALSE)</f>
        <v>Returned</v>
      </c>
      <c r="Q176" s="2">
        <v>407</v>
      </c>
      <c r="S176" s="1" t="str">
        <f>VLOOKUP(Q176,[4]Sheet1!$A$4:$C$238,3,FALSE)</f>
        <v>YES</v>
      </c>
      <c r="U176" s="1" t="str">
        <f>VLOOKUP(Q176,[5]Sheet1!$A$4:$C$237,3,FALSE)</f>
        <v>YES</v>
      </c>
      <c r="V176" s="7" t="s">
        <v>725</v>
      </c>
      <c r="W176" s="2" t="s">
        <v>839</v>
      </c>
      <c r="X176" s="2">
        <f>VLOOKUP(V176,'[6]CFR HEADERS'!$B$8:$HS$108,226,FALSE)</f>
        <v>0</v>
      </c>
      <c r="Z176" s="7" t="str">
        <f t="shared" si="4"/>
        <v>EE407</v>
      </c>
      <c r="AA176" s="67">
        <f>VLOOKUP($Q176,'[7]VAT 2023-24'!$R$6:$AD$103,2,FALSE)</f>
        <v>1</v>
      </c>
      <c r="AB176" s="67">
        <f>VLOOKUP($Q176,'[7]VAT 2023-24'!$R$6:$AD$103,3,FALSE)</f>
        <v>1</v>
      </c>
      <c r="AC176" s="67">
        <f>VLOOKUP($Q176,'[7]VAT 2023-24'!$R$6:$AD$103,4,FALSE)</f>
        <v>1</v>
      </c>
      <c r="AD176" s="67">
        <f>VLOOKUP($Q176,'[7]VAT 2023-24'!$R$6:$AD$103,5,FALSE)</f>
        <v>1</v>
      </c>
      <c r="AE176" s="67">
        <f>VLOOKUP($Q176,'[7]VAT 2023-24'!$R$6:$AD$103,6,FALSE)</f>
        <v>1</v>
      </c>
      <c r="AF176" s="67">
        <f>VLOOKUP($Q176,'[7]VAT 2023-24'!$R$6:$AD$103,7,FALSE)</f>
        <v>1</v>
      </c>
      <c r="AG176" s="67">
        <f>VLOOKUP($Q176,'[7]VAT 2023-24'!$R$6:$AD$103,8,FALSE)</f>
        <v>1</v>
      </c>
      <c r="AH176" s="67">
        <f>VLOOKUP($Q176,'[7]VAT 2023-24'!$R$6:$AD$103,9,FALSE)</f>
        <v>1</v>
      </c>
      <c r="AI176" s="67">
        <f>VLOOKUP($Q176,'[7]VAT 2023-24'!$R$6:$AD$103,10,FALSE)</f>
        <v>1</v>
      </c>
      <c r="AJ176" s="67">
        <f>VLOOKUP($Q176,'[7]VAT 2023-24'!$R$6:$AD$103,11,FALSE)</f>
        <v>1</v>
      </c>
      <c r="AK176" s="67" t="str">
        <f>VLOOKUP($Q176,'[7]VAT 2023-24'!$R$6:$AD$103,12,FALSE)</f>
        <v/>
      </c>
      <c r="AL176" s="67" t="str">
        <f>VLOOKUP($Q176,'[7]VAT 2023-24'!$R$6:$AD$103,13,FALSE)</f>
        <v/>
      </c>
      <c r="AM176" s="45"/>
      <c r="AN176" s="65" t="s">
        <v>335</v>
      </c>
      <c r="AO176" s="43"/>
      <c r="AP176" s="1" t="e">
        <f>VLOOKUP(AN176,#REF!,5,FALSE)</f>
        <v>#REF!</v>
      </c>
      <c r="AQ176" s="1" t="e">
        <f>VLOOKUP(AO176,#REF!,5,FALSE)</f>
        <v>#REF!</v>
      </c>
      <c r="AR176" s="1"/>
      <c r="AS176" t="str">
        <f>VLOOKUP(Z176,'[8]List of Schools for 22.23'!$A$3:$J$62,10,FALSE)</f>
        <v>YES</v>
      </c>
    </row>
    <row r="177" spans="1:45" x14ac:dyDescent="0.25">
      <c r="A177" s="2">
        <v>409</v>
      </c>
      <c r="B177" s="13" t="s">
        <v>525</v>
      </c>
      <c r="C177" s="1" t="s">
        <v>337</v>
      </c>
      <c r="D177" s="1" t="s">
        <v>338</v>
      </c>
      <c r="E177" s="2">
        <v>409</v>
      </c>
      <c r="F177" t="s">
        <v>837</v>
      </c>
      <c r="G177" t="str">
        <f>VLOOKUP(C177,'[1]Returns 2023'!$B$11:$AV$112,47,FALSE)</f>
        <v>Successful</v>
      </c>
      <c r="K177" s="19" t="s">
        <v>822</v>
      </c>
      <c r="L177" s="19" t="str">
        <f>VLOOKUP(C177,[2]Schools!$A$8:$AK$109,37,FALSE)</f>
        <v>Returned</v>
      </c>
      <c r="N177" s="66" t="s">
        <v>822</v>
      </c>
      <c r="O177" s="68" t="s">
        <v>822</v>
      </c>
      <c r="P177" s="2" t="str">
        <f>VLOOKUP(A177,'[3]2023'!$A$6:$AN$112,40,FALSE)</f>
        <v>Returned</v>
      </c>
      <c r="Q177" s="2">
        <v>409</v>
      </c>
      <c r="S177" s="1" t="str">
        <f>VLOOKUP(Q177,[4]Sheet1!$A$4:$C$238,3,FALSE)</f>
        <v>YES</v>
      </c>
      <c r="U177" s="1">
        <f>VLOOKUP(Q177,[5]Sheet1!$A$4:$C$237,3,FALSE)</f>
        <v>0</v>
      </c>
      <c r="V177" s="7" t="s">
        <v>726</v>
      </c>
      <c r="W177" s="2" t="s">
        <v>839</v>
      </c>
      <c r="X177" s="2">
        <f>VLOOKUP(V177,'[6]CFR HEADERS'!$B$8:$HS$108,226,FALSE)</f>
        <v>0</v>
      </c>
      <c r="Z177" s="7" t="str">
        <f t="shared" si="4"/>
        <v>EE409</v>
      </c>
      <c r="AA177" s="67">
        <f>VLOOKUP($Q177,'[7]VAT 2023-24'!$R$6:$AD$103,2,FALSE)</f>
        <v>1</v>
      </c>
      <c r="AB177" s="67">
        <f>VLOOKUP($Q177,'[7]VAT 2023-24'!$R$6:$AD$103,3,FALSE)</f>
        <v>1</v>
      </c>
      <c r="AC177" s="67">
        <f>VLOOKUP($Q177,'[7]VAT 2023-24'!$R$6:$AD$103,4,FALSE)</f>
        <v>1</v>
      </c>
      <c r="AD177" s="67">
        <f>VLOOKUP($Q177,'[7]VAT 2023-24'!$R$6:$AD$103,5,FALSE)</f>
        <v>1</v>
      </c>
      <c r="AE177" s="67">
        <f>VLOOKUP($Q177,'[7]VAT 2023-24'!$R$6:$AD$103,6,FALSE)</f>
        <v>1</v>
      </c>
      <c r="AF177" s="67">
        <f>VLOOKUP($Q177,'[7]VAT 2023-24'!$R$6:$AD$103,7,FALSE)</f>
        <v>1</v>
      </c>
      <c r="AG177" s="67">
        <f>VLOOKUP($Q177,'[7]VAT 2023-24'!$R$6:$AD$103,8,FALSE)</f>
        <v>1</v>
      </c>
      <c r="AH177" s="67">
        <f>VLOOKUP($Q177,'[7]VAT 2023-24'!$R$6:$AD$103,9,FALSE)</f>
        <v>1</v>
      </c>
      <c r="AI177" s="67">
        <f>VLOOKUP($Q177,'[7]VAT 2023-24'!$R$6:$AD$103,10,FALSE)</f>
        <v>1</v>
      </c>
      <c r="AJ177" s="67">
        <f>VLOOKUP($Q177,'[7]VAT 2023-24'!$R$6:$AD$103,11,FALSE)</f>
        <v>1</v>
      </c>
      <c r="AK177" s="67" t="str">
        <f>VLOOKUP($Q177,'[7]VAT 2023-24'!$R$6:$AD$103,12,FALSE)</f>
        <v/>
      </c>
      <c r="AL177" s="67" t="str">
        <f>VLOOKUP($Q177,'[7]VAT 2023-24'!$R$6:$AD$103,13,FALSE)</f>
        <v/>
      </c>
      <c r="AM177" s="45"/>
      <c r="AN177" s="65" t="s">
        <v>337</v>
      </c>
      <c r="AO177" s="43"/>
      <c r="AP177" s="1" t="e">
        <f>VLOOKUP(AN177,#REF!,5,FALSE)</f>
        <v>#REF!</v>
      </c>
      <c r="AQ177" s="1" t="e">
        <f>VLOOKUP(AO177,#REF!,5,FALSE)</f>
        <v>#REF!</v>
      </c>
      <c r="AR177" s="1"/>
      <c r="AS177" t="str">
        <f>VLOOKUP(Z177,'[8]List of Schools for 22.23'!$A$3:$J$62,10,FALSE)</f>
        <v>YES</v>
      </c>
    </row>
    <row r="178" spans="1:45" x14ac:dyDescent="0.25">
      <c r="A178" s="2">
        <v>412</v>
      </c>
      <c r="B178" s="13" t="s">
        <v>525</v>
      </c>
      <c r="C178" s="1" t="s">
        <v>339</v>
      </c>
      <c r="D178" s="1" t="s">
        <v>340</v>
      </c>
      <c r="E178" s="2">
        <v>412</v>
      </c>
      <c r="F178" t="s">
        <v>837</v>
      </c>
      <c r="G178" t="str">
        <f>VLOOKUP(C178,'[1]Returns 2023'!$B$11:$AV$112,47,FALSE)</f>
        <v>Successful</v>
      </c>
      <c r="K178" s="19" t="s">
        <v>822</v>
      </c>
      <c r="L178" s="19" t="str">
        <f>VLOOKUP(C178,[2]Schools!$A$8:$AK$109,37,FALSE)</f>
        <v>Returned</v>
      </c>
      <c r="N178" s="66" t="s">
        <v>822</v>
      </c>
      <c r="O178" s="68" t="s">
        <v>822</v>
      </c>
      <c r="P178" s="2" t="str">
        <f>VLOOKUP(A178,'[3]2023'!$A$6:$AN$112,40,FALSE)</f>
        <v>Returned</v>
      </c>
      <c r="Q178" s="2">
        <v>412</v>
      </c>
      <c r="S178" s="1" t="str">
        <f>VLOOKUP(Q178,[4]Sheet1!$A$4:$C$238,3,FALSE)</f>
        <v>YES</v>
      </c>
      <c r="U178" s="1" t="str">
        <f>VLOOKUP(Q178,[5]Sheet1!$A$4:$C$237,3,FALSE)</f>
        <v>YES</v>
      </c>
      <c r="V178" s="7" t="s">
        <v>727</v>
      </c>
      <c r="W178" s="2" t="s">
        <v>839</v>
      </c>
      <c r="X178" s="2">
        <f>VLOOKUP(V178,'[6]CFR HEADERS'!$B$8:$HS$108,226,FALSE)</f>
        <v>0</v>
      </c>
      <c r="Z178" s="7" t="str">
        <f t="shared" si="4"/>
        <v>EE412</v>
      </c>
      <c r="AA178" s="67">
        <f>VLOOKUP($Q178,'[7]VAT 2023-24'!$R$6:$AD$103,2,FALSE)</f>
        <v>1</v>
      </c>
      <c r="AB178" s="67">
        <f>VLOOKUP($Q178,'[7]VAT 2023-24'!$R$6:$AD$103,3,FALSE)</f>
        <v>1</v>
      </c>
      <c r="AC178" s="67">
        <f>VLOOKUP($Q178,'[7]VAT 2023-24'!$R$6:$AD$103,4,FALSE)</f>
        <v>1</v>
      </c>
      <c r="AD178" s="67">
        <f>VLOOKUP($Q178,'[7]VAT 2023-24'!$R$6:$AD$103,5,FALSE)</f>
        <v>1</v>
      </c>
      <c r="AE178" s="67">
        <f>VLOOKUP($Q178,'[7]VAT 2023-24'!$R$6:$AD$103,6,FALSE)</f>
        <v>1</v>
      </c>
      <c r="AF178" s="67">
        <f>VLOOKUP($Q178,'[7]VAT 2023-24'!$R$6:$AD$103,7,FALSE)</f>
        <v>1</v>
      </c>
      <c r="AG178" s="67">
        <f>VLOOKUP($Q178,'[7]VAT 2023-24'!$R$6:$AD$103,8,FALSE)</f>
        <v>1</v>
      </c>
      <c r="AH178" s="67">
        <f>VLOOKUP($Q178,'[7]VAT 2023-24'!$R$6:$AD$103,9,FALSE)</f>
        <v>1</v>
      </c>
      <c r="AI178" s="67">
        <f>VLOOKUP($Q178,'[7]VAT 2023-24'!$R$6:$AD$103,10,FALSE)</f>
        <v>1</v>
      </c>
      <c r="AJ178" s="67">
        <f>VLOOKUP($Q178,'[7]VAT 2023-24'!$R$6:$AD$103,11,FALSE)</f>
        <v>1</v>
      </c>
      <c r="AK178" s="67" t="str">
        <f>VLOOKUP($Q178,'[7]VAT 2023-24'!$R$6:$AD$103,12,FALSE)</f>
        <v/>
      </c>
      <c r="AL178" s="67" t="str">
        <f>VLOOKUP($Q178,'[7]VAT 2023-24'!$R$6:$AD$103,13,FALSE)</f>
        <v/>
      </c>
      <c r="AM178" s="45"/>
      <c r="AN178" s="65" t="s">
        <v>339</v>
      </c>
      <c r="AO178" s="43"/>
      <c r="AP178" s="1" t="e">
        <f>VLOOKUP(AN178,#REF!,5,FALSE)</f>
        <v>#REF!</v>
      </c>
      <c r="AQ178" s="1" t="e">
        <f>VLOOKUP(AO178,#REF!,5,FALSE)</f>
        <v>#REF!</v>
      </c>
      <c r="AR178" s="1"/>
      <c r="AS178" t="str">
        <f>VLOOKUP(Z178,'[8]List of Schools for 22.23'!$A$3:$J$62,10,FALSE)</f>
        <v>YES</v>
      </c>
    </row>
    <row r="179" spans="1:45" x14ac:dyDescent="0.25">
      <c r="A179" s="2">
        <v>413</v>
      </c>
      <c r="B179" s="13" t="s">
        <v>525</v>
      </c>
      <c r="C179" s="1" t="s">
        <v>341</v>
      </c>
      <c r="D179" s="1" t="s">
        <v>342</v>
      </c>
      <c r="E179" s="2">
        <v>413</v>
      </c>
      <c r="F179" t="e">
        <v>#N/A</v>
      </c>
      <c r="G179" t="e">
        <f>VLOOKUP(C179,'[1]Returns 2023'!$B$11:$AV$112,47,FALSE)</f>
        <v>#N/A</v>
      </c>
      <c r="K179" s="19" t="e">
        <v>#N/A</v>
      </c>
      <c r="L179" s="19" t="e">
        <f>VLOOKUP(C179,[2]Schools!$A$8:$AK$109,37,FALSE)</f>
        <v>#N/A</v>
      </c>
      <c r="N179" s="66" t="e">
        <v>#N/A</v>
      </c>
      <c r="O179" s="68" t="e">
        <v>#N/A</v>
      </c>
      <c r="P179" s="2" t="e">
        <f>VLOOKUP(A179,'[3]2023'!$A$6:$AN$112,40,FALSE)</f>
        <v>#N/A</v>
      </c>
      <c r="Q179" s="2">
        <v>413</v>
      </c>
      <c r="S179" s="1" t="str">
        <f>VLOOKUP(Q179,[4]Sheet1!$A$4:$C$238,3,FALSE)</f>
        <v>YES</v>
      </c>
      <c r="U179" s="1" t="str">
        <f>VLOOKUP(Q179,[5]Sheet1!$A$4:$C$237,3,FALSE)</f>
        <v>YES</v>
      </c>
      <c r="V179" s="7" t="s">
        <v>728</v>
      </c>
      <c r="W179" s="2" t="e">
        <v>#N/A</v>
      </c>
      <c r="X179" s="2" t="e">
        <f>VLOOKUP(V179,'[6]CFR HEADERS'!$B$8:$HS$108,226,FALSE)</f>
        <v>#N/A</v>
      </c>
      <c r="Z179" s="7" t="str">
        <f t="shared" si="4"/>
        <v>EE413</v>
      </c>
      <c r="AA179" s="67" t="e">
        <f>VLOOKUP($Q179,'[7]VAT 2023-24'!$R$6:$AD$103,2,FALSE)</f>
        <v>#N/A</v>
      </c>
      <c r="AB179" s="67" t="e">
        <f>VLOOKUP($Q179,'[7]VAT 2023-24'!$R$6:$AD$103,3,FALSE)</f>
        <v>#N/A</v>
      </c>
      <c r="AC179" s="67" t="e">
        <f>VLOOKUP($Q179,'[7]VAT 2023-24'!$R$6:$AD$103,4,FALSE)</f>
        <v>#N/A</v>
      </c>
      <c r="AD179" s="67" t="e">
        <f>VLOOKUP($Q179,'[7]VAT 2023-24'!$R$6:$AD$103,5,FALSE)</f>
        <v>#N/A</v>
      </c>
      <c r="AE179" s="67" t="e">
        <f>VLOOKUP($Q179,'[7]VAT 2023-24'!$R$6:$AD$103,6,FALSE)</f>
        <v>#N/A</v>
      </c>
      <c r="AF179" s="67" t="e">
        <f>VLOOKUP($Q179,'[7]VAT 2023-24'!$R$6:$AD$103,7,FALSE)</f>
        <v>#N/A</v>
      </c>
      <c r="AG179" s="67" t="e">
        <f>VLOOKUP($Q179,'[7]VAT 2023-24'!$R$6:$AD$103,8,FALSE)</f>
        <v>#N/A</v>
      </c>
      <c r="AH179" s="67" t="e">
        <f>VLOOKUP($Q179,'[7]VAT 2023-24'!$R$6:$AD$103,9,FALSE)</f>
        <v>#N/A</v>
      </c>
      <c r="AI179" s="67" t="e">
        <f>VLOOKUP($Q179,'[7]VAT 2023-24'!$R$6:$AD$103,10,FALSE)</f>
        <v>#N/A</v>
      </c>
      <c r="AJ179" s="67" t="e">
        <f>VLOOKUP($Q179,'[7]VAT 2023-24'!$R$6:$AD$103,11,FALSE)</f>
        <v>#N/A</v>
      </c>
      <c r="AK179" s="67" t="e">
        <f>VLOOKUP($Q179,'[7]VAT 2023-24'!$R$6:$AD$103,12,FALSE)</f>
        <v>#N/A</v>
      </c>
      <c r="AL179" s="67" t="e">
        <f>VLOOKUP($Q179,'[7]VAT 2023-24'!$R$6:$AD$103,13,FALSE)</f>
        <v>#N/A</v>
      </c>
      <c r="AM179" s="45"/>
      <c r="AN179" s="65" t="s">
        <v>341</v>
      </c>
      <c r="AO179" s="43"/>
      <c r="AP179" s="1" t="e">
        <f>VLOOKUP(AN179,#REF!,5,FALSE)</f>
        <v>#REF!</v>
      </c>
      <c r="AQ179" s="1" t="e">
        <f>VLOOKUP(AO179,#REF!,5,FALSE)</f>
        <v>#REF!</v>
      </c>
      <c r="AR179" s="1"/>
      <c r="AS179" t="e">
        <f>VLOOKUP(Z179,'[8]List of Schools for 22.23'!$A$3:$J$62,10,FALSE)</f>
        <v>#N/A</v>
      </c>
    </row>
    <row r="180" spans="1:45" x14ac:dyDescent="0.25">
      <c r="A180" s="2">
        <v>415</v>
      </c>
      <c r="B180" s="13" t="s">
        <v>525</v>
      </c>
      <c r="C180" s="1" t="s">
        <v>343</v>
      </c>
      <c r="D180" s="1" t="s">
        <v>344</v>
      </c>
      <c r="E180" s="2">
        <v>415</v>
      </c>
      <c r="F180" t="s">
        <v>837</v>
      </c>
      <c r="G180" t="str">
        <f>VLOOKUP(C180,'[1]Returns 2023'!$B$11:$AV$112,47,FALSE)</f>
        <v>Successful</v>
      </c>
      <c r="K180" s="19" t="s">
        <v>822</v>
      </c>
      <c r="L180" s="19" t="str">
        <f>VLOOKUP(C180,[2]Schools!$A$8:$AK$109,37,FALSE)</f>
        <v>Returned</v>
      </c>
      <c r="N180" s="66" t="s">
        <v>822</v>
      </c>
      <c r="O180" s="68" t="s">
        <v>822</v>
      </c>
      <c r="P180" s="2" t="str">
        <f>VLOOKUP(A180,'[3]2023'!$A$6:$AN$112,40,FALSE)</f>
        <v>Returned</v>
      </c>
      <c r="Q180" s="2">
        <v>415</v>
      </c>
      <c r="S180" s="1" t="str">
        <f>VLOOKUP(Q180,[4]Sheet1!$A$4:$C$238,3,FALSE)</f>
        <v>YES</v>
      </c>
      <c r="U180" s="1">
        <f>VLOOKUP(Q180,[5]Sheet1!$A$4:$C$237,3,FALSE)</f>
        <v>0</v>
      </c>
      <c r="V180" s="7" t="s">
        <v>729</v>
      </c>
      <c r="W180" s="2" t="s">
        <v>839</v>
      </c>
      <c r="X180" s="2">
        <f>VLOOKUP(V180,'[6]CFR HEADERS'!$B$8:$HS$108,226,FALSE)</f>
        <v>0</v>
      </c>
      <c r="Z180" s="7" t="str">
        <f t="shared" si="4"/>
        <v>EE415</v>
      </c>
      <c r="AA180" s="67">
        <f>VLOOKUP($Q180,'[7]VAT 2023-24'!$R$6:$AD$103,2,FALSE)</f>
        <v>1</v>
      </c>
      <c r="AB180" s="67">
        <f>VLOOKUP($Q180,'[7]VAT 2023-24'!$R$6:$AD$103,3,FALSE)</f>
        <v>1</v>
      </c>
      <c r="AC180" s="67">
        <f>VLOOKUP($Q180,'[7]VAT 2023-24'!$R$6:$AD$103,4,FALSE)</f>
        <v>1</v>
      </c>
      <c r="AD180" s="67">
        <f>VLOOKUP($Q180,'[7]VAT 2023-24'!$R$6:$AD$103,5,FALSE)</f>
        <v>1</v>
      </c>
      <c r="AE180" s="67">
        <f>VLOOKUP($Q180,'[7]VAT 2023-24'!$R$6:$AD$103,6,FALSE)</f>
        <v>1</v>
      </c>
      <c r="AF180" s="67">
        <f>VLOOKUP($Q180,'[7]VAT 2023-24'!$R$6:$AD$103,7,FALSE)</f>
        <v>1</v>
      </c>
      <c r="AG180" s="67">
        <f>VLOOKUP($Q180,'[7]VAT 2023-24'!$R$6:$AD$103,8,FALSE)</f>
        <v>1</v>
      </c>
      <c r="AH180" s="67">
        <f>VLOOKUP($Q180,'[7]VAT 2023-24'!$R$6:$AD$103,9,FALSE)</f>
        <v>1</v>
      </c>
      <c r="AI180" s="67">
        <f>VLOOKUP($Q180,'[7]VAT 2023-24'!$R$6:$AD$103,10,FALSE)</f>
        <v>1</v>
      </c>
      <c r="AJ180" s="67">
        <f>VLOOKUP($Q180,'[7]VAT 2023-24'!$R$6:$AD$103,11,FALSE)</f>
        <v>1</v>
      </c>
      <c r="AK180" s="67" t="str">
        <f>VLOOKUP($Q180,'[7]VAT 2023-24'!$R$6:$AD$103,12,FALSE)</f>
        <v/>
      </c>
      <c r="AL180" s="67" t="str">
        <f>VLOOKUP($Q180,'[7]VAT 2023-24'!$R$6:$AD$103,13,FALSE)</f>
        <v/>
      </c>
      <c r="AM180" s="45"/>
      <c r="AN180" s="65" t="s">
        <v>343</v>
      </c>
      <c r="AO180" s="43"/>
      <c r="AP180" s="1" t="e">
        <f>VLOOKUP(AN180,#REF!,5,FALSE)</f>
        <v>#REF!</v>
      </c>
      <c r="AQ180" s="1" t="e">
        <f>VLOOKUP(AO180,#REF!,5,FALSE)</f>
        <v>#REF!</v>
      </c>
      <c r="AR180" s="1"/>
      <c r="AS180" t="e">
        <f>VLOOKUP(Z180,'[8]List of Schools for 22.23'!$A$3:$J$62,10,FALSE)</f>
        <v>#N/A</v>
      </c>
    </row>
    <row r="181" spans="1:45" x14ac:dyDescent="0.25">
      <c r="A181" s="2">
        <v>416</v>
      </c>
      <c r="B181" s="13" t="s">
        <v>525</v>
      </c>
      <c r="C181" s="1" t="s">
        <v>345</v>
      </c>
      <c r="D181" s="1" t="s">
        <v>346</v>
      </c>
      <c r="E181" s="2">
        <v>416</v>
      </c>
      <c r="F181" t="e">
        <v>#N/A</v>
      </c>
      <c r="G181" t="e">
        <f>VLOOKUP(C181,'[1]Returns 2023'!$B$11:$AV$112,47,FALSE)</f>
        <v>#N/A</v>
      </c>
      <c r="K181" s="19" t="e">
        <v>#N/A</v>
      </c>
      <c r="L181" s="19" t="e">
        <f>VLOOKUP(C181,[2]Schools!$A$8:$AK$109,37,FALSE)</f>
        <v>#N/A</v>
      </c>
      <c r="N181" s="66" t="s">
        <v>822</v>
      </c>
      <c r="O181" s="68" t="e">
        <v>#N/A</v>
      </c>
      <c r="P181" s="2" t="e">
        <f>VLOOKUP(A181,'[3]2023'!$A$6:$AN$112,40,FALSE)</f>
        <v>#N/A</v>
      </c>
      <c r="Q181" s="2">
        <v>416</v>
      </c>
      <c r="S181" s="1" t="str">
        <f>VLOOKUP(Q181,[4]Sheet1!$A$4:$C$238,3,FALSE)</f>
        <v>YES</v>
      </c>
      <c r="U181" s="1" t="str">
        <f>VLOOKUP(Q181,[5]Sheet1!$A$4:$C$237,3,FALSE)</f>
        <v>YES</v>
      </c>
      <c r="V181" s="7" t="s">
        <v>730</v>
      </c>
      <c r="W181" s="2" t="e">
        <v>#N/A</v>
      </c>
      <c r="X181" s="2" t="e">
        <f>VLOOKUP(V181,'[6]CFR HEADERS'!$B$8:$HS$108,226,FALSE)</f>
        <v>#N/A</v>
      </c>
      <c r="Z181" s="7" t="str">
        <f t="shared" si="4"/>
        <v>EE416</v>
      </c>
      <c r="AA181" s="67" t="e">
        <f>VLOOKUP($Q181,'[7]VAT 2023-24'!$R$6:$AD$103,2,FALSE)</f>
        <v>#N/A</v>
      </c>
      <c r="AB181" s="67" t="e">
        <f>VLOOKUP($Q181,'[7]VAT 2023-24'!$R$6:$AD$103,3,FALSE)</f>
        <v>#N/A</v>
      </c>
      <c r="AC181" s="67" t="e">
        <f>VLOOKUP($Q181,'[7]VAT 2023-24'!$R$6:$AD$103,4,FALSE)</f>
        <v>#N/A</v>
      </c>
      <c r="AD181" s="67" t="e">
        <f>VLOOKUP($Q181,'[7]VAT 2023-24'!$R$6:$AD$103,5,FALSE)</f>
        <v>#N/A</v>
      </c>
      <c r="AE181" s="67" t="e">
        <f>VLOOKUP($Q181,'[7]VAT 2023-24'!$R$6:$AD$103,6,FALSE)</f>
        <v>#N/A</v>
      </c>
      <c r="AF181" s="67" t="e">
        <f>VLOOKUP($Q181,'[7]VAT 2023-24'!$R$6:$AD$103,7,FALSE)</f>
        <v>#N/A</v>
      </c>
      <c r="AG181" s="67" t="e">
        <f>VLOOKUP($Q181,'[7]VAT 2023-24'!$R$6:$AD$103,8,FALSE)</f>
        <v>#N/A</v>
      </c>
      <c r="AH181" s="67" t="e">
        <f>VLOOKUP($Q181,'[7]VAT 2023-24'!$R$6:$AD$103,9,FALSE)</f>
        <v>#N/A</v>
      </c>
      <c r="AI181" s="67" t="e">
        <f>VLOOKUP($Q181,'[7]VAT 2023-24'!$R$6:$AD$103,10,FALSE)</f>
        <v>#N/A</v>
      </c>
      <c r="AJ181" s="67" t="e">
        <f>VLOOKUP($Q181,'[7]VAT 2023-24'!$R$6:$AD$103,11,FALSE)</f>
        <v>#N/A</v>
      </c>
      <c r="AK181" s="67" t="e">
        <f>VLOOKUP($Q181,'[7]VAT 2023-24'!$R$6:$AD$103,12,FALSE)</f>
        <v>#N/A</v>
      </c>
      <c r="AL181" s="67" t="e">
        <f>VLOOKUP($Q181,'[7]VAT 2023-24'!$R$6:$AD$103,13,FALSE)</f>
        <v>#N/A</v>
      </c>
      <c r="AM181" s="45"/>
      <c r="AN181" s="65" t="s">
        <v>345</v>
      </c>
      <c r="AO181" s="43"/>
      <c r="AP181" s="1" t="e">
        <f>VLOOKUP(AN181,#REF!,5,FALSE)</f>
        <v>#REF!</v>
      </c>
      <c r="AQ181" s="1" t="e">
        <f>VLOOKUP(AO181,#REF!,5,FALSE)</f>
        <v>#REF!</v>
      </c>
      <c r="AR181" s="1"/>
      <c r="AS181" t="e">
        <f>VLOOKUP(Z181,'[8]List of Schools for 22.23'!$A$3:$J$62,10,FALSE)</f>
        <v>#N/A</v>
      </c>
    </row>
    <row r="182" spans="1:45" x14ac:dyDescent="0.25">
      <c r="A182" s="2">
        <v>417</v>
      </c>
      <c r="B182" s="13" t="s">
        <v>525</v>
      </c>
      <c r="C182" s="1" t="s">
        <v>347</v>
      </c>
      <c r="D182" s="1" t="s">
        <v>348</v>
      </c>
      <c r="E182" s="2">
        <v>417</v>
      </c>
      <c r="F182" t="e">
        <v>#N/A</v>
      </c>
      <c r="G182" t="e">
        <f>VLOOKUP(C182,'[1]Returns 2023'!$B$11:$AV$112,47,FALSE)</f>
        <v>#N/A</v>
      </c>
      <c r="K182" s="19" t="e">
        <v>#N/A</v>
      </c>
      <c r="L182" s="19" t="e">
        <f>VLOOKUP(C182,[2]Schools!$A$8:$AK$109,37,FALSE)</f>
        <v>#N/A</v>
      </c>
      <c r="N182" s="66" t="e">
        <v>#N/A</v>
      </c>
      <c r="O182" s="68" t="e">
        <v>#N/A</v>
      </c>
      <c r="P182" s="2" t="e">
        <f>VLOOKUP(A182,'[3]2023'!$A$6:$AN$112,40,FALSE)</f>
        <v>#N/A</v>
      </c>
      <c r="Q182" s="2">
        <v>417</v>
      </c>
      <c r="S182" s="1" t="str">
        <f>VLOOKUP(Q182,[4]Sheet1!$A$4:$C$238,3,FALSE)</f>
        <v>YES</v>
      </c>
      <c r="U182" s="1">
        <f>VLOOKUP(Q182,[5]Sheet1!$A$4:$C$237,3,FALSE)</f>
        <v>0</v>
      </c>
      <c r="V182" s="7" t="s">
        <v>731</v>
      </c>
      <c r="W182" s="2" t="e">
        <v>#N/A</v>
      </c>
      <c r="X182" s="2" t="e">
        <f>VLOOKUP(V182,'[6]CFR HEADERS'!$B$8:$HS$108,226,FALSE)</f>
        <v>#N/A</v>
      </c>
      <c r="Z182" s="7" t="str">
        <f t="shared" si="4"/>
        <v>EE417</v>
      </c>
      <c r="AA182" s="67" t="e">
        <f>VLOOKUP($Q182,'[7]VAT 2023-24'!$R$6:$AD$103,2,FALSE)</f>
        <v>#N/A</v>
      </c>
      <c r="AB182" s="67" t="e">
        <f>VLOOKUP($Q182,'[7]VAT 2023-24'!$R$6:$AD$103,3,FALSE)</f>
        <v>#N/A</v>
      </c>
      <c r="AC182" s="67" t="e">
        <f>VLOOKUP($Q182,'[7]VAT 2023-24'!$R$6:$AD$103,4,FALSE)</f>
        <v>#N/A</v>
      </c>
      <c r="AD182" s="67" t="e">
        <f>VLOOKUP($Q182,'[7]VAT 2023-24'!$R$6:$AD$103,5,FALSE)</f>
        <v>#N/A</v>
      </c>
      <c r="AE182" s="67" t="e">
        <f>VLOOKUP($Q182,'[7]VAT 2023-24'!$R$6:$AD$103,6,FALSE)</f>
        <v>#N/A</v>
      </c>
      <c r="AF182" s="67" t="e">
        <f>VLOOKUP($Q182,'[7]VAT 2023-24'!$R$6:$AD$103,7,FALSE)</f>
        <v>#N/A</v>
      </c>
      <c r="AG182" s="67" t="e">
        <f>VLOOKUP($Q182,'[7]VAT 2023-24'!$R$6:$AD$103,8,FALSE)</f>
        <v>#N/A</v>
      </c>
      <c r="AH182" s="67" t="e">
        <f>VLOOKUP($Q182,'[7]VAT 2023-24'!$R$6:$AD$103,9,FALSE)</f>
        <v>#N/A</v>
      </c>
      <c r="AI182" s="67" t="e">
        <f>VLOOKUP($Q182,'[7]VAT 2023-24'!$R$6:$AD$103,10,FALSE)</f>
        <v>#N/A</v>
      </c>
      <c r="AJ182" s="67" t="e">
        <f>VLOOKUP($Q182,'[7]VAT 2023-24'!$R$6:$AD$103,11,FALSE)</f>
        <v>#N/A</v>
      </c>
      <c r="AK182" s="67" t="e">
        <f>VLOOKUP($Q182,'[7]VAT 2023-24'!$R$6:$AD$103,12,FALSE)</f>
        <v>#N/A</v>
      </c>
      <c r="AL182" s="67" t="e">
        <f>VLOOKUP($Q182,'[7]VAT 2023-24'!$R$6:$AD$103,13,FALSE)</f>
        <v>#N/A</v>
      </c>
      <c r="AM182" s="45"/>
      <c r="AN182" s="65" t="s">
        <v>347</v>
      </c>
      <c r="AO182" s="43"/>
      <c r="AP182" s="1" t="e">
        <f>VLOOKUP(AN182,#REF!,5,FALSE)</f>
        <v>#REF!</v>
      </c>
      <c r="AQ182" s="1" t="e">
        <f>VLOOKUP(AO182,#REF!,5,FALSE)</f>
        <v>#REF!</v>
      </c>
      <c r="AR182" s="1"/>
      <c r="AS182" t="e">
        <f>VLOOKUP(Z182,'[8]List of Schools for 22.23'!$A$3:$J$62,10,FALSE)</f>
        <v>#N/A</v>
      </c>
    </row>
    <row r="183" spans="1:45" x14ac:dyDescent="0.25">
      <c r="A183" s="2">
        <v>418</v>
      </c>
      <c r="B183" s="13" t="s">
        <v>525</v>
      </c>
      <c r="C183" s="1" t="s">
        <v>349</v>
      </c>
      <c r="D183" s="1" t="s">
        <v>350</v>
      </c>
      <c r="E183" s="2">
        <v>418</v>
      </c>
      <c r="F183" t="s">
        <v>837</v>
      </c>
      <c r="G183" t="str">
        <f>VLOOKUP(C183,'[1]Returns 2023'!$B$11:$AV$112,47,FALSE)</f>
        <v>Successful</v>
      </c>
      <c r="K183" s="19" t="s">
        <v>822</v>
      </c>
      <c r="L183" s="19" t="str">
        <f>VLOOKUP(C183,[2]Schools!$A$8:$AK$109,37,FALSE)</f>
        <v>Returned</v>
      </c>
      <c r="N183" s="66" t="s">
        <v>822</v>
      </c>
      <c r="O183" s="68" t="s">
        <v>822</v>
      </c>
      <c r="P183" s="2" t="str">
        <f>VLOOKUP(A183,'[3]2023'!$A$6:$AN$112,40,FALSE)</f>
        <v>Returned</v>
      </c>
      <c r="Q183" s="2">
        <v>418</v>
      </c>
      <c r="S183" s="1" t="str">
        <f>VLOOKUP(Q183,[4]Sheet1!$A$4:$C$238,3,FALSE)</f>
        <v>YES</v>
      </c>
      <c r="U183" s="1" t="str">
        <f>VLOOKUP(Q183,[5]Sheet1!$A$4:$C$237,3,FALSE)</f>
        <v>YES</v>
      </c>
      <c r="V183" s="7" t="s">
        <v>732</v>
      </c>
      <c r="W183" s="2" t="s">
        <v>839</v>
      </c>
      <c r="X183" s="2">
        <f>VLOOKUP(V183,'[6]CFR HEADERS'!$B$8:$HS$108,226,FALSE)</f>
        <v>0</v>
      </c>
      <c r="Z183" s="7" t="str">
        <f t="shared" si="4"/>
        <v>EE418</v>
      </c>
      <c r="AA183" s="67">
        <f>VLOOKUP($Q183,'[7]VAT 2023-24'!$R$6:$AD$103,2,FALSE)</f>
        <v>1</v>
      </c>
      <c r="AB183" s="67">
        <f>VLOOKUP($Q183,'[7]VAT 2023-24'!$R$6:$AD$103,3,FALSE)</f>
        <v>1</v>
      </c>
      <c r="AC183" s="67">
        <f>VLOOKUP($Q183,'[7]VAT 2023-24'!$R$6:$AD$103,4,FALSE)</f>
        <v>1</v>
      </c>
      <c r="AD183" s="67">
        <f>VLOOKUP($Q183,'[7]VAT 2023-24'!$R$6:$AD$103,5,FALSE)</f>
        <v>1</v>
      </c>
      <c r="AE183" s="67">
        <f>VLOOKUP($Q183,'[7]VAT 2023-24'!$R$6:$AD$103,6,FALSE)</f>
        <v>1</v>
      </c>
      <c r="AF183" s="67">
        <f>VLOOKUP($Q183,'[7]VAT 2023-24'!$R$6:$AD$103,7,FALSE)</f>
        <v>1</v>
      </c>
      <c r="AG183" s="67">
        <f>VLOOKUP($Q183,'[7]VAT 2023-24'!$R$6:$AD$103,8,FALSE)</f>
        <v>1</v>
      </c>
      <c r="AH183" s="67">
        <f>VLOOKUP($Q183,'[7]VAT 2023-24'!$R$6:$AD$103,9,FALSE)</f>
        <v>1</v>
      </c>
      <c r="AI183" s="67" t="str">
        <f>VLOOKUP($Q183,'[7]VAT 2023-24'!$R$6:$AD$103,10,FALSE)</f>
        <v/>
      </c>
      <c r="AJ183" s="67">
        <f>VLOOKUP($Q183,'[7]VAT 2023-24'!$R$6:$AD$103,11,FALSE)</f>
        <v>1</v>
      </c>
      <c r="AK183" s="67" t="str">
        <f>VLOOKUP($Q183,'[7]VAT 2023-24'!$R$6:$AD$103,12,FALSE)</f>
        <v/>
      </c>
      <c r="AL183" s="67" t="str">
        <f>VLOOKUP($Q183,'[7]VAT 2023-24'!$R$6:$AD$103,13,FALSE)</f>
        <v/>
      </c>
      <c r="AM183" s="45"/>
      <c r="AN183" s="65" t="s">
        <v>349</v>
      </c>
      <c r="AO183" s="43"/>
      <c r="AP183" s="1" t="e">
        <f>VLOOKUP(AN183,#REF!,5,FALSE)</f>
        <v>#REF!</v>
      </c>
      <c r="AQ183" s="1" t="e">
        <f>VLOOKUP(AO183,#REF!,5,FALSE)</f>
        <v>#REF!</v>
      </c>
      <c r="AR183" s="1"/>
      <c r="AS183" t="str">
        <f>VLOOKUP(Z183,'[8]List of Schools for 22.23'!$A$3:$J$62,10,FALSE)</f>
        <v>YES</v>
      </c>
    </row>
    <row r="184" spans="1:45" x14ac:dyDescent="0.25">
      <c r="A184" s="2">
        <v>420</v>
      </c>
      <c r="B184" s="13" t="s">
        <v>525</v>
      </c>
      <c r="C184" s="1" t="s">
        <v>351</v>
      </c>
      <c r="D184" s="1" t="s">
        <v>352</v>
      </c>
      <c r="E184" s="2">
        <v>420</v>
      </c>
      <c r="F184" t="s">
        <v>837</v>
      </c>
      <c r="G184" t="str">
        <f>VLOOKUP(C184,'[1]Returns 2023'!$B$11:$AV$112,47,FALSE)</f>
        <v>Successful</v>
      </c>
      <c r="K184" s="19" t="s">
        <v>822</v>
      </c>
      <c r="L184" s="19" t="str">
        <f>VLOOKUP(C184,[2]Schools!$A$8:$AK$109,37,FALSE)</f>
        <v>Returned</v>
      </c>
      <c r="N184" s="66" t="s">
        <v>822</v>
      </c>
      <c r="O184" s="68" t="s">
        <v>822</v>
      </c>
      <c r="P184" s="2" t="str">
        <f>VLOOKUP(A184,'[3]2023'!$A$6:$AN$112,40,FALSE)</f>
        <v>Returned</v>
      </c>
      <c r="Q184" s="2">
        <v>420</v>
      </c>
      <c r="S184" s="1" t="str">
        <f>VLOOKUP(Q184,[4]Sheet1!$A$4:$C$238,3,FALSE)</f>
        <v>YES</v>
      </c>
      <c r="U184" s="1">
        <f>VLOOKUP(Q184,[5]Sheet1!$A$4:$C$237,3,FALSE)</f>
        <v>0</v>
      </c>
      <c r="V184" s="7" t="s">
        <v>733</v>
      </c>
      <c r="W184" s="2" t="s">
        <v>839</v>
      </c>
      <c r="X184" s="2">
        <f>VLOOKUP(V184,'[6]CFR HEADERS'!$B$8:$HS$108,226,FALSE)</f>
        <v>0</v>
      </c>
      <c r="Z184" s="7" t="str">
        <f t="shared" si="4"/>
        <v>EE420</v>
      </c>
      <c r="AA184" s="67">
        <f>VLOOKUP($Q184,'[7]VAT 2023-24'!$R$6:$AD$103,2,FALSE)</f>
        <v>1</v>
      </c>
      <c r="AB184" s="67">
        <f>VLOOKUP($Q184,'[7]VAT 2023-24'!$R$6:$AD$103,3,FALSE)</f>
        <v>1</v>
      </c>
      <c r="AC184" s="67">
        <f>VLOOKUP($Q184,'[7]VAT 2023-24'!$R$6:$AD$103,4,FALSE)</f>
        <v>1</v>
      </c>
      <c r="AD184" s="67">
        <f>VLOOKUP($Q184,'[7]VAT 2023-24'!$R$6:$AD$103,5,FALSE)</f>
        <v>1</v>
      </c>
      <c r="AE184" s="67">
        <f>VLOOKUP($Q184,'[7]VAT 2023-24'!$R$6:$AD$103,6,FALSE)</f>
        <v>1</v>
      </c>
      <c r="AF184" s="67">
        <f>VLOOKUP($Q184,'[7]VAT 2023-24'!$R$6:$AD$103,7,FALSE)</f>
        <v>1</v>
      </c>
      <c r="AG184" s="67">
        <f>VLOOKUP($Q184,'[7]VAT 2023-24'!$R$6:$AD$103,8,FALSE)</f>
        <v>1</v>
      </c>
      <c r="AH184" s="67">
        <f>VLOOKUP($Q184,'[7]VAT 2023-24'!$R$6:$AD$103,9,FALSE)</f>
        <v>1</v>
      </c>
      <c r="AI184" s="67">
        <f>VLOOKUP($Q184,'[7]VAT 2023-24'!$R$6:$AD$103,10,FALSE)</f>
        <v>1</v>
      </c>
      <c r="AJ184" s="67">
        <f>VLOOKUP($Q184,'[7]VAT 2023-24'!$R$6:$AD$103,11,FALSE)</f>
        <v>1</v>
      </c>
      <c r="AK184" s="67" t="str">
        <f>VLOOKUP($Q184,'[7]VAT 2023-24'!$R$6:$AD$103,12,FALSE)</f>
        <v/>
      </c>
      <c r="AL184" s="67" t="str">
        <f>VLOOKUP($Q184,'[7]VAT 2023-24'!$R$6:$AD$103,13,FALSE)</f>
        <v/>
      </c>
      <c r="AM184" s="45"/>
      <c r="AN184" s="65" t="s">
        <v>351</v>
      </c>
      <c r="AO184" s="43"/>
      <c r="AP184" s="1" t="e">
        <f>VLOOKUP(AN184,#REF!,5,FALSE)</f>
        <v>#REF!</v>
      </c>
      <c r="AQ184" s="1" t="e">
        <f>VLOOKUP(AO184,#REF!,5,FALSE)</f>
        <v>#REF!</v>
      </c>
      <c r="AR184" s="1"/>
      <c r="AS184" t="e">
        <f>VLOOKUP(Z184,'[8]List of Schools for 22.23'!$A$3:$J$62,10,FALSE)</f>
        <v>#N/A</v>
      </c>
    </row>
    <row r="185" spans="1:45" x14ac:dyDescent="0.25">
      <c r="A185" s="2">
        <v>421</v>
      </c>
      <c r="B185" s="13" t="s">
        <v>525</v>
      </c>
      <c r="C185" s="1" t="s">
        <v>353</v>
      </c>
      <c r="D185" s="1" t="s">
        <v>354</v>
      </c>
      <c r="E185" s="2">
        <v>421</v>
      </c>
      <c r="F185" t="s">
        <v>837</v>
      </c>
      <c r="G185" t="str">
        <f>VLOOKUP(C185,'[1]Returns 2023'!$B$11:$AV$112,47,FALSE)</f>
        <v>Successful</v>
      </c>
      <c r="K185" s="19" t="s">
        <v>822</v>
      </c>
      <c r="L185" s="19" t="str">
        <f>VLOOKUP(C185,[2]Schools!$A$8:$AK$109,37,FALSE)</f>
        <v>Returned</v>
      </c>
      <c r="N185" s="66" t="s">
        <v>822</v>
      </c>
      <c r="O185" s="68" t="s">
        <v>822</v>
      </c>
      <c r="P185" s="2" t="str">
        <f>VLOOKUP(A185,'[3]2023'!$A$6:$AN$112,40,FALSE)</f>
        <v>Returned</v>
      </c>
      <c r="Q185" s="2">
        <v>421</v>
      </c>
      <c r="S185" s="1" t="str">
        <f>VLOOKUP(Q185,[4]Sheet1!$A$4:$C$238,3,FALSE)</f>
        <v>YES</v>
      </c>
      <c r="U185" s="1" t="str">
        <f>VLOOKUP(Q185,[5]Sheet1!$A$4:$C$237,3,FALSE)</f>
        <v>YES</v>
      </c>
      <c r="V185" s="7" t="s">
        <v>734</v>
      </c>
      <c r="W185" s="2">
        <v>0</v>
      </c>
      <c r="X185" s="2">
        <f>VLOOKUP(V185,'[6]CFR HEADERS'!$B$8:$HS$108,226,FALSE)</f>
        <v>0</v>
      </c>
      <c r="Z185" s="7" t="str">
        <f t="shared" si="4"/>
        <v>EE421</v>
      </c>
      <c r="AA185" s="67">
        <f>VLOOKUP($Q185,'[7]VAT 2023-24'!$R$6:$AD$103,2,FALSE)</f>
        <v>1</v>
      </c>
      <c r="AB185" s="67">
        <f>VLOOKUP($Q185,'[7]VAT 2023-24'!$R$6:$AD$103,3,FALSE)</f>
        <v>1</v>
      </c>
      <c r="AC185" s="67">
        <f>VLOOKUP($Q185,'[7]VAT 2023-24'!$R$6:$AD$103,4,FALSE)</f>
        <v>1</v>
      </c>
      <c r="AD185" s="67">
        <f>VLOOKUP($Q185,'[7]VAT 2023-24'!$R$6:$AD$103,5,FALSE)</f>
        <v>1</v>
      </c>
      <c r="AE185" s="67">
        <f>VLOOKUP($Q185,'[7]VAT 2023-24'!$R$6:$AD$103,6,FALSE)</f>
        <v>1</v>
      </c>
      <c r="AF185" s="67">
        <f>VLOOKUP($Q185,'[7]VAT 2023-24'!$R$6:$AD$103,7,FALSE)</f>
        <v>1</v>
      </c>
      <c r="AG185" s="67">
        <f>VLOOKUP($Q185,'[7]VAT 2023-24'!$R$6:$AD$103,8,FALSE)</f>
        <v>1</v>
      </c>
      <c r="AH185" s="67">
        <f>VLOOKUP($Q185,'[7]VAT 2023-24'!$R$6:$AD$103,9,FALSE)</f>
        <v>1</v>
      </c>
      <c r="AI185" s="67">
        <f>VLOOKUP($Q185,'[7]VAT 2023-24'!$R$6:$AD$103,10,FALSE)</f>
        <v>1</v>
      </c>
      <c r="AJ185" s="67">
        <f>VLOOKUP($Q185,'[7]VAT 2023-24'!$R$6:$AD$103,11,FALSE)</f>
        <v>1</v>
      </c>
      <c r="AK185" s="67" t="str">
        <f>VLOOKUP($Q185,'[7]VAT 2023-24'!$R$6:$AD$103,12,FALSE)</f>
        <v/>
      </c>
      <c r="AL185" s="67" t="str">
        <f>VLOOKUP($Q185,'[7]VAT 2023-24'!$R$6:$AD$103,13,FALSE)</f>
        <v/>
      </c>
      <c r="AM185" s="45"/>
      <c r="AN185" s="65" t="s">
        <v>353</v>
      </c>
      <c r="AO185" s="43"/>
      <c r="AP185" s="1" t="e">
        <f>VLOOKUP(AN185,#REF!,5,FALSE)</f>
        <v>#REF!</v>
      </c>
      <c r="AQ185" s="1" t="e">
        <f>VLOOKUP(AO185,#REF!,5,FALSE)</f>
        <v>#REF!</v>
      </c>
      <c r="AR185" s="1"/>
      <c r="AS185" t="str">
        <f>VLOOKUP(Z185,'[8]List of Schools for 22.23'!$A$3:$J$62,10,FALSE)</f>
        <v>YES</v>
      </c>
    </row>
    <row r="186" spans="1:45" x14ac:dyDescent="0.25">
      <c r="A186" s="2">
        <v>422</v>
      </c>
      <c r="B186" s="13" t="s">
        <v>525</v>
      </c>
      <c r="C186" s="1" t="s">
        <v>355</v>
      </c>
      <c r="D186" s="1" t="s">
        <v>356</v>
      </c>
      <c r="E186" s="2">
        <v>422</v>
      </c>
      <c r="F186" t="s">
        <v>837</v>
      </c>
      <c r="G186" t="str">
        <f>VLOOKUP(C186,'[1]Returns 2023'!$B$11:$AV$112,47,FALSE)</f>
        <v>Successful</v>
      </c>
      <c r="K186" s="19" t="s">
        <v>822</v>
      </c>
      <c r="L186" s="19" t="str">
        <f>VLOOKUP(C186,[2]Schools!$A$8:$AK$109,37,FALSE)</f>
        <v>Returned</v>
      </c>
      <c r="N186" s="66" t="s">
        <v>822</v>
      </c>
      <c r="O186" s="68" t="s">
        <v>822</v>
      </c>
      <c r="P186" s="2" t="str">
        <f>VLOOKUP(A186,'[3]2023'!$A$6:$AN$112,40,FALSE)</f>
        <v>Returned</v>
      </c>
      <c r="Q186" s="2">
        <v>422</v>
      </c>
      <c r="S186" s="1" t="str">
        <f>VLOOKUP(Q186,[4]Sheet1!$A$4:$C$238,3,FALSE)</f>
        <v>YES</v>
      </c>
      <c r="U186" s="1" t="str">
        <f>VLOOKUP(Q186,[5]Sheet1!$A$4:$C$237,3,FALSE)</f>
        <v>YES</v>
      </c>
      <c r="V186" s="7" t="s">
        <v>735</v>
      </c>
      <c r="W186" s="2" t="s">
        <v>839</v>
      </c>
      <c r="X186" s="2">
        <f>VLOOKUP(V186,'[6]CFR HEADERS'!$B$8:$HS$108,226,FALSE)</f>
        <v>0</v>
      </c>
      <c r="Z186" s="7" t="str">
        <f t="shared" si="4"/>
        <v>EE422</v>
      </c>
      <c r="AA186" s="67">
        <f>VLOOKUP($Q186,'[7]VAT 2023-24'!$R$6:$AD$103,2,FALSE)</f>
        <v>1</v>
      </c>
      <c r="AB186" s="67">
        <f>VLOOKUP($Q186,'[7]VAT 2023-24'!$R$6:$AD$103,3,FALSE)</f>
        <v>1</v>
      </c>
      <c r="AC186" s="67">
        <f>VLOOKUP($Q186,'[7]VAT 2023-24'!$R$6:$AD$103,4,FALSE)</f>
        <v>1</v>
      </c>
      <c r="AD186" s="67">
        <f>VLOOKUP($Q186,'[7]VAT 2023-24'!$R$6:$AD$103,5,FALSE)</f>
        <v>1</v>
      </c>
      <c r="AE186" s="67">
        <f>VLOOKUP($Q186,'[7]VAT 2023-24'!$R$6:$AD$103,6,FALSE)</f>
        <v>1</v>
      </c>
      <c r="AF186" s="67">
        <f>VLOOKUP($Q186,'[7]VAT 2023-24'!$R$6:$AD$103,7,FALSE)</f>
        <v>1</v>
      </c>
      <c r="AG186" s="67">
        <f>VLOOKUP($Q186,'[7]VAT 2023-24'!$R$6:$AD$103,8,FALSE)</f>
        <v>1</v>
      </c>
      <c r="AH186" s="67">
        <f>VLOOKUP($Q186,'[7]VAT 2023-24'!$R$6:$AD$103,9,FALSE)</f>
        <v>1</v>
      </c>
      <c r="AI186" s="67">
        <f>VLOOKUP($Q186,'[7]VAT 2023-24'!$R$6:$AD$103,10,FALSE)</f>
        <v>1</v>
      </c>
      <c r="AJ186" s="67">
        <f>VLOOKUP($Q186,'[7]VAT 2023-24'!$R$6:$AD$103,11,FALSE)</f>
        <v>1</v>
      </c>
      <c r="AK186" s="67" t="str">
        <f>VLOOKUP($Q186,'[7]VAT 2023-24'!$R$6:$AD$103,12,FALSE)</f>
        <v/>
      </c>
      <c r="AL186" s="67" t="str">
        <f>VLOOKUP($Q186,'[7]VAT 2023-24'!$R$6:$AD$103,13,FALSE)</f>
        <v/>
      </c>
      <c r="AM186" s="45"/>
      <c r="AN186" s="65" t="s">
        <v>355</v>
      </c>
      <c r="AO186" s="43"/>
      <c r="AP186" s="1" t="e">
        <f>VLOOKUP(AN186,#REF!,5,FALSE)</f>
        <v>#REF!</v>
      </c>
      <c r="AQ186" s="1" t="e">
        <f>VLOOKUP(AO186,#REF!,5,FALSE)</f>
        <v>#REF!</v>
      </c>
      <c r="AR186" s="1"/>
      <c r="AS186" t="str">
        <f>VLOOKUP(Z186,'[8]List of Schools for 22.23'!$A$3:$J$62,10,FALSE)</f>
        <v>YES</v>
      </c>
    </row>
    <row r="187" spans="1:45" x14ac:dyDescent="0.25">
      <c r="A187" s="2">
        <v>424</v>
      </c>
      <c r="B187" s="13" t="s">
        <v>525</v>
      </c>
      <c r="C187" s="1" t="s">
        <v>357</v>
      </c>
      <c r="D187" s="1" t="s">
        <v>358</v>
      </c>
      <c r="E187" s="2">
        <v>424</v>
      </c>
      <c r="F187" t="s">
        <v>837</v>
      </c>
      <c r="G187" t="str">
        <f>VLOOKUP(C187,'[1]Returns 2023'!$B$11:$AV$112,47,FALSE)</f>
        <v>Successful</v>
      </c>
      <c r="K187" s="19" t="s">
        <v>822</v>
      </c>
      <c r="L187" s="19" t="str">
        <f>VLOOKUP(C187,[2]Schools!$A$8:$AK$109,37,FALSE)</f>
        <v>Returned</v>
      </c>
      <c r="N187" s="66" t="s">
        <v>822</v>
      </c>
      <c r="O187" s="68" t="s">
        <v>822</v>
      </c>
      <c r="P187" s="2" t="str">
        <f>VLOOKUP(A187,'[3]2023'!$A$6:$AN$112,40,FALSE)</f>
        <v>Returned</v>
      </c>
      <c r="Q187" s="2">
        <v>424</v>
      </c>
      <c r="S187" s="1" t="str">
        <f>VLOOKUP(Q187,[4]Sheet1!$A$4:$C$238,3,FALSE)</f>
        <v>YES</v>
      </c>
      <c r="U187" s="1" t="str">
        <f>VLOOKUP(Q187,[5]Sheet1!$A$4:$C$237,3,FALSE)</f>
        <v>YES</v>
      </c>
      <c r="V187" s="7" t="s">
        <v>736</v>
      </c>
      <c r="W187" s="2">
        <v>0</v>
      </c>
      <c r="X187" s="2">
        <f>VLOOKUP(V187,'[6]CFR HEADERS'!$B$8:$HS$108,226,FALSE)</f>
        <v>0</v>
      </c>
      <c r="Z187" s="7" t="str">
        <f t="shared" si="4"/>
        <v>EE424</v>
      </c>
      <c r="AA187" s="67">
        <f>VLOOKUP($Q187,'[7]VAT 2023-24'!$R$6:$AD$103,2,FALSE)</f>
        <v>1</v>
      </c>
      <c r="AB187" s="67">
        <f>VLOOKUP($Q187,'[7]VAT 2023-24'!$R$6:$AD$103,3,FALSE)</f>
        <v>1</v>
      </c>
      <c r="AC187" s="67">
        <f>VLOOKUP($Q187,'[7]VAT 2023-24'!$R$6:$AD$103,4,FALSE)</f>
        <v>1</v>
      </c>
      <c r="AD187" s="67">
        <f>VLOOKUP($Q187,'[7]VAT 2023-24'!$R$6:$AD$103,5,FALSE)</f>
        <v>1</v>
      </c>
      <c r="AE187" s="67">
        <f>VLOOKUP($Q187,'[7]VAT 2023-24'!$R$6:$AD$103,6,FALSE)</f>
        <v>1</v>
      </c>
      <c r="AF187" s="67">
        <f>VLOOKUP($Q187,'[7]VAT 2023-24'!$R$6:$AD$103,7,FALSE)</f>
        <v>1</v>
      </c>
      <c r="AG187" s="67">
        <f>VLOOKUP($Q187,'[7]VAT 2023-24'!$R$6:$AD$103,8,FALSE)</f>
        <v>1</v>
      </c>
      <c r="AH187" s="67">
        <f>VLOOKUP($Q187,'[7]VAT 2023-24'!$R$6:$AD$103,9,FALSE)</f>
        <v>1</v>
      </c>
      <c r="AI187" s="67">
        <f>VLOOKUP($Q187,'[7]VAT 2023-24'!$R$6:$AD$103,10,FALSE)</f>
        <v>1</v>
      </c>
      <c r="AJ187" s="67" t="str">
        <f>VLOOKUP($Q187,'[7]VAT 2023-24'!$R$6:$AD$103,11,FALSE)</f>
        <v/>
      </c>
      <c r="AK187" s="67" t="str">
        <f>VLOOKUP($Q187,'[7]VAT 2023-24'!$R$6:$AD$103,12,FALSE)</f>
        <v/>
      </c>
      <c r="AL187" s="67" t="str">
        <f>VLOOKUP($Q187,'[7]VAT 2023-24'!$R$6:$AD$103,13,FALSE)</f>
        <v/>
      </c>
      <c r="AM187" s="45"/>
      <c r="AN187" s="65" t="s">
        <v>357</v>
      </c>
      <c r="AO187" s="43"/>
      <c r="AP187" s="1" t="e">
        <f>VLOOKUP(AN187,#REF!,5,FALSE)</f>
        <v>#REF!</v>
      </c>
      <c r="AQ187" s="1" t="e">
        <f>VLOOKUP(AO187,#REF!,5,FALSE)</f>
        <v>#REF!</v>
      </c>
      <c r="AR187" s="1"/>
      <c r="AS187" t="str">
        <f>VLOOKUP(Z187,'[8]List of Schools for 22.23'!$A$3:$J$62,10,FALSE)</f>
        <v>YES</v>
      </c>
    </row>
    <row r="188" spans="1:45" x14ac:dyDescent="0.25">
      <c r="A188" s="2">
        <v>425</v>
      </c>
      <c r="B188" s="13" t="s">
        <v>525</v>
      </c>
      <c r="C188" s="1" t="s">
        <v>359</v>
      </c>
      <c r="D188" s="1" t="s">
        <v>360</v>
      </c>
      <c r="E188" s="2">
        <v>425</v>
      </c>
      <c r="F188" t="e">
        <v>#N/A</v>
      </c>
      <c r="G188" t="e">
        <f>VLOOKUP(C188,'[1]Returns 2023'!$B$11:$AV$112,47,FALSE)</f>
        <v>#N/A</v>
      </c>
      <c r="K188" s="19" t="e">
        <v>#N/A</v>
      </c>
      <c r="L188" s="19" t="e">
        <f>VLOOKUP(C188,[2]Schools!$A$8:$AK$109,37,FALSE)</f>
        <v>#N/A</v>
      </c>
      <c r="N188" s="66" t="e">
        <v>#N/A</v>
      </c>
      <c r="O188" s="68" t="e">
        <v>#N/A</v>
      </c>
      <c r="P188" s="2" t="e">
        <f>VLOOKUP(A188,'[3]2023'!$A$6:$AN$112,40,FALSE)</f>
        <v>#N/A</v>
      </c>
      <c r="Q188" s="2">
        <v>425</v>
      </c>
      <c r="S188" s="1" t="str">
        <f>VLOOKUP(Q188,[4]Sheet1!$A$4:$C$238,3,FALSE)</f>
        <v>YES</v>
      </c>
      <c r="U188" s="1">
        <f>VLOOKUP(Q188,[5]Sheet1!$A$4:$C$237,3,FALSE)</f>
        <v>0</v>
      </c>
      <c r="V188" s="7" t="s">
        <v>737</v>
      </c>
      <c r="W188" s="2" t="e">
        <v>#N/A</v>
      </c>
      <c r="X188" s="2" t="e">
        <f>VLOOKUP(V188,'[6]CFR HEADERS'!$B$8:$HS$108,226,FALSE)</f>
        <v>#N/A</v>
      </c>
      <c r="Z188" s="7" t="str">
        <f t="shared" si="4"/>
        <v>EE425</v>
      </c>
      <c r="AA188" s="67" t="e">
        <f>VLOOKUP($Q188,'[7]VAT 2023-24'!$R$6:$AD$103,2,FALSE)</f>
        <v>#N/A</v>
      </c>
      <c r="AB188" s="67" t="e">
        <f>VLOOKUP($Q188,'[7]VAT 2023-24'!$R$6:$AD$103,3,FALSE)</f>
        <v>#N/A</v>
      </c>
      <c r="AC188" s="67" t="e">
        <f>VLOOKUP($Q188,'[7]VAT 2023-24'!$R$6:$AD$103,4,FALSE)</f>
        <v>#N/A</v>
      </c>
      <c r="AD188" s="67" t="e">
        <f>VLOOKUP($Q188,'[7]VAT 2023-24'!$R$6:$AD$103,5,FALSE)</f>
        <v>#N/A</v>
      </c>
      <c r="AE188" s="67" t="e">
        <f>VLOOKUP($Q188,'[7]VAT 2023-24'!$R$6:$AD$103,6,FALSE)</f>
        <v>#N/A</v>
      </c>
      <c r="AF188" s="67" t="e">
        <f>VLOOKUP($Q188,'[7]VAT 2023-24'!$R$6:$AD$103,7,FALSE)</f>
        <v>#N/A</v>
      </c>
      <c r="AG188" s="67" t="e">
        <f>VLOOKUP($Q188,'[7]VAT 2023-24'!$R$6:$AD$103,8,FALSE)</f>
        <v>#N/A</v>
      </c>
      <c r="AH188" s="67" t="e">
        <f>VLOOKUP($Q188,'[7]VAT 2023-24'!$R$6:$AD$103,9,FALSE)</f>
        <v>#N/A</v>
      </c>
      <c r="AI188" s="67" t="e">
        <f>VLOOKUP($Q188,'[7]VAT 2023-24'!$R$6:$AD$103,10,FALSE)</f>
        <v>#N/A</v>
      </c>
      <c r="AJ188" s="67" t="e">
        <f>VLOOKUP($Q188,'[7]VAT 2023-24'!$R$6:$AD$103,11,FALSE)</f>
        <v>#N/A</v>
      </c>
      <c r="AK188" s="67" t="e">
        <f>VLOOKUP($Q188,'[7]VAT 2023-24'!$R$6:$AD$103,12,FALSE)</f>
        <v>#N/A</v>
      </c>
      <c r="AL188" s="67" t="e">
        <f>VLOOKUP($Q188,'[7]VAT 2023-24'!$R$6:$AD$103,13,FALSE)</f>
        <v>#N/A</v>
      </c>
      <c r="AM188" s="45"/>
      <c r="AN188" s="65" t="s">
        <v>359</v>
      </c>
      <c r="AO188" s="43"/>
      <c r="AP188" s="1" t="e">
        <f>VLOOKUP(AN188,#REF!,5,FALSE)</f>
        <v>#REF!</v>
      </c>
      <c r="AQ188" s="1" t="e">
        <f>VLOOKUP(AO188,#REF!,5,FALSE)</f>
        <v>#REF!</v>
      </c>
      <c r="AR188" s="1"/>
      <c r="AS188" t="e">
        <f>VLOOKUP(Z188,'[8]List of Schools for 22.23'!$A$3:$J$62,10,FALSE)</f>
        <v>#N/A</v>
      </c>
    </row>
    <row r="189" spans="1:45" x14ac:dyDescent="0.25">
      <c r="A189" s="2">
        <v>426</v>
      </c>
      <c r="B189" s="13" t="s">
        <v>525</v>
      </c>
      <c r="C189" s="1" t="s">
        <v>361</v>
      </c>
      <c r="D189" s="1" t="s">
        <v>362</v>
      </c>
      <c r="E189" s="2">
        <v>426</v>
      </c>
      <c r="F189" t="s">
        <v>837</v>
      </c>
      <c r="G189" t="str">
        <f>VLOOKUP(C189,'[1]Returns 2023'!$B$11:$AV$112,47,FALSE)</f>
        <v>Successful</v>
      </c>
      <c r="K189" s="19">
        <v>0</v>
      </c>
      <c r="L189" s="19">
        <f>VLOOKUP(C189,[2]Schools!$A$8:$AK$109,37,FALSE)</f>
        <v>0</v>
      </c>
      <c r="N189" s="66" t="s">
        <v>822</v>
      </c>
      <c r="O189" s="68" t="s">
        <v>822</v>
      </c>
      <c r="P189" s="2" t="str">
        <f>VLOOKUP(A189,'[3]2023'!$A$6:$AN$112,40,FALSE)</f>
        <v>Returned</v>
      </c>
      <c r="Q189" s="2">
        <v>426</v>
      </c>
      <c r="S189" s="1" t="str">
        <f>VLOOKUP(Q189,[4]Sheet1!$A$4:$C$238,3,FALSE)</f>
        <v>YES</v>
      </c>
      <c r="U189" s="1" t="str">
        <f>VLOOKUP(Q189,[5]Sheet1!$A$4:$C$237,3,FALSE)</f>
        <v>YES</v>
      </c>
      <c r="V189" s="7" t="s">
        <v>738</v>
      </c>
      <c r="W189" s="2" t="s">
        <v>839</v>
      </c>
      <c r="X189" s="2">
        <f>VLOOKUP(V189,'[6]CFR HEADERS'!$B$8:$HS$108,226,FALSE)</f>
        <v>0</v>
      </c>
      <c r="Z189" s="7" t="str">
        <f t="shared" si="4"/>
        <v>EE426</v>
      </c>
      <c r="AA189" s="67">
        <f>VLOOKUP($Q189,'[7]VAT 2023-24'!$R$6:$AD$103,2,FALSE)</f>
        <v>1</v>
      </c>
      <c r="AB189" s="67">
        <f>VLOOKUP($Q189,'[7]VAT 2023-24'!$R$6:$AD$103,3,FALSE)</f>
        <v>1</v>
      </c>
      <c r="AC189" s="67">
        <f>VLOOKUP($Q189,'[7]VAT 2023-24'!$R$6:$AD$103,4,FALSE)</f>
        <v>1</v>
      </c>
      <c r="AD189" s="67">
        <f>VLOOKUP($Q189,'[7]VAT 2023-24'!$R$6:$AD$103,5,FALSE)</f>
        <v>1</v>
      </c>
      <c r="AE189" s="67">
        <f>VLOOKUP($Q189,'[7]VAT 2023-24'!$R$6:$AD$103,6,FALSE)</f>
        <v>1</v>
      </c>
      <c r="AF189" s="67">
        <f>VLOOKUP($Q189,'[7]VAT 2023-24'!$R$6:$AD$103,7,FALSE)</f>
        <v>1</v>
      </c>
      <c r="AG189" s="67">
        <f>VLOOKUP($Q189,'[7]VAT 2023-24'!$R$6:$AD$103,8,FALSE)</f>
        <v>1</v>
      </c>
      <c r="AH189" s="67">
        <f>VLOOKUP($Q189,'[7]VAT 2023-24'!$R$6:$AD$103,9,FALSE)</f>
        <v>1</v>
      </c>
      <c r="AI189" s="67">
        <f>VLOOKUP($Q189,'[7]VAT 2023-24'!$R$6:$AD$103,10,FALSE)</f>
        <v>1</v>
      </c>
      <c r="AJ189" s="67" t="str">
        <f>VLOOKUP($Q189,'[7]VAT 2023-24'!$R$6:$AD$103,11,FALSE)</f>
        <v/>
      </c>
      <c r="AK189" s="67" t="str">
        <f>VLOOKUP($Q189,'[7]VAT 2023-24'!$R$6:$AD$103,12,FALSE)</f>
        <v/>
      </c>
      <c r="AL189" s="67" t="str">
        <f>VLOOKUP($Q189,'[7]VAT 2023-24'!$R$6:$AD$103,13,FALSE)</f>
        <v/>
      </c>
      <c r="AM189" s="45"/>
      <c r="AN189" s="65" t="s">
        <v>361</v>
      </c>
      <c r="AO189" s="43"/>
      <c r="AP189" s="1" t="e">
        <f>VLOOKUP(AN189,#REF!,5,FALSE)</f>
        <v>#REF!</v>
      </c>
      <c r="AQ189" s="1" t="e">
        <f>VLOOKUP(AO189,#REF!,5,FALSE)</f>
        <v>#REF!</v>
      </c>
      <c r="AR189" s="1"/>
      <c r="AS189" t="e">
        <f>VLOOKUP(Z189,'[8]List of Schools for 22.23'!$A$3:$J$62,10,FALSE)</f>
        <v>#N/A</v>
      </c>
    </row>
    <row r="190" spans="1:45" x14ac:dyDescent="0.25">
      <c r="A190" s="2">
        <v>429</v>
      </c>
      <c r="B190" s="13" t="s">
        <v>525</v>
      </c>
      <c r="C190" s="1" t="s">
        <v>363</v>
      </c>
      <c r="D190" s="1" t="s">
        <v>364</v>
      </c>
      <c r="E190" s="2">
        <v>429</v>
      </c>
      <c r="F190" t="e">
        <v>#N/A</v>
      </c>
      <c r="G190" t="e">
        <f>VLOOKUP(C190,'[1]Returns 2023'!$B$11:$AV$112,47,FALSE)</f>
        <v>#N/A</v>
      </c>
      <c r="K190" s="19" t="e">
        <v>#N/A</v>
      </c>
      <c r="L190" s="19" t="e">
        <f>VLOOKUP(C190,[2]Schools!$A$8:$AK$109,37,FALSE)</f>
        <v>#N/A</v>
      </c>
      <c r="N190" s="66" t="e">
        <v>#N/A</v>
      </c>
      <c r="O190" s="68" t="e">
        <v>#N/A</v>
      </c>
      <c r="P190" s="2" t="e">
        <f>VLOOKUP(A190,'[3]2023'!$A$6:$AN$112,40,FALSE)</f>
        <v>#N/A</v>
      </c>
      <c r="Q190" s="2">
        <v>429</v>
      </c>
      <c r="S190" s="1" t="str">
        <f>VLOOKUP(Q190,[4]Sheet1!$A$4:$C$238,3,FALSE)</f>
        <v>YES</v>
      </c>
      <c r="U190" s="1" t="str">
        <f>VLOOKUP(Q190,[5]Sheet1!$A$4:$C$237,3,FALSE)</f>
        <v>YES</v>
      </c>
      <c r="V190" s="7" t="s">
        <v>739</v>
      </c>
      <c r="W190" s="2" t="e">
        <v>#N/A</v>
      </c>
      <c r="X190" s="2" t="e">
        <f>VLOOKUP(V190,'[6]CFR HEADERS'!$B$8:$HS$108,226,FALSE)</f>
        <v>#N/A</v>
      </c>
      <c r="Z190" s="7" t="str">
        <f t="shared" si="4"/>
        <v>EE429</v>
      </c>
      <c r="AA190" s="67" t="e">
        <f>VLOOKUP($Q190,'[7]VAT 2023-24'!$R$6:$AD$103,2,FALSE)</f>
        <v>#N/A</v>
      </c>
      <c r="AB190" s="67" t="e">
        <f>VLOOKUP($Q190,'[7]VAT 2023-24'!$R$6:$AD$103,3,FALSE)</f>
        <v>#N/A</v>
      </c>
      <c r="AC190" s="67" t="e">
        <f>VLOOKUP($Q190,'[7]VAT 2023-24'!$R$6:$AD$103,4,FALSE)</f>
        <v>#N/A</v>
      </c>
      <c r="AD190" s="67" t="e">
        <f>VLOOKUP($Q190,'[7]VAT 2023-24'!$R$6:$AD$103,5,FALSE)</f>
        <v>#N/A</v>
      </c>
      <c r="AE190" s="67" t="e">
        <f>VLOOKUP($Q190,'[7]VAT 2023-24'!$R$6:$AD$103,6,FALSE)</f>
        <v>#N/A</v>
      </c>
      <c r="AF190" s="67" t="e">
        <f>VLOOKUP($Q190,'[7]VAT 2023-24'!$R$6:$AD$103,7,FALSE)</f>
        <v>#N/A</v>
      </c>
      <c r="AG190" s="67" t="e">
        <f>VLOOKUP($Q190,'[7]VAT 2023-24'!$R$6:$AD$103,8,FALSE)</f>
        <v>#N/A</v>
      </c>
      <c r="AH190" s="67" t="e">
        <f>VLOOKUP($Q190,'[7]VAT 2023-24'!$R$6:$AD$103,9,FALSE)</f>
        <v>#N/A</v>
      </c>
      <c r="AI190" s="67" t="e">
        <f>VLOOKUP($Q190,'[7]VAT 2023-24'!$R$6:$AD$103,10,FALSE)</f>
        <v>#N/A</v>
      </c>
      <c r="AJ190" s="67" t="e">
        <f>VLOOKUP($Q190,'[7]VAT 2023-24'!$R$6:$AD$103,11,FALSE)</f>
        <v>#N/A</v>
      </c>
      <c r="AK190" s="67" t="e">
        <f>VLOOKUP($Q190,'[7]VAT 2023-24'!$R$6:$AD$103,12,FALSE)</f>
        <v>#N/A</v>
      </c>
      <c r="AL190" s="67" t="e">
        <f>VLOOKUP($Q190,'[7]VAT 2023-24'!$R$6:$AD$103,13,FALSE)</f>
        <v>#N/A</v>
      </c>
      <c r="AM190" s="45"/>
      <c r="AN190" s="65" t="s">
        <v>363</v>
      </c>
      <c r="AO190" s="43"/>
      <c r="AP190" s="1" t="e">
        <f>VLOOKUP(AN190,#REF!,5,FALSE)</f>
        <v>#REF!</v>
      </c>
      <c r="AQ190" s="1" t="e">
        <f>VLOOKUP(AO190,#REF!,5,FALSE)</f>
        <v>#REF!</v>
      </c>
      <c r="AR190" s="1"/>
      <c r="AS190" t="e">
        <f>VLOOKUP(Z190,'[8]List of Schools for 22.23'!$A$3:$J$62,10,FALSE)</f>
        <v>#N/A</v>
      </c>
    </row>
    <row r="191" spans="1:45" x14ac:dyDescent="0.25">
      <c r="A191" s="2">
        <v>430</v>
      </c>
      <c r="B191" s="13" t="s">
        <v>525</v>
      </c>
      <c r="C191" s="1" t="s">
        <v>365</v>
      </c>
      <c r="D191" s="1" t="s">
        <v>366</v>
      </c>
      <c r="E191" s="2">
        <v>430</v>
      </c>
      <c r="F191" t="s">
        <v>837</v>
      </c>
      <c r="G191">
        <f>VLOOKUP(C191,'[1]Returns 2023'!$B$11:$AV$112,47,FALSE)</f>
        <v>0</v>
      </c>
      <c r="K191" s="19" t="s">
        <v>822</v>
      </c>
      <c r="L191" s="19" t="str">
        <f>VLOOKUP(C191,[2]Schools!$A$8:$AK$109,37,FALSE)</f>
        <v>Returned</v>
      </c>
      <c r="N191" s="66" t="s">
        <v>822</v>
      </c>
      <c r="O191" s="68" t="s">
        <v>822</v>
      </c>
      <c r="P191" s="2" t="str">
        <f>VLOOKUP(A191,'[3]2023'!$A$6:$AN$112,40,FALSE)</f>
        <v>Returned</v>
      </c>
      <c r="Q191" s="2">
        <v>430</v>
      </c>
      <c r="S191" s="1" t="str">
        <f>VLOOKUP(Q191,[4]Sheet1!$A$4:$C$238,3,FALSE)</f>
        <v>YES</v>
      </c>
      <c r="U191" s="1" t="str">
        <f>VLOOKUP(Q191,[5]Sheet1!$A$4:$C$237,3,FALSE)</f>
        <v>YES</v>
      </c>
      <c r="V191" s="7" t="s">
        <v>740</v>
      </c>
      <c r="W191" s="2" t="s">
        <v>839</v>
      </c>
      <c r="X191" s="2">
        <f>VLOOKUP(V191,'[6]CFR HEADERS'!$B$8:$HS$108,226,FALSE)</f>
        <v>0</v>
      </c>
      <c r="Z191" s="7" t="str">
        <f t="shared" si="4"/>
        <v>EE430</v>
      </c>
      <c r="AA191" s="67">
        <f>VLOOKUP($Q191,'[7]VAT 2023-24'!$R$6:$AD$103,2,FALSE)</f>
        <v>1</v>
      </c>
      <c r="AB191" s="67">
        <f>VLOOKUP($Q191,'[7]VAT 2023-24'!$R$6:$AD$103,3,FALSE)</f>
        <v>1</v>
      </c>
      <c r="AC191" s="67">
        <f>VLOOKUP($Q191,'[7]VAT 2023-24'!$R$6:$AD$103,4,FALSE)</f>
        <v>1</v>
      </c>
      <c r="AD191" s="67">
        <f>VLOOKUP($Q191,'[7]VAT 2023-24'!$R$6:$AD$103,5,FALSE)</f>
        <v>1</v>
      </c>
      <c r="AE191" s="67">
        <f>VLOOKUP($Q191,'[7]VAT 2023-24'!$R$6:$AD$103,6,FALSE)</f>
        <v>1</v>
      </c>
      <c r="AF191" s="67">
        <f>VLOOKUP($Q191,'[7]VAT 2023-24'!$R$6:$AD$103,7,FALSE)</f>
        <v>1</v>
      </c>
      <c r="AG191" s="67">
        <f>VLOOKUP($Q191,'[7]VAT 2023-24'!$R$6:$AD$103,8,FALSE)</f>
        <v>1</v>
      </c>
      <c r="AH191" s="67">
        <f>VLOOKUP($Q191,'[7]VAT 2023-24'!$R$6:$AD$103,9,FALSE)</f>
        <v>1</v>
      </c>
      <c r="AI191" s="67">
        <f>VLOOKUP($Q191,'[7]VAT 2023-24'!$R$6:$AD$103,10,FALSE)</f>
        <v>1</v>
      </c>
      <c r="AJ191" s="67">
        <f>VLOOKUP($Q191,'[7]VAT 2023-24'!$R$6:$AD$103,11,FALSE)</f>
        <v>1</v>
      </c>
      <c r="AK191" s="67">
        <f>VLOOKUP($Q191,'[7]VAT 2023-24'!$R$6:$AD$103,12,FALSE)</f>
        <v>1</v>
      </c>
      <c r="AL191" s="67" t="str">
        <f>VLOOKUP($Q191,'[7]VAT 2023-24'!$R$6:$AD$103,13,FALSE)</f>
        <v/>
      </c>
      <c r="AM191" s="45"/>
      <c r="AN191" s="65" t="s">
        <v>365</v>
      </c>
      <c r="AO191" s="43"/>
      <c r="AP191" s="1" t="e">
        <f>VLOOKUP(AN191,#REF!,5,FALSE)</f>
        <v>#REF!</v>
      </c>
      <c r="AQ191" s="1" t="e">
        <f>VLOOKUP(AO191,#REF!,5,FALSE)</f>
        <v>#REF!</v>
      </c>
      <c r="AR191" s="1"/>
      <c r="AS191" t="e">
        <f>VLOOKUP(Z191,'[8]List of Schools for 22.23'!$A$3:$J$62,10,FALSE)</f>
        <v>#N/A</v>
      </c>
    </row>
    <row r="192" spans="1:45" x14ac:dyDescent="0.25">
      <c r="A192" s="2">
        <v>431</v>
      </c>
      <c r="B192" s="13" t="s">
        <v>525</v>
      </c>
      <c r="C192" s="1" t="s">
        <v>367</v>
      </c>
      <c r="D192" s="1" t="s">
        <v>368</v>
      </c>
      <c r="E192" s="2">
        <v>431</v>
      </c>
      <c r="F192" t="e">
        <v>#N/A</v>
      </c>
      <c r="G192" t="e">
        <f>VLOOKUP(C192,'[1]Returns 2023'!$B$11:$AV$112,47,FALSE)</f>
        <v>#N/A</v>
      </c>
      <c r="K192" s="19" t="e">
        <v>#N/A</v>
      </c>
      <c r="L192" s="19" t="e">
        <f>VLOOKUP(C192,[2]Schools!$A$8:$AK$109,37,FALSE)</f>
        <v>#N/A</v>
      </c>
      <c r="N192" s="66" t="e">
        <v>#N/A</v>
      </c>
      <c r="O192" s="68" t="e">
        <v>#N/A</v>
      </c>
      <c r="P192" s="2" t="e">
        <f>VLOOKUP(A192,'[3]2023'!$A$6:$AN$112,40,FALSE)</f>
        <v>#N/A</v>
      </c>
      <c r="Q192" s="2">
        <v>431</v>
      </c>
      <c r="S192" s="1" t="str">
        <f>VLOOKUP(Q192,[4]Sheet1!$A$4:$C$238,3,FALSE)</f>
        <v>YES</v>
      </c>
      <c r="U192" s="1" t="str">
        <f>VLOOKUP(Q192,[5]Sheet1!$A$4:$C$237,3,FALSE)</f>
        <v>YES</v>
      </c>
      <c r="V192" s="7" t="s">
        <v>741</v>
      </c>
      <c r="W192" s="2" t="e">
        <v>#N/A</v>
      </c>
      <c r="X192" s="2" t="e">
        <f>VLOOKUP(V192,'[6]CFR HEADERS'!$B$8:$HS$108,226,FALSE)</f>
        <v>#N/A</v>
      </c>
      <c r="Z192" s="7" t="str">
        <f t="shared" si="4"/>
        <v>EE431</v>
      </c>
      <c r="AA192" s="67" t="e">
        <f>VLOOKUP($Q192,'[7]VAT 2023-24'!$R$6:$AD$103,2,FALSE)</f>
        <v>#N/A</v>
      </c>
      <c r="AB192" s="67" t="e">
        <f>VLOOKUP($Q192,'[7]VAT 2023-24'!$R$6:$AD$103,3,FALSE)</f>
        <v>#N/A</v>
      </c>
      <c r="AC192" s="67" t="e">
        <f>VLOOKUP($Q192,'[7]VAT 2023-24'!$R$6:$AD$103,4,FALSE)</f>
        <v>#N/A</v>
      </c>
      <c r="AD192" s="67" t="e">
        <f>VLOOKUP($Q192,'[7]VAT 2023-24'!$R$6:$AD$103,5,FALSE)</f>
        <v>#N/A</v>
      </c>
      <c r="AE192" s="67" t="e">
        <f>VLOOKUP($Q192,'[7]VAT 2023-24'!$R$6:$AD$103,6,FALSE)</f>
        <v>#N/A</v>
      </c>
      <c r="AF192" s="67" t="e">
        <f>VLOOKUP($Q192,'[7]VAT 2023-24'!$R$6:$AD$103,7,FALSE)</f>
        <v>#N/A</v>
      </c>
      <c r="AG192" s="67" t="e">
        <f>VLOOKUP($Q192,'[7]VAT 2023-24'!$R$6:$AD$103,8,FALSE)</f>
        <v>#N/A</v>
      </c>
      <c r="AH192" s="67" t="e">
        <f>VLOOKUP($Q192,'[7]VAT 2023-24'!$R$6:$AD$103,9,FALSE)</f>
        <v>#N/A</v>
      </c>
      <c r="AI192" s="67" t="e">
        <f>VLOOKUP($Q192,'[7]VAT 2023-24'!$R$6:$AD$103,10,FALSE)</f>
        <v>#N/A</v>
      </c>
      <c r="AJ192" s="67" t="e">
        <f>VLOOKUP($Q192,'[7]VAT 2023-24'!$R$6:$AD$103,11,FALSE)</f>
        <v>#N/A</v>
      </c>
      <c r="AK192" s="67" t="e">
        <f>VLOOKUP($Q192,'[7]VAT 2023-24'!$R$6:$AD$103,12,FALSE)</f>
        <v>#N/A</v>
      </c>
      <c r="AL192" s="67" t="e">
        <f>VLOOKUP($Q192,'[7]VAT 2023-24'!$R$6:$AD$103,13,FALSE)</f>
        <v>#N/A</v>
      </c>
      <c r="AM192" s="45"/>
      <c r="AN192" s="65" t="s">
        <v>367</v>
      </c>
      <c r="AO192" s="43"/>
      <c r="AP192" s="1" t="e">
        <f>VLOOKUP(AN192,#REF!,5,FALSE)</f>
        <v>#REF!</v>
      </c>
      <c r="AQ192" s="1" t="e">
        <f>VLOOKUP(AO192,#REF!,5,FALSE)</f>
        <v>#REF!</v>
      </c>
      <c r="AR192" s="1"/>
      <c r="AS192" t="e">
        <f>VLOOKUP(Z192,'[8]List of Schools for 22.23'!$A$3:$J$62,10,FALSE)</f>
        <v>#N/A</v>
      </c>
    </row>
    <row r="193" spans="1:45" x14ac:dyDescent="0.25">
      <c r="A193" s="2">
        <v>432</v>
      </c>
      <c r="B193" s="13" t="s">
        <v>525</v>
      </c>
      <c r="C193" s="1" t="s">
        <v>369</v>
      </c>
      <c r="D193" s="1" t="s">
        <v>370</v>
      </c>
      <c r="E193" s="2">
        <v>432</v>
      </c>
      <c r="F193" t="s">
        <v>837</v>
      </c>
      <c r="G193" t="str">
        <f>VLOOKUP(C193,'[1]Returns 2023'!$B$11:$AV$112,47,FALSE)</f>
        <v>Successful</v>
      </c>
      <c r="K193" s="19" t="s">
        <v>822</v>
      </c>
      <c r="L193" s="19" t="str">
        <f>VLOOKUP(C193,[2]Schools!$A$8:$AK$109,37,FALSE)</f>
        <v>Returned</v>
      </c>
      <c r="N193" s="66" t="s">
        <v>822</v>
      </c>
      <c r="O193" s="68" t="s">
        <v>822</v>
      </c>
      <c r="P193" s="2" t="str">
        <f>VLOOKUP(A193,'[3]2023'!$A$6:$AN$112,40,FALSE)</f>
        <v>Returned</v>
      </c>
      <c r="Q193" s="2">
        <v>432</v>
      </c>
      <c r="S193" s="1" t="str">
        <f>VLOOKUP(Q193,[4]Sheet1!$A$4:$C$238,3,FALSE)</f>
        <v>YES</v>
      </c>
      <c r="U193" s="1" t="str">
        <f>VLOOKUP(Q193,[5]Sheet1!$A$4:$C$237,3,FALSE)</f>
        <v>YES</v>
      </c>
      <c r="V193" s="7" t="s">
        <v>742</v>
      </c>
      <c r="W193" s="2">
        <v>0</v>
      </c>
      <c r="X193" s="2">
        <f>VLOOKUP(V193,'[6]CFR HEADERS'!$B$8:$HS$108,226,FALSE)</f>
        <v>0</v>
      </c>
      <c r="Z193" s="7" t="str">
        <f t="shared" si="4"/>
        <v>EE432</v>
      </c>
      <c r="AA193" s="67">
        <f>VLOOKUP($Q193,'[7]VAT 2023-24'!$R$6:$AD$103,2,FALSE)</f>
        <v>1</v>
      </c>
      <c r="AB193" s="67">
        <f>VLOOKUP($Q193,'[7]VAT 2023-24'!$R$6:$AD$103,3,FALSE)</f>
        <v>1</v>
      </c>
      <c r="AC193" s="67">
        <f>VLOOKUP($Q193,'[7]VAT 2023-24'!$R$6:$AD$103,4,FALSE)</f>
        <v>1</v>
      </c>
      <c r="AD193" s="67">
        <f>VLOOKUP($Q193,'[7]VAT 2023-24'!$R$6:$AD$103,5,FALSE)</f>
        <v>1</v>
      </c>
      <c r="AE193" s="67">
        <f>VLOOKUP($Q193,'[7]VAT 2023-24'!$R$6:$AD$103,6,FALSE)</f>
        <v>1</v>
      </c>
      <c r="AF193" s="67">
        <f>VLOOKUP($Q193,'[7]VAT 2023-24'!$R$6:$AD$103,7,FALSE)</f>
        <v>1</v>
      </c>
      <c r="AG193" s="67">
        <f>VLOOKUP($Q193,'[7]VAT 2023-24'!$R$6:$AD$103,8,FALSE)</f>
        <v>1</v>
      </c>
      <c r="AH193" s="67">
        <f>VLOOKUP($Q193,'[7]VAT 2023-24'!$R$6:$AD$103,9,FALSE)</f>
        <v>1</v>
      </c>
      <c r="AI193" s="67">
        <f>VLOOKUP($Q193,'[7]VAT 2023-24'!$R$6:$AD$103,10,FALSE)</f>
        <v>1</v>
      </c>
      <c r="AJ193" s="67">
        <f>VLOOKUP($Q193,'[7]VAT 2023-24'!$R$6:$AD$103,11,FALSE)</f>
        <v>1</v>
      </c>
      <c r="AK193" s="67" t="str">
        <f>VLOOKUP($Q193,'[7]VAT 2023-24'!$R$6:$AD$103,12,FALSE)</f>
        <v/>
      </c>
      <c r="AL193" s="67" t="str">
        <f>VLOOKUP($Q193,'[7]VAT 2023-24'!$R$6:$AD$103,13,FALSE)</f>
        <v/>
      </c>
      <c r="AM193" s="45"/>
      <c r="AN193" s="65" t="s">
        <v>369</v>
      </c>
      <c r="AO193" s="43"/>
      <c r="AP193" s="1" t="e">
        <f>VLOOKUP(AN193,#REF!,5,FALSE)</f>
        <v>#REF!</v>
      </c>
      <c r="AQ193" s="1" t="e">
        <f>VLOOKUP(AO193,#REF!,5,FALSE)</f>
        <v>#REF!</v>
      </c>
      <c r="AR193" s="1"/>
      <c r="AS193" t="str">
        <f>VLOOKUP(Z193,'[8]List of Schools for 22.23'!$A$3:$J$62,10,FALSE)</f>
        <v>YES</v>
      </c>
    </row>
    <row r="194" spans="1:45" x14ac:dyDescent="0.25">
      <c r="A194" s="2">
        <v>436</v>
      </c>
      <c r="B194" s="13" t="s">
        <v>525</v>
      </c>
      <c r="C194" s="1" t="s">
        <v>371</v>
      </c>
      <c r="D194" s="1" t="s">
        <v>372</v>
      </c>
      <c r="E194" s="2">
        <v>436</v>
      </c>
      <c r="F194" t="s">
        <v>837</v>
      </c>
      <c r="G194" t="str">
        <f>VLOOKUP(C194,'[1]Returns 2023'!$B$11:$AV$112,47,FALSE)</f>
        <v>Successful</v>
      </c>
      <c r="K194" s="19" t="s">
        <v>822</v>
      </c>
      <c r="L194" s="19" t="str">
        <f>VLOOKUP(C194,[2]Schools!$A$8:$AK$109,37,FALSE)</f>
        <v>Returned</v>
      </c>
      <c r="N194" s="66" t="s">
        <v>822</v>
      </c>
      <c r="O194" s="68" t="s">
        <v>822</v>
      </c>
      <c r="P194" s="2" t="str">
        <f>VLOOKUP(A194,'[3]2023'!$A$6:$AN$112,40,FALSE)</f>
        <v>Returned</v>
      </c>
      <c r="Q194" s="2">
        <v>436</v>
      </c>
      <c r="S194" s="1" t="str">
        <f>VLOOKUP(Q194,[4]Sheet1!$A$4:$C$238,3,FALSE)</f>
        <v>YES</v>
      </c>
      <c r="U194" s="1">
        <f>VLOOKUP(Q194,[5]Sheet1!$A$4:$C$237,3,FALSE)</f>
        <v>0</v>
      </c>
      <c r="V194" s="7" t="s">
        <v>743</v>
      </c>
      <c r="W194" s="2" t="s">
        <v>839</v>
      </c>
      <c r="X194" s="2">
        <f>VLOOKUP(V194,'[6]CFR HEADERS'!$B$8:$HS$108,226,FALSE)</f>
        <v>0</v>
      </c>
      <c r="Z194" s="7" t="str">
        <f t="shared" si="4"/>
        <v>EE436</v>
      </c>
      <c r="AA194" s="67">
        <f>VLOOKUP($Q194,'[7]VAT 2023-24'!$R$6:$AD$103,2,FALSE)</f>
        <v>1</v>
      </c>
      <c r="AB194" s="67">
        <f>VLOOKUP($Q194,'[7]VAT 2023-24'!$R$6:$AD$103,3,FALSE)</f>
        <v>1</v>
      </c>
      <c r="AC194" s="67">
        <f>VLOOKUP($Q194,'[7]VAT 2023-24'!$R$6:$AD$103,4,FALSE)</f>
        <v>1</v>
      </c>
      <c r="AD194" s="67">
        <f>VLOOKUP($Q194,'[7]VAT 2023-24'!$R$6:$AD$103,5,FALSE)</f>
        <v>1</v>
      </c>
      <c r="AE194" s="67">
        <f>VLOOKUP($Q194,'[7]VAT 2023-24'!$R$6:$AD$103,6,FALSE)</f>
        <v>1</v>
      </c>
      <c r="AF194" s="67">
        <f>VLOOKUP($Q194,'[7]VAT 2023-24'!$R$6:$AD$103,7,FALSE)</f>
        <v>1</v>
      </c>
      <c r="AG194" s="67">
        <f>VLOOKUP($Q194,'[7]VAT 2023-24'!$R$6:$AD$103,8,FALSE)</f>
        <v>1</v>
      </c>
      <c r="AH194" s="67">
        <f>VLOOKUP($Q194,'[7]VAT 2023-24'!$R$6:$AD$103,9,FALSE)</f>
        <v>1</v>
      </c>
      <c r="AI194" s="67">
        <f>VLOOKUP($Q194,'[7]VAT 2023-24'!$R$6:$AD$103,10,FALSE)</f>
        <v>1</v>
      </c>
      <c r="AJ194" s="67">
        <f>VLOOKUP($Q194,'[7]VAT 2023-24'!$R$6:$AD$103,11,FALSE)</f>
        <v>1</v>
      </c>
      <c r="AK194" s="67" t="str">
        <f>VLOOKUP($Q194,'[7]VAT 2023-24'!$R$6:$AD$103,12,FALSE)</f>
        <v/>
      </c>
      <c r="AL194" s="67" t="str">
        <f>VLOOKUP($Q194,'[7]VAT 2023-24'!$R$6:$AD$103,13,FALSE)</f>
        <v/>
      </c>
      <c r="AM194" s="45"/>
      <c r="AN194" s="65" t="s">
        <v>371</v>
      </c>
      <c r="AO194" s="43"/>
      <c r="AP194" s="1" t="e">
        <f>VLOOKUP(AN194,#REF!,5,FALSE)</f>
        <v>#REF!</v>
      </c>
      <c r="AQ194" s="1" t="e">
        <f>VLOOKUP(AO194,#REF!,5,FALSE)</f>
        <v>#REF!</v>
      </c>
      <c r="AR194" s="1"/>
      <c r="AS194" t="str">
        <f>VLOOKUP(Z194,'[8]List of Schools for 22.23'!$A$3:$J$62,10,FALSE)</f>
        <v>YES</v>
      </c>
    </row>
    <row r="195" spans="1:45" x14ac:dyDescent="0.25">
      <c r="A195" s="2">
        <v>441</v>
      </c>
      <c r="B195" s="13" t="s">
        <v>525</v>
      </c>
      <c r="C195" s="1" t="s">
        <v>373</v>
      </c>
      <c r="D195" s="1" t="s">
        <v>374</v>
      </c>
      <c r="E195" s="2">
        <v>441</v>
      </c>
      <c r="F195" t="e">
        <v>#N/A</v>
      </c>
      <c r="G195" t="e">
        <f>VLOOKUP(C195,'[1]Returns 2023'!$B$11:$AV$112,47,FALSE)</f>
        <v>#N/A</v>
      </c>
      <c r="K195" s="19" t="e">
        <v>#N/A</v>
      </c>
      <c r="L195" s="19" t="e">
        <f>VLOOKUP(C195,[2]Schools!$A$8:$AK$109,37,FALSE)</f>
        <v>#N/A</v>
      </c>
      <c r="N195" s="66" t="e">
        <v>#N/A</v>
      </c>
      <c r="O195" s="68" t="e">
        <v>#N/A</v>
      </c>
      <c r="P195" s="2" t="e">
        <f>VLOOKUP(A195,'[3]2023'!$A$6:$AN$112,40,FALSE)</f>
        <v>#N/A</v>
      </c>
      <c r="Q195" s="2">
        <v>441</v>
      </c>
      <c r="S195" s="1" t="e">
        <f>VLOOKUP(Q195,[4]Sheet1!$A$4:$C$238,3,FALSE)</f>
        <v>#N/A</v>
      </c>
      <c r="U195" s="1" t="e">
        <f>VLOOKUP(Q195,[5]Sheet1!$A$4:$C$237,3,FALSE)</f>
        <v>#N/A</v>
      </c>
      <c r="V195" s="7" t="s">
        <v>744</v>
      </c>
      <c r="W195" s="2" t="e">
        <v>#N/A</v>
      </c>
      <c r="X195" s="2" t="e">
        <f>VLOOKUP(V195,'[6]CFR HEADERS'!$B$8:$HS$108,226,FALSE)</f>
        <v>#N/A</v>
      </c>
      <c r="Z195" s="7" t="str">
        <f t="shared" si="4"/>
        <v>EE441</v>
      </c>
      <c r="AA195" s="67" t="e">
        <f>VLOOKUP($Q195,'[7]VAT 2023-24'!$R$6:$AD$103,2,FALSE)</f>
        <v>#N/A</v>
      </c>
      <c r="AB195" s="67" t="e">
        <f>VLOOKUP($Q195,'[7]VAT 2023-24'!$R$6:$AD$103,3,FALSE)</f>
        <v>#N/A</v>
      </c>
      <c r="AC195" s="67" t="e">
        <f>VLOOKUP($Q195,'[7]VAT 2023-24'!$R$6:$AD$103,4,FALSE)</f>
        <v>#N/A</v>
      </c>
      <c r="AD195" s="67" t="e">
        <f>VLOOKUP($Q195,'[7]VAT 2023-24'!$R$6:$AD$103,5,FALSE)</f>
        <v>#N/A</v>
      </c>
      <c r="AE195" s="67" t="e">
        <f>VLOOKUP($Q195,'[7]VAT 2023-24'!$R$6:$AD$103,6,FALSE)</f>
        <v>#N/A</v>
      </c>
      <c r="AF195" s="67" t="e">
        <f>VLOOKUP($Q195,'[7]VAT 2023-24'!$R$6:$AD$103,7,FALSE)</f>
        <v>#N/A</v>
      </c>
      <c r="AG195" s="67" t="e">
        <f>VLOOKUP($Q195,'[7]VAT 2023-24'!$R$6:$AD$103,8,FALSE)</f>
        <v>#N/A</v>
      </c>
      <c r="AH195" s="67" t="e">
        <f>VLOOKUP($Q195,'[7]VAT 2023-24'!$R$6:$AD$103,9,FALSE)</f>
        <v>#N/A</v>
      </c>
      <c r="AI195" s="67" t="e">
        <f>VLOOKUP($Q195,'[7]VAT 2023-24'!$R$6:$AD$103,10,FALSE)</f>
        <v>#N/A</v>
      </c>
      <c r="AJ195" s="67" t="e">
        <f>VLOOKUP($Q195,'[7]VAT 2023-24'!$R$6:$AD$103,11,FALSE)</f>
        <v>#N/A</v>
      </c>
      <c r="AK195" s="67" t="e">
        <f>VLOOKUP($Q195,'[7]VAT 2023-24'!$R$6:$AD$103,12,FALSE)</f>
        <v>#N/A</v>
      </c>
      <c r="AL195" s="67" t="e">
        <f>VLOOKUP($Q195,'[7]VAT 2023-24'!$R$6:$AD$103,13,FALSE)</f>
        <v>#N/A</v>
      </c>
      <c r="AM195" s="45"/>
      <c r="AN195" s="65" t="s">
        <v>373</v>
      </c>
      <c r="AO195" s="43"/>
      <c r="AP195" s="1" t="e">
        <f>VLOOKUP(AN195,#REF!,5,FALSE)</f>
        <v>#REF!</v>
      </c>
      <c r="AQ195" s="1" t="e">
        <f>VLOOKUP(AO195,#REF!,5,FALSE)</f>
        <v>#REF!</v>
      </c>
      <c r="AR195" s="1"/>
      <c r="AS195" t="e">
        <f>VLOOKUP(Z195,'[8]List of Schools for 22.23'!$A$3:$J$62,10,FALSE)</f>
        <v>#N/A</v>
      </c>
    </row>
    <row r="196" spans="1:45" x14ac:dyDescent="0.25">
      <c r="A196" s="2">
        <v>442</v>
      </c>
      <c r="B196" s="13" t="s">
        <v>525</v>
      </c>
      <c r="C196" s="1" t="s">
        <v>375</v>
      </c>
      <c r="D196" s="1" t="s">
        <v>376</v>
      </c>
      <c r="E196" s="2">
        <v>442</v>
      </c>
      <c r="F196" t="e">
        <v>#N/A</v>
      </c>
      <c r="G196" t="e">
        <f>VLOOKUP(C196,'[1]Returns 2023'!$B$11:$AV$112,47,FALSE)</f>
        <v>#N/A</v>
      </c>
      <c r="K196" s="19" t="e">
        <v>#N/A</v>
      </c>
      <c r="L196" s="19" t="e">
        <f>VLOOKUP(C196,[2]Schools!$A$8:$AK$109,37,FALSE)</f>
        <v>#N/A</v>
      </c>
      <c r="N196" s="66" t="e">
        <v>#N/A</v>
      </c>
      <c r="O196" s="68" t="e">
        <v>#N/A</v>
      </c>
      <c r="P196" s="2" t="e">
        <f>VLOOKUP(A196,'[3]2023'!$A$6:$AN$112,40,FALSE)</f>
        <v>#N/A</v>
      </c>
      <c r="Q196" s="2">
        <v>442</v>
      </c>
      <c r="S196" s="1" t="str">
        <f>VLOOKUP(Q196,[4]Sheet1!$A$4:$C$238,3,FALSE)</f>
        <v>YES</v>
      </c>
      <c r="U196" s="1" t="str">
        <f>VLOOKUP(Q196,[5]Sheet1!$A$4:$C$237,3,FALSE)</f>
        <v>YES</v>
      </c>
      <c r="V196" s="7" t="s">
        <v>745</v>
      </c>
      <c r="W196" s="2" t="e">
        <v>#N/A</v>
      </c>
      <c r="X196" s="2" t="e">
        <f>VLOOKUP(V196,'[6]CFR HEADERS'!$B$8:$HS$108,226,FALSE)</f>
        <v>#N/A</v>
      </c>
      <c r="Z196" s="7" t="str">
        <f t="shared" si="4"/>
        <v>EE442</v>
      </c>
      <c r="AA196" s="67" t="e">
        <f>VLOOKUP($Q196,'[7]VAT 2023-24'!$R$6:$AD$103,2,FALSE)</f>
        <v>#N/A</v>
      </c>
      <c r="AB196" s="67" t="e">
        <f>VLOOKUP($Q196,'[7]VAT 2023-24'!$R$6:$AD$103,3,FALSE)</f>
        <v>#N/A</v>
      </c>
      <c r="AC196" s="67" t="e">
        <f>VLOOKUP($Q196,'[7]VAT 2023-24'!$R$6:$AD$103,4,FALSE)</f>
        <v>#N/A</v>
      </c>
      <c r="AD196" s="67" t="e">
        <f>VLOOKUP($Q196,'[7]VAT 2023-24'!$R$6:$AD$103,5,FALSE)</f>
        <v>#N/A</v>
      </c>
      <c r="AE196" s="67" t="e">
        <f>VLOOKUP($Q196,'[7]VAT 2023-24'!$R$6:$AD$103,6,FALSE)</f>
        <v>#N/A</v>
      </c>
      <c r="AF196" s="67" t="e">
        <f>VLOOKUP($Q196,'[7]VAT 2023-24'!$R$6:$AD$103,7,FALSE)</f>
        <v>#N/A</v>
      </c>
      <c r="AG196" s="67" t="e">
        <f>VLOOKUP($Q196,'[7]VAT 2023-24'!$R$6:$AD$103,8,FALSE)</f>
        <v>#N/A</v>
      </c>
      <c r="AH196" s="67" t="e">
        <f>VLOOKUP($Q196,'[7]VAT 2023-24'!$R$6:$AD$103,9,FALSE)</f>
        <v>#N/A</v>
      </c>
      <c r="AI196" s="67" t="e">
        <f>VLOOKUP($Q196,'[7]VAT 2023-24'!$R$6:$AD$103,10,FALSE)</f>
        <v>#N/A</v>
      </c>
      <c r="AJ196" s="67" t="e">
        <f>VLOOKUP($Q196,'[7]VAT 2023-24'!$R$6:$AD$103,11,FALSE)</f>
        <v>#N/A</v>
      </c>
      <c r="AK196" s="67" t="e">
        <f>VLOOKUP($Q196,'[7]VAT 2023-24'!$R$6:$AD$103,12,FALSE)</f>
        <v>#N/A</v>
      </c>
      <c r="AL196" s="67" t="e">
        <f>VLOOKUP($Q196,'[7]VAT 2023-24'!$R$6:$AD$103,13,FALSE)</f>
        <v>#N/A</v>
      </c>
      <c r="AM196" s="45"/>
      <c r="AN196" s="65" t="s">
        <v>375</v>
      </c>
      <c r="AO196" s="43"/>
      <c r="AP196" s="1" t="e">
        <f>VLOOKUP(AN196,#REF!,5,FALSE)</f>
        <v>#REF!</v>
      </c>
      <c r="AQ196" s="1" t="e">
        <f>VLOOKUP(AO196,#REF!,5,FALSE)</f>
        <v>#REF!</v>
      </c>
      <c r="AR196" s="1"/>
      <c r="AS196" t="e">
        <f>VLOOKUP(Z196,'[8]List of Schools for 22.23'!$A$3:$J$62,10,FALSE)</f>
        <v>#N/A</v>
      </c>
    </row>
    <row r="197" spans="1:45" x14ac:dyDescent="0.25">
      <c r="A197" s="2">
        <v>443</v>
      </c>
      <c r="B197" s="13" t="s">
        <v>525</v>
      </c>
      <c r="C197" s="1" t="s">
        <v>377</v>
      </c>
      <c r="D197" s="1" t="s">
        <v>378</v>
      </c>
      <c r="E197" s="2">
        <v>443</v>
      </c>
      <c r="F197" t="s">
        <v>837</v>
      </c>
      <c r="G197" t="str">
        <f>VLOOKUP(C197,'[1]Returns 2023'!$B$11:$AV$112,47,FALSE)</f>
        <v>Successful</v>
      </c>
      <c r="K197" s="19">
        <v>0</v>
      </c>
      <c r="L197" s="19" t="str">
        <f>VLOOKUP(C197,[2]Schools!$A$8:$AK$109,37,FALSE)</f>
        <v>Returned</v>
      </c>
      <c r="N197" s="66" t="s">
        <v>822</v>
      </c>
      <c r="O197" s="68" t="s">
        <v>822</v>
      </c>
      <c r="P197" s="2" t="str">
        <f>VLOOKUP(A197,'[3]2023'!$A$6:$AN$112,40,FALSE)</f>
        <v>Returned</v>
      </c>
      <c r="Q197" s="2">
        <v>443</v>
      </c>
      <c r="S197" s="1" t="str">
        <f>VLOOKUP(Q197,[4]Sheet1!$A$4:$C$238,3,FALSE)</f>
        <v>YES</v>
      </c>
      <c r="U197" s="1">
        <f>VLOOKUP(Q197,[5]Sheet1!$A$4:$C$237,3,FALSE)</f>
        <v>0</v>
      </c>
      <c r="V197" s="7" t="s">
        <v>746</v>
      </c>
      <c r="W197" s="2">
        <v>0</v>
      </c>
      <c r="X197" s="2">
        <f>VLOOKUP(V197,'[6]CFR HEADERS'!$B$8:$HS$108,226,FALSE)</f>
        <v>0</v>
      </c>
      <c r="Z197" s="7" t="str">
        <f t="shared" si="4"/>
        <v>EE443</v>
      </c>
      <c r="AA197" s="67">
        <f>VLOOKUP($Q197,'[7]VAT 2023-24'!$R$6:$AD$103,2,FALSE)</f>
        <v>1</v>
      </c>
      <c r="AB197" s="67">
        <f>VLOOKUP($Q197,'[7]VAT 2023-24'!$R$6:$AD$103,3,FALSE)</f>
        <v>1</v>
      </c>
      <c r="AC197" s="67">
        <f>VLOOKUP($Q197,'[7]VAT 2023-24'!$R$6:$AD$103,4,FALSE)</f>
        <v>1</v>
      </c>
      <c r="AD197" s="67">
        <f>VLOOKUP($Q197,'[7]VAT 2023-24'!$R$6:$AD$103,5,FALSE)</f>
        <v>1</v>
      </c>
      <c r="AE197" s="67">
        <f>VLOOKUP($Q197,'[7]VAT 2023-24'!$R$6:$AD$103,6,FALSE)</f>
        <v>1</v>
      </c>
      <c r="AF197" s="67">
        <f>VLOOKUP($Q197,'[7]VAT 2023-24'!$R$6:$AD$103,7,FALSE)</f>
        <v>1</v>
      </c>
      <c r="AG197" s="67">
        <f>VLOOKUP($Q197,'[7]VAT 2023-24'!$R$6:$AD$103,8,FALSE)</f>
        <v>1</v>
      </c>
      <c r="AH197" s="67">
        <f>VLOOKUP($Q197,'[7]VAT 2023-24'!$R$6:$AD$103,9,FALSE)</f>
        <v>1</v>
      </c>
      <c r="AI197" s="67">
        <f>VLOOKUP($Q197,'[7]VAT 2023-24'!$R$6:$AD$103,10,FALSE)</f>
        <v>1</v>
      </c>
      <c r="AJ197" s="67">
        <f>VLOOKUP($Q197,'[7]VAT 2023-24'!$R$6:$AD$103,11,FALSE)</f>
        <v>1</v>
      </c>
      <c r="AK197" s="67" t="str">
        <f>VLOOKUP($Q197,'[7]VAT 2023-24'!$R$6:$AD$103,12,FALSE)</f>
        <v/>
      </c>
      <c r="AL197" s="67" t="str">
        <f>VLOOKUP($Q197,'[7]VAT 2023-24'!$R$6:$AD$103,13,FALSE)</f>
        <v/>
      </c>
      <c r="AM197" s="45"/>
      <c r="AN197" s="65" t="s">
        <v>377</v>
      </c>
      <c r="AO197" s="43"/>
      <c r="AP197" s="1" t="e">
        <f>VLOOKUP(AN197,#REF!,5,FALSE)</f>
        <v>#REF!</v>
      </c>
      <c r="AQ197" s="1" t="e">
        <f>VLOOKUP(AO197,#REF!,5,FALSE)</f>
        <v>#REF!</v>
      </c>
      <c r="AR197" s="1"/>
      <c r="AS197" t="str">
        <f>VLOOKUP(Z197,'[8]List of Schools for 22.23'!$A$3:$J$62,10,FALSE)</f>
        <v>YES</v>
      </c>
    </row>
    <row r="198" spans="1:45" x14ac:dyDescent="0.25">
      <c r="A198" s="2">
        <v>444</v>
      </c>
      <c r="B198" s="13" t="s">
        <v>525</v>
      </c>
      <c r="C198" s="1" t="s">
        <v>379</v>
      </c>
      <c r="D198" s="1" t="s">
        <v>380</v>
      </c>
      <c r="E198" s="2">
        <v>444</v>
      </c>
      <c r="F198" t="s">
        <v>837</v>
      </c>
      <c r="G198" t="str">
        <f>VLOOKUP(C198,'[1]Returns 2023'!$B$11:$AV$112,47,FALSE)</f>
        <v>Successful</v>
      </c>
      <c r="K198" s="19" t="s">
        <v>822</v>
      </c>
      <c r="L198" s="19" t="str">
        <f>VLOOKUP(C198,[2]Schools!$A$8:$AK$109,37,FALSE)</f>
        <v>Returned</v>
      </c>
      <c r="N198" s="66" t="s">
        <v>822</v>
      </c>
      <c r="O198" s="68" t="s">
        <v>822</v>
      </c>
      <c r="P198" s="2" t="str">
        <f>VLOOKUP(A198,'[3]2023'!$A$6:$AN$112,40,FALSE)</f>
        <v>Returned</v>
      </c>
      <c r="Q198" s="2">
        <v>444</v>
      </c>
      <c r="S198" s="1" t="str">
        <f>VLOOKUP(Q198,[4]Sheet1!$A$4:$C$238,3,FALSE)</f>
        <v>YES</v>
      </c>
      <c r="U198" s="1" t="str">
        <f>VLOOKUP(Q198,[5]Sheet1!$A$4:$C$237,3,FALSE)</f>
        <v>YES</v>
      </c>
      <c r="V198" s="7" t="s">
        <v>747</v>
      </c>
      <c r="W198" s="2" t="s">
        <v>839</v>
      </c>
      <c r="X198" s="2">
        <f>VLOOKUP(V198,'[6]CFR HEADERS'!$B$8:$HS$108,226,FALSE)</f>
        <v>0</v>
      </c>
      <c r="Z198" s="7" t="str">
        <f t="shared" si="4"/>
        <v>EE444</v>
      </c>
      <c r="AA198" s="67">
        <f>VLOOKUP($Q198,'[7]VAT 2023-24'!$R$6:$AD$103,2,FALSE)</f>
        <v>1</v>
      </c>
      <c r="AB198" s="67">
        <f>VLOOKUP($Q198,'[7]VAT 2023-24'!$R$6:$AD$103,3,FALSE)</f>
        <v>1</v>
      </c>
      <c r="AC198" s="67">
        <f>VLOOKUP($Q198,'[7]VAT 2023-24'!$R$6:$AD$103,4,FALSE)</f>
        <v>1</v>
      </c>
      <c r="AD198" s="67">
        <f>VLOOKUP($Q198,'[7]VAT 2023-24'!$R$6:$AD$103,5,FALSE)</f>
        <v>1</v>
      </c>
      <c r="AE198" s="67">
        <f>VLOOKUP($Q198,'[7]VAT 2023-24'!$R$6:$AD$103,6,FALSE)</f>
        <v>1</v>
      </c>
      <c r="AF198" s="67">
        <f>VLOOKUP($Q198,'[7]VAT 2023-24'!$R$6:$AD$103,7,FALSE)</f>
        <v>1</v>
      </c>
      <c r="AG198" s="67">
        <f>VLOOKUP($Q198,'[7]VAT 2023-24'!$R$6:$AD$103,8,FALSE)</f>
        <v>1</v>
      </c>
      <c r="AH198" s="67">
        <f>VLOOKUP($Q198,'[7]VAT 2023-24'!$R$6:$AD$103,9,FALSE)</f>
        <v>1</v>
      </c>
      <c r="AI198" s="67">
        <f>VLOOKUP($Q198,'[7]VAT 2023-24'!$R$6:$AD$103,10,FALSE)</f>
        <v>1</v>
      </c>
      <c r="AJ198" s="67">
        <f>VLOOKUP($Q198,'[7]VAT 2023-24'!$R$6:$AD$103,11,FALSE)</f>
        <v>1</v>
      </c>
      <c r="AK198" s="67" t="str">
        <f>VLOOKUP($Q198,'[7]VAT 2023-24'!$R$6:$AD$103,12,FALSE)</f>
        <v/>
      </c>
      <c r="AL198" s="67" t="str">
        <f>VLOOKUP($Q198,'[7]VAT 2023-24'!$R$6:$AD$103,13,FALSE)</f>
        <v/>
      </c>
      <c r="AM198" s="45"/>
      <c r="AN198" s="65" t="s">
        <v>379</v>
      </c>
      <c r="AO198" s="43"/>
      <c r="AP198" s="1" t="e">
        <f>VLOOKUP(AN198,#REF!,5,FALSE)</f>
        <v>#REF!</v>
      </c>
      <c r="AQ198" s="1" t="e">
        <f>VLOOKUP(AO198,#REF!,5,FALSE)</f>
        <v>#REF!</v>
      </c>
      <c r="AR198" s="1"/>
      <c r="AS198" t="str">
        <f>VLOOKUP(Z198,'[8]List of Schools for 22.23'!$A$3:$J$62,10,FALSE)</f>
        <v>YES</v>
      </c>
    </row>
    <row r="199" spans="1:45" x14ac:dyDescent="0.25">
      <c r="A199" s="2">
        <v>445</v>
      </c>
      <c r="B199" s="13" t="s">
        <v>525</v>
      </c>
      <c r="C199" s="1" t="s">
        <v>381</v>
      </c>
      <c r="D199" s="1" t="s">
        <v>382</v>
      </c>
      <c r="E199" s="2">
        <v>445</v>
      </c>
      <c r="F199" t="s">
        <v>837</v>
      </c>
      <c r="G199" t="str">
        <f>VLOOKUP(C199,'[1]Returns 2023'!$B$11:$AV$112,47,FALSE)</f>
        <v>Successful</v>
      </c>
      <c r="K199" s="19" t="s">
        <v>822</v>
      </c>
      <c r="L199" s="19" t="str">
        <f>VLOOKUP(C199,[2]Schools!$A$8:$AK$109,37,FALSE)</f>
        <v>Returned</v>
      </c>
      <c r="N199" s="66" t="s">
        <v>822</v>
      </c>
      <c r="O199" s="68" t="s">
        <v>822</v>
      </c>
      <c r="P199" s="2" t="str">
        <f>VLOOKUP(A199,'[3]2023'!$A$6:$AN$112,40,FALSE)</f>
        <v>Returned</v>
      </c>
      <c r="Q199" s="2">
        <v>445</v>
      </c>
      <c r="S199" s="1" t="str">
        <f>VLOOKUP(Q199,[4]Sheet1!$A$4:$C$238,3,FALSE)</f>
        <v>YES</v>
      </c>
      <c r="U199" s="1">
        <f>VLOOKUP(Q199,[5]Sheet1!$A$4:$C$237,3,FALSE)</f>
        <v>0</v>
      </c>
      <c r="V199" s="7" t="s">
        <v>748</v>
      </c>
      <c r="W199" s="2" t="s">
        <v>839</v>
      </c>
      <c r="X199" s="2">
        <f>VLOOKUP(V199,'[6]CFR HEADERS'!$B$8:$HS$108,226,FALSE)</f>
        <v>0</v>
      </c>
      <c r="Z199" s="7" t="str">
        <f t="shared" si="4"/>
        <v>EE445</v>
      </c>
      <c r="AA199" s="67">
        <f>VLOOKUP($Q199,'[7]VAT 2023-24'!$R$6:$AD$103,2,FALSE)</f>
        <v>1</v>
      </c>
      <c r="AB199" s="67">
        <f>VLOOKUP($Q199,'[7]VAT 2023-24'!$R$6:$AD$103,3,FALSE)</f>
        <v>1</v>
      </c>
      <c r="AC199" s="67">
        <f>VLOOKUP($Q199,'[7]VAT 2023-24'!$R$6:$AD$103,4,FALSE)</f>
        <v>1</v>
      </c>
      <c r="AD199" s="67">
        <f>VLOOKUP($Q199,'[7]VAT 2023-24'!$R$6:$AD$103,5,FALSE)</f>
        <v>1</v>
      </c>
      <c r="AE199" s="67">
        <f>VLOOKUP($Q199,'[7]VAT 2023-24'!$R$6:$AD$103,6,FALSE)</f>
        <v>1</v>
      </c>
      <c r="AF199" s="67">
        <f>VLOOKUP($Q199,'[7]VAT 2023-24'!$R$6:$AD$103,7,FALSE)</f>
        <v>1</v>
      </c>
      <c r="AG199" s="67">
        <f>VLOOKUP($Q199,'[7]VAT 2023-24'!$R$6:$AD$103,8,FALSE)</f>
        <v>1</v>
      </c>
      <c r="AH199" s="67">
        <f>VLOOKUP($Q199,'[7]VAT 2023-24'!$R$6:$AD$103,9,FALSE)</f>
        <v>1</v>
      </c>
      <c r="AI199" s="67">
        <f>VLOOKUP($Q199,'[7]VAT 2023-24'!$R$6:$AD$103,10,FALSE)</f>
        <v>1</v>
      </c>
      <c r="AJ199" s="67">
        <f>VLOOKUP($Q199,'[7]VAT 2023-24'!$R$6:$AD$103,11,FALSE)</f>
        <v>1</v>
      </c>
      <c r="AK199" s="67" t="str">
        <f>VLOOKUP($Q199,'[7]VAT 2023-24'!$R$6:$AD$103,12,FALSE)</f>
        <v/>
      </c>
      <c r="AL199" s="67" t="str">
        <f>VLOOKUP($Q199,'[7]VAT 2023-24'!$R$6:$AD$103,13,FALSE)</f>
        <v/>
      </c>
      <c r="AM199" s="45"/>
      <c r="AN199" s="65" t="s">
        <v>381</v>
      </c>
      <c r="AO199" s="43"/>
      <c r="AP199" s="1" t="e">
        <f>VLOOKUP(AN199,#REF!,5,FALSE)</f>
        <v>#REF!</v>
      </c>
      <c r="AQ199" s="1" t="e">
        <f>VLOOKUP(AO199,#REF!,5,FALSE)</f>
        <v>#REF!</v>
      </c>
      <c r="AR199" s="1"/>
      <c r="AS199" t="str">
        <f>VLOOKUP(Z199,'[8]List of Schools for 22.23'!$A$3:$J$62,10,FALSE)</f>
        <v>YES</v>
      </c>
    </row>
    <row r="200" spans="1:45" x14ac:dyDescent="0.25">
      <c r="A200" s="2">
        <v>446</v>
      </c>
      <c r="B200" s="13" t="s">
        <v>525</v>
      </c>
      <c r="C200" s="1" t="s">
        <v>383</v>
      </c>
      <c r="D200" s="1" t="s">
        <v>384</v>
      </c>
      <c r="E200" s="2">
        <v>446</v>
      </c>
      <c r="F200" t="e">
        <v>#N/A</v>
      </c>
      <c r="G200" t="e">
        <f>VLOOKUP(C200,'[1]Returns 2023'!$B$11:$AV$112,47,FALSE)</f>
        <v>#N/A</v>
      </c>
      <c r="K200" s="19" t="e">
        <v>#N/A</v>
      </c>
      <c r="L200" s="19" t="e">
        <f>VLOOKUP(C200,[2]Schools!$A$8:$AK$109,37,FALSE)</f>
        <v>#N/A</v>
      </c>
      <c r="N200" s="66" t="e">
        <v>#N/A</v>
      </c>
      <c r="O200" s="68" t="e">
        <v>#N/A</v>
      </c>
      <c r="P200" s="2" t="e">
        <f>VLOOKUP(A200,'[3]2023'!$A$6:$AN$112,40,FALSE)</f>
        <v>#N/A</v>
      </c>
      <c r="Q200" s="2">
        <v>446</v>
      </c>
      <c r="S200" s="1" t="str">
        <f>VLOOKUP(Q200,[4]Sheet1!$A$4:$C$238,3,FALSE)</f>
        <v>YES</v>
      </c>
      <c r="U200" s="1" t="str">
        <f>VLOOKUP(Q200,[5]Sheet1!$A$4:$C$237,3,FALSE)</f>
        <v>YES</v>
      </c>
      <c r="V200" s="7" t="s">
        <v>749</v>
      </c>
      <c r="W200" s="2" t="e">
        <v>#N/A</v>
      </c>
      <c r="X200" s="2" t="e">
        <f>VLOOKUP(V200,'[6]CFR HEADERS'!$B$8:$HS$108,226,FALSE)</f>
        <v>#N/A</v>
      </c>
      <c r="Z200" s="7" t="str">
        <f t="shared" si="4"/>
        <v>EE446</v>
      </c>
      <c r="AA200" s="67" t="e">
        <f>VLOOKUP($Q200,'[7]VAT 2023-24'!$R$6:$AD$103,2,FALSE)</f>
        <v>#N/A</v>
      </c>
      <c r="AB200" s="67" t="e">
        <f>VLOOKUP($Q200,'[7]VAT 2023-24'!$R$6:$AD$103,3,FALSE)</f>
        <v>#N/A</v>
      </c>
      <c r="AC200" s="67" t="e">
        <f>VLOOKUP($Q200,'[7]VAT 2023-24'!$R$6:$AD$103,4,FALSE)</f>
        <v>#N/A</v>
      </c>
      <c r="AD200" s="67" t="e">
        <f>VLOOKUP($Q200,'[7]VAT 2023-24'!$R$6:$AD$103,5,FALSE)</f>
        <v>#N/A</v>
      </c>
      <c r="AE200" s="67" t="e">
        <f>VLOOKUP($Q200,'[7]VAT 2023-24'!$R$6:$AD$103,6,FALSE)</f>
        <v>#N/A</v>
      </c>
      <c r="AF200" s="67" t="e">
        <f>VLOOKUP($Q200,'[7]VAT 2023-24'!$R$6:$AD$103,7,FALSE)</f>
        <v>#N/A</v>
      </c>
      <c r="AG200" s="67" t="e">
        <f>VLOOKUP($Q200,'[7]VAT 2023-24'!$R$6:$AD$103,8,FALSE)</f>
        <v>#N/A</v>
      </c>
      <c r="AH200" s="67" t="e">
        <f>VLOOKUP($Q200,'[7]VAT 2023-24'!$R$6:$AD$103,9,FALSE)</f>
        <v>#N/A</v>
      </c>
      <c r="AI200" s="67" t="e">
        <f>VLOOKUP($Q200,'[7]VAT 2023-24'!$R$6:$AD$103,10,FALSE)</f>
        <v>#N/A</v>
      </c>
      <c r="AJ200" s="67" t="e">
        <f>VLOOKUP($Q200,'[7]VAT 2023-24'!$R$6:$AD$103,11,FALSE)</f>
        <v>#N/A</v>
      </c>
      <c r="AK200" s="67" t="e">
        <f>VLOOKUP($Q200,'[7]VAT 2023-24'!$R$6:$AD$103,12,FALSE)</f>
        <v>#N/A</v>
      </c>
      <c r="AL200" s="67" t="e">
        <f>VLOOKUP($Q200,'[7]VAT 2023-24'!$R$6:$AD$103,13,FALSE)</f>
        <v>#N/A</v>
      </c>
      <c r="AM200" s="45"/>
      <c r="AN200" s="65" t="s">
        <v>383</v>
      </c>
      <c r="AO200" s="43"/>
      <c r="AP200" s="1" t="e">
        <f>VLOOKUP(AN200,#REF!,5,FALSE)</f>
        <v>#REF!</v>
      </c>
      <c r="AQ200" s="1" t="e">
        <f>VLOOKUP(AO200,#REF!,5,FALSE)</f>
        <v>#REF!</v>
      </c>
      <c r="AR200" s="1"/>
      <c r="AS200" t="e">
        <f>VLOOKUP(Z200,'[8]List of Schools for 22.23'!$A$3:$J$62,10,FALSE)</f>
        <v>#N/A</v>
      </c>
    </row>
    <row r="201" spans="1:45" x14ac:dyDescent="0.25">
      <c r="A201" s="2">
        <v>448</v>
      </c>
      <c r="B201" s="13" t="s">
        <v>525</v>
      </c>
      <c r="C201" s="1" t="s">
        <v>385</v>
      </c>
      <c r="D201" s="1" t="s">
        <v>386</v>
      </c>
      <c r="E201" s="2">
        <v>448</v>
      </c>
      <c r="F201" t="e">
        <v>#N/A</v>
      </c>
      <c r="G201" t="e">
        <f>VLOOKUP(C201,'[1]Returns 2023'!$B$11:$AV$112,47,FALSE)</f>
        <v>#N/A</v>
      </c>
      <c r="K201" s="19" t="e">
        <v>#N/A</v>
      </c>
      <c r="L201" s="19" t="e">
        <f>VLOOKUP(C201,[2]Schools!$A$8:$AK$109,37,FALSE)</f>
        <v>#N/A</v>
      </c>
      <c r="N201" s="66" t="e">
        <v>#N/A</v>
      </c>
      <c r="O201" s="68" t="e">
        <v>#N/A</v>
      </c>
      <c r="P201" s="2" t="e">
        <f>VLOOKUP(A201,'[3]2023'!$A$6:$AN$112,40,FALSE)</f>
        <v>#N/A</v>
      </c>
      <c r="Q201" s="2">
        <v>448</v>
      </c>
      <c r="S201" s="1" t="str">
        <f>VLOOKUP(Q201,[4]Sheet1!$A$4:$C$238,3,FALSE)</f>
        <v>YES</v>
      </c>
      <c r="U201" s="1" t="str">
        <f>VLOOKUP(Q201,[5]Sheet1!$A$4:$C$237,3,FALSE)</f>
        <v>YES</v>
      </c>
      <c r="V201" s="7" t="s">
        <v>750</v>
      </c>
      <c r="W201" s="2" t="e">
        <v>#N/A</v>
      </c>
      <c r="X201" s="2" t="e">
        <f>VLOOKUP(V201,'[6]CFR HEADERS'!$B$8:$HS$108,226,FALSE)</f>
        <v>#N/A</v>
      </c>
      <c r="Z201" s="7" t="str">
        <f t="shared" si="4"/>
        <v>EE448</v>
      </c>
      <c r="AA201" s="67" t="e">
        <f>VLOOKUP($Q201,'[7]VAT 2023-24'!$R$6:$AD$103,2,FALSE)</f>
        <v>#N/A</v>
      </c>
      <c r="AB201" s="67" t="e">
        <f>VLOOKUP($Q201,'[7]VAT 2023-24'!$R$6:$AD$103,3,FALSE)</f>
        <v>#N/A</v>
      </c>
      <c r="AC201" s="67" t="e">
        <f>VLOOKUP($Q201,'[7]VAT 2023-24'!$R$6:$AD$103,4,FALSE)</f>
        <v>#N/A</v>
      </c>
      <c r="AD201" s="67" t="e">
        <f>VLOOKUP($Q201,'[7]VAT 2023-24'!$R$6:$AD$103,5,FALSE)</f>
        <v>#N/A</v>
      </c>
      <c r="AE201" s="67" t="e">
        <f>VLOOKUP($Q201,'[7]VAT 2023-24'!$R$6:$AD$103,6,FALSE)</f>
        <v>#N/A</v>
      </c>
      <c r="AF201" s="67" t="e">
        <f>VLOOKUP($Q201,'[7]VAT 2023-24'!$R$6:$AD$103,7,FALSE)</f>
        <v>#N/A</v>
      </c>
      <c r="AG201" s="67" t="e">
        <f>VLOOKUP($Q201,'[7]VAT 2023-24'!$R$6:$AD$103,8,FALSE)</f>
        <v>#N/A</v>
      </c>
      <c r="AH201" s="67" t="e">
        <f>VLOOKUP($Q201,'[7]VAT 2023-24'!$R$6:$AD$103,9,FALSE)</f>
        <v>#N/A</v>
      </c>
      <c r="AI201" s="67" t="e">
        <f>VLOOKUP($Q201,'[7]VAT 2023-24'!$R$6:$AD$103,10,FALSE)</f>
        <v>#N/A</v>
      </c>
      <c r="AJ201" s="67" t="e">
        <f>VLOOKUP($Q201,'[7]VAT 2023-24'!$R$6:$AD$103,11,FALSE)</f>
        <v>#N/A</v>
      </c>
      <c r="AK201" s="67" t="e">
        <f>VLOOKUP($Q201,'[7]VAT 2023-24'!$R$6:$AD$103,12,FALSE)</f>
        <v>#N/A</v>
      </c>
      <c r="AL201" s="67" t="e">
        <f>VLOOKUP($Q201,'[7]VAT 2023-24'!$R$6:$AD$103,13,FALSE)</f>
        <v>#N/A</v>
      </c>
      <c r="AM201" s="45"/>
      <c r="AN201" s="65" t="s">
        <v>385</v>
      </c>
      <c r="AO201" s="43"/>
      <c r="AP201" s="1" t="e">
        <f>VLOOKUP(AN201,#REF!,5,FALSE)</f>
        <v>#REF!</v>
      </c>
      <c r="AQ201" s="1" t="e">
        <f>VLOOKUP(AO201,#REF!,5,FALSE)</f>
        <v>#REF!</v>
      </c>
      <c r="AR201" s="1"/>
      <c r="AS201" t="e">
        <f>VLOOKUP(Z201,'[8]List of Schools for 22.23'!$A$3:$J$62,10,FALSE)</f>
        <v>#N/A</v>
      </c>
    </row>
    <row r="202" spans="1:45" x14ac:dyDescent="0.25">
      <c r="A202" s="2">
        <v>449</v>
      </c>
      <c r="B202" s="13" t="s">
        <v>525</v>
      </c>
      <c r="C202" s="1" t="s">
        <v>387</v>
      </c>
      <c r="D202" s="1" t="s">
        <v>388</v>
      </c>
      <c r="E202" s="2">
        <v>449</v>
      </c>
      <c r="F202" t="e">
        <v>#N/A</v>
      </c>
      <c r="G202" t="e">
        <f>VLOOKUP(C202,'[1]Returns 2023'!$B$11:$AV$112,47,FALSE)</f>
        <v>#N/A</v>
      </c>
      <c r="K202" s="19" t="e">
        <v>#N/A</v>
      </c>
      <c r="L202" s="19" t="e">
        <f>VLOOKUP(C202,[2]Schools!$A$8:$AK$109,37,FALSE)</f>
        <v>#N/A</v>
      </c>
      <c r="N202" s="66" t="e">
        <v>#N/A</v>
      </c>
      <c r="O202" s="68" t="e">
        <v>#N/A</v>
      </c>
      <c r="P202" s="2" t="e">
        <f>VLOOKUP(A202,'[3]2023'!$A$6:$AN$112,40,FALSE)</f>
        <v>#N/A</v>
      </c>
      <c r="Q202" s="2">
        <v>449</v>
      </c>
      <c r="S202" s="1" t="str">
        <f>VLOOKUP(Q202,[4]Sheet1!$A$4:$C$238,3,FALSE)</f>
        <v>YES</v>
      </c>
      <c r="U202" s="1" t="str">
        <f>VLOOKUP(Q202,[5]Sheet1!$A$4:$C$237,3,FALSE)</f>
        <v>YES</v>
      </c>
      <c r="V202" s="7" t="s">
        <v>751</v>
      </c>
      <c r="W202" s="2" t="e">
        <v>#N/A</v>
      </c>
      <c r="X202" s="2" t="e">
        <f>VLOOKUP(V202,'[6]CFR HEADERS'!$B$8:$HS$108,226,FALSE)</f>
        <v>#N/A</v>
      </c>
      <c r="Z202" s="7" t="str">
        <f t="shared" si="4"/>
        <v>EE449</v>
      </c>
      <c r="AA202" s="67" t="e">
        <f>VLOOKUP($Q202,'[7]VAT 2023-24'!$R$6:$AD$103,2,FALSE)</f>
        <v>#N/A</v>
      </c>
      <c r="AB202" s="67" t="e">
        <f>VLOOKUP($Q202,'[7]VAT 2023-24'!$R$6:$AD$103,3,FALSE)</f>
        <v>#N/A</v>
      </c>
      <c r="AC202" s="67" t="e">
        <f>VLOOKUP($Q202,'[7]VAT 2023-24'!$R$6:$AD$103,4,FALSE)</f>
        <v>#N/A</v>
      </c>
      <c r="AD202" s="67" t="e">
        <f>VLOOKUP($Q202,'[7]VAT 2023-24'!$R$6:$AD$103,5,FALSE)</f>
        <v>#N/A</v>
      </c>
      <c r="AE202" s="67" t="e">
        <f>VLOOKUP($Q202,'[7]VAT 2023-24'!$R$6:$AD$103,6,FALSE)</f>
        <v>#N/A</v>
      </c>
      <c r="AF202" s="67" t="e">
        <f>VLOOKUP($Q202,'[7]VAT 2023-24'!$R$6:$AD$103,7,FALSE)</f>
        <v>#N/A</v>
      </c>
      <c r="AG202" s="67" t="e">
        <f>VLOOKUP($Q202,'[7]VAT 2023-24'!$R$6:$AD$103,8,FALSE)</f>
        <v>#N/A</v>
      </c>
      <c r="AH202" s="67" t="e">
        <f>VLOOKUP($Q202,'[7]VAT 2023-24'!$R$6:$AD$103,9,FALSE)</f>
        <v>#N/A</v>
      </c>
      <c r="AI202" s="67" t="e">
        <f>VLOOKUP($Q202,'[7]VAT 2023-24'!$R$6:$AD$103,10,FALSE)</f>
        <v>#N/A</v>
      </c>
      <c r="AJ202" s="67" t="e">
        <f>VLOOKUP($Q202,'[7]VAT 2023-24'!$R$6:$AD$103,11,FALSE)</f>
        <v>#N/A</v>
      </c>
      <c r="AK202" s="67" t="e">
        <f>VLOOKUP($Q202,'[7]VAT 2023-24'!$R$6:$AD$103,12,FALSE)</f>
        <v>#N/A</v>
      </c>
      <c r="AL202" s="67" t="e">
        <f>VLOOKUP($Q202,'[7]VAT 2023-24'!$R$6:$AD$103,13,FALSE)</f>
        <v>#N/A</v>
      </c>
      <c r="AM202" s="45"/>
      <c r="AN202" s="65" t="s">
        <v>387</v>
      </c>
      <c r="AO202" s="43"/>
      <c r="AP202" s="1" t="e">
        <f>VLOOKUP(AN202,#REF!,5,FALSE)</f>
        <v>#REF!</v>
      </c>
      <c r="AQ202" s="1" t="e">
        <f>VLOOKUP(AO202,#REF!,5,FALSE)</f>
        <v>#REF!</v>
      </c>
      <c r="AR202" s="1"/>
      <c r="AS202" t="e">
        <f>VLOOKUP(Z202,'[8]List of Schools for 22.23'!$A$3:$J$62,10,FALSE)</f>
        <v>#N/A</v>
      </c>
    </row>
    <row r="203" spans="1:45" x14ac:dyDescent="0.25">
      <c r="A203" s="2">
        <v>451</v>
      </c>
      <c r="B203" s="13" t="s">
        <v>525</v>
      </c>
      <c r="C203" s="1" t="s">
        <v>389</v>
      </c>
      <c r="D203" s="1" t="s">
        <v>390</v>
      </c>
      <c r="E203" s="2">
        <v>451</v>
      </c>
      <c r="F203" t="s">
        <v>837</v>
      </c>
      <c r="G203" t="str">
        <f>VLOOKUP(C203,'[1]Returns 2023'!$B$11:$AV$112,47,FALSE)</f>
        <v>Successful</v>
      </c>
      <c r="K203" s="19" t="s">
        <v>822</v>
      </c>
      <c r="L203" s="19" t="str">
        <f>VLOOKUP(C203,[2]Schools!$A$8:$AK$109,37,FALSE)</f>
        <v>Returned</v>
      </c>
      <c r="N203" s="66" t="s">
        <v>822</v>
      </c>
      <c r="O203" s="68" t="s">
        <v>822</v>
      </c>
      <c r="P203" s="2" t="str">
        <f>VLOOKUP(A203,'[3]2023'!$A$6:$AN$112,40,FALSE)</f>
        <v>Returned</v>
      </c>
      <c r="Q203" s="2">
        <v>451</v>
      </c>
      <c r="S203" s="1" t="str">
        <f>VLOOKUP(Q203,[4]Sheet1!$A$4:$C$238,3,FALSE)</f>
        <v>YES</v>
      </c>
      <c r="U203" s="1" t="str">
        <f>VLOOKUP(Q203,[5]Sheet1!$A$4:$C$237,3,FALSE)</f>
        <v>YES</v>
      </c>
      <c r="V203" s="7" t="s">
        <v>752</v>
      </c>
      <c r="W203" s="2" t="s">
        <v>839</v>
      </c>
      <c r="X203" s="2">
        <f>VLOOKUP(V203,'[6]CFR HEADERS'!$B$8:$HS$108,226,FALSE)</f>
        <v>0</v>
      </c>
      <c r="Z203" s="7" t="str">
        <f t="shared" si="4"/>
        <v>EE451</v>
      </c>
      <c r="AA203" s="67">
        <f>VLOOKUP($Q203,'[7]VAT 2023-24'!$R$6:$AD$103,2,FALSE)</f>
        <v>1</v>
      </c>
      <c r="AB203" s="67">
        <f>VLOOKUP($Q203,'[7]VAT 2023-24'!$R$6:$AD$103,3,FALSE)</f>
        <v>1</v>
      </c>
      <c r="AC203" s="67">
        <f>VLOOKUP($Q203,'[7]VAT 2023-24'!$R$6:$AD$103,4,FALSE)</f>
        <v>1</v>
      </c>
      <c r="AD203" s="67">
        <f>VLOOKUP($Q203,'[7]VAT 2023-24'!$R$6:$AD$103,5,FALSE)</f>
        <v>1</v>
      </c>
      <c r="AE203" s="67">
        <f>VLOOKUP($Q203,'[7]VAT 2023-24'!$R$6:$AD$103,6,FALSE)</f>
        <v>1</v>
      </c>
      <c r="AF203" s="67">
        <f>VLOOKUP($Q203,'[7]VAT 2023-24'!$R$6:$AD$103,7,FALSE)</f>
        <v>1</v>
      </c>
      <c r="AG203" s="67">
        <f>VLOOKUP($Q203,'[7]VAT 2023-24'!$R$6:$AD$103,8,FALSE)</f>
        <v>1</v>
      </c>
      <c r="AH203" s="67">
        <f>VLOOKUP($Q203,'[7]VAT 2023-24'!$R$6:$AD$103,9,FALSE)</f>
        <v>1</v>
      </c>
      <c r="AI203" s="67">
        <f>VLOOKUP($Q203,'[7]VAT 2023-24'!$R$6:$AD$103,10,FALSE)</f>
        <v>1</v>
      </c>
      <c r="AJ203" s="67">
        <f>VLOOKUP($Q203,'[7]VAT 2023-24'!$R$6:$AD$103,11,FALSE)</f>
        <v>1</v>
      </c>
      <c r="AK203" s="67" t="str">
        <f>VLOOKUP($Q203,'[7]VAT 2023-24'!$R$6:$AD$103,12,FALSE)</f>
        <v/>
      </c>
      <c r="AL203" s="67" t="str">
        <f>VLOOKUP($Q203,'[7]VAT 2023-24'!$R$6:$AD$103,13,FALSE)</f>
        <v/>
      </c>
      <c r="AM203" s="45"/>
      <c r="AN203" s="65" t="s">
        <v>389</v>
      </c>
      <c r="AO203" s="43"/>
      <c r="AP203" s="1" t="e">
        <f>VLOOKUP(AN203,#REF!,5,FALSE)</f>
        <v>#REF!</v>
      </c>
      <c r="AQ203" s="1" t="e">
        <f>VLOOKUP(AO203,#REF!,5,FALSE)</f>
        <v>#REF!</v>
      </c>
      <c r="AR203" s="1"/>
      <c r="AS203" t="str">
        <f>VLOOKUP(Z203,'[8]List of Schools for 22.23'!$A$3:$J$62,10,FALSE)</f>
        <v>YES</v>
      </c>
    </row>
    <row r="204" spans="1:45" x14ac:dyDescent="0.25">
      <c r="A204" s="2">
        <v>452</v>
      </c>
      <c r="B204" s="13" t="s">
        <v>525</v>
      </c>
      <c r="C204" s="1" t="s">
        <v>391</v>
      </c>
      <c r="D204" s="1" t="s">
        <v>392</v>
      </c>
      <c r="E204" s="2">
        <v>452</v>
      </c>
      <c r="F204" t="e">
        <v>#N/A</v>
      </c>
      <c r="G204" t="e">
        <f>VLOOKUP(C204,'[1]Returns 2023'!$B$11:$AV$112,47,FALSE)</f>
        <v>#N/A</v>
      </c>
      <c r="K204" s="19" t="e">
        <v>#N/A</v>
      </c>
      <c r="L204" s="19" t="e">
        <f>VLOOKUP(C204,[2]Schools!$A$8:$AK$109,37,FALSE)</f>
        <v>#N/A</v>
      </c>
      <c r="N204" s="66" t="e">
        <v>#N/A</v>
      </c>
      <c r="O204" s="68" t="e">
        <v>#N/A</v>
      </c>
      <c r="P204" s="2" t="e">
        <f>VLOOKUP(A204,'[3]2023'!$A$6:$AN$112,40,FALSE)</f>
        <v>#N/A</v>
      </c>
      <c r="Q204" s="2">
        <v>452</v>
      </c>
      <c r="S204" s="1" t="str">
        <f>VLOOKUP(Q204,[4]Sheet1!$A$4:$C$238,3,FALSE)</f>
        <v>YES</v>
      </c>
      <c r="U204" s="1" t="str">
        <f>VLOOKUP(Q204,[5]Sheet1!$A$4:$C$237,3,FALSE)</f>
        <v>YES</v>
      </c>
      <c r="V204" s="7" t="s">
        <v>753</v>
      </c>
      <c r="W204" s="2" t="e">
        <v>#N/A</v>
      </c>
      <c r="X204" s="2" t="e">
        <f>VLOOKUP(V204,'[6]CFR HEADERS'!$B$8:$HS$108,226,FALSE)</f>
        <v>#N/A</v>
      </c>
      <c r="Z204" s="7" t="str">
        <f t="shared" ref="Z204:Z270" si="5">CONCATENATE("EE",C204)</f>
        <v>EE452</v>
      </c>
      <c r="AA204" s="67" t="e">
        <f>VLOOKUP($Q204,'[7]VAT 2023-24'!$R$6:$AD$103,2,FALSE)</f>
        <v>#N/A</v>
      </c>
      <c r="AB204" s="67" t="e">
        <f>VLOOKUP($Q204,'[7]VAT 2023-24'!$R$6:$AD$103,3,FALSE)</f>
        <v>#N/A</v>
      </c>
      <c r="AC204" s="67" t="e">
        <f>VLOOKUP($Q204,'[7]VAT 2023-24'!$R$6:$AD$103,4,FALSE)</f>
        <v>#N/A</v>
      </c>
      <c r="AD204" s="67" t="e">
        <f>VLOOKUP($Q204,'[7]VAT 2023-24'!$R$6:$AD$103,5,FALSE)</f>
        <v>#N/A</v>
      </c>
      <c r="AE204" s="67" t="e">
        <f>VLOOKUP($Q204,'[7]VAT 2023-24'!$R$6:$AD$103,6,FALSE)</f>
        <v>#N/A</v>
      </c>
      <c r="AF204" s="67" t="e">
        <f>VLOOKUP($Q204,'[7]VAT 2023-24'!$R$6:$AD$103,7,FALSE)</f>
        <v>#N/A</v>
      </c>
      <c r="AG204" s="67" t="e">
        <f>VLOOKUP($Q204,'[7]VAT 2023-24'!$R$6:$AD$103,8,FALSE)</f>
        <v>#N/A</v>
      </c>
      <c r="AH204" s="67" t="e">
        <f>VLOOKUP($Q204,'[7]VAT 2023-24'!$R$6:$AD$103,9,FALSE)</f>
        <v>#N/A</v>
      </c>
      <c r="AI204" s="67" t="e">
        <f>VLOOKUP($Q204,'[7]VAT 2023-24'!$R$6:$AD$103,10,FALSE)</f>
        <v>#N/A</v>
      </c>
      <c r="AJ204" s="67" t="e">
        <f>VLOOKUP($Q204,'[7]VAT 2023-24'!$R$6:$AD$103,11,FALSE)</f>
        <v>#N/A</v>
      </c>
      <c r="AK204" s="67" t="e">
        <f>VLOOKUP($Q204,'[7]VAT 2023-24'!$R$6:$AD$103,12,FALSE)</f>
        <v>#N/A</v>
      </c>
      <c r="AL204" s="67" t="e">
        <f>VLOOKUP($Q204,'[7]VAT 2023-24'!$R$6:$AD$103,13,FALSE)</f>
        <v>#N/A</v>
      </c>
      <c r="AM204" s="45"/>
      <c r="AN204" s="65" t="s">
        <v>391</v>
      </c>
      <c r="AO204" s="43"/>
      <c r="AP204" s="1" t="e">
        <f>VLOOKUP(AN204,#REF!,5,FALSE)</f>
        <v>#REF!</v>
      </c>
      <c r="AQ204" s="1" t="e">
        <f>VLOOKUP(AO204,#REF!,5,FALSE)</f>
        <v>#REF!</v>
      </c>
      <c r="AR204" s="1"/>
      <c r="AS204" t="e">
        <f>VLOOKUP(Z204,'[8]List of Schools for 22.23'!$A$3:$J$62,10,FALSE)</f>
        <v>#N/A</v>
      </c>
    </row>
    <row r="205" spans="1:45" x14ac:dyDescent="0.25">
      <c r="A205" s="2">
        <v>455</v>
      </c>
      <c r="B205" s="13" t="s">
        <v>525</v>
      </c>
      <c r="C205" s="1" t="s">
        <v>393</v>
      </c>
      <c r="D205" s="1" t="s">
        <v>394</v>
      </c>
      <c r="E205" s="2">
        <v>455</v>
      </c>
      <c r="F205" t="e">
        <v>#N/A</v>
      </c>
      <c r="G205" t="e">
        <f>VLOOKUP(C205,'[1]Returns 2023'!$B$11:$AV$112,47,FALSE)</f>
        <v>#N/A</v>
      </c>
      <c r="K205" s="19" t="e">
        <v>#N/A</v>
      </c>
      <c r="L205" s="19" t="e">
        <f>VLOOKUP(C205,[2]Schools!$A$8:$AK$109,37,FALSE)</f>
        <v>#N/A</v>
      </c>
      <c r="N205" s="66" t="e">
        <v>#N/A</v>
      </c>
      <c r="O205" s="68" t="e">
        <v>#N/A</v>
      </c>
      <c r="P205" s="2" t="e">
        <f>VLOOKUP(A205,'[3]2023'!$A$6:$AN$112,40,FALSE)</f>
        <v>#N/A</v>
      </c>
      <c r="Q205" s="2">
        <v>455</v>
      </c>
      <c r="S205" s="1" t="str">
        <f>VLOOKUP(Q205,[4]Sheet1!$A$4:$C$238,3,FALSE)</f>
        <v>YES</v>
      </c>
      <c r="U205" s="1">
        <f>VLOOKUP(Q205,[5]Sheet1!$A$4:$C$237,3,FALSE)</f>
        <v>0</v>
      </c>
      <c r="V205" s="7" t="s">
        <v>754</v>
      </c>
      <c r="W205" s="2" t="e">
        <v>#N/A</v>
      </c>
      <c r="X205" s="2" t="e">
        <f>VLOOKUP(V205,'[6]CFR HEADERS'!$B$8:$HS$108,226,FALSE)</f>
        <v>#N/A</v>
      </c>
      <c r="Z205" s="7" t="str">
        <f t="shared" si="5"/>
        <v>EE455</v>
      </c>
      <c r="AA205" s="67" t="e">
        <f>VLOOKUP($Q205,'[7]VAT 2023-24'!$R$6:$AD$103,2,FALSE)</f>
        <v>#N/A</v>
      </c>
      <c r="AB205" s="67" t="e">
        <f>VLOOKUP($Q205,'[7]VAT 2023-24'!$R$6:$AD$103,3,FALSE)</f>
        <v>#N/A</v>
      </c>
      <c r="AC205" s="67" t="e">
        <f>VLOOKUP($Q205,'[7]VAT 2023-24'!$R$6:$AD$103,4,FALSE)</f>
        <v>#N/A</v>
      </c>
      <c r="AD205" s="67" t="e">
        <f>VLOOKUP($Q205,'[7]VAT 2023-24'!$R$6:$AD$103,5,FALSE)</f>
        <v>#N/A</v>
      </c>
      <c r="AE205" s="67" t="e">
        <f>VLOOKUP($Q205,'[7]VAT 2023-24'!$R$6:$AD$103,6,FALSE)</f>
        <v>#N/A</v>
      </c>
      <c r="AF205" s="67" t="e">
        <f>VLOOKUP($Q205,'[7]VAT 2023-24'!$R$6:$AD$103,7,FALSE)</f>
        <v>#N/A</v>
      </c>
      <c r="AG205" s="67" t="e">
        <f>VLOOKUP($Q205,'[7]VAT 2023-24'!$R$6:$AD$103,8,FALSE)</f>
        <v>#N/A</v>
      </c>
      <c r="AH205" s="67" t="e">
        <f>VLOOKUP($Q205,'[7]VAT 2023-24'!$R$6:$AD$103,9,FALSE)</f>
        <v>#N/A</v>
      </c>
      <c r="AI205" s="67" t="e">
        <f>VLOOKUP($Q205,'[7]VAT 2023-24'!$R$6:$AD$103,10,FALSE)</f>
        <v>#N/A</v>
      </c>
      <c r="AJ205" s="67" t="e">
        <f>VLOOKUP($Q205,'[7]VAT 2023-24'!$R$6:$AD$103,11,FALSE)</f>
        <v>#N/A</v>
      </c>
      <c r="AK205" s="67" t="e">
        <f>VLOOKUP($Q205,'[7]VAT 2023-24'!$R$6:$AD$103,12,FALSE)</f>
        <v>#N/A</v>
      </c>
      <c r="AL205" s="67" t="e">
        <f>VLOOKUP($Q205,'[7]VAT 2023-24'!$R$6:$AD$103,13,FALSE)</f>
        <v>#N/A</v>
      </c>
      <c r="AM205" s="45"/>
      <c r="AN205" s="65" t="s">
        <v>393</v>
      </c>
      <c r="AO205" s="43"/>
      <c r="AP205" s="1" t="e">
        <f>VLOOKUP(AN205,#REF!,5,FALSE)</f>
        <v>#REF!</v>
      </c>
      <c r="AQ205" s="1" t="e">
        <f>VLOOKUP(AO205,#REF!,5,FALSE)</f>
        <v>#REF!</v>
      </c>
      <c r="AR205" s="1"/>
      <c r="AS205" t="e">
        <f>VLOOKUP(Z205,'[8]List of Schools for 22.23'!$A$3:$J$62,10,FALSE)</f>
        <v>#N/A</v>
      </c>
    </row>
    <row r="206" spans="1:45" x14ac:dyDescent="0.25">
      <c r="A206" s="2">
        <v>457</v>
      </c>
      <c r="B206" s="13" t="s">
        <v>525</v>
      </c>
      <c r="C206" s="1" t="s">
        <v>395</v>
      </c>
      <c r="D206" s="1" t="s">
        <v>396</v>
      </c>
      <c r="E206" s="2">
        <v>457</v>
      </c>
      <c r="F206" t="s">
        <v>837</v>
      </c>
      <c r="G206" t="str">
        <f>VLOOKUP(C206,'[1]Returns 2023'!$B$11:$AV$112,47,FALSE)</f>
        <v>Successful</v>
      </c>
      <c r="K206" s="19" t="s">
        <v>822</v>
      </c>
      <c r="L206" s="19" t="str">
        <f>VLOOKUP(C206,[2]Schools!$A$8:$AK$109,37,FALSE)</f>
        <v>Returned</v>
      </c>
      <c r="N206" s="66" t="s">
        <v>822</v>
      </c>
      <c r="O206" s="68" t="s">
        <v>822</v>
      </c>
      <c r="P206" s="2" t="str">
        <f>VLOOKUP(A206,'[3]2023'!$A$6:$AN$112,40,FALSE)</f>
        <v>Returned</v>
      </c>
      <c r="Q206" s="2">
        <v>457</v>
      </c>
      <c r="S206" s="1" t="str">
        <f>VLOOKUP(Q206,[4]Sheet1!$A$4:$C$238,3,FALSE)</f>
        <v>YES</v>
      </c>
      <c r="U206" s="1">
        <f>VLOOKUP(Q206,[5]Sheet1!$A$4:$C$237,3,FALSE)</f>
        <v>0</v>
      </c>
      <c r="V206" s="7" t="s">
        <v>755</v>
      </c>
      <c r="W206" s="2" t="s">
        <v>839</v>
      </c>
      <c r="X206" s="2">
        <f>VLOOKUP(V206,'[6]CFR HEADERS'!$B$8:$HS$108,226,FALSE)</f>
        <v>0</v>
      </c>
      <c r="Z206" s="7" t="str">
        <f t="shared" si="5"/>
        <v>EE457</v>
      </c>
      <c r="AA206" s="67">
        <f>VLOOKUP($Q206,'[7]VAT 2023-24'!$R$6:$AD$103,2,FALSE)</f>
        <v>1</v>
      </c>
      <c r="AB206" s="67">
        <f>VLOOKUP($Q206,'[7]VAT 2023-24'!$R$6:$AD$103,3,FALSE)</f>
        <v>1</v>
      </c>
      <c r="AC206" s="67">
        <f>VLOOKUP($Q206,'[7]VAT 2023-24'!$R$6:$AD$103,4,FALSE)</f>
        <v>1</v>
      </c>
      <c r="AD206" s="67">
        <f>VLOOKUP($Q206,'[7]VAT 2023-24'!$R$6:$AD$103,5,FALSE)</f>
        <v>1</v>
      </c>
      <c r="AE206" s="67">
        <f>VLOOKUP($Q206,'[7]VAT 2023-24'!$R$6:$AD$103,6,FALSE)</f>
        <v>1</v>
      </c>
      <c r="AF206" s="67">
        <f>VLOOKUP($Q206,'[7]VAT 2023-24'!$R$6:$AD$103,7,FALSE)</f>
        <v>1</v>
      </c>
      <c r="AG206" s="67">
        <f>VLOOKUP($Q206,'[7]VAT 2023-24'!$R$6:$AD$103,8,FALSE)</f>
        <v>1</v>
      </c>
      <c r="AH206" s="67">
        <f>VLOOKUP($Q206,'[7]VAT 2023-24'!$R$6:$AD$103,9,FALSE)</f>
        <v>1</v>
      </c>
      <c r="AI206" s="67">
        <f>VLOOKUP($Q206,'[7]VAT 2023-24'!$R$6:$AD$103,10,FALSE)</f>
        <v>1</v>
      </c>
      <c r="AJ206" s="67">
        <f>VLOOKUP($Q206,'[7]VAT 2023-24'!$R$6:$AD$103,11,FALSE)</f>
        <v>1</v>
      </c>
      <c r="AK206" s="67" t="str">
        <f>VLOOKUP($Q206,'[7]VAT 2023-24'!$R$6:$AD$103,12,FALSE)</f>
        <v/>
      </c>
      <c r="AL206" s="67" t="str">
        <f>VLOOKUP($Q206,'[7]VAT 2023-24'!$R$6:$AD$103,13,FALSE)</f>
        <v/>
      </c>
      <c r="AM206" s="45"/>
      <c r="AN206" s="65" t="s">
        <v>395</v>
      </c>
      <c r="AO206" s="43"/>
      <c r="AP206" s="1" t="e">
        <f>VLOOKUP(AN206,#REF!,5,FALSE)</f>
        <v>#REF!</v>
      </c>
      <c r="AQ206" s="1" t="e">
        <f>VLOOKUP(AO206,#REF!,5,FALSE)</f>
        <v>#REF!</v>
      </c>
      <c r="AR206" s="1"/>
      <c r="AS206" t="e">
        <f>VLOOKUP(Z206,'[8]List of Schools for 22.23'!$A$3:$J$62,10,FALSE)</f>
        <v>#N/A</v>
      </c>
    </row>
    <row r="207" spans="1:45" x14ac:dyDescent="0.25">
      <c r="A207" s="2">
        <v>458</v>
      </c>
      <c r="B207" s="13" t="s">
        <v>525</v>
      </c>
      <c r="C207" s="1" t="s">
        <v>397</v>
      </c>
      <c r="D207" s="1" t="s">
        <v>398</v>
      </c>
      <c r="E207" s="2">
        <v>458</v>
      </c>
      <c r="F207" t="s">
        <v>837</v>
      </c>
      <c r="G207" t="str">
        <f>VLOOKUP(C207,'[1]Returns 2023'!$B$11:$AV$112,47,FALSE)</f>
        <v>Successful</v>
      </c>
      <c r="K207" s="19" t="s">
        <v>822</v>
      </c>
      <c r="L207" s="19" t="str">
        <f>VLOOKUP(C207,[2]Schools!$A$8:$AK$109,37,FALSE)</f>
        <v>Returned</v>
      </c>
      <c r="N207" s="66" t="s">
        <v>822</v>
      </c>
      <c r="O207" s="68" t="s">
        <v>822</v>
      </c>
      <c r="P207" s="2" t="str">
        <f>VLOOKUP(A207,'[3]2023'!$A$6:$AN$112,40,FALSE)</f>
        <v>Returned</v>
      </c>
      <c r="Q207" s="2">
        <v>458</v>
      </c>
      <c r="S207" s="1" t="str">
        <f>VLOOKUP(Q207,[4]Sheet1!$A$4:$C$238,3,FALSE)</f>
        <v>YES</v>
      </c>
      <c r="U207" s="1" t="str">
        <f>VLOOKUP(Q207,[5]Sheet1!$A$4:$C$237,3,FALSE)</f>
        <v>YES</v>
      </c>
      <c r="V207" s="7" t="s">
        <v>756</v>
      </c>
      <c r="W207" s="2" t="s">
        <v>839</v>
      </c>
      <c r="X207" s="2">
        <f>VLOOKUP(V207,'[6]CFR HEADERS'!$B$8:$HS$108,226,FALSE)</f>
        <v>0</v>
      </c>
      <c r="Z207" s="7" t="str">
        <f t="shared" si="5"/>
        <v>EE458</v>
      </c>
      <c r="AA207" s="67">
        <f>VLOOKUP($Q207,'[7]VAT 2023-24'!$R$6:$AD$103,2,FALSE)</f>
        <v>1</v>
      </c>
      <c r="AB207" s="67">
        <f>VLOOKUP($Q207,'[7]VAT 2023-24'!$R$6:$AD$103,3,FALSE)</f>
        <v>1</v>
      </c>
      <c r="AC207" s="67">
        <f>VLOOKUP($Q207,'[7]VAT 2023-24'!$R$6:$AD$103,4,FALSE)</f>
        <v>1</v>
      </c>
      <c r="AD207" s="67">
        <f>VLOOKUP($Q207,'[7]VAT 2023-24'!$R$6:$AD$103,5,FALSE)</f>
        <v>1</v>
      </c>
      <c r="AE207" s="67">
        <f>VLOOKUP($Q207,'[7]VAT 2023-24'!$R$6:$AD$103,6,FALSE)</f>
        <v>1</v>
      </c>
      <c r="AF207" s="67">
        <f>VLOOKUP($Q207,'[7]VAT 2023-24'!$R$6:$AD$103,7,FALSE)</f>
        <v>1</v>
      </c>
      <c r="AG207" s="67">
        <f>VLOOKUP($Q207,'[7]VAT 2023-24'!$R$6:$AD$103,8,FALSE)</f>
        <v>1</v>
      </c>
      <c r="AH207" s="67">
        <f>VLOOKUP($Q207,'[7]VAT 2023-24'!$R$6:$AD$103,9,FALSE)</f>
        <v>1</v>
      </c>
      <c r="AI207" s="67">
        <f>VLOOKUP($Q207,'[7]VAT 2023-24'!$R$6:$AD$103,10,FALSE)</f>
        <v>1</v>
      </c>
      <c r="AJ207" s="67">
        <f>VLOOKUP($Q207,'[7]VAT 2023-24'!$R$6:$AD$103,11,FALSE)</f>
        <v>1</v>
      </c>
      <c r="AK207" s="67" t="str">
        <f>VLOOKUP($Q207,'[7]VAT 2023-24'!$R$6:$AD$103,12,FALSE)</f>
        <v/>
      </c>
      <c r="AL207" s="67" t="str">
        <f>VLOOKUP($Q207,'[7]VAT 2023-24'!$R$6:$AD$103,13,FALSE)</f>
        <v/>
      </c>
      <c r="AM207" s="45"/>
      <c r="AN207" s="65" t="s">
        <v>397</v>
      </c>
      <c r="AO207" s="43"/>
      <c r="AP207" s="1" t="e">
        <f>VLOOKUP(AN207,#REF!,5,FALSE)</f>
        <v>#REF!</v>
      </c>
      <c r="AQ207" s="1" t="e">
        <f>VLOOKUP(AO207,#REF!,5,FALSE)</f>
        <v>#REF!</v>
      </c>
      <c r="AR207" s="1"/>
      <c r="AS207" t="str">
        <f>VLOOKUP(Z207,'[8]List of Schools for 22.23'!$A$3:$J$62,10,FALSE)</f>
        <v>YES</v>
      </c>
    </row>
    <row r="208" spans="1:45" x14ac:dyDescent="0.25">
      <c r="A208" s="2">
        <v>460</v>
      </c>
      <c r="B208" s="13" t="s">
        <v>525</v>
      </c>
      <c r="C208" s="1" t="s">
        <v>399</v>
      </c>
      <c r="D208" s="1" t="s">
        <v>400</v>
      </c>
      <c r="E208" s="2">
        <v>460</v>
      </c>
      <c r="F208" t="s">
        <v>837</v>
      </c>
      <c r="G208" t="str">
        <f>VLOOKUP(C208,'[1]Returns 2023'!$B$11:$AV$112,47,FALSE)</f>
        <v>Successful</v>
      </c>
      <c r="K208" s="19" t="s">
        <v>822</v>
      </c>
      <c r="L208" s="19" t="str">
        <f>VLOOKUP(C208,[2]Schools!$A$8:$AK$109,37,FALSE)</f>
        <v>Returned</v>
      </c>
      <c r="N208" s="66" t="s">
        <v>822</v>
      </c>
      <c r="O208" s="68" t="s">
        <v>822</v>
      </c>
      <c r="P208" s="2" t="str">
        <f>VLOOKUP(A208,'[3]2023'!$A$6:$AN$112,40,FALSE)</f>
        <v>Returned</v>
      </c>
      <c r="Q208" s="2">
        <v>460</v>
      </c>
      <c r="S208" s="1" t="str">
        <f>VLOOKUP(Q208,[4]Sheet1!$A$4:$C$238,3,FALSE)</f>
        <v>YES</v>
      </c>
      <c r="U208" s="1" t="str">
        <f>VLOOKUP(Q208,[5]Sheet1!$A$4:$C$237,3,FALSE)</f>
        <v>YES</v>
      </c>
      <c r="V208" s="7" t="s">
        <v>757</v>
      </c>
      <c r="W208" s="2" t="s">
        <v>839</v>
      </c>
      <c r="X208" s="2">
        <f>VLOOKUP(V208,'[6]CFR HEADERS'!$B$8:$HS$108,226,FALSE)</f>
        <v>0</v>
      </c>
      <c r="Z208" s="7" t="str">
        <f t="shared" si="5"/>
        <v>EE460</v>
      </c>
      <c r="AA208" s="67">
        <f>VLOOKUP($Q208,'[7]VAT 2023-24'!$R$6:$AD$103,2,FALSE)</f>
        <v>1</v>
      </c>
      <c r="AB208" s="67">
        <f>VLOOKUP($Q208,'[7]VAT 2023-24'!$R$6:$AD$103,3,FALSE)</f>
        <v>1</v>
      </c>
      <c r="AC208" s="67">
        <f>VLOOKUP($Q208,'[7]VAT 2023-24'!$R$6:$AD$103,4,FALSE)</f>
        <v>1</v>
      </c>
      <c r="AD208" s="67">
        <f>VLOOKUP($Q208,'[7]VAT 2023-24'!$R$6:$AD$103,5,FALSE)</f>
        <v>1</v>
      </c>
      <c r="AE208" s="67">
        <f>VLOOKUP($Q208,'[7]VAT 2023-24'!$R$6:$AD$103,6,FALSE)</f>
        <v>1</v>
      </c>
      <c r="AF208" s="67">
        <f>VLOOKUP($Q208,'[7]VAT 2023-24'!$R$6:$AD$103,7,FALSE)</f>
        <v>1</v>
      </c>
      <c r="AG208" s="67">
        <f>VLOOKUP($Q208,'[7]VAT 2023-24'!$R$6:$AD$103,8,FALSE)</f>
        <v>1</v>
      </c>
      <c r="AH208" s="67">
        <f>VLOOKUP($Q208,'[7]VAT 2023-24'!$R$6:$AD$103,9,FALSE)</f>
        <v>1</v>
      </c>
      <c r="AI208" s="67">
        <f>VLOOKUP($Q208,'[7]VAT 2023-24'!$R$6:$AD$103,10,FALSE)</f>
        <v>1</v>
      </c>
      <c r="AJ208" s="67">
        <f>VLOOKUP($Q208,'[7]VAT 2023-24'!$R$6:$AD$103,11,FALSE)</f>
        <v>1</v>
      </c>
      <c r="AK208" s="67" t="str">
        <f>VLOOKUP($Q208,'[7]VAT 2023-24'!$R$6:$AD$103,12,FALSE)</f>
        <v/>
      </c>
      <c r="AL208" s="67" t="str">
        <f>VLOOKUP($Q208,'[7]VAT 2023-24'!$R$6:$AD$103,13,FALSE)</f>
        <v/>
      </c>
      <c r="AM208" s="45"/>
      <c r="AN208" s="65" t="s">
        <v>399</v>
      </c>
      <c r="AO208" s="43"/>
      <c r="AP208" s="1" t="e">
        <f>VLOOKUP(AN208,#REF!,5,FALSE)</f>
        <v>#REF!</v>
      </c>
      <c r="AQ208" s="1" t="e">
        <f>VLOOKUP(AO208,#REF!,5,FALSE)</f>
        <v>#REF!</v>
      </c>
      <c r="AR208" s="1"/>
      <c r="AS208" t="str">
        <f>VLOOKUP(Z208,'[8]List of Schools for 22.23'!$A$3:$J$62,10,FALSE)</f>
        <v>YES</v>
      </c>
    </row>
    <row r="209" spans="1:45" x14ac:dyDescent="0.25">
      <c r="A209" s="2">
        <v>461</v>
      </c>
      <c r="B209" s="13" t="s">
        <v>525</v>
      </c>
      <c r="C209" s="1" t="s">
        <v>401</v>
      </c>
      <c r="D209" s="1" t="s">
        <v>402</v>
      </c>
      <c r="E209" s="2">
        <v>461</v>
      </c>
      <c r="F209" t="s">
        <v>837</v>
      </c>
      <c r="G209" t="str">
        <f>VLOOKUP(C209,'[1]Returns 2023'!$B$11:$AV$112,47,FALSE)</f>
        <v>Successful</v>
      </c>
      <c r="K209" s="19" t="s">
        <v>822</v>
      </c>
      <c r="L209" s="19" t="str">
        <f>VLOOKUP(C209,[2]Schools!$A$8:$AK$109,37,FALSE)</f>
        <v>Returned</v>
      </c>
      <c r="N209" s="66" t="s">
        <v>822</v>
      </c>
      <c r="O209" s="68" t="s">
        <v>822</v>
      </c>
      <c r="P209" s="2" t="str">
        <f>VLOOKUP(A209,'[3]2023'!$A$6:$AN$112,40,FALSE)</f>
        <v>Returned</v>
      </c>
      <c r="Q209" s="2">
        <v>461</v>
      </c>
      <c r="S209" s="1" t="str">
        <f>VLOOKUP(Q209,[4]Sheet1!$A$4:$C$238,3,FALSE)</f>
        <v>YES</v>
      </c>
      <c r="U209" s="1">
        <f>VLOOKUP(Q209,[5]Sheet1!$A$4:$C$237,3,FALSE)</f>
        <v>0</v>
      </c>
      <c r="V209" s="7" t="s">
        <v>758</v>
      </c>
      <c r="W209" s="2" t="s">
        <v>839</v>
      </c>
      <c r="X209" s="2">
        <f>VLOOKUP(V209,'[6]CFR HEADERS'!$B$8:$HS$108,226,FALSE)</f>
        <v>0</v>
      </c>
      <c r="Z209" s="7" t="str">
        <f t="shared" si="5"/>
        <v>EE461</v>
      </c>
      <c r="AA209" s="67">
        <f>VLOOKUP($Q209,'[7]VAT 2023-24'!$R$6:$AD$103,2,FALSE)</f>
        <v>1</v>
      </c>
      <c r="AB209" s="67">
        <f>VLOOKUP($Q209,'[7]VAT 2023-24'!$R$6:$AD$103,3,FALSE)</f>
        <v>1</v>
      </c>
      <c r="AC209" s="67">
        <f>VLOOKUP($Q209,'[7]VAT 2023-24'!$R$6:$AD$103,4,FALSE)</f>
        <v>1</v>
      </c>
      <c r="AD209" s="67">
        <f>VLOOKUP($Q209,'[7]VAT 2023-24'!$R$6:$AD$103,5,FALSE)</f>
        <v>1</v>
      </c>
      <c r="AE209" s="67">
        <f>VLOOKUP($Q209,'[7]VAT 2023-24'!$R$6:$AD$103,6,FALSE)</f>
        <v>1</v>
      </c>
      <c r="AF209" s="67">
        <f>VLOOKUP($Q209,'[7]VAT 2023-24'!$R$6:$AD$103,7,FALSE)</f>
        <v>1</v>
      </c>
      <c r="AG209" s="67">
        <f>VLOOKUP($Q209,'[7]VAT 2023-24'!$R$6:$AD$103,8,FALSE)</f>
        <v>1</v>
      </c>
      <c r="AH209" s="67">
        <f>VLOOKUP($Q209,'[7]VAT 2023-24'!$R$6:$AD$103,9,FALSE)</f>
        <v>1</v>
      </c>
      <c r="AI209" s="67">
        <f>VLOOKUP($Q209,'[7]VAT 2023-24'!$R$6:$AD$103,10,FALSE)</f>
        <v>1</v>
      </c>
      <c r="AJ209" s="67" t="str">
        <f>VLOOKUP($Q209,'[7]VAT 2023-24'!$R$6:$AD$103,11,FALSE)</f>
        <v/>
      </c>
      <c r="AK209" s="67" t="str">
        <f>VLOOKUP($Q209,'[7]VAT 2023-24'!$R$6:$AD$103,12,FALSE)</f>
        <v/>
      </c>
      <c r="AL209" s="67" t="str">
        <f>VLOOKUP($Q209,'[7]VAT 2023-24'!$R$6:$AD$103,13,FALSE)</f>
        <v/>
      </c>
      <c r="AM209" s="45"/>
      <c r="AN209" s="65" t="s">
        <v>401</v>
      </c>
      <c r="AO209" s="43"/>
      <c r="AP209" s="1" t="e">
        <f>VLOOKUP(AN209,#REF!,5,FALSE)</f>
        <v>#REF!</v>
      </c>
      <c r="AQ209" s="1" t="e">
        <f>VLOOKUP(AO209,#REF!,5,FALSE)</f>
        <v>#REF!</v>
      </c>
      <c r="AR209" s="1"/>
      <c r="AS209" t="str">
        <f>VLOOKUP(Z209,'[8]List of Schools for 22.23'!$A$3:$J$62,10,FALSE)</f>
        <v>YES</v>
      </c>
    </row>
    <row r="210" spans="1:45" x14ac:dyDescent="0.25">
      <c r="A210" s="2">
        <v>464</v>
      </c>
      <c r="B210" s="13" t="s">
        <v>525</v>
      </c>
      <c r="C210" s="1" t="s">
        <v>403</v>
      </c>
      <c r="D210" s="1" t="s">
        <v>404</v>
      </c>
      <c r="E210" s="2">
        <v>464</v>
      </c>
      <c r="F210" t="e">
        <v>#N/A</v>
      </c>
      <c r="G210" t="e">
        <f>VLOOKUP(C210,'[1]Returns 2023'!$B$11:$AV$112,47,FALSE)</f>
        <v>#N/A</v>
      </c>
      <c r="K210" s="19" t="e">
        <v>#N/A</v>
      </c>
      <c r="L210" s="19" t="e">
        <f>VLOOKUP(C210,[2]Schools!$A$8:$AK$109,37,FALSE)</f>
        <v>#N/A</v>
      </c>
      <c r="N210" s="66" t="e">
        <v>#N/A</v>
      </c>
      <c r="O210" s="68" t="e">
        <v>#N/A</v>
      </c>
      <c r="P210" s="2" t="e">
        <f>VLOOKUP(A210,'[3]2023'!$A$6:$AN$112,40,FALSE)</f>
        <v>#N/A</v>
      </c>
      <c r="Q210" s="2">
        <v>464</v>
      </c>
      <c r="S210" s="1" t="str">
        <f>VLOOKUP(Q210,[4]Sheet1!$A$4:$C$238,3,FALSE)</f>
        <v>YES</v>
      </c>
      <c r="U210" s="1" t="str">
        <f>VLOOKUP(Q210,[5]Sheet1!$A$4:$C$237,3,FALSE)</f>
        <v>YES</v>
      </c>
      <c r="V210" s="7" t="s">
        <v>759</v>
      </c>
      <c r="W210" s="2" t="e">
        <v>#N/A</v>
      </c>
      <c r="X210" s="2" t="e">
        <f>VLOOKUP(V210,'[6]CFR HEADERS'!$B$8:$HS$108,226,FALSE)</f>
        <v>#N/A</v>
      </c>
      <c r="Z210" s="7" t="str">
        <f t="shared" si="5"/>
        <v>EE464</v>
      </c>
      <c r="AA210" s="67" t="e">
        <f>VLOOKUP($Q210,'[7]VAT 2023-24'!$R$6:$AD$103,2,FALSE)</f>
        <v>#N/A</v>
      </c>
      <c r="AB210" s="67" t="e">
        <f>VLOOKUP($Q210,'[7]VAT 2023-24'!$R$6:$AD$103,3,FALSE)</f>
        <v>#N/A</v>
      </c>
      <c r="AC210" s="67" t="e">
        <f>VLOOKUP($Q210,'[7]VAT 2023-24'!$R$6:$AD$103,4,FALSE)</f>
        <v>#N/A</v>
      </c>
      <c r="AD210" s="67" t="e">
        <f>VLOOKUP($Q210,'[7]VAT 2023-24'!$R$6:$AD$103,5,FALSE)</f>
        <v>#N/A</v>
      </c>
      <c r="AE210" s="67" t="e">
        <f>VLOOKUP($Q210,'[7]VAT 2023-24'!$R$6:$AD$103,6,FALSE)</f>
        <v>#N/A</v>
      </c>
      <c r="AF210" s="67" t="e">
        <f>VLOOKUP($Q210,'[7]VAT 2023-24'!$R$6:$AD$103,7,FALSE)</f>
        <v>#N/A</v>
      </c>
      <c r="AG210" s="67" t="e">
        <f>VLOOKUP($Q210,'[7]VAT 2023-24'!$R$6:$AD$103,8,FALSE)</f>
        <v>#N/A</v>
      </c>
      <c r="AH210" s="67" t="e">
        <f>VLOOKUP($Q210,'[7]VAT 2023-24'!$R$6:$AD$103,9,FALSE)</f>
        <v>#N/A</v>
      </c>
      <c r="AI210" s="67" t="e">
        <f>VLOOKUP($Q210,'[7]VAT 2023-24'!$R$6:$AD$103,10,FALSE)</f>
        <v>#N/A</v>
      </c>
      <c r="AJ210" s="67" t="e">
        <f>VLOOKUP($Q210,'[7]VAT 2023-24'!$R$6:$AD$103,11,FALSE)</f>
        <v>#N/A</v>
      </c>
      <c r="AK210" s="67" t="e">
        <f>VLOOKUP($Q210,'[7]VAT 2023-24'!$R$6:$AD$103,12,FALSE)</f>
        <v>#N/A</v>
      </c>
      <c r="AL210" s="67" t="e">
        <f>VLOOKUP($Q210,'[7]VAT 2023-24'!$R$6:$AD$103,13,FALSE)</f>
        <v>#N/A</v>
      </c>
      <c r="AM210" s="45"/>
      <c r="AN210" s="65" t="s">
        <v>403</v>
      </c>
      <c r="AO210" s="43"/>
      <c r="AP210" s="1" t="e">
        <f>VLOOKUP(AN210,#REF!,5,FALSE)</f>
        <v>#REF!</v>
      </c>
      <c r="AQ210" s="1" t="e">
        <f>VLOOKUP(AO210,#REF!,5,FALSE)</f>
        <v>#REF!</v>
      </c>
      <c r="AR210" s="1"/>
      <c r="AS210" t="e">
        <f>VLOOKUP(Z210,'[8]List of Schools for 22.23'!$A$3:$J$62,10,FALSE)</f>
        <v>#N/A</v>
      </c>
    </row>
    <row r="211" spans="1:45" x14ac:dyDescent="0.25">
      <c r="A211" s="2">
        <v>466</v>
      </c>
      <c r="B211" s="13" t="s">
        <v>525</v>
      </c>
      <c r="C211" s="1" t="s">
        <v>405</v>
      </c>
      <c r="D211" s="1" t="s">
        <v>406</v>
      </c>
      <c r="E211" s="2">
        <v>466</v>
      </c>
      <c r="F211" t="s">
        <v>837</v>
      </c>
      <c r="G211" t="str">
        <f>VLOOKUP(C211,'[1]Returns 2023'!$B$11:$AV$112,47,FALSE)</f>
        <v>Successful</v>
      </c>
      <c r="K211" s="19" t="s">
        <v>822</v>
      </c>
      <c r="L211" s="19" t="str">
        <f>VLOOKUP(C211,[2]Schools!$A$8:$AK$109,37,FALSE)</f>
        <v>Returned</v>
      </c>
      <c r="N211" s="66" t="s">
        <v>822</v>
      </c>
      <c r="O211" s="68" t="s">
        <v>822</v>
      </c>
      <c r="P211" s="2" t="str">
        <f>VLOOKUP(A211,'[3]2023'!$A$6:$AN$112,40,FALSE)</f>
        <v>Returned</v>
      </c>
      <c r="Q211" s="2">
        <v>466</v>
      </c>
      <c r="S211" s="1" t="str">
        <f>VLOOKUP(Q211,[4]Sheet1!$A$4:$C$238,3,FALSE)</f>
        <v>YES</v>
      </c>
      <c r="U211" s="1">
        <f>VLOOKUP(Q211,[5]Sheet1!$A$4:$C$237,3,FALSE)</f>
        <v>0</v>
      </c>
      <c r="V211" s="7" t="s">
        <v>760</v>
      </c>
      <c r="W211" s="2" t="s">
        <v>839</v>
      </c>
      <c r="X211" s="2">
        <f>VLOOKUP(V211,'[6]CFR HEADERS'!$B$8:$HS$108,226,FALSE)</f>
        <v>0</v>
      </c>
      <c r="Z211" s="7" t="str">
        <f t="shared" si="5"/>
        <v>EE466</v>
      </c>
      <c r="AA211" s="67">
        <f>VLOOKUP($Q211,'[7]VAT 2023-24'!$R$6:$AD$103,2,FALSE)</f>
        <v>1</v>
      </c>
      <c r="AB211" s="67">
        <f>VLOOKUP($Q211,'[7]VAT 2023-24'!$R$6:$AD$103,3,FALSE)</f>
        <v>1</v>
      </c>
      <c r="AC211" s="67">
        <f>VLOOKUP($Q211,'[7]VAT 2023-24'!$R$6:$AD$103,4,FALSE)</f>
        <v>1</v>
      </c>
      <c r="AD211" s="67">
        <f>VLOOKUP($Q211,'[7]VAT 2023-24'!$R$6:$AD$103,5,FALSE)</f>
        <v>1</v>
      </c>
      <c r="AE211" s="67">
        <f>VLOOKUP($Q211,'[7]VAT 2023-24'!$R$6:$AD$103,6,FALSE)</f>
        <v>1</v>
      </c>
      <c r="AF211" s="67">
        <f>VLOOKUP($Q211,'[7]VAT 2023-24'!$R$6:$AD$103,7,FALSE)</f>
        <v>1</v>
      </c>
      <c r="AG211" s="67">
        <f>VLOOKUP($Q211,'[7]VAT 2023-24'!$R$6:$AD$103,8,FALSE)</f>
        <v>1</v>
      </c>
      <c r="AH211" s="67">
        <f>VLOOKUP($Q211,'[7]VAT 2023-24'!$R$6:$AD$103,9,FALSE)</f>
        <v>1</v>
      </c>
      <c r="AI211" s="67">
        <f>VLOOKUP($Q211,'[7]VAT 2023-24'!$R$6:$AD$103,10,FALSE)</f>
        <v>1</v>
      </c>
      <c r="AJ211" s="67">
        <f>VLOOKUP($Q211,'[7]VAT 2023-24'!$R$6:$AD$103,11,FALSE)</f>
        <v>1</v>
      </c>
      <c r="AK211" s="67" t="str">
        <f>VLOOKUP($Q211,'[7]VAT 2023-24'!$R$6:$AD$103,12,FALSE)</f>
        <v/>
      </c>
      <c r="AL211" s="67" t="str">
        <f>VLOOKUP($Q211,'[7]VAT 2023-24'!$R$6:$AD$103,13,FALSE)</f>
        <v/>
      </c>
      <c r="AM211" s="45"/>
      <c r="AN211" s="65" t="s">
        <v>405</v>
      </c>
      <c r="AO211" s="43"/>
      <c r="AP211" s="1" t="e">
        <f>VLOOKUP(AN211,#REF!,5,FALSE)</f>
        <v>#REF!</v>
      </c>
      <c r="AQ211" s="1" t="e">
        <f>VLOOKUP(AO211,#REF!,5,FALSE)</f>
        <v>#REF!</v>
      </c>
      <c r="AR211" s="1"/>
      <c r="AS211" t="e">
        <f>VLOOKUP(Z211,'[8]List of Schools for 22.23'!$A$3:$J$62,10,FALSE)</f>
        <v>#N/A</v>
      </c>
    </row>
    <row r="212" spans="1:45" x14ac:dyDescent="0.25">
      <c r="A212" s="2">
        <v>467</v>
      </c>
      <c r="B212" s="13" t="s">
        <v>525</v>
      </c>
      <c r="C212" s="1" t="s">
        <v>407</v>
      </c>
      <c r="D212" s="1" t="s">
        <v>408</v>
      </c>
      <c r="E212" s="2">
        <v>467</v>
      </c>
      <c r="F212" t="s">
        <v>837</v>
      </c>
      <c r="G212" t="str">
        <f>VLOOKUP(C212,'[1]Returns 2023'!$B$11:$AV$112,47,FALSE)</f>
        <v>Successful</v>
      </c>
      <c r="K212" s="19" t="s">
        <v>822</v>
      </c>
      <c r="L212" s="19" t="str">
        <f>VLOOKUP(C212,[2]Schools!$A$8:$AK$109,37,FALSE)</f>
        <v>Returned</v>
      </c>
      <c r="N212" s="66" t="s">
        <v>822</v>
      </c>
      <c r="O212" s="68" t="s">
        <v>822</v>
      </c>
      <c r="P212" s="2" t="str">
        <f>VLOOKUP(A212,'[3]2023'!$A$6:$AN$112,40,FALSE)</f>
        <v>Returned</v>
      </c>
      <c r="Q212" s="2">
        <v>467</v>
      </c>
      <c r="S212" s="1" t="str">
        <f>VLOOKUP(Q212,[4]Sheet1!$A$4:$C$238,3,FALSE)</f>
        <v>YES</v>
      </c>
      <c r="U212" s="1" t="str">
        <f>VLOOKUP(Q212,[5]Sheet1!$A$4:$C$237,3,FALSE)</f>
        <v>YES</v>
      </c>
      <c r="V212" s="7" t="s">
        <v>761</v>
      </c>
      <c r="W212" s="2" t="s">
        <v>839</v>
      </c>
      <c r="X212" s="2">
        <f>VLOOKUP(V212,'[6]CFR HEADERS'!$B$8:$HS$108,226,FALSE)</f>
        <v>0</v>
      </c>
      <c r="Z212" s="7" t="str">
        <f t="shared" si="5"/>
        <v>EE467</v>
      </c>
      <c r="AA212" s="67">
        <f>VLOOKUP($Q212,'[7]VAT 2023-24'!$R$6:$AD$103,2,FALSE)</f>
        <v>1</v>
      </c>
      <c r="AB212" s="67">
        <f>VLOOKUP($Q212,'[7]VAT 2023-24'!$R$6:$AD$103,3,FALSE)</f>
        <v>1</v>
      </c>
      <c r="AC212" s="67">
        <f>VLOOKUP($Q212,'[7]VAT 2023-24'!$R$6:$AD$103,4,FALSE)</f>
        <v>1</v>
      </c>
      <c r="AD212" s="67">
        <f>VLOOKUP($Q212,'[7]VAT 2023-24'!$R$6:$AD$103,5,FALSE)</f>
        <v>1</v>
      </c>
      <c r="AE212" s="67">
        <f>VLOOKUP($Q212,'[7]VAT 2023-24'!$R$6:$AD$103,6,FALSE)</f>
        <v>1</v>
      </c>
      <c r="AF212" s="67">
        <f>VLOOKUP($Q212,'[7]VAT 2023-24'!$R$6:$AD$103,7,FALSE)</f>
        <v>1</v>
      </c>
      <c r="AG212" s="67">
        <f>VLOOKUP($Q212,'[7]VAT 2023-24'!$R$6:$AD$103,8,FALSE)</f>
        <v>1</v>
      </c>
      <c r="AH212" s="67">
        <f>VLOOKUP($Q212,'[7]VAT 2023-24'!$R$6:$AD$103,9,FALSE)</f>
        <v>1</v>
      </c>
      <c r="AI212" s="67">
        <f>VLOOKUP($Q212,'[7]VAT 2023-24'!$R$6:$AD$103,10,FALSE)</f>
        <v>1</v>
      </c>
      <c r="AJ212" s="67">
        <f>VLOOKUP($Q212,'[7]VAT 2023-24'!$R$6:$AD$103,11,FALSE)</f>
        <v>1</v>
      </c>
      <c r="AK212" s="67" t="str">
        <f>VLOOKUP($Q212,'[7]VAT 2023-24'!$R$6:$AD$103,12,FALSE)</f>
        <v/>
      </c>
      <c r="AL212" s="67" t="str">
        <f>VLOOKUP($Q212,'[7]VAT 2023-24'!$R$6:$AD$103,13,FALSE)</f>
        <v/>
      </c>
      <c r="AM212" s="45"/>
      <c r="AN212" s="65" t="s">
        <v>407</v>
      </c>
      <c r="AO212" s="43"/>
      <c r="AP212" s="1" t="e">
        <f>VLOOKUP(AN212,#REF!,5,FALSE)</f>
        <v>#REF!</v>
      </c>
      <c r="AQ212" s="1" t="e">
        <f>VLOOKUP(AO212,#REF!,5,FALSE)</f>
        <v>#REF!</v>
      </c>
      <c r="AR212" s="1"/>
      <c r="AS212" t="e">
        <f>VLOOKUP(Z212,'[8]List of Schools for 22.23'!$A$3:$J$62,10,FALSE)</f>
        <v>#N/A</v>
      </c>
    </row>
    <row r="213" spans="1:45" x14ac:dyDescent="0.25">
      <c r="A213" s="2">
        <v>468</v>
      </c>
      <c r="B213" s="13" t="s">
        <v>525</v>
      </c>
      <c r="C213" s="1" t="s">
        <v>409</v>
      </c>
      <c r="D213" s="1" t="s">
        <v>410</v>
      </c>
      <c r="E213" s="2">
        <v>468</v>
      </c>
      <c r="F213" t="s">
        <v>837</v>
      </c>
      <c r="G213" t="str">
        <f>VLOOKUP(C213,'[1]Returns 2023'!$B$11:$AV$112,47,FALSE)</f>
        <v>Successful</v>
      </c>
      <c r="K213" s="19" t="s">
        <v>822</v>
      </c>
      <c r="L213" s="19" t="str">
        <f>VLOOKUP(C213,[2]Schools!$A$8:$AK$109,37,FALSE)</f>
        <v>Returned</v>
      </c>
      <c r="N213" s="66" t="s">
        <v>822</v>
      </c>
      <c r="O213" s="68" t="s">
        <v>822</v>
      </c>
      <c r="P213" s="2" t="str">
        <f>VLOOKUP(A213,'[3]2023'!$A$6:$AN$112,40,FALSE)</f>
        <v>Returned</v>
      </c>
      <c r="Q213" s="2">
        <v>468</v>
      </c>
      <c r="S213" s="1" t="str">
        <f>VLOOKUP(Q213,[4]Sheet1!$A$4:$C$238,3,FALSE)</f>
        <v>YES</v>
      </c>
      <c r="U213" s="1" t="str">
        <f>VLOOKUP(Q213,[5]Sheet1!$A$4:$C$237,3,FALSE)</f>
        <v>YES</v>
      </c>
      <c r="V213" s="7" t="s">
        <v>762</v>
      </c>
      <c r="W213" s="2" t="s">
        <v>839</v>
      </c>
      <c r="X213" s="2">
        <f>VLOOKUP(V213,'[6]CFR HEADERS'!$B$8:$HS$108,226,FALSE)</f>
        <v>0</v>
      </c>
      <c r="Z213" s="7" t="str">
        <f t="shared" si="5"/>
        <v>EE468</v>
      </c>
      <c r="AA213" s="67">
        <f>VLOOKUP($Q213,'[7]VAT 2023-24'!$R$6:$AD$103,2,FALSE)</f>
        <v>1</v>
      </c>
      <c r="AB213" s="67">
        <f>VLOOKUP($Q213,'[7]VAT 2023-24'!$R$6:$AD$103,3,FALSE)</f>
        <v>1</v>
      </c>
      <c r="AC213" s="67">
        <f>VLOOKUP($Q213,'[7]VAT 2023-24'!$R$6:$AD$103,4,FALSE)</f>
        <v>1</v>
      </c>
      <c r="AD213" s="67">
        <f>VLOOKUP($Q213,'[7]VAT 2023-24'!$R$6:$AD$103,5,FALSE)</f>
        <v>1</v>
      </c>
      <c r="AE213" s="67">
        <f>VLOOKUP($Q213,'[7]VAT 2023-24'!$R$6:$AD$103,6,FALSE)</f>
        <v>1</v>
      </c>
      <c r="AF213" s="67">
        <f>VLOOKUP($Q213,'[7]VAT 2023-24'!$R$6:$AD$103,7,FALSE)</f>
        <v>1</v>
      </c>
      <c r="AG213" s="67">
        <f>VLOOKUP($Q213,'[7]VAT 2023-24'!$R$6:$AD$103,8,FALSE)</f>
        <v>1</v>
      </c>
      <c r="AH213" s="67">
        <f>VLOOKUP($Q213,'[7]VAT 2023-24'!$R$6:$AD$103,9,FALSE)</f>
        <v>1</v>
      </c>
      <c r="AI213" s="67">
        <f>VLOOKUP($Q213,'[7]VAT 2023-24'!$R$6:$AD$103,10,FALSE)</f>
        <v>1</v>
      </c>
      <c r="AJ213" s="67" t="str">
        <f>VLOOKUP($Q213,'[7]VAT 2023-24'!$R$6:$AD$103,11,FALSE)</f>
        <v/>
      </c>
      <c r="AK213" s="67" t="str">
        <f>VLOOKUP($Q213,'[7]VAT 2023-24'!$R$6:$AD$103,12,FALSE)</f>
        <v/>
      </c>
      <c r="AL213" s="67" t="str">
        <f>VLOOKUP($Q213,'[7]VAT 2023-24'!$R$6:$AD$103,13,FALSE)</f>
        <v/>
      </c>
      <c r="AM213" s="45"/>
      <c r="AN213" s="65" t="s">
        <v>409</v>
      </c>
      <c r="AO213" s="43"/>
      <c r="AP213" s="1" t="e">
        <f>VLOOKUP(AN213,#REF!,5,FALSE)</f>
        <v>#REF!</v>
      </c>
      <c r="AQ213" s="1" t="e">
        <f>VLOOKUP(AO213,#REF!,5,FALSE)</f>
        <v>#REF!</v>
      </c>
      <c r="AR213" s="1"/>
      <c r="AS213" t="e">
        <f>VLOOKUP(Z213,'[8]List of Schools for 22.23'!$A$3:$J$62,10,FALSE)</f>
        <v>#N/A</v>
      </c>
    </row>
    <row r="214" spans="1:45" x14ac:dyDescent="0.25">
      <c r="A214" s="2">
        <v>469</v>
      </c>
      <c r="B214" s="13" t="s">
        <v>525</v>
      </c>
      <c r="C214" s="1" t="s">
        <v>411</v>
      </c>
      <c r="D214" s="1" t="s">
        <v>412</v>
      </c>
      <c r="E214" s="2">
        <v>469</v>
      </c>
      <c r="F214" t="e">
        <v>#N/A</v>
      </c>
      <c r="G214" t="e">
        <f>VLOOKUP(C214,'[1]Returns 2023'!$B$11:$AV$112,47,FALSE)</f>
        <v>#N/A</v>
      </c>
      <c r="K214" s="19" t="e">
        <v>#N/A</v>
      </c>
      <c r="L214" s="19" t="e">
        <f>VLOOKUP(C214,[2]Schools!$A$8:$AK$109,37,FALSE)</f>
        <v>#N/A</v>
      </c>
      <c r="N214" s="66" t="e">
        <v>#N/A</v>
      </c>
      <c r="O214" s="68" t="e">
        <v>#N/A</v>
      </c>
      <c r="P214" s="2" t="e">
        <f>VLOOKUP(A214,'[3]2023'!$A$6:$AN$112,40,FALSE)</f>
        <v>#N/A</v>
      </c>
      <c r="Q214" s="2">
        <v>469</v>
      </c>
      <c r="S214" s="1" t="str">
        <f>VLOOKUP(Q214,[4]Sheet1!$A$4:$C$238,3,FALSE)</f>
        <v>YES</v>
      </c>
      <c r="U214" s="1">
        <f>VLOOKUP(Q214,[5]Sheet1!$A$4:$C$237,3,FALSE)</f>
        <v>0</v>
      </c>
      <c r="V214" s="7" t="s">
        <v>763</v>
      </c>
      <c r="W214" s="2" t="e">
        <v>#N/A</v>
      </c>
      <c r="X214" s="2" t="e">
        <f>VLOOKUP(V214,'[6]CFR HEADERS'!$B$8:$HS$108,226,FALSE)</f>
        <v>#N/A</v>
      </c>
      <c r="Z214" s="7" t="str">
        <f t="shared" si="5"/>
        <v>EE469</v>
      </c>
      <c r="AA214" s="67" t="e">
        <f>VLOOKUP($Q214,'[7]VAT 2023-24'!$R$6:$AD$103,2,FALSE)</f>
        <v>#N/A</v>
      </c>
      <c r="AB214" s="67" t="e">
        <f>VLOOKUP($Q214,'[7]VAT 2023-24'!$R$6:$AD$103,3,FALSE)</f>
        <v>#N/A</v>
      </c>
      <c r="AC214" s="67" t="e">
        <f>VLOOKUP($Q214,'[7]VAT 2023-24'!$R$6:$AD$103,4,FALSE)</f>
        <v>#N/A</v>
      </c>
      <c r="AD214" s="67" t="e">
        <f>VLOOKUP($Q214,'[7]VAT 2023-24'!$R$6:$AD$103,5,FALSE)</f>
        <v>#N/A</v>
      </c>
      <c r="AE214" s="67" t="e">
        <f>VLOOKUP($Q214,'[7]VAT 2023-24'!$R$6:$AD$103,6,FALSE)</f>
        <v>#N/A</v>
      </c>
      <c r="AF214" s="67" t="e">
        <f>VLOOKUP($Q214,'[7]VAT 2023-24'!$R$6:$AD$103,7,FALSE)</f>
        <v>#N/A</v>
      </c>
      <c r="AG214" s="67" t="e">
        <f>VLOOKUP($Q214,'[7]VAT 2023-24'!$R$6:$AD$103,8,FALSE)</f>
        <v>#N/A</v>
      </c>
      <c r="AH214" s="67" t="e">
        <f>VLOOKUP($Q214,'[7]VAT 2023-24'!$R$6:$AD$103,9,FALSE)</f>
        <v>#N/A</v>
      </c>
      <c r="AI214" s="67" t="e">
        <f>VLOOKUP($Q214,'[7]VAT 2023-24'!$R$6:$AD$103,10,FALSE)</f>
        <v>#N/A</v>
      </c>
      <c r="AJ214" s="67" t="e">
        <f>VLOOKUP($Q214,'[7]VAT 2023-24'!$R$6:$AD$103,11,FALSE)</f>
        <v>#N/A</v>
      </c>
      <c r="AK214" s="67" t="e">
        <f>VLOOKUP($Q214,'[7]VAT 2023-24'!$R$6:$AD$103,12,FALSE)</f>
        <v>#N/A</v>
      </c>
      <c r="AL214" s="67" t="e">
        <f>VLOOKUP($Q214,'[7]VAT 2023-24'!$R$6:$AD$103,13,FALSE)</f>
        <v>#N/A</v>
      </c>
      <c r="AM214" s="45"/>
      <c r="AN214" s="65" t="s">
        <v>411</v>
      </c>
      <c r="AO214" s="43"/>
      <c r="AP214" s="1" t="e">
        <f>VLOOKUP(AN214,#REF!,5,FALSE)</f>
        <v>#REF!</v>
      </c>
      <c r="AQ214" s="1" t="e">
        <f>VLOOKUP(AO214,#REF!,5,FALSE)</f>
        <v>#REF!</v>
      </c>
      <c r="AR214" s="1"/>
      <c r="AS214" t="e">
        <f>VLOOKUP(Z214,'[8]List of Schools for 22.23'!$A$3:$J$62,10,FALSE)</f>
        <v>#N/A</v>
      </c>
    </row>
    <row r="215" spans="1:45" x14ac:dyDescent="0.25">
      <c r="A215" s="2">
        <v>471</v>
      </c>
      <c r="B215" s="13" t="s">
        <v>525</v>
      </c>
      <c r="C215" s="1" t="s">
        <v>413</v>
      </c>
      <c r="D215" s="1" t="s">
        <v>414</v>
      </c>
      <c r="E215" s="2">
        <v>471</v>
      </c>
      <c r="F215" t="e">
        <v>#N/A</v>
      </c>
      <c r="G215" t="e">
        <f>VLOOKUP(C215,'[1]Returns 2023'!$B$11:$AV$112,47,FALSE)</f>
        <v>#N/A</v>
      </c>
      <c r="K215" s="19" t="e">
        <v>#N/A</v>
      </c>
      <c r="L215" s="19" t="e">
        <f>VLOOKUP(C215,[2]Schools!$A$8:$AK$109,37,FALSE)</f>
        <v>#N/A</v>
      </c>
      <c r="N215" s="66" t="e">
        <v>#N/A</v>
      </c>
      <c r="O215" s="68" t="e">
        <v>#N/A</v>
      </c>
      <c r="P215" s="2" t="e">
        <f>VLOOKUP(A215,'[3]2023'!$A$6:$AN$112,40,FALSE)</f>
        <v>#N/A</v>
      </c>
      <c r="Q215" s="2">
        <v>471</v>
      </c>
      <c r="S215" s="1" t="str">
        <f>VLOOKUP(Q215,[4]Sheet1!$A$4:$C$238,3,FALSE)</f>
        <v>YES</v>
      </c>
      <c r="U215" s="1" t="str">
        <f>VLOOKUP(Q215,[5]Sheet1!$A$4:$C$237,3,FALSE)</f>
        <v>YES</v>
      </c>
      <c r="V215" s="7" t="s">
        <v>764</v>
      </c>
      <c r="W215" s="2" t="e">
        <v>#N/A</v>
      </c>
      <c r="X215" s="2" t="e">
        <f>VLOOKUP(V215,'[6]CFR HEADERS'!$B$8:$HS$108,226,FALSE)</f>
        <v>#N/A</v>
      </c>
      <c r="Z215" s="7" t="str">
        <f t="shared" si="5"/>
        <v>EE471</v>
      </c>
      <c r="AA215" s="67" t="e">
        <f>VLOOKUP($Q215,'[7]VAT 2023-24'!$R$6:$AD$103,2,FALSE)</f>
        <v>#N/A</v>
      </c>
      <c r="AB215" s="67" t="e">
        <f>VLOOKUP($Q215,'[7]VAT 2023-24'!$R$6:$AD$103,3,FALSE)</f>
        <v>#N/A</v>
      </c>
      <c r="AC215" s="67" t="e">
        <f>VLOOKUP($Q215,'[7]VAT 2023-24'!$R$6:$AD$103,4,FALSE)</f>
        <v>#N/A</v>
      </c>
      <c r="AD215" s="67" t="e">
        <f>VLOOKUP($Q215,'[7]VAT 2023-24'!$R$6:$AD$103,5,FALSE)</f>
        <v>#N/A</v>
      </c>
      <c r="AE215" s="67" t="e">
        <f>VLOOKUP($Q215,'[7]VAT 2023-24'!$R$6:$AD$103,6,FALSE)</f>
        <v>#N/A</v>
      </c>
      <c r="AF215" s="67" t="e">
        <f>VLOOKUP($Q215,'[7]VAT 2023-24'!$R$6:$AD$103,7,FALSE)</f>
        <v>#N/A</v>
      </c>
      <c r="AG215" s="67" t="e">
        <f>VLOOKUP($Q215,'[7]VAT 2023-24'!$R$6:$AD$103,8,FALSE)</f>
        <v>#N/A</v>
      </c>
      <c r="AH215" s="67" t="e">
        <f>VLOOKUP($Q215,'[7]VAT 2023-24'!$R$6:$AD$103,9,FALSE)</f>
        <v>#N/A</v>
      </c>
      <c r="AI215" s="67" t="e">
        <f>VLOOKUP($Q215,'[7]VAT 2023-24'!$R$6:$AD$103,10,FALSE)</f>
        <v>#N/A</v>
      </c>
      <c r="AJ215" s="67" t="e">
        <f>VLOOKUP($Q215,'[7]VAT 2023-24'!$R$6:$AD$103,11,FALSE)</f>
        <v>#N/A</v>
      </c>
      <c r="AK215" s="67" t="e">
        <f>VLOOKUP($Q215,'[7]VAT 2023-24'!$R$6:$AD$103,12,FALSE)</f>
        <v>#N/A</v>
      </c>
      <c r="AL215" s="67" t="e">
        <f>VLOOKUP($Q215,'[7]VAT 2023-24'!$R$6:$AD$103,13,FALSE)</f>
        <v>#N/A</v>
      </c>
      <c r="AM215" s="45"/>
      <c r="AN215" s="65" t="s">
        <v>413</v>
      </c>
      <c r="AO215" s="43"/>
      <c r="AP215" s="1" t="e">
        <f>VLOOKUP(AN215,#REF!,5,FALSE)</f>
        <v>#REF!</v>
      </c>
      <c r="AQ215" s="1" t="e">
        <f>VLOOKUP(AO215,#REF!,5,FALSE)</f>
        <v>#REF!</v>
      </c>
      <c r="AR215" s="1"/>
      <c r="AS215" t="e">
        <f>VLOOKUP(Z215,'[8]List of Schools for 22.23'!$A$3:$J$62,10,FALSE)</f>
        <v>#N/A</v>
      </c>
    </row>
    <row r="216" spans="1:45" x14ac:dyDescent="0.25">
      <c r="A216" s="2">
        <v>473</v>
      </c>
      <c r="B216" s="13" t="s">
        <v>525</v>
      </c>
      <c r="C216" s="1" t="s">
        <v>415</v>
      </c>
      <c r="D216" s="1" t="s">
        <v>416</v>
      </c>
      <c r="E216" s="2">
        <v>473</v>
      </c>
      <c r="F216" t="e">
        <v>#N/A</v>
      </c>
      <c r="G216" t="e">
        <f>VLOOKUP(C216,'[1]Returns 2023'!$B$11:$AV$112,47,FALSE)</f>
        <v>#N/A</v>
      </c>
      <c r="K216" s="19" t="e">
        <v>#N/A</v>
      </c>
      <c r="L216" s="19" t="e">
        <f>VLOOKUP(C216,[2]Schools!$A$8:$AK$109,37,FALSE)</f>
        <v>#N/A</v>
      </c>
      <c r="N216" s="66" t="e">
        <v>#N/A</v>
      </c>
      <c r="O216" s="68" t="e">
        <v>#N/A</v>
      </c>
      <c r="P216" s="2" t="e">
        <f>VLOOKUP(A216,'[3]2023'!$A$6:$AN$112,40,FALSE)</f>
        <v>#N/A</v>
      </c>
      <c r="Q216" s="2">
        <v>473</v>
      </c>
      <c r="S216" s="1" t="str">
        <f>VLOOKUP(Q216,[4]Sheet1!$A$4:$C$238,3,FALSE)</f>
        <v>YES</v>
      </c>
      <c r="U216" s="1" t="str">
        <f>VLOOKUP(Q216,[5]Sheet1!$A$4:$C$237,3,FALSE)</f>
        <v>YES</v>
      </c>
      <c r="V216" s="7" t="s">
        <v>765</v>
      </c>
      <c r="W216" s="2" t="e">
        <v>#N/A</v>
      </c>
      <c r="X216" s="2" t="e">
        <f>VLOOKUP(V216,'[6]CFR HEADERS'!$B$8:$HS$108,226,FALSE)</f>
        <v>#N/A</v>
      </c>
      <c r="Z216" s="7" t="str">
        <f t="shared" si="5"/>
        <v>EE473</v>
      </c>
      <c r="AA216" s="67" t="e">
        <f>VLOOKUP($Q216,'[7]VAT 2023-24'!$R$6:$AD$103,2,FALSE)</f>
        <v>#N/A</v>
      </c>
      <c r="AB216" s="67" t="e">
        <f>VLOOKUP($Q216,'[7]VAT 2023-24'!$R$6:$AD$103,3,FALSE)</f>
        <v>#N/A</v>
      </c>
      <c r="AC216" s="67" t="e">
        <f>VLOOKUP($Q216,'[7]VAT 2023-24'!$R$6:$AD$103,4,FALSE)</f>
        <v>#N/A</v>
      </c>
      <c r="AD216" s="67" t="e">
        <f>VLOOKUP($Q216,'[7]VAT 2023-24'!$R$6:$AD$103,5,FALSE)</f>
        <v>#N/A</v>
      </c>
      <c r="AE216" s="67" t="e">
        <f>VLOOKUP($Q216,'[7]VAT 2023-24'!$R$6:$AD$103,6,FALSE)</f>
        <v>#N/A</v>
      </c>
      <c r="AF216" s="67" t="e">
        <f>VLOOKUP($Q216,'[7]VAT 2023-24'!$R$6:$AD$103,7,FALSE)</f>
        <v>#N/A</v>
      </c>
      <c r="AG216" s="67" t="e">
        <f>VLOOKUP($Q216,'[7]VAT 2023-24'!$R$6:$AD$103,8,FALSE)</f>
        <v>#N/A</v>
      </c>
      <c r="AH216" s="67" t="e">
        <f>VLOOKUP($Q216,'[7]VAT 2023-24'!$R$6:$AD$103,9,FALSE)</f>
        <v>#N/A</v>
      </c>
      <c r="AI216" s="67" t="e">
        <f>VLOOKUP($Q216,'[7]VAT 2023-24'!$R$6:$AD$103,10,FALSE)</f>
        <v>#N/A</v>
      </c>
      <c r="AJ216" s="67" t="e">
        <f>VLOOKUP($Q216,'[7]VAT 2023-24'!$R$6:$AD$103,11,FALSE)</f>
        <v>#N/A</v>
      </c>
      <c r="AK216" s="67" t="e">
        <f>VLOOKUP($Q216,'[7]VAT 2023-24'!$R$6:$AD$103,12,FALSE)</f>
        <v>#N/A</v>
      </c>
      <c r="AL216" s="67" t="e">
        <f>VLOOKUP($Q216,'[7]VAT 2023-24'!$R$6:$AD$103,13,FALSE)</f>
        <v>#N/A</v>
      </c>
      <c r="AM216" s="45"/>
      <c r="AN216" s="65" t="s">
        <v>415</v>
      </c>
      <c r="AO216" s="43"/>
      <c r="AP216" s="1" t="e">
        <f>VLOOKUP(AN216,#REF!,5,FALSE)</f>
        <v>#REF!</v>
      </c>
      <c r="AQ216" s="1" t="e">
        <f>VLOOKUP(AO216,#REF!,5,FALSE)</f>
        <v>#REF!</v>
      </c>
      <c r="AR216" s="1"/>
      <c r="AS216" t="e">
        <f>VLOOKUP(Z216,'[8]List of Schools for 22.23'!$A$3:$J$62,10,FALSE)</f>
        <v>#N/A</v>
      </c>
    </row>
    <row r="217" spans="1:45" x14ac:dyDescent="0.25">
      <c r="A217" s="2">
        <v>474</v>
      </c>
      <c r="B217" s="13" t="s">
        <v>525</v>
      </c>
      <c r="C217" s="1" t="s">
        <v>417</v>
      </c>
      <c r="D217" s="1" t="s">
        <v>418</v>
      </c>
      <c r="E217" s="2">
        <v>474</v>
      </c>
      <c r="F217" t="e">
        <v>#N/A</v>
      </c>
      <c r="G217" t="e">
        <f>VLOOKUP(C217,'[1]Returns 2023'!$B$11:$AV$112,47,FALSE)</f>
        <v>#N/A</v>
      </c>
      <c r="K217" s="19" t="e">
        <v>#N/A</v>
      </c>
      <c r="L217" s="19" t="e">
        <f>VLOOKUP(C217,[2]Schools!$A$8:$AK$109,37,FALSE)</f>
        <v>#N/A</v>
      </c>
      <c r="N217" s="66" t="e">
        <v>#N/A</v>
      </c>
      <c r="O217" s="68" t="e">
        <v>#N/A</v>
      </c>
      <c r="P217" s="2" t="e">
        <f>VLOOKUP(A217,'[3]2023'!$A$6:$AN$112,40,FALSE)</f>
        <v>#N/A</v>
      </c>
      <c r="Q217" s="2">
        <v>474</v>
      </c>
      <c r="S217" s="1" t="str">
        <f>VLOOKUP(Q217,[4]Sheet1!$A$4:$C$238,3,FALSE)</f>
        <v>YES</v>
      </c>
      <c r="U217" s="1" t="str">
        <f>VLOOKUP(Q217,[5]Sheet1!$A$4:$C$237,3,FALSE)</f>
        <v>YES</v>
      </c>
      <c r="V217" s="7" t="s">
        <v>766</v>
      </c>
      <c r="W217" s="2" t="e">
        <v>#N/A</v>
      </c>
      <c r="X217" s="2" t="e">
        <f>VLOOKUP(V217,'[6]CFR HEADERS'!$B$8:$HS$108,226,FALSE)</f>
        <v>#N/A</v>
      </c>
      <c r="Z217" s="7" t="str">
        <f t="shared" si="5"/>
        <v>EE474</v>
      </c>
      <c r="AA217" s="67" t="e">
        <f>VLOOKUP($Q217,'[7]VAT 2023-24'!$R$6:$AD$103,2,FALSE)</f>
        <v>#N/A</v>
      </c>
      <c r="AB217" s="67" t="e">
        <f>VLOOKUP($Q217,'[7]VAT 2023-24'!$R$6:$AD$103,3,FALSE)</f>
        <v>#N/A</v>
      </c>
      <c r="AC217" s="67" t="e">
        <f>VLOOKUP($Q217,'[7]VAT 2023-24'!$R$6:$AD$103,4,FALSE)</f>
        <v>#N/A</v>
      </c>
      <c r="AD217" s="67" t="e">
        <f>VLOOKUP($Q217,'[7]VAT 2023-24'!$R$6:$AD$103,5,FALSE)</f>
        <v>#N/A</v>
      </c>
      <c r="AE217" s="67" t="e">
        <f>VLOOKUP($Q217,'[7]VAT 2023-24'!$R$6:$AD$103,6,FALSE)</f>
        <v>#N/A</v>
      </c>
      <c r="AF217" s="67" t="e">
        <f>VLOOKUP($Q217,'[7]VAT 2023-24'!$R$6:$AD$103,7,FALSE)</f>
        <v>#N/A</v>
      </c>
      <c r="AG217" s="67" t="e">
        <f>VLOOKUP($Q217,'[7]VAT 2023-24'!$R$6:$AD$103,8,FALSE)</f>
        <v>#N/A</v>
      </c>
      <c r="AH217" s="67" t="e">
        <f>VLOOKUP($Q217,'[7]VAT 2023-24'!$R$6:$AD$103,9,FALSE)</f>
        <v>#N/A</v>
      </c>
      <c r="AI217" s="67" t="e">
        <f>VLOOKUP($Q217,'[7]VAT 2023-24'!$R$6:$AD$103,10,FALSE)</f>
        <v>#N/A</v>
      </c>
      <c r="AJ217" s="67" t="e">
        <f>VLOOKUP($Q217,'[7]VAT 2023-24'!$R$6:$AD$103,11,FALSE)</f>
        <v>#N/A</v>
      </c>
      <c r="AK217" s="67" t="e">
        <f>VLOOKUP($Q217,'[7]VAT 2023-24'!$R$6:$AD$103,12,FALSE)</f>
        <v>#N/A</v>
      </c>
      <c r="AL217" s="67" t="e">
        <f>VLOOKUP($Q217,'[7]VAT 2023-24'!$R$6:$AD$103,13,FALSE)</f>
        <v>#N/A</v>
      </c>
      <c r="AM217" s="45"/>
      <c r="AN217" s="65" t="s">
        <v>417</v>
      </c>
      <c r="AO217" s="43"/>
      <c r="AP217" s="1" t="e">
        <f>VLOOKUP(AN217,#REF!,5,FALSE)</f>
        <v>#REF!</v>
      </c>
      <c r="AQ217" s="1" t="e">
        <f>VLOOKUP(AO217,#REF!,5,FALSE)</f>
        <v>#REF!</v>
      </c>
      <c r="AR217" s="1"/>
      <c r="AS217" t="e">
        <f>VLOOKUP(Z217,'[8]List of Schools for 22.23'!$A$3:$J$62,10,FALSE)</f>
        <v>#N/A</v>
      </c>
    </row>
    <row r="218" spans="1:45" x14ac:dyDescent="0.25">
      <c r="A218" s="2">
        <v>476</v>
      </c>
      <c r="B218" s="13" t="s">
        <v>525</v>
      </c>
      <c r="C218" s="1" t="s">
        <v>419</v>
      </c>
      <c r="D218" s="1" t="s">
        <v>420</v>
      </c>
      <c r="E218" s="2">
        <v>476</v>
      </c>
      <c r="F218" t="e">
        <v>#N/A</v>
      </c>
      <c r="G218" t="e">
        <f>VLOOKUP(C218,'[1]Returns 2023'!$B$11:$AV$112,47,FALSE)</f>
        <v>#N/A</v>
      </c>
      <c r="K218" s="19" t="e">
        <v>#N/A</v>
      </c>
      <c r="L218" s="19" t="e">
        <f>VLOOKUP(C218,[2]Schools!$A$8:$AK$109,37,FALSE)</f>
        <v>#N/A</v>
      </c>
      <c r="N218" s="66" t="e">
        <v>#N/A</v>
      </c>
      <c r="O218" s="68" t="e">
        <v>#N/A</v>
      </c>
      <c r="P218" s="2" t="e">
        <f>VLOOKUP(A218,'[3]2023'!$A$6:$AN$112,40,FALSE)</f>
        <v>#N/A</v>
      </c>
      <c r="Q218" s="2">
        <v>476</v>
      </c>
      <c r="S218" s="1" t="e">
        <f>VLOOKUP(Q218,[4]Sheet1!$A$4:$C$238,3,FALSE)</f>
        <v>#N/A</v>
      </c>
      <c r="U218" s="1" t="e">
        <f>VLOOKUP(Q218,[5]Sheet1!$A$4:$C$237,3,FALSE)</f>
        <v>#N/A</v>
      </c>
      <c r="V218" s="7" t="s">
        <v>767</v>
      </c>
      <c r="W218" s="2" t="e">
        <v>#N/A</v>
      </c>
      <c r="X218" s="2" t="e">
        <f>VLOOKUP(V218,'[6]CFR HEADERS'!$B$8:$HS$108,226,FALSE)</f>
        <v>#N/A</v>
      </c>
      <c r="Z218" s="7" t="str">
        <f t="shared" si="5"/>
        <v>EE476</v>
      </c>
      <c r="AA218" s="67" t="e">
        <f>VLOOKUP($Q218,'[7]VAT 2023-24'!$R$6:$AD$103,2,FALSE)</f>
        <v>#N/A</v>
      </c>
      <c r="AB218" s="67" t="e">
        <f>VLOOKUP($Q218,'[7]VAT 2023-24'!$R$6:$AD$103,3,FALSE)</f>
        <v>#N/A</v>
      </c>
      <c r="AC218" s="67" t="e">
        <f>VLOOKUP($Q218,'[7]VAT 2023-24'!$R$6:$AD$103,4,FALSE)</f>
        <v>#N/A</v>
      </c>
      <c r="AD218" s="67" t="e">
        <f>VLOOKUP($Q218,'[7]VAT 2023-24'!$R$6:$AD$103,5,FALSE)</f>
        <v>#N/A</v>
      </c>
      <c r="AE218" s="67" t="e">
        <f>VLOOKUP($Q218,'[7]VAT 2023-24'!$R$6:$AD$103,6,FALSE)</f>
        <v>#N/A</v>
      </c>
      <c r="AF218" s="67" t="e">
        <f>VLOOKUP($Q218,'[7]VAT 2023-24'!$R$6:$AD$103,7,FALSE)</f>
        <v>#N/A</v>
      </c>
      <c r="AG218" s="67" t="e">
        <f>VLOOKUP($Q218,'[7]VAT 2023-24'!$R$6:$AD$103,8,FALSE)</f>
        <v>#N/A</v>
      </c>
      <c r="AH218" s="67" t="e">
        <f>VLOOKUP($Q218,'[7]VAT 2023-24'!$R$6:$AD$103,9,FALSE)</f>
        <v>#N/A</v>
      </c>
      <c r="AI218" s="67" t="e">
        <f>VLOOKUP($Q218,'[7]VAT 2023-24'!$R$6:$AD$103,10,FALSE)</f>
        <v>#N/A</v>
      </c>
      <c r="AJ218" s="67" t="e">
        <f>VLOOKUP($Q218,'[7]VAT 2023-24'!$R$6:$AD$103,11,FALSE)</f>
        <v>#N/A</v>
      </c>
      <c r="AK218" s="67" t="e">
        <f>VLOOKUP($Q218,'[7]VAT 2023-24'!$R$6:$AD$103,12,FALSE)</f>
        <v>#N/A</v>
      </c>
      <c r="AL218" s="67" t="e">
        <f>VLOOKUP($Q218,'[7]VAT 2023-24'!$R$6:$AD$103,13,FALSE)</f>
        <v>#N/A</v>
      </c>
      <c r="AM218" s="45"/>
      <c r="AN218" s="65" t="s">
        <v>419</v>
      </c>
      <c r="AO218" s="43"/>
      <c r="AP218" s="1" t="e">
        <f>VLOOKUP(AN218,#REF!,5,FALSE)</f>
        <v>#REF!</v>
      </c>
      <c r="AQ218" s="1" t="e">
        <f>VLOOKUP(AO218,#REF!,5,FALSE)</f>
        <v>#REF!</v>
      </c>
      <c r="AR218" s="1"/>
      <c r="AS218" t="e">
        <f>VLOOKUP(Z218,'[8]List of Schools for 22.23'!$A$3:$J$62,10,FALSE)</f>
        <v>#N/A</v>
      </c>
    </row>
    <row r="219" spans="1:45" x14ac:dyDescent="0.25">
      <c r="A219" s="2">
        <v>478</v>
      </c>
      <c r="B219" s="13" t="s">
        <v>525</v>
      </c>
      <c r="C219" s="1" t="s">
        <v>421</v>
      </c>
      <c r="D219" s="1" t="s">
        <v>422</v>
      </c>
      <c r="E219" s="2">
        <v>478</v>
      </c>
      <c r="F219" t="s">
        <v>837</v>
      </c>
      <c r="G219" t="str">
        <f>VLOOKUP(C219,'[1]Returns 2023'!$B$11:$AV$112,47,FALSE)</f>
        <v>Successful</v>
      </c>
      <c r="K219" s="19" t="s">
        <v>822</v>
      </c>
      <c r="L219" s="19" t="str">
        <f>VLOOKUP(C219,[2]Schools!$A$8:$AK$109,37,FALSE)</f>
        <v>Returned</v>
      </c>
      <c r="N219" s="66" t="s">
        <v>822</v>
      </c>
      <c r="O219" s="68" t="s">
        <v>822</v>
      </c>
      <c r="P219" s="2" t="str">
        <f>VLOOKUP(A219,'[3]2023'!$A$6:$AN$112,40,FALSE)</f>
        <v>Returned</v>
      </c>
      <c r="Q219" s="2">
        <v>478</v>
      </c>
      <c r="S219" s="1" t="str">
        <f>VLOOKUP(Q219,[4]Sheet1!$A$4:$C$238,3,FALSE)</f>
        <v>YES</v>
      </c>
      <c r="U219" s="1" t="str">
        <f>VLOOKUP(Q219,[5]Sheet1!$A$4:$C$237,3,FALSE)</f>
        <v>YES</v>
      </c>
      <c r="V219" s="7" t="s">
        <v>768</v>
      </c>
      <c r="W219" s="2">
        <v>0</v>
      </c>
      <c r="X219" s="2">
        <f>VLOOKUP(V219,'[6]CFR HEADERS'!$B$8:$HS$108,226,FALSE)</f>
        <v>0</v>
      </c>
      <c r="Z219" s="7" t="str">
        <f t="shared" si="5"/>
        <v>EE478</v>
      </c>
      <c r="AA219" s="67">
        <f>VLOOKUP($Q219,'[7]VAT 2023-24'!$R$6:$AD$103,2,FALSE)</f>
        <v>1</v>
      </c>
      <c r="AB219" s="67">
        <f>VLOOKUP($Q219,'[7]VAT 2023-24'!$R$6:$AD$103,3,FALSE)</f>
        <v>1</v>
      </c>
      <c r="AC219" s="67">
        <f>VLOOKUP($Q219,'[7]VAT 2023-24'!$R$6:$AD$103,4,FALSE)</f>
        <v>1</v>
      </c>
      <c r="AD219" s="67">
        <f>VLOOKUP($Q219,'[7]VAT 2023-24'!$R$6:$AD$103,5,FALSE)</f>
        <v>1</v>
      </c>
      <c r="AE219" s="67">
        <f>VLOOKUP($Q219,'[7]VAT 2023-24'!$R$6:$AD$103,6,FALSE)</f>
        <v>1</v>
      </c>
      <c r="AF219" s="67">
        <f>VLOOKUP($Q219,'[7]VAT 2023-24'!$R$6:$AD$103,7,FALSE)</f>
        <v>1</v>
      </c>
      <c r="AG219" s="67">
        <f>VLOOKUP($Q219,'[7]VAT 2023-24'!$R$6:$AD$103,8,FALSE)</f>
        <v>1</v>
      </c>
      <c r="AH219" s="67">
        <f>VLOOKUP($Q219,'[7]VAT 2023-24'!$R$6:$AD$103,9,FALSE)</f>
        <v>1</v>
      </c>
      <c r="AI219" s="67">
        <f>VLOOKUP($Q219,'[7]VAT 2023-24'!$R$6:$AD$103,10,FALSE)</f>
        <v>1</v>
      </c>
      <c r="AJ219" s="67">
        <f>VLOOKUP($Q219,'[7]VAT 2023-24'!$R$6:$AD$103,11,FALSE)</f>
        <v>1</v>
      </c>
      <c r="AK219" s="67" t="str">
        <f>VLOOKUP($Q219,'[7]VAT 2023-24'!$R$6:$AD$103,12,FALSE)</f>
        <v/>
      </c>
      <c r="AL219" s="67" t="str">
        <f>VLOOKUP($Q219,'[7]VAT 2023-24'!$R$6:$AD$103,13,FALSE)</f>
        <v/>
      </c>
      <c r="AM219" s="45"/>
      <c r="AN219" s="65" t="s">
        <v>421</v>
      </c>
      <c r="AO219" s="43"/>
      <c r="AP219" s="1" t="e">
        <f>VLOOKUP(AN219,#REF!,5,FALSE)</f>
        <v>#REF!</v>
      </c>
      <c r="AQ219" s="1" t="e">
        <f>VLOOKUP(AO219,#REF!,5,FALSE)</f>
        <v>#REF!</v>
      </c>
      <c r="AR219" s="1"/>
      <c r="AS219" t="str">
        <f>VLOOKUP(Z219,'[8]List of Schools for 22.23'!$A$3:$J$62,10,FALSE)</f>
        <v>YES</v>
      </c>
    </row>
    <row r="220" spans="1:45" x14ac:dyDescent="0.25">
      <c r="A220" s="2">
        <v>479</v>
      </c>
      <c r="B220" s="13" t="s">
        <v>525</v>
      </c>
      <c r="C220" s="1" t="s">
        <v>423</v>
      </c>
      <c r="D220" s="1" t="s">
        <v>424</v>
      </c>
      <c r="E220" s="2">
        <v>479</v>
      </c>
      <c r="F220" t="s">
        <v>837</v>
      </c>
      <c r="G220" t="str">
        <f>VLOOKUP(C220,'[1]Returns 2023'!$B$11:$AV$112,47,FALSE)</f>
        <v>Successful</v>
      </c>
      <c r="K220" s="19" t="s">
        <v>822</v>
      </c>
      <c r="L220" s="19" t="str">
        <f>VLOOKUP(C220,[2]Schools!$A$8:$AK$109,37,FALSE)</f>
        <v>Returned</v>
      </c>
      <c r="N220" s="66">
        <v>0</v>
      </c>
      <c r="O220" s="68" t="s">
        <v>822</v>
      </c>
      <c r="P220" s="2" t="str">
        <f>VLOOKUP(A220,'[3]2023'!$A$6:$AN$112,40,FALSE)</f>
        <v>Returned</v>
      </c>
      <c r="Q220" s="2">
        <v>479</v>
      </c>
      <c r="S220" s="1" t="str">
        <f>VLOOKUP(Q220,[4]Sheet1!$A$4:$C$238,3,FALSE)</f>
        <v>YES</v>
      </c>
      <c r="U220" s="1">
        <f>VLOOKUP(Q220,[5]Sheet1!$A$4:$C$237,3,FALSE)</f>
        <v>0</v>
      </c>
      <c r="V220" s="7" t="s">
        <v>769</v>
      </c>
      <c r="W220" s="2">
        <v>0</v>
      </c>
      <c r="X220" s="2">
        <f>VLOOKUP(V220,'[6]CFR HEADERS'!$B$8:$HS$108,226,FALSE)</f>
        <v>0</v>
      </c>
      <c r="Z220" s="7" t="str">
        <f t="shared" si="5"/>
        <v>EE479</v>
      </c>
      <c r="AA220" s="67">
        <f>VLOOKUP($Q220,'[7]VAT 2023-24'!$R$6:$AD$103,2,FALSE)</f>
        <v>1</v>
      </c>
      <c r="AB220" s="67">
        <f>VLOOKUP($Q220,'[7]VAT 2023-24'!$R$6:$AD$103,3,FALSE)</f>
        <v>1</v>
      </c>
      <c r="AC220" s="67">
        <f>VLOOKUP($Q220,'[7]VAT 2023-24'!$R$6:$AD$103,4,FALSE)</f>
        <v>1</v>
      </c>
      <c r="AD220" s="67">
        <f>VLOOKUP($Q220,'[7]VAT 2023-24'!$R$6:$AD$103,5,FALSE)</f>
        <v>1</v>
      </c>
      <c r="AE220" s="67">
        <f>VLOOKUP($Q220,'[7]VAT 2023-24'!$R$6:$AD$103,6,FALSE)</f>
        <v>1</v>
      </c>
      <c r="AF220" s="67">
        <f>VLOOKUP($Q220,'[7]VAT 2023-24'!$R$6:$AD$103,7,FALSE)</f>
        <v>1</v>
      </c>
      <c r="AG220" s="67">
        <f>VLOOKUP($Q220,'[7]VAT 2023-24'!$R$6:$AD$103,8,FALSE)</f>
        <v>1</v>
      </c>
      <c r="AH220" s="67">
        <f>VLOOKUP($Q220,'[7]VAT 2023-24'!$R$6:$AD$103,9,FALSE)</f>
        <v>1</v>
      </c>
      <c r="AI220" s="67">
        <f>VLOOKUP($Q220,'[7]VAT 2023-24'!$R$6:$AD$103,10,FALSE)</f>
        <v>1</v>
      </c>
      <c r="AJ220" s="67">
        <f>VLOOKUP($Q220,'[7]VAT 2023-24'!$R$6:$AD$103,11,FALSE)</f>
        <v>1</v>
      </c>
      <c r="AK220" s="67" t="str">
        <f>VLOOKUP($Q220,'[7]VAT 2023-24'!$R$6:$AD$103,12,FALSE)</f>
        <v/>
      </c>
      <c r="AL220" s="67" t="str">
        <f>VLOOKUP($Q220,'[7]VAT 2023-24'!$R$6:$AD$103,13,FALSE)</f>
        <v/>
      </c>
      <c r="AM220" s="45"/>
      <c r="AN220" s="65" t="s">
        <v>423</v>
      </c>
      <c r="AO220" s="43"/>
      <c r="AP220" s="1" t="e">
        <f>VLOOKUP(AN220,#REF!,5,FALSE)</f>
        <v>#REF!</v>
      </c>
      <c r="AQ220" s="1" t="e">
        <f>VLOOKUP(AO220,#REF!,5,FALSE)</f>
        <v>#REF!</v>
      </c>
      <c r="AR220" s="1"/>
      <c r="AS220" t="e">
        <f>VLOOKUP(Z220,'[8]List of Schools for 22.23'!$A$3:$J$62,10,FALSE)</f>
        <v>#N/A</v>
      </c>
    </row>
    <row r="221" spans="1:45" x14ac:dyDescent="0.25">
      <c r="A221" s="2">
        <v>480</v>
      </c>
      <c r="B221" s="13" t="s">
        <v>525</v>
      </c>
      <c r="C221" s="1" t="s">
        <v>425</v>
      </c>
      <c r="D221" s="1" t="s">
        <v>426</v>
      </c>
      <c r="E221" s="2">
        <v>480</v>
      </c>
      <c r="F221" t="e">
        <v>#N/A</v>
      </c>
      <c r="G221" t="e">
        <f>VLOOKUP(C221,'[1]Returns 2023'!$B$11:$AV$112,47,FALSE)</f>
        <v>#N/A</v>
      </c>
      <c r="K221" s="19" t="e">
        <v>#N/A</v>
      </c>
      <c r="L221" s="19" t="e">
        <f>VLOOKUP(C221,[2]Schools!$A$8:$AK$109,37,FALSE)</f>
        <v>#N/A</v>
      </c>
      <c r="N221" s="66" t="e">
        <v>#N/A</v>
      </c>
      <c r="O221" s="68" t="e">
        <v>#N/A</v>
      </c>
      <c r="P221" s="2" t="e">
        <f>VLOOKUP(A221,'[3]2023'!$A$6:$AN$112,40,FALSE)</f>
        <v>#N/A</v>
      </c>
      <c r="Q221" s="2">
        <v>480</v>
      </c>
      <c r="S221" s="1" t="str">
        <f>VLOOKUP(Q221,[4]Sheet1!$A$4:$C$238,3,FALSE)</f>
        <v>YES</v>
      </c>
      <c r="U221" s="1" t="str">
        <f>VLOOKUP(Q221,[5]Sheet1!$A$4:$C$237,3,FALSE)</f>
        <v>YES</v>
      </c>
      <c r="V221" s="7" t="s">
        <v>770</v>
      </c>
      <c r="W221" s="2" t="e">
        <v>#N/A</v>
      </c>
      <c r="X221" s="2" t="e">
        <f>VLOOKUP(V221,'[6]CFR HEADERS'!$B$8:$HS$108,226,FALSE)</f>
        <v>#N/A</v>
      </c>
      <c r="Z221" s="7" t="str">
        <f t="shared" si="5"/>
        <v>EE480</v>
      </c>
      <c r="AA221" s="67" t="e">
        <f>VLOOKUP($Q221,'[7]VAT 2023-24'!$R$6:$AD$103,2,FALSE)</f>
        <v>#N/A</v>
      </c>
      <c r="AB221" s="67" t="e">
        <f>VLOOKUP($Q221,'[7]VAT 2023-24'!$R$6:$AD$103,3,FALSE)</f>
        <v>#N/A</v>
      </c>
      <c r="AC221" s="67" t="e">
        <f>VLOOKUP($Q221,'[7]VAT 2023-24'!$R$6:$AD$103,4,FALSE)</f>
        <v>#N/A</v>
      </c>
      <c r="AD221" s="67" t="e">
        <f>VLOOKUP($Q221,'[7]VAT 2023-24'!$R$6:$AD$103,5,FALSE)</f>
        <v>#N/A</v>
      </c>
      <c r="AE221" s="67" t="e">
        <f>VLOOKUP($Q221,'[7]VAT 2023-24'!$R$6:$AD$103,6,FALSE)</f>
        <v>#N/A</v>
      </c>
      <c r="AF221" s="67" t="e">
        <f>VLOOKUP($Q221,'[7]VAT 2023-24'!$R$6:$AD$103,7,FALSE)</f>
        <v>#N/A</v>
      </c>
      <c r="AG221" s="67" t="e">
        <f>VLOOKUP($Q221,'[7]VAT 2023-24'!$R$6:$AD$103,8,FALSE)</f>
        <v>#N/A</v>
      </c>
      <c r="AH221" s="67" t="e">
        <f>VLOOKUP($Q221,'[7]VAT 2023-24'!$R$6:$AD$103,9,FALSE)</f>
        <v>#N/A</v>
      </c>
      <c r="AI221" s="67" t="e">
        <f>VLOOKUP($Q221,'[7]VAT 2023-24'!$R$6:$AD$103,10,FALSE)</f>
        <v>#N/A</v>
      </c>
      <c r="AJ221" s="67" t="e">
        <f>VLOOKUP($Q221,'[7]VAT 2023-24'!$R$6:$AD$103,11,FALSE)</f>
        <v>#N/A</v>
      </c>
      <c r="AK221" s="67" t="e">
        <f>VLOOKUP($Q221,'[7]VAT 2023-24'!$R$6:$AD$103,12,FALSE)</f>
        <v>#N/A</v>
      </c>
      <c r="AL221" s="67" t="e">
        <f>VLOOKUP($Q221,'[7]VAT 2023-24'!$R$6:$AD$103,13,FALSE)</f>
        <v>#N/A</v>
      </c>
      <c r="AM221" s="45"/>
      <c r="AN221" s="65" t="s">
        <v>425</v>
      </c>
      <c r="AO221" s="43"/>
      <c r="AP221" s="1" t="e">
        <f>VLOOKUP(AN221,#REF!,5,FALSE)</f>
        <v>#REF!</v>
      </c>
      <c r="AQ221" s="1" t="e">
        <f>VLOOKUP(AO221,#REF!,5,FALSE)</f>
        <v>#REF!</v>
      </c>
      <c r="AR221" s="1"/>
      <c r="AS221" t="e">
        <f>VLOOKUP(Z221,'[8]List of Schools for 22.23'!$A$3:$J$62,10,FALSE)</f>
        <v>#N/A</v>
      </c>
    </row>
    <row r="222" spans="1:45" x14ac:dyDescent="0.25">
      <c r="A222" s="2">
        <v>481</v>
      </c>
      <c r="B222" s="13" t="s">
        <v>525</v>
      </c>
      <c r="C222" s="1" t="s">
        <v>427</v>
      </c>
      <c r="D222" s="1" t="s">
        <v>428</v>
      </c>
      <c r="E222" s="2">
        <v>481</v>
      </c>
      <c r="F222" t="e">
        <v>#N/A</v>
      </c>
      <c r="G222" t="e">
        <f>VLOOKUP(C222,'[1]Returns 2023'!$B$11:$AV$112,47,FALSE)</f>
        <v>#N/A</v>
      </c>
      <c r="K222" s="19" t="e">
        <v>#N/A</v>
      </c>
      <c r="L222" s="19" t="e">
        <f>VLOOKUP(C222,[2]Schools!$A$8:$AK$109,37,FALSE)</f>
        <v>#N/A</v>
      </c>
      <c r="N222" s="66" t="e">
        <v>#N/A</v>
      </c>
      <c r="O222" s="68" t="e">
        <v>#N/A</v>
      </c>
      <c r="P222" s="2" t="e">
        <f>VLOOKUP(A222,'[3]2023'!$A$6:$AN$112,40,FALSE)</f>
        <v>#N/A</v>
      </c>
      <c r="Q222" s="2">
        <v>481</v>
      </c>
      <c r="S222" s="1" t="str">
        <f>VLOOKUP(Q222,[4]Sheet1!$A$4:$C$238,3,FALSE)</f>
        <v>YES</v>
      </c>
      <c r="U222" s="1">
        <f>VLOOKUP(Q222,[5]Sheet1!$A$4:$C$237,3,FALSE)</f>
        <v>0</v>
      </c>
      <c r="V222" s="7" t="s">
        <v>771</v>
      </c>
      <c r="W222" s="2" t="e">
        <v>#N/A</v>
      </c>
      <c r="X222" s="2" t="e">
        <f>VLOOKUP(V222,'[6]CFR HEADERS'!$B$8:$HS$108,226,FALSE)</f>
        <v>#N/A</v>
      </c>
      <c r="Z222" s="7" t="str">
        <f t="shared" si="5"/>
        <v>EE481</v>
      </c>
      <c r="AA222" s="67" t="e">
        <f>VLOOKUP($Q222,'[7]VAT 2023-24'!$R$6:$AD$103,2,FALSE)</f>
        <v>#N/A</v>
      </c>
      <c r="AB222" s="67" t="e">
        <f>VLOOKUP($Q222,'[7]VAT 2023-24'!$R$6:$AD$103,3,FALSE)</f>
        <v>#N/A</v>
      </c>
      <c r="AC222" s="67" t="e">
        <f>VLOOKUP($Q222,'[7]VAT 2023-24'!$R$6:$AD$103,4,FALSE)</f>
        <v>#N/A</v>
      </c>
      <c r="AD222" s="67" t="e">
        <f>VLOOKUP($Q222,'[7]VAT 2023-24'!$R$6:$AD$103,5,FALSE)</f>
        <v>#N/A</v>
      </c>
      <c r="AE222" s="67" t="e">
        <f>VLOOKUP($Q222,'[7]VAT 2023-24'!$R$6:$AD$103,6,FALSE)</f>
        <v>#N/A</v>
      </c>
      <c r="AF222" s="67" t="e">
        <f>VLOOKUP($Q222,'[7]VAT 2023-24'!$R$6:$AD$103,7,FALSE)</f>
        <v>#N/A</v>
      </c>
      <c r="AG222" s="67" t="e">
        <f>VLOOKUP($Q222,'[7]VAT 2023-24'!$R$6:$AD$103,8,FALSE)</f>
        <v>#N/A</v>
      </c>
      <c r="AH222" s="67" t="e">
        <f>VLOOKUP($Q222,'[7]VAT 2023-24'!$R$6:$AD$103,9,FALSE)</f>
        <v>#N/A</v>
      </c>
      <c r="AI222" s="67" t="e">
        <f>VLOOKUP($Q222,'[7]VAT 2023-24'!$R$6:$AD$103,10,FALSE)</f>
        <v>#N/A</v>
      </c>
      <c r="AJ222" s="67" t="e">
        <f>VLOOKUP($Q222,'[7]VAT 2023-24'!$R$6:$AD$103,11,FALSE)</f>
        <v>#N/A</v>
      </c>
      <c r="AK222" s="67" t="e">
        <f>VLOOKUP($Q222,'[7]VAT 2023-24'!$R$6:$AD$103,12,FALSE)</f>
        <v>#N/A</v>
      </c>
      <c r="AL222" s="67" t="e">
        <f>VLOOKUP($Q222,'[7]VAT 2023-24'!$R$6:$AD$103,13,FALSE)</f>
        <v>#N/A</v>
      </c>
      <c r="AM222" s="45"/>
      <c r="AN222" s="65" t="s">
        <v>427</v>
      </c>
      <c r="AO222" s="43"/>
      <c r="AP222" s="1" t="e">
        <f>VLOOKUP(AN222,#REF!,5,FALSE)</f>
        <v>#REF!</v>
      </c>
      <c r="AQ222" s="1" t="e">
        <f>VLOOKUP(AO222,#REF!,5,FALSE)</f>
        <v>#REF!</v>
      </c>
      <c r="AR222" s="1"/>
      <c r="AS222" t="e">
        <f>VLOOKUP(Z222,'[8]List of Schools for 22.23'!$A$3:$J$62,10,FALSE)</f>
        <v>#N/A</v>
      </c>
    </row>
    <row r="223" spans="1:45" x14ac:dyDescent="0.25">
      <c r="A223" s="2">
        <v>482</v>
      </c>
      <c r="B223" s="13" t="s">
        <v>525</v>
      </c>
      <c r="C223" s="1" t="s">
        <v>429</v>
      </c>
      <c r="D223" s="1" t="s">
        <v>430</v>
      </c>
      <c r="E223" s="2">
        <v>482</v>
      </c>
      <c r="F223" t="s">
        <v>837</v>
      </c>
      <c r="G223" t="str">
        <f>VLOOKUP(C223,'[1]Returns 2023'!$B$11:$AV$112,47,FALSE)</f>
        <v>Successful</v>
      </c>
      <c r="K223" s="19" t="s">
        <v>822</v>
      </c>
      <c r="L223" s="19" t="str">
        <f>VLOOKUP(C223,[2]Schools!$A$8:$AK$109,37,FALSE)</f>
        <v>Returned</v>
      </c>
      <c r="N223" s="66" t="s">
        <v>822</v>
      </c>
      <c r="O223" s="68" t="s">
        <v>822</v>
      </c>
      <c r="P223" s="2" t="str">
        <f>VLOOKUP(A223,'[3]2023'!$A$6:$AN$112,40,FALSE)</f>
        <v>Returned</v>
      </c>
      <c r="Q223" s="2">
        <v>482</v>
      </c>
      <c r="S223" s="1" t="str">
        <f>VLOOKUP(Q223,[4]Sheet1!$A$4:$C$238,3,FALSE)</f>
        <v>YES</v>
      </c>
      <c r="U223" s="1" t="str">
        <f>VLOOKUP(Q223,[5]Sheet1!$A$4:$C$237,3,FALSE)</f>
        <v>YES</v>
      </c>
      <c r="V223" s="7" t="s">
        <v>772</v>
      </c>
      <c r="W223" s="2">
        <v>0</v>
      </c>
      <c r="X223" s="2">
        <f>VLOOKUP(V223,'[6]CFR HEADERS'!$B$8:$HS$108,226,FALSE)</f>
        <v>0</v>
      </c>
      <c r="Z223" s="7" t="str">
        <f t="shared" si="5"/>
        <v>EE482</v>
      </c>
      <c r="AA223" s="67">
        <f>VLOOKUP($Q223,'[7]VAT 2023-24'!$R$6:$AD$103,2,FALSE)</f>
        <v>1</v>
      </c>
      <c r="AB223" s="67">
        <f>VLOOKUP($Q223,'[7]VAT 2023-24'!$R$6:$AD$103,3,FALSE)</f>
        <v>1</v>
      </c>
      <c r="AC223" s="67">
        <f>VLOOKUP($Q223,'[7]VAT 2023-24'!$R$6:$AD$103,4,FALSE)</f>
        <v>1</v>
      </c>
      <c r="AD223" s="67">
        <f>VLOOKUP($Q223,'[7]VAT 2023-24'!$R$6:$AD$103,5,FALSE)</f>
        <v>1</v>
      </c>
      <c r="AE223" s="67">
        <f>VLOOKUP($Q223,'[7]VAT 2023-24'!$R$6:$AD$103,6,FALSE)</f>
        <v>1</v>
      </c>
      <c r="AF223" s="67">
        <f>VLOOKUP($Q223,'[7]VAT 2023-24'!$R$6:$AD$103,7,FALSE)</f>
        <v>1</v>
      </c>
      <c r="AG223" s="67">
        <f>VLOOKUP($Q223,'[7]VAT 2023-24'!$R$6:$AD$103,8,FALSE)</f>
        <v>1</v>
      </c>
      <c r="AH223" s="67">
        <f>VLOOKUP($Q223,'[7]VAT 2023-24'!$R$6:$AD$103,9,FALSE)</f>
        <v>1</v>
      </c>
      <c r="AI223" s="67">
        <f>VLOOKUP($Q223,'[7]VAT 2023-24'!$R$6:$AD$103,10,FALSE)</f>
        <v>1</v>
      </c>
      <c r="AJ223" s="67">
        <f>VLOOKUP($Q223,'[7]VAT 2023-24'!$R$6:$AD$103,11,FALSE)</f>
        <v>1</v>
      </c>
      <c r="AK223" s="67" t="str">
        <f>VLOOKUP($Q223,'[7]VAT 2023-24'!$R$6:$AD$103,12,FALSE)</f>
        <v/>
      </c>
      <c r="AL223" s="67" t="str">
        <f>VLOOKUP($Q223,'[7]VAT 2023-24'!$R$6:$AD$103,13,FALSE)</f>
        <v/>
      </c>
      <c r="AM223" s="45"/>
      <c r="AN223" s="65" t="s">
        <v>429</v>
      </c>
      <c r="AO223" s="43"/>
      <c r="AP223" s="1" t="e">
        <f>VLOOKUP(AN223,#REF!,5,FALSE)</f>
        <v>#REF!</v>
      </c>
      <c r="AQ223" s="1" t="e">
        <f>VLOOKUP(AO223,#REF!,5,FALSE)</f>
        <v>#REF!</v>
      </c>
      <c r="AR223" s="1"/>
      <c r="AS223" t="e">
        <f>VLOOKUP(Z223,'[8]List of Schools for 22.23'!$A$3:$J$62,10,FALSE)</f>
        <v>#N/A</v>
      </c>
    </row>
    <row r="224" spans="1:45" x14ac:dyDescent="0.25">
      <c r="A224" s="2">
        <v>483</v>
      </c>
      <c r="B224" s="13" t="s">
        <v>525</v>
      </c>
      <c r="C224" s="1" t="s">
        <v>431</v>
      </c>
      <c r="D224" s="1" t="s">
        <v>432</v>
      </c>
      <c r="E224" s="2">
        <v>483</v>
      </c>
      <c r="F224" t="e">
        <v>#N/A</v>
      </c>
      <c r="G224" t="e">
        <f>VLOOKUP(C224,'[1]Returns 2023'!$B$11:$AV$112,47,FALSE)</f>
        <v>#N/A</v>
      </c>
      <c r="K224" s="19" t="e">
        <v>#N/A</v>
      </c>
      <c r="L224" s="19" t="e">
        <f>VLOOKUP(C224,[2]Schools!$A$8:$AK$109,37,FALSE)</f>
        <v>#N/A</v>
      </c>
      <c r="N224" s="66" t="e">
        <v>#N/A</v>
      </c>
      <c r="O224" s="68" t="e">
        <v>#N/A</v>
      </c>
      <c r="P224" s="2" t="e">
        <f>VLOOKUP(A224,'[3]2023'!$A$6:$AN$112,40,FALSE)</f>
        <v>#N/A</v>
      </c>
      <c r="Q224" s="2">
        <v>483</v>
      </c>
      <c r="S224" s="1" t="str">
        <f>VLOOKUP(Q224,[4]Sheet1!$A$4:$C$238,3,FALSE)</f>
        <v>YES</v>
      </c>
      <c r="U224" s="1" t="str">
        <f>VLOOKUP(Q224,[5]Sheet1!$A$4:$C$237,3,FALSE)</f>
        <v>YES</v>
      </c>
      <c r="V224" s="7" t="s">
        <v>773</v>
      </c>
      <c r="W224" s="2" t="e">
        <v>#N/A</v>
      </c>
      <c r="X224" s="2" t="e">
        <f>VLOOKUP(V224,'[6]CFR HEADERS'!$B$8:$HS$108,226,FALSE)</f>
        <v>#N/A</v>
      </c>
      <c r="Z224" s="7" t="str">
        <f t="shared" si="5"/>
        <v>EE483</v>
      </c>
      <c r="AA224" s="67" t="e">
        <f>VLOOKUP($Q224,'[7]VAT 2023-24'!$R$6:$AD$103,2,FALSE)</f>
        <v>#N/A</v>
      </c>
      <c r="AB224" s="67" t="e">
        <f>VLOOKUP($Q224,'[7]VAT 2023-24'!$R$6:$AD$103,3,FALSE)</f>
        <v>#N/A</v>
      </c>
      <c r="AC224" s="67" t="e">
        <f>VLOOKUP($Q224,'[7]VAT 2023-24'!$R$6:$AD$103,4,FALSE)</f>
        <v>#N/A</v>
      </c>
      <c r="AD224" s="67" t="e">
        <f>VLOOKUP($Q224,'[7]VAT 2023-24'!$R$6:$AD$103,5,FALSE)</f>
        <v>#N/A</v>
      </c>
      <c r="AE224" s="67" t="e">
        <f>VLOOKUP($Q224,'[7]VAT 2023-24'!$R$6:$AD$103,6,FALSE)</f>
        <v>#N/A</v>
      </c>
      <c r="AF224" s="67" t="e">
        <f>VLOOKUP($Q224,'[7]VAT 2023-24'!$R$6:$AD$103,7,FALSE)</f>
        <v>#N/A</v>
      </c>
      <c r="AG224" s="67" t="e">
        <f>VLOOKUP($Q224,'[7]VAT 2023-24'!$R$6:$AD$103,8,FALSE)</f>
        <v>#N/A</v>
      </c>
      <c r="AH224" s="67" t="e">
        <f>VLOOKUP($Q224,'[7]VAT 2023-24'!$R$6:$AD$103,9,FALSE)</f>
        <v>#N/A</v>
      </c>
      <c r="AI224" s="67" t="e">
        <f>VLOOKUP($Q224,'[7]VAT 2023-24'!$R$6:$AD$103,10,FALSE)</f>
        <v>#N/A</v>
      </c>
      <c r="AJ224" s="67" t="e">
        <f>VLOOKUP($Q224,'[7]VAT 2023-24'!$R$6:$AD$103,11,FALSE)</f>
        <v>#N/A</v>
      </c>
      <c r="AK224" s="67" t="e">
        <f>VLOOKUP($Q224,'[7]VAT 2023-24'!$R$6:$AD$103,12,FALSE)</f>
        <v>#N/A</v>
      </c>
      <c r="AL224" s="67" t="e">
        <f>VLOOKUP($Q224,'[7]VAT 2023-24'!$R$6:$AD$103,13,FALSE)</f>
        <v>#N/A</v>
      </c>
      <c r="AM224" s="45"/>
      <c r="AN224" s="65" t="s">
        <v>431</v>
      </c>
      <c r="AO224" s="43"/>
      <c r="AP224" s="1" t="e">
        <f>VLOOKUP(AN224,#REF!,5,FALSE)</f>
        <v>#REF!</v>
      </c>
      <c r="AQ224" s="1" t="e">
        <f>VLOOKUP(AO224,#REF!,5,FALSE)</f>
        <v>#REF!</v>
      </c>
      <c r="AR224" s="1"/>
      <c r="AS224" t="e">
        <f>VLOOKUP(Z224,'[8]List of Schools for 22.23'!$A$3:$J$62,10,FALSE)</f>
        <v>#N/A</v>
      </c>
    </row>
    <row r="225" spans="1:45" x14ac:dyDescent="0.25">
      <c r="A225" s="2">
        <v>484</v>
      </c>
      <c r="B225" s="13" t="s">
        <v>525</v>
      </c>
      <c r="C225" s="1" t="s">
        <v>433</v>
      </c>
      <c r="D225" s="1" t="s">
        <v>434</v>
      </c>
      <c r="E225" s="2">
        <v>484</v>
      </c>
      <c r="F225" t="e">
        <v>#N/A</v>
      </c>
      <c r="G225" t="e">
        <f>VLOOKUP(C225,'[1]Returns 2023'!$B$11:$AV$112,47,FALSE)</f>
        <v>#N/A</v>
      </c>
      <c r="K225" s="19" t="e">
        <v>#N/A</v>
      </c>
      <c r="L225" s="19" t="e">
        <f>VLOOKUP(C225,[2]Schools!$A$8:$AK$109,37,FALSE)</f>
        <v>#N/A</v>
      </c>
      <c r="N225" s="66" t="e">
        <v>#N/A</v>
      </c>
      <c r="O225" s="68" t="e">
        <v>#N/A</v>
      </c>
      <c r="P225" s="2" t="e">
        <f>VLOOKUP(A225,'[3]2023'!$A$6:$AN$112,40,FALSE)</f>
        <v>#N/A</v>
      </c>
      <c r="Q225" s="2">
        <v>484</v>
      </c>
      <c r="S225" s="1" t="str">
        <f>VLOOKUP(Q225,[4]Sheet1!$A$4:$C$238,3,FALSE)</f>
        <v>YES</v>
      </c>
      <c r="U225" s="1">
        <f>VLOOKUP(Q225,[5]Sheet1!$A$4:$C$237,3,FALSE)</f>
        <v>0</v>
      </c>
      <c r="V225" s="7" t="s">
        <v>774</v>
      </c>
      <c r="W225" s="2" t="e">
        <v>#N/A</v>
      </c>
      <c r="X225" s="2" t="e">
        <f>VLOOKUP(V225,'[6]CFR HEADERS'!$B$8:$HS$108,226,FALSE)</f>
        <v>#N/A</v>
      </c>
      <c r="Z225" s="7" t="str">
        <f t="shared" si="5"/>
        <v>EE484</v>
      </c>
      <c r="AA225" s="67" t="e">
        <f>VLOOKUP($Q225,'[7]VAT 2023-24'!$R$6:$AD$103,2,FALSE)</f>
        <v>#N/A</v>
      </c>
      <c r="AB225" s="67" t="e">
        <f>VLOOKUP($Q225,'[7]VAT 2023-24'!$R$6:$AD$103,3,FALSE)</f>
        <v>#N/A</v>
      </c>
      <c r="AC225" s="67" t="e">
        <f>VLOOKUP($Q225,'[7]VAT 2023-24'!$R$6:$AD$103,4,FALSE)</f>
        <v>#N/A</v>
      </c>
      <c r="AD225" s="67" t="e">
        <f>VLOOKUP($Q225,'[7]VAT 2023-24'!$R$6:$AD$103,5,FALSE)</f>
        <v>#N/A</v>
      </c>
      <c r="AE225" s="67" t="e">
        <f>VLOOKUP($Q225,'[7]VAT 2023-24'!$R$6:$AD$103,6,FALSE)</f>
        <v>#N/A</v>
      </c>
      <c r="AF225" s="67" t="e">
        <f>VLOOKUP($Q225,'[7]VAT 2023-24'!$R$6:$AD$103,7,FALSE)</f>
        <v>#N/A</v>
      </c>
      <c r="AG225" s="67" t="e">
        <f>VLOOKUP($Q225,'[7]VAT 2023-24'!$R$6:$AD$103,8,FALSE)</f>
        <v>#N/A</v>
      </c>
      <c r="AH225" s="67" t="e">
        <f>VLOOKUP($Q225,'[7]VAT 2023-24'!$R$6:$AD$103,9,FALSE)</f>
        <v>#N/A</v>
      </c>
      <c r="AI225" s="67" t="e">
        <f>VLOOKUP($Q225,'[7]VAT 2023-24'!$R$6:$AD$103,10,FALSE)</f>
        <v>#N/A</v>
      </c>
      <c r="AJ225" s="67" t="e">
        <f>VLOOKUP($Q225,'[7]VAT 2023-24'!$R$6:$AD$103,11,FALSE)</f>
        <v>#N/A</v>
      </c>
      <c r="AK225" s="67" t="e">
        <f>VLOOKUP($Q225,'[7]VAT 2023-24'!$R$6:$AD$103,12,FALSE)</f>
        <v>#N/A</v>
      </c>
      <c r="AL225" s="67" t="e">
        <f>VLOOKUP($Q225,'[7]VAT 2023-24'!$R$6:$AD$103,13,FALSE)</f>
        <v>#N/A</v>
      </c>
      <c r="AM225" s="45"/>
      <c r="AN225" s="65" t="s">
        <v>433</v>
      </c>
      <c r="AO225" s="43"/>
      <c r="AP225" s="1" t="e">
        <f>VLOOKUP(AN225,#REF!,5,FALSE)</f>
        <v>#REF!</v>
      </c>
      <c r="AQ225" s="1" t="e">
        <f>VLOOKUP(AO225,#REF!,5,FALSE)</f>
        <v>#REF!</v>
      </c>
      <c r="AR225" s="1"/>
      <c r="AS225" t="e">
        <f>VLOOKUP(Z225,'[8]List of Schools for 22.23'!$A$3:$J$62,10,FALSE)</f>
        <v>#N/A</v>
      </c>
    </row>
    <row r="226" spans="1:45" x14ac:dyDescent="0.25">
      <c r="A226" s="2">
        <v>486</v>
      </c>
      <c r="B226" s="13" t="s">
        <v>525</v>
      </c>
      <c r="C226" s="1" t="s">
        <v>435</v>
      </c>
      <c r="D226" s="1" t="s">
        <v>436</v>
      </c>
      <c r="E226" s="2">
        <v>486</v>
      </c>
      <c r="F226" t="s">
        <v>837</v>
      </c>
      <c r="G226" t="str">
        <f>VLOOKUP(C226,'[1]Returns 2023'!$B$11:$AV$112,47,FALSE)</f>
        <v>Successful</v>
      </c>
      <c r="K226" s="19" t="s">
        <v>822</v>
      </c>
      <c r="L226" s="19" t="str">
        <f>VLOOKUP(C226,[2]Schools!$A$8:$AK$109,37,FALSE)</f>
        <v>Returned</v>
      </c>
      <c r="N226" s="66" t="s">
        <v>822</v>
      </c>
      <c r="O226" s="68" t="s">
        <v>822</v>
      </c>
      <c r="P226" s="2" t="str">
        <f>VLOOKUP(A226,'[3]2023'!$A$6:$AN$112,40,FALSE)</f>
        <v>Returned</v>
      </c>
      <c r="Q226" s="2">
        <v>486</v>
      </c>
      <c r="S226" s="1" t="str">
        <f>VLOOKUP(Q226,[4]Sheet1!$A$4:$C$238,3,FALSE)</f>
        <v>YES</v>
      </c>
      <c r="U226" s="1" t="str">
        <f>VLOOKUP(Q226,[5]Sheet1!$A$4:$C$237,3,FALSE)</f>
        <v>YES</v>
      </c>
      <c r="V226" s="7" t="s">
        <v>775</v>
      </c>
      <c r="W226" s="2" t="s">
        <v>839</v>
      </c>
      <c r="X226" s="2">
        <f>VLOOKUP(V226,'[6]CFR HEADERS'!$B$8:$HS$108,226,FALSE)</f>
        <v>0</v>
      </c>
      <c r="Z226" s="7" t="str">
        <f t="shared" si="5"/>
        <v>EE486</v>
      </c>
      <c r="AA226" s="67">
        <f>VLOOKUP($Q226,'[7]VAT 2023-24'!$R$6:$AD$103,2,FALSE)</f>
        <v>1</v>
      </c>
      <c r="AB226" s="67">
        <f>VLOOKUP($Q226,'[7]VAT 2023-24'!$R$6:$AD$103,3,FALSE)</f>
        <v>1</v>
      </c>
      <c r="AC226" s="67">
        <f>VLOOKUP($Q226,'[7]VAT 2023-24'!$R$6:$AD$103,4,FALSE)</f>
        <v>1</v>
      </c>
      <c r="AD226" s="67">
        <f>VLOOKUP($Q226,'[7]VAT 2023-24'!$R$6:$AD$103,5,FALSE)</f>
        <v>1</v>
      </c>
      <c r="AE226" s="67">
        <f>VLOOKUP($Q226,'[7]VAT 2023-24'!$R$6:$AD$103,6,FALSE)</f>
        <v>1</v>
      </c>
      <c r="AF226" s="67">
        <f>VLOOKUP($Q226,'[7]VAT 2023-24'!$R$6:$AD$103,7,FALSE)</f>
        <v>1</v>
      </c>
      <c r="AG226" s="67">
        <f>VLOOKUP($Q226,'[7]VAT 2023-24'!$R$6:$AD$103,8,FALSE)</f>
        <v>1</v>
      </c>
      <c r="AH226" s="67">
        <f>VLOOKUP($Q226,'[7]VAT 2023-24'!$R$6:$AD$103,9,FALSE)</f>
        <v>1</v>
      </c>
      <c r="AI226" s="67">
        <f>VLOOKUP($Q226,'[7]VAT 2023-24'!$R$6:$AD$103,10,FALSE)</f>
        <v>1</v>
      </c>
      <c r="AJ226" s="67" t="str">
        <f>VLOOKUP($Q226,'[7]VAT 2023-24'!$R$6:$AD$103,11,FALSE)</f>
        <v/>
      </c>
      <c r="AK226" s="67" t="str">
        <f>VLOOKUP($Q226,'[7]VAT 2023-24'!$R$6:$AD$103,12,FALSE)</f>
        <v/>
      </c>
      <c r="AL226" s="67" t="str">
        <f>VLOOKUP($Q226,'[7]VAT 2023-24'!$R$6:$AD$103,13,FALSE)</f>
        <v/>
      </c>
      <c r="AM226" s="45"/>
      <c r="AN226" s="65" t="s">
        <v>435</v>
      </c>
      <c r="AO226" s="43"/>
      <c r="AP226" s="1" t="e">
        <f>VLOOKUP(AN226,#REF!,5,FALSE)</f>
        <v>#REF!</v>
      </c>
      <c r="AQ226" s="1" t="e">
        <f>VLOOKUP(AO226,#REF!,5,FALSE)</f>
        <v>#REF!</v>
      </c>
      <c r="AR226" s="1"/>
      <c r="AS226" t="str">
        <f>VLOOKUP(Z226,'[8]List of Schools for 22.23'!$A$3:$J$62,10,FALSE)</f>
        <v>YES</v>
      </c>
    </row>
    <row r="227" spans="1:45" x14ac:dyDescent="0.25">
      <c r="A227" s="2">
        <v>488</v>
      </c>
      <c r="B227" s="13" t="s">
        <v>525</v>
      </c>
      <c r="C227" s="1" t="s">
        <v>437</v>
      </c>
      <c r="D227" s="1" t="s">
        <v>438</v>
      </c>
      <c r="E227" s="2">
        <v>488</v>
      </c>
      <c r="F227" t="s">
        <v>837</v>
      </c>
      <c r="G227" t="str">
        <f>VLOOKUP(C227,'[1]Returns 2023'!$B$11:$AV$112,47,FALSE)</f>
        <v>Successful</v>
      </c>
      <c r="K227" s="19" t="s">
        <v>822</v>
      </c>
      <c r="L227" s="19" t="str">
        <f>VLOOKUP(C227,[2]Schools!$A$8:$AK$109,37,FALSE)</f>
        <v>Returned</v>
      </c>
      <c r="N227" s="66" t="s">
        <v>822</v>
      </c>
      <c r="O227" s="68" t="s">
        <v>822</v>
      </c>
      <c r="P227" s="2" t="str">
        <f>VLOOKUP(A227,'[3]2023'!$A$6:$AN$112,40,FALSE)</f>
        <v>Returned</v>
      </c>
      <c r="Q227" s="2">
        <v>488</v>
      </c>
      <c r="S227" s="1" t="str">
        <f>VLOOKUP(Q227,[4]Sheet1!$A$4:$C$238,3,FALSE)</f>
        <v>YES</v>
      </c>
      <c r="U227" s="1">
        <f>VLOOKUP(Q227,[5]Sheet1!$A$4:$C$237,3,FALSE)</f>
        <v>0</v>
      </c>
      <c r="V227" s="7" t="s">
        <v>776</v>
      </c>
      <c r="W227" s="2" t="s">
        <v>839</v>
      </c>
      <c r="X227" s="2">
        <f>VLOOKUP(V227,'[6]CFR HEADERS'!$B$8:$HS$108,226,FALSE)</f>
        <v>0</v>
      </c>
      <c r="Z227" s="7" t="str">
        <f t="shared" si="5"/>
        <v>EE488</v>
      </c>
      <c r="AA227" s="67">
        <f>VLOOKUP($Q227,'[7]VAT 2023-24'!$R$6:$AD$103,2,FALSE)</f>
        <v>1</v>
      </c>
      <c r="AB227" s="67">
        <f>VLOOKUP($Q227,'[7]VAT 2023-24'!$R$6:$AD$103,3,FALSE)</f>
        <v>1</v>
      </c>
      <c r="AC227" s="67">
        <f>VLOOKUP($Q227,'[7]VAT 2023-24'!$R$6:$AD$103,4,FALSE)</f>
        <v>1</v>
      </c>
      <c r="AD227" s="67">
        <f>VLOOKUP($Q227,'[7]VAT 2023-24'!$R$6:$AD$103,5,FALSE)</f>
        <v>1</v>
      </c>
      <c r="AE227" s="67">
        <f>VLOOKUP($Q227,'[7]VAT 2023-24'!$R$6:$AD$103,6,FALSE)</f>
        <v>1</v>
      </c>
      <c r="AF227" s="67">
        <f>VLOOKUP($Q227,'[7]VAT 2023-24'!$R$6:$AD$103,7,FALSE)</f>
        <v>1</v>
      </c>
      <c r="AG227" s="67">
        <f>VLOOKUP($Q227,'[7]VAT 2023-24'!$R$6:$AD$103,8,FALSE)</f>
        <v>1</v>
      </c>
      <c r="AH227" s="67">
        <f>VLOOKUP($Q227,'[7]VAT 2023-24'!$R$6:$AD$103,9,FALSE)</f>
        <v>1</v>
      </c>
      <c r="AI227" s="67">
        <f>VLOOKUP($Q227,'[7]VAT 2023-24'!$R$6:$AD$103,10,FALSE)</f>
        <v>1</v>
      </c>
      <c r="AJ227" s="67">
        <f>VLOOKUP($Q227,'[7]VAT 2023-24'!$R$6:$AD$103,11,FALSE)</f>
        <v>1</v>
      </c>
      <c r="AK227" s="67" t="str">
        <f>VLOOKUP($Q227,'[7]VAT 2023-24'!$R$6:$AD$103,12,FALSE)</f>
        <v/>
      </c>
      <c r="AL227" s="67" t="str">
        <f>VLOOKUP($Q227,'[7]VAT 2023-24'!$R$6:$AD$103,13,FALSE)</f>
        <v/>
      </c>
      <c r="AM227" s="45"/>
      <c r="AN227" s="65" t="s">
        <v>437</v>
      </c>
      <c r="AO227" s="43"/>
      <c r="AP227" s="1" t="e">
        <f>VLOOKUP(AN227,#REF!,5,FALSE)</f>
        <v>#REF!</v>
      </c>
      <c r="AQ227" s="1" t="e">
        <f>VLOOKUP(AO227,#REF!,5,FALSE)</f>
        <v>#REF!</v>
      </c>
      <c r="AR227" s="1"/>
      <c r="AS227" t="e">
        <f>VLOOKUP(Z227,'[8]List of Schools for 22.23'!$A$3:$J$62,10,FALSE)</f>
        <v>#N/A</v>
      </c>
    </row>
    <row r="228" spans="1:45" x14ac:dyDescent="0.25">
      <c r="A228" s="2">
        <v>489</v>
      </c>
      <c r="B228" s="13" t="s">
        <v>525</v>
      </c>
      <c r="C228" s="1" t="s">
        <v>439</v>
      </c>
      <c r="D228" s="1" t="s">
        <v>440</v>
      </c>
      <c r="E228" s="2">
        <v>489</v>
      </c>
      <c r="F228" t="e">
        <v>#N/A</v>
      </c>
      <c r="G228" t="e">
        <f>VLOOKUP(C228,'[1]Returns 2023'!$B$11:$AV$112,47,FALSE)</f>
        <v>#N/A</v>
      </c>
      <c r="K228" s="19" t="e">
        <v>#N/A</v>
      </c>
      <c r="L228" s="19" t="e">
        <f>VLOOKUP(C228,[2]Schools!$A$8:$AK$109,37,FALSE)</f>
        <v>#N/A</v>
      </c>
      <c r="N228" s="66" t="e">
        <v>#N/A</v>
      </c>
      <c r="O228" s="68" t="e">
        <v>#N/A</v>
      </c>
      <c r="P228" s="2" t="e">
        <f>VLOOKUP(A228,'[3]2023'!$A$6:$AN$112,40,FALSE)</f>
        <v>#N/A</v>
      </c>
      <c r="Q228" s="2">
        <v>489</v>
      </c>
      <c r="S228" s="1" t="str">
        <f>VLOOKUP(Q228,[4]Sheet1!$A$4:$C$238,3,FALSE)</f>
        <v>YES</v>
      </c>
      <c r="U228" s="1">
        <f>VLOOKUP(Q228,[5]Sheet1!$A$4:$C$237,3,FALSE)</f>
        <v>0</v>
      </c>
      <c r="V228" s="7" t="s">
        <v>777</v>
      </c>
      <c r="W228" s="2" t="e">
        <v>#N/A</v>
      </c>
      <c r="X228" s="2" t="e">
        <f>VLOOKUP(V228,'[6]CFR HEADERS'!$B$8:$HS$108,226,FALSE)</f>
        <v>#N/A</v>
      </c>
      <c r="Z228" s="7" t="str">
        <f t="shared" si="5"/>
        <v>EE489</v>
      </c>
      <c r="AA228" s="67" t="e">
        <f>VLOOKUP($Q228,'[7]VAT 2023-24'!$R$6:$AD$103,2,FALSE)</f>
        <v>#N/A</v>
      </c>
      <c r="AB228" s="67" t="e">
        <f>VLOOKUP($Q228,'[7]VAT 2023-24'!$R$6:$AD$103,3,FALSE)</f>
        <v>#N/A</v>
      </c>
      <c r="AC228" s="67" t="e">
        <f>VLOOKUP($Q228,'[7]VAT 2023-24'!$R$6:$AD$103,4,FALSE)</f>
        <v>#N/A</v>
      </c>
      <c r="AD228" s="67" t="e">
        <f>VLOOKUP($Q228,'[7]VAT 2023-24'!$R$6:$AD$103,5,FALSE)</f>
        <v>#N/A</v>
      </c>
      <c r="AE228" s="67" t="e">
        <f>VLOOKUP($Q228,'[7]VAT 2023-24'!$R$6:$AD$103,6,FALSE)</f>
        <v>#N/A</v>
      </c>
      <c r="AF228" s="67" t="e">
        <f>VLOOKUP($Q228,'[7]VAT 2023-24'!$R$6:$AD$103,7,FALSE)</f>
        <v>#N/A</v>
      </c>
      <c r="AG228" s="67" t="e">
        <f>VLOOKUP($Q228,'[7]VAT 2023-24'!$R$6:$AD$103,8,FALSE)</f>
        <v>#N/A</v>
      </c>
      <c r="AH228" s="67" t="e">
        <f>VLOOKUP($Q228,'[7]VAT 2023-24'!$R$6:$AD$103,9,FALSE)</f>
        <v>#N/A</v>
      </c>
      <c r="AI228" s="67" t="e">
        <f>VLOOKUP($Q228,'[7]VAT 2023-24'!$R$6:$AD$103,10,FALSE)</f>
        <v>#N/A</v>
      </c>
      <c r="AJ228" s="67" t="e">
        <f>VLOOKUP($Q228,'[7]VAT 2023-24'!$R$6:$AD$103,11,FALSE)</f>
        <v>#N/A</v>
      </c>
      <c r="AK228" s="67" t="e">
        <f>VLOOKUP($Q228,'[7]VAT 2023-24'!$R$6:$AD$103,12,FALSE)</f>
        <v>#N/A</v>
      </c>
      <c r="AL228" s="67" t="e">
        <f>VLOOKUP($Q228,'[7]VAT 2023-24'!$R$6:$AD$103,13,FALSE)</f>
        <v>#N/A</v>
      </c>
      <c r="AM228" s="45"/>
      <c r="AN228" s="65" t="s">
        <v>439</v>
      </c>
      <c r="AO228" s="43"/>
      <c r="AP228" s="1" t="e">
        <f>VLOOKUP(AN228,#REF!,5,FALSE)</f>
        <v>#REF!</v>
      </c>
      <c r="AQ228" s="1" t="e">
        <f>VLOOKUP(AO228,#REF!,5,FALSE)</f>
        <v>#REF!</v>
      </c>
      <c r="AR228" s="1"/>
      <c r="AS228" t="e">
        <f>VLOOKUP(Z228,'[8]List of Schools for 22.23'!$A$3:$J$62,10,FALSE)</f>
        <v>#N/A</v>
      </c>
    </row>
    <row r="229" spans="1:45" x14ac:dyDescent="0.25">
      <c r="A229" s="2">
        <v>492</v>
      </c>
      <c r="B229" s="13" t="s">
        <v>525</v>
      </c>
      <c r="C229" s="1" t="s">
        <v>441</v>
      </c>
      <c r="D229" s="1" t="s">
        <v>442</v>
      </c>
      <c r="E229" s="2">
        <v>492</v>
      </c>
      <c r="F229" t="e">
        <v>#N/A</v>
      </c>
      <c r="G229" t="e">
        <f>VLOOKUP(C229,'[1]Returns 2023'!$B$11:$AV$112,47,FALSE)</f>
        <v>#N/A</v>
      </c>
      <c r="K229" s="19" t="e">
        <v>#N/A</v>
      </c>
      <c r="L229" s="19" t="e">
        <f>VLOOKUP(C229,[2]Schools!$A$8:$AK$109,37,FALSE)</f>
        <v>#N/A</v>
      </c>
      <c r="N229" s="66" t="e">
        <v>#N/A</v>
      </c>
      <c r="O229" s="68" t="e">
        <v>#N/A</v>
      </c>
      <c r="P229" s="2" t="e">
        <f>VLOOKUP(A229,'[3]2023'!$A$6:$AN$112,40,FALSE)</f>
        <v>#N/A</v>
      </c>
      <c r="Q229" s="2">
        <v>492</v>
      </c>
      <c r="S229" s="1" t="e">
        <f>VLOOKUP(Q229,[4]Sheet1!$A$4:$C$238,3,FALSE)</f>
        <v>#N/A</v>
      </c>
      <c r="U229" s="1" t="e">
        <f>VLOOKUP(Q229,[5]Sheet1!$A$4:$C$237,3,FALSE)</f>
        <v>#N/A</v>
      </c>
      <c r="V229" s="7" t="s">
        <v>778</v>
      </c>
      <c r="W229" s="2" t="e">
        <v>#N/A</v>
      </c>
      <c r="X229" s="2" t="e">
        <f>VLOOKUP(V229,'[6]CFR HEADERS'!$B$8:$HS$108,226,FALSE)</f>
        <v>#N/A</v>
      </c>
      <c r="Z229" s="7" t="str">
        <f t="shared" si="5"/>
        <v>EE492</v>
      </c>
      <c r="AA229" s="67" t="e">
        <f>VLOOKUP($Q229,'[7]VAT 2023-24'!$R$6:$AD$103,2,FALSE)</f>
        <v>#N/A</v>
      </c>
      <c r="AB229" s="67" t="e">
        <f>VLOOKUP($Q229,'[7]VAT 2023-24'!$R$6:$AD$103,3,FALSE)</f>
        <v>#N/A</v>
      </c>
      <c r="AC229" s="67" t="e">
        <f>VLOOKUP($Q229,'[7]VAT 2023-24'!$R$6:$AD$103,4,FALSE)</f>
        <v>#N/A</v>
      </c>
      <c r="AD229" s="67" t="e">
        <f>VLOOKUP($Q229,'[7]VAT 2023-24'!$R$6:$AD$103,5,FALSE)</f>
        <v>#N/A</v>
      </c>
      <c r="AE229" s="67" t="e">
        <f>VLOOKUP($Q229,'[7]VAT 2023-24'!$R$6:$AD$103,6,FALSE)</f>
        <v>#N/A</v>
      </c>
      <c r="AF229" s="67" t="e">
        <f>VLOOKUP($Q229,'[7]VAT 2023-24'!$R$6:$AD$103,7,FALSE)</f>
        <v>#N/A</v>
      </c>
      <c r="AG229" s="67" t="e">
        <f>VLOOKUP($Q229,'[7]VAT 2023-24'!$R$6:$AD$103,8,FALSE)</f>
        <v>#N/A</v>
      </c>
      <c r="AH229" s="67" t="e">
        <f>VLOOKUP($Q229,'[7]VAT 2023-24'!$R$6:$AD$103,9,FALSE)</f>
        <v>#N/A</v>
      </c>
      <c r="AI229" s="67" t="e">
        <f>VLOOKUP($Q229,'[7]VAT 2023-24'!$R$6:$AD$103,10,FALSE)</f>
        <v>#N/A</v>
      </c>
      <c r="AJ229" s="67" t="e">
        <f>VLOOKUP($Q229,'[7]VAT 2023-24'!$R$6:$AD$103,11,FALSE)</f>
        <v>#N/A</v>
      </c>
      <c r="AK229" s="67" t="e">
        <f>VLOOKUP($Q229,'[7]VAT 2023-24'!$R$6:$AD$103,12,FALSE)</f>
        <v>#N/A</v>
      </c>
      <c r="AL229" s="67" t="e">
        <f>VLOOKUP($Q229,'[7]VAT 2023-24'!$R$6:$AD$103,13,FALSE)</f>
        <v>#N/A</v>
      </c>
      <c r="AM229" s="45"/>
      <c r="AN229" s="65" t="s">
        <v>441</v>
      </c>
      <c r="AO229" s="43"/>
      <c r="AP229" s="1" t="e">
        <f>VLOOKUP(AN229,#REF!,5,FALSE)</f>
        <v>#REF!</v>
      </c>
      <c r="AQ229" s="1" t="e">
        <f>VLOOKUP(AO229,#REF!,5,FALSE)</f>
        <v>#REF!</v>
      </c>
      <c r="AR229" s="1"/>
      <c r="AS229" t="e">
        <f>VLOOKUP(Z229,'[8]List of Schools for 22.23'!$A$3:$J$62,10,FALSE)</f>
        <v>#N/A</v>
      </c>
    </row>
    <row r="230" spans="1:45" x14ac:dyDescent="0.25">
      <c r="A230" s="2">
        <v>494</v>
      </c>
      <c r="B230" s="13" t="s">
        <v>525</v>
      </c>
      <c r="C230" s="1" t="s">
        <v>443</v>
      </c>
      <c r="D230" s="1" t="s">
        <v>444</v>
      </c>
      <c r="E230" s="2">
        <v>494</v>
      </c>
      <c r="F230" t="e">
        <v>#N/A</v>
      </c>
      <c r="G230" t="e">
        <f>VLOOKUP(C230,'[1]Returns 2023'!$B$11:$AV$112,47,FALSE)</f>
        <v>#N/A</v>
      </c>
      <c r="K230" s="19" t="e">
        <v>#N/A</v>
      </c>
      <c r="L230" s="19" t="e">
        <f>VLOOKUP(C230,[2]Schools!$A$8:$AK$109,37,FALSE)</f>
        <v>#N/A</v>
      </c>
      <c r="N230" s="66" t="e">
        <v>#N/A</v>
      </c>
      <c r="O230" s="68" t="e">
        <v>#N/A</v>
      </c>
      <c r="P230" s="2" t="e">
        <f>VLOOKUP(A230,'[3]2023'!$A$6:$AN$112,40,FALSE)</f>
        <v>#N/A</v>
      </c>
      <c r="Q230" s="2">
        <v>494</v>
      </c>
      <c r="S230" s="1" t="str">
        <f>VLOOKUP(Q230,[4]Sheet1!$A$4:$C$238,3,FALSE)</f>
        <v>YES</v>
      </c>
      <c r="U230" s="1" t="str">
        <f>VLOOKUP(Q230,[5]Sheet1!$A$4:$C$237,3,FALSE)</f>
        <v>YES</v>
      </c>
      <c r="V230" s="7" t="s">
        <v>779</v>
      </c>
      <c r="W230" s="2" t="e">
        <v>#N/A</v>
      </c>
      <c r="X230" s="2" t="e">
        <f>VLOOKUP(V230,'[6]CFR HEADERS'!$B$8:$HS$108,226,FALSE)</f>
        <v>#N/A</v>
      </c>
      <c r="Z230" s="7" t="str">
        <f t="shared" si="5"/>
        <v>EE494</v>
      </c>
      <c r="AA230" s="67" t="e">
        <f>VLOOKUP($Q230,'[7]VAT 2023-24'!$R$6:$AD$103,2,FALSE)</f>
        <v>#N/A</v>
      </c>
      <c r="AB230" s="67" t="e">
        <f>VLOOKUP($Q230,'[7]VAT 2023-24'!$R$6:$AD$103,3,FALSE)</f>
        <v>#N/A</v>
      </c>
      <c r="AC230" s="67" t="e">
        <f>VLOOKUP($Q230,'[7]VAT 2023-24'!$R$6:$AD$103,4,FALSE)</f>
        <v>#N/A</v>
      </c>
      <c r="AD230" s="67" t="e">
        <f>VLOOKUP($Q230,'[7]VAT 2023-24'!$R$6:$AD$103,5,FALSE)</f>
        <v>#N/A</v>
      </c>
      <c r="AE230" s="67" t="e">
        <f>VLOOKUP($Q230,'[7]VAT 2023-24'!$R$6:$AD$103,6,FALSE)</f>
        <v>#N/A</v>
      </c>
      <c r="AF230" s="67" t="e">
        <f>VLOOKUP($Q230,'[7]VAT 2023-24'!$R$6:$AD$103,7,FALSE)</f>
        <v>#N/A</v>
      </c>
      <c r="AG230" s="67" t="e">
        <f>VLOOKUP($Q230,'[7]VAT 2023-24'!$R$6:$AD$103,8,FALSE)</f>
        <v>#N/A</v>
      </c>
      <c r="AH230" s="67" t="e">
        <f>VLOOKUP($Q230,'[7]VAT 2023-24'!$R$6:$AD$103,9,FALSE)</f>
        <v>#N/A</v>
      </c>
      <c r="AI230" s="67" t="e">
        <f>VLOOKUP($Q230,'[7]VAT 2023-24'!$R$6:$AD$103,10,FALSE)</f>
        <v>#N/A</v>
      </c>
      <c r="AJ230" s="67" t="e">
        <f>VLOOKUP($Q230,'[7]VAT 2023-24'!$R$6:$AD$103,11,FALSE)</f>
        <v>#N/A</v>
      </c>
      <c r="AK230" s="67" t="e">
        <f>VLOOKUP($Q230,'[7]VAT 2023-24'!$R$6:$AD$103,12,FALSE)</f>
        <v>#N/A</v>
      </c>
      <c r="AL230" s="67" t="e">
        <f>VLOOKUP($Q230,'[7]VAT 2023-24'!$R$6:$AD$103,13,FALSE)</f>
        <v>#N/A</v>
      </c>
      <c r="AM230" s="45"/>
      <c r="AN230" s="65" t="s">
        <v>443</v>
      </c>
      <c r="AO230" s="43"/>
      <c r="AP230" s="1" t="e">
        <f>VLOOKUP(AN230,#REF!,5,FALSE)</f>
        <v>#REF!</v>
      </c>
      <c r="AQ230" s="1" t="e">
        <f>VLOOKUP(AO230,#REF!,5,FALSE)</f>
        <v>#REF!</v>
      </c>
      <c r="AR230" s="1"/>
      <c r="AS230" t="e">
        <f>VLOOKUP(Z230,'[8]List of Schools for 22.23'!$A$3:$J$62,10,FALSE)</f>
        <v>#N/A</v>
      </c>
    </row>
    <row r="231" spans="1:45" x14ac:dyDescent="0.25">
      <c r="A231" s="2">
        <v>495</v>
      </c>
      <c r="B231" s="13" t="s">
        <v>525</v>
      </c>
      <c r="C231" s="1" t="s">
        <v>445</v>
      </c>
      <c r="D231" s="1" t="s">
        <v>446</v>
      </c>
      <c r="E231" s="2">
        <v>495</v>
      </c>
      <c r="F231" t="s">
        <v>837</v>
      </c>
      <c r="G231" t="str">
        <f>VLOOKUP(C231,'[1]Returns 2023'!$B$11:$AV$112,47,FALSE)</f>
        <v>Successful</v>
      </c>
      <c r="K231" s="19">
        <v>0</v>
      </c>
      <c r="L231" s="19" t="str">
        <f>VLOOKUP(C231,[2]Schools!$A$8:$AK$109,37,FALSE)</f>
        <v>Returned</v>
      </c>
      <c r="N231" s="66" t="s">
        <v>822</v>
      </c>
      <c r="O231" s="68" t="s">
        <v>822</v>
      </c>
      <c r="P231" s="2" t="str">
        <f>VLOOKUP(A231,'[3]2023'!$A$6:$AN$112,40,FALSE)</f>
        <v>Returned</v>
      </c>
      <c r="Q231" s="2">
        <v>495</v>
      </c>
      <c r="S231" s="1" t="str">
        <f>VLOOKUP(Q231,[4]Sheet1!$A$4:$C$238,3,FALSE)</f>
        <v>YES</v>
      </c>
      <c r="U231" s="1">
        <f>VLOOKUP(Q231,[5]Sheet1!$A$4:$C$237,3,FALSE)</f>
        <v>0</v>
      </c>
      <c r="V231" s="7" t="s">
        <v>780</v>
      </c>
      <c r="W231" s="2" t="s">
        <v>839</v>
      </c>
      <c r="X231" s="2">
        <f>VLOOKUP(V231,'[6]CFR HEADERS'!$B$8:$HS$108,226,FALSE)</f>
        <v>0</v>
      </c>
      <c r="Z231" s="7" t="str">
        <f t="shared" si="5"/>
        <v>EE495</v>
      </c>
      <c r="AA231" s="67">
        <f>VLOOKUP($Q231,'[7]VAT 2023-24'!$R$6:$AD$103,2,FALSE)</f>
        <v>1</v>
      </c>
      <c r="AB231" s="67">
        <f>VLOOKUP($Q231,'[7]VAT 2023-24'!$R$6:$AD$103,3,FALSE)</f>
        <v>1</v>
      </c>
      <c r="AC231" s="67">
        <f>VLOOKUP($Q231,'[7]VAT 2023-24'!$R$6:$AD$103,4,FALSE)</f>
        <v>1</v>
      </c>
      <c r="AD231" s="67">
        <f>VLOOKUP($Q231,'[7]VAT 2023-24'!$R$6:$AD$103,5,FALSE)</f>
        <v>1</v>
      </c>
      <c r="AE231" s="67">
        <f>VLOOKUP($Q231,'[7]VAT 2023-24'!$R$6:$AD$103,6,FALSE)</f>
        <v>1</v>
      </c>
      <c r="AF231" s="67">
        <f>VLOOKUP($Q231,'[7]VAT 2023-24'!$R$6:$AD$103,7,FALSE)</f>
        <v>1</v>
      </c>
      <c r="AG231" s="67">
        <f>VLOOKUP($Q231,'[7]VAT 2023-24'!$R$6:$AD$103,8,FALSE)</f>
        <v>1</v>
      </c>
      <c r="AH231" s="67">
        <f>VLOOKUP($Q231,'[7]VAT 2023-24'!$R$6:$AD$103,9,FALSE)</f>
        <v>1</v>
      </c>
      <c r="AI231" s="67">
        <f>VLOOKUP($Q231,'[7]VAT 2023-24'!$R$6:$AD$103,10,FALSE)</f>
        <v>1</v>
      </c>
      <c r="AJ231" s="67" t="str">
        <f>VLOOKUP($Q231,'[7]VAT 2023-24'!$R$6:$AD$103,11,FALSE)</f>
        <v/>
      </c>
      <c r="AK231" s="67" t="str">
        <f>VLOOKUP($Q231,'[7]VAT 2023-24'!$R$6:$AD$103,12,FALSE)</f>
        <v/>
      </c>
      <c r="AL231" s="67" t="str">
        <f>VLOOKUP($Q231,'[7]VAT 2023-24'!$R$6:$AD$103,13,FALSE)</f>
        <v/>
      </c>
      <c r="AM231" s="45"/>
      <c r="AN231" s="65" t="s">
        <v>445</v>
      </c>
      <c r="AO231" s="43"/>
      <c r="AP231" s="1" t="e">
        <f>VLOOKUP(AN231,#REF!,5,FALSE)</f>
        <v>#REF!</v>
      </c>
      <c r="AQ231" s="1" t="e">
        <f>VLOOKUP(AO231,#REF!,5,FALSE)</f>
        <v>#REF!</v>
      </c>
      <c r="AR231" s="1"/>
      <c r="AS231" t="e">
        <f>VLOOKUP(Z231,'[8]List of Schools for 22.23'!$A$3:$J$62,10,FALSE)</f>
        <v>#N/A</v>
      </c>
    </row>
    <row r="232" spans="1:45" x14ac:dyDescent="0.25">
      <c r="A232" s="2">
        <v>496</v>
      </c>
      <c r="B232" s="13" t="s">
        <v>525</v>
      </c>
      <c r="C232" s="1" t="s">
        <v>447</v>
      </c>
      <c r="D232" s="1" t="s">
        <v>448</v>
      </c>
      <c r="E232" s="2">
        <v>496</v>
      </c>
      <c r="F232" t="e">
        <v>#N/A</v>
      </c>
      <c r="G232" t="e">
        <f>VLOOKUP(C232,'[1]Returns 2023'!$B$11:$AV$112,47,FALSE)</f>
        <v>#N/A</v>
      </c>
      <c r="K232" s="19" t="e">
        <v>#N/A</v>
      </c>
      <c r="L232" s="19" t="e">
        <f>VLOOKUP(C232,[2]Schools!$A$8:$AK$109,37,FALSE)</f>
        <v>#N/A</v>
      </c>
      <c r="N232" s="66" t="e">
        <v>#N/A</v>
      </c>
      <c r="O232" s="68" t="e">
        <v>#N/A</v>
      </c>
      <c r="P232" s="2" t="e">
        <f>VLOOKUP(A232,'[3]2023'!$A$6:$AN$112,40,FALSE)</f>
        <v>#N/A</v>
      </c>
      <c r="Q232" s="2">
        <v>496</v>
      </c>
      <c r="S232" s="1" t="str">
        <f>VLOOKUP(Q232,[4]Sheet1!$A$4:$C$238,3,FALSE)</f>
        <v>YES</v>
      </c>
      <c r="U232" s="1" t="str">
        <f>VLOOKUP(Q232,[5]Sheet1!$A$4:$C$237,3,FALSE)</f>
        <v>YES</v>
      </c>
      <c r="V232" s="7" t="s">
        <v>781</v>
      </c>
      <c r="W232" s="2" t="e">
        <v>#N/A</v>
      </c>
      <c r="X232" s="2" t="e">
        <f>VLOOKUP(V232,'[6]CFR HEADERS'!$B$8:$HS$108,226,FALSE)</f>
        <v>#N/A</v>
      </c>
      <c r="Z232" s="7" t="str">
        <f t="shared" si="5"/>
        <v>EE496</v>
      </c>
      <c r="AA232" s="67" t="e">
        <f>VLOOKUP($Q232,'[7]VAT 2023-24'!$R$6:$AD$103,2,FALSE)</f>
        <v>#N/A</v>
      </c>
      <c r="AB232" s="67" t="e">
        <f>VLOOKUP($Q232,'[7]VAT 2023-24'!$R$6:$AD$103,3,FALSE)</f>
        <v>#N/A</v>
      </c>
      <c r="AC232" s="67" t="e">
        <f>VLOOKUP($Q232,'[7]VAT 2023-24'!$R$6:$AD$103,4,FALSE)</f>
        <v>#N/A</v>
      </c>
      <c r="AD232" s="67" t="e">
        <f>VLOOKUP($Q232,'[7]VAT 2023-24'!$R$6:$AD$103,5,FALSE)</f>
        <v>#N/A</v>
      </c>
      <c r="AE232" s="67" t="e">
        <f>VLOOKUP($Q232,'[7]VAT 2023-24'!$R$6:$AD$103,6,FALSE)</f>
        <v>#N/A</v>
      </c>
      <c r="AF232" s="67" t="e">
        <f>VLOOKUP($Q232,'[7]VAT 2023-24'!$R$6:$AD$103,7,FALSE)</f>
        <v>#N/A</v>
      </c>
      <c r="AG232" s="67" t="e">
        <f>VLOOKUP($Q232,'[7]VAT 2023-24'!$R$6:$AD$103,8,FALSE)</f>
        <v>#N/A</v>
      </c>
      <c r="AH232" s="67" t="e">
        <f>VLOOKUP($Q232,'[7]VAT 2023-24'!$R$6:$AD$103,9,FALSE)</f>
        <v>#N/A</v>
      </c>
      <c r="AI232" s="67" t="e">
        <f>VLOOKUP($Q232,'[7]VAT 2023-24'!$R$6:$AD$103,10,FALSE)</f>
        <v>#N/A</v>
      </c>
      <c r="AJ232" s="67" t="e">
        <f>VLOOKUP($Q232,'[7]VAT 2023-24'!$R$6:$AD$103,11,FALSE)</f>
        <v>#N/A</v>
      </c>
      <c r="AK232" s="67" t="e">
        <f>VLOOKUP($Q232,'[7]VAT 2023-24'!$R$6:$AD$103,12,FALSE)</f>
        <v>#N/A</v>
      </c>
      <c r="AL232" s="67" t="e">
        <f>VLOOKUP($Q232,'[7]VAT 2023-24'!$R$6:$AD$103,13,FALSE)</f>
        <v>#N/A</v>
      </c>
      <c r="AM232" s="45"/>
      <c r="AN232" s="65" t="s">
        <v>447</v>
      </c>
      <c r="AO232" s="43"/>
      <c r="AP232" s="1" t="e">
        <f>VLOOKUP(AN232,#REF!,5,FALSE)</f>
        <v>#REF!</v>
      </c>
      <c r="AQ232" s="1" t="e">
        <f>VLOOKUP(AO232,#REF!,5,FALSE)</f>
        <v>#REF!</v>
      </c>
      <c r="AR232" s="1"/>
      <c r="AS232" t="e">
        <f>VLOOKUP(Z232,'[8]List of Schools for 22.23'!$A$3:$J$62,10,FALSE)</f>
        <v>#N/A</v>
      </c>
    </row>
    <row r="233" spans="1:45" x14ac:dyDescent="0.25">
      <c r="A233" s="2">
        <v>499</v>
      </c>
      <c r="B233" s="13" t="s">
        <v>525</v>
      </c>
      <c r="C233" s="1" t="s">
        <v>449</v>
      </c>
      <c r="D233" s="1" t="s">
        <v>450</v>
      </c>
      <c r="E233" s="2">
        <v>499</v>
      </c>
      <c r="F233" t="s">
        <v>837</v>
      </c>
      <c r="G233" t="str">
        <f>VLOOKUP(C233,'[1]Returns 2023'!$B$11:$AV$112,47,FALSE)</f>
        <v>Successful</v>
      </c>
      <c r="K233" s="19" t="s">
        <v>822</v>
      </c>
      <c r="L233" s="19" t="str">
        <f>VLOOKUP(C233,[2]Schools!$A$8:$AK$109,37,FALSE)</f>
        <v>Returned</v>
      </c>
      <c r="N233" s="66" t="s">
        <v>822</v>
      </c>
      <c r="O233" s="68" t="s">
        <v>822</v>
      </c>
      <c r="P233" s="2" t="str">
        <f>VLOOKUP(A233,'[3]2023'!$A$6:$AN$112,40,FALSE)</f>
        <v>Returned</v>
      </c>
      <c r="Q233" s="2">
        <v>499</v>
      </c>
      <c r="S233" s="1" t="str">
        <f>VLOOKUP(Q233,[4]Sheet1!$A$4:$C$238,3,FALSE)</f>
        <v>YES</v>
      </c>
      <c r="U233" s="1" t="str">
        <f>VLOOKUP(Q233,[5]Sheet1!$A$4:$C$237,3,FALSE)</f>
        <v>YES</v>
      </c>
      <c r="V233" s="7" t="s">
        <v>782</v>
      </c>
      <c r="W233" s="2" t="s">
        <v>839</v>
      </c>
      <c r="X233" s="2">
        <f>VLOOKUP(V233,'[6]CFR HEADERS'!$B$8:$HS$108,226,FALSE)</f>
        <v>0</v>
      </c>
      <c r="Z233" s="7" t="str">
        <f t="shared" si="5"/>
        <v>EE499</v>
      </c>
      <c r="AA233" s="67">
        <f>VLOOKUP($Q233,'[7]VAT 2023-24'!$R$6:$AD$103,2,FALSE)</f>
        <v>1</v>
      </c>
      <c r="AB233" s="67">
        <f>VLOOKUP($Q233,'[7]VAT 2023-24'!$R$6:$AD$103,3,FALSE)</f>
        <v>1</v>
      </c>
      <c r="AC233" s="67">
        <f>VLOOKUP($Q233,'[7]VAT 2023-24'!$R$6:$AD$103,4,FALSE)</f>
        <v>1</v>
      </c>
      <c r="AD233" s="67">
        <f>VLOOKUP($Q233,'[7]VAT 2023-24'!$R$6:$AD$103,5,FALSE)</f>
        <v>1</v>
      </c>
      <c r="AE233" s="67">
        <f>VLOOKUP($Q233,'[7]VAT 2023-24'!$R$6:$AD$103,6,FALSE)</f>
        <v>1</v>
      </c>
      <c r="AF233" s="67">
        <f>VLOOKUP($Q233,'[7]VAT 2023-24'!$R$6:$AD$103,7,FALSE)</f>
        <v>1</v>
      </c>
      <c r="AG233" s="67">
        <f>VLOOKUP($Q233,'[7]VAT 2023-24'!$R$6:$AD$103,8,FALSE)</f>
        <v>1</v>
      </c>
      <c r="AH233" s="67">
        <f>VLOOKUP($Q233,'[7]VAT 2023-24'!$R$6:$AD$103,9,FALSE)</f>
        <v>1</v>
      </c>
      <c r="AI233" s="67">
        <f>VLOOKUP($Q233,'[7]VAT 2023-24'!$R$6:$AD$103,10,FALSE)</f>
        <v>1</v>
      </c>
      <c r="AJ233" s="67">
        <f>VLOOKUP($Q233,'[7]VAT 2023-24'!$R$6:$AD$103,11,FALSE)</f>
        <v>1</v>
      </c>
      <c r="AK233" s="67" t="str">
        <f>VLOOKUP($Q233,'[7]VAT 2023-24'!$R$6:$AD$103,12,FALSE)</f>
        <v/>
      </c>
      <c r="AL233" s="67" t="str">
        <f>VLOOKUP($Q233,'[7]VAT 2023-24'!$R$6:$AD$103,13,FALSE)</f>
        <v/>
      </c>
      <c r="AM233" s="45"/>
      <c r="AN233" s="65" t="s">
        <v>449</v>
      </c>
      <c r="AO233" s="43"/>
      <c r="AP233" s="1" t="e">
        <f>VLOOKUP(AN233,#REF!,5,FALSE)</f>
        <v>#REF!</v>
      </c>
      <c r="AQ233" s="1" t="e">
        <f>VLOOKUP(AO233,#REF!,5,FALSE)</f>
        <v>#REF!</v>
      </c>
      <c r="AR233" s="1"/>
      <c r="AS233" t="e">
        <f>VLOOKUP(Z233,'[8]List of Schools for 22.23'!$A$3:$J$62,10,FALSE)</f>
        <v>#N/A</v>
      </c>
    </row>
    <row r="234" spans="1:45" x14ac:dyDescent="0.25">
      <c r="A234" s="2">
        <v>501</v>
      </c>
      <c r="B234" s="13" t="s">
        <v>525</v>
      </c>
      <c r="C234" s="1" t="s">
        <v>451</v>
      </c>
      <c r="D234" s="1" t="s">
        <v>452</v>
      </c>
      <c r="E234" s="2">
        <v>501</v>
      </c>
      <c r="F234" t="e">
        <v>#N/A</v>
      </c>
      <c r="G234" t="e">
        <f>VLOOKUP(C234,'[1]Returns 2023'!$B$11:$AV$112,47,FALSE)</f>
        <v>#N/A</v>
      </c>
      <c r="K234" s="19" t="e">
        <v>#N/A</v>
      </c>
      <c r="L234" s="19" t="e">
        <f>VLOOKUP(C234,[2]Schools!$A$8:$AK$109,37,FALSE)</f>
        <v>#N/A</v>
      </c>
      <c r="N234" s="66" t="e">
        <v>#N/A</v>
      </c>
      <c r="O234" s="68" t="e">
        <v>#N/A</v>
      </c>
      <c r="P234" s="2" t="e">
        <f>VLOOKUP(A234,'[3]2023'!$A$6:$AN$112,40,FALSE)</f>
        <v>#N/A</v>
      </c>
      <c r="Q234" s="2">
        <v>501</v>
      </c>
      <c r="S234" s="1" t="str">
        <f>VLOOKUP(Q234,[4]Sheet1!$A$4:$C$238,3,FALSE)</f>
        <v>YES</v>
      </c>
      <c r="U234" s="1" t="str">
        <f>VLOOKUP(Q234,[5]Sheet1!$A$4:$C$237,3,FALSE)</f>
        <v>YES</v>
      </c>
      <c r="V234" s="7" t="s">
        <v>783</v>
      </c>
      <c r="W234" s="2" t="e">
        <v>#N/A</v>
      </c>
      <c r="X234" s="2" t="e">
        <f>VLOOKUP(V234,'[6]CFR HEADERS'!$B$8:$HS$108,226,FALSE)</f>
        <v>#N/A</v>
      </c>
      <c r="Z234" s="7" t="str">
        <f t="shared" si="5"/>
        <v>EE501</v>
      </c>
      <c r="AA234" s="67" t="e">
        <f>VLOOKUP($Q234,'[7]VAT 2023-24'!$R$6:$AD$103,2,FALSE)</f>
        <v>#N/A</v>
      </c>
      <c r="AB234" s="67" t="e">
        <f>VLOOKUP($Q234,'[7]VAT 2023-24'!$R$6:$AD$103,3,FALSE)</f>
        <v>#N/A</v>
      </c>
      <c r="AC234" s="67" t="e">
        <f>VLOOKUP($Q234,'[7]VAT 2023-24'!$R$6:$AD$103,4,FALSE)</f>
        <v>#N/A</v>
      </c>
      <c r="AD234" s="67" t="e">
        <f>VLOOKUP($Q234,'[7]VAT 2023-24'!$R$6:$AD$103,5,FALSE)</f>
        <v>#N/A</v>
      </c>
      <c r="AE234" s="67" t="e">
        <f>VLOOKUP($Q234,'[7]VAT 2023-24'!$R$6:$AD$103,6,FALSE)</f>
        <v>#N/A</v>
      </c>
      <c r="AF234" s="67" t="e">
        <f>VLOOKUP($Q234,'[7]VAT 2023-24'!$R$6:$AD$103,7,FALSE)</f>
        <v>#N/A</v>
      </c>
      <c r="AG234" s="67" t="e">
        <f>VLOOKUP($Q234,'[7]VAT 2023-24'!$R$6:$AD$103,8,FALSE)</f>
        <v>#N/A</v>
      </c>
      <c r="AH234" s="67" t="e">
        <f>VLOOKUP($Q234,'[7]VAT 2023-24'!$R$6:$AD$103,9,FALSE)</f>
        <v>#N/A</v>
      </c>
      <c r="AI234" s="67" t="e">
        <f>VLOOKUP($Q234,'[7]VAT 2023-24'!$R$6:$AD$103,10,FALSE)</f>
        <v>#N/A</v>
      </c>
      <c r="AJ234" s="67" t="e">
        <f>VLOOKUP($Q234,'[7]VAT 2023-24'!$R$6:$AD$103,11,FALSE)</f>
        <v>#N/A</v>
      </c>
      <c r="AK234" s="67" t="e">
        <f>VLOOKUP($Q234,'[7]VAT 2023-24'!$R$6:$AD$103,12,FALSE)</f>
        <v>#N/A</v>
      </c>
      <c r="AL234" s="67" t="e">
        <f>VLOOKUP($Q234,'[7]VAT 2023-24'!$R$6:$AD$103,13,FALSE)</f>
        <v>#N/A</v>
      </c>
      <c r="AM234" s="45"/>
      <c r="AN234" s="65" t="s">
        <v>451</v>
      </c>
      <c r="AO234" s="43"/>
      <c r="AP234" s="1" t="e">
        <f>VLOOKUP(AN234,#REF!,5,FALSE)</f>
        <v>#REF!</v>
      </c>
      <c r="AQ234" s="1" t="e">
        <f>VLOOKUP(AO234,#REF!,5,FALSE)</f>
        <v>#REF!</v>
      </c>
      <c r="AR234" s="1"/>
      <c r="AS234" t="e">
        <f>VLOOKUP(Z234,'[8]List of Schools for 22.23'!$A$3:$J$62,10,FALSE)</f>
        <v>#N/A</v>
      </c>
    </row>
    <row r="235" spans="1:45" x14ac:dyDescent="0.25">
      <c r="A235" s="2">
        <v>502</v>
      </c>
      <c r="B235" s="13" t="s">
        <v>525</v>
      </c>
      <c r="C235" s="1" t="s">
        <v>453</v>
      </c>
      <c r="D235" s="1" t="s">
        <v>454</v>
      </c>
      <c r="E235" s="2">
        <v>502</v>
      </c>
      <c r="F235" t="e">
        <v>#N/A</v>
      </c>
      <c r="G235" t="e">
        <f>VLOOKUP(C235,'[1]Returns 2023'!$B$11:$AV$112,47,FALSE)</f>
        <v>#N/A</v>
      </c>
      <c r="K235" s="19" t="e">
        <v>#N/A</v>
      </c>
      <c r="L235" s="19" t="e">
        <f>VLOOKUP(C235,[2]Schools!$A$8:$AK$109,37,FALSE)</f>
        <v>#N/A</v>
      </c>
      <c r="N235" s="66" t="e">
        <v>#N/A</v>
      </c>
      <c r="O235" s="68" t="e">
        <v>#N/A</v>
      </c>
      <c r="P235" s="2" t="e">
        <f>VLOOKUP(A235,'[3]2023'!$A$6:$AN$112,40,FALSE)</f>
        <v>#N/A</v>
      </c>
      <c r="Q235" s="2">
        <v>502</v>
      </c>
      <c r="S235" s="1" t="str">
        <f>VLOOKUP(Q235,[4]Sheet1!$A$4:$C$238,3,FALSE)</f>
        <v>YES</v>
      </c>
      <c r="U235" s="1" t="str">
        <f>VLOOKUP(Q235,[5]Sheet1!$A$4:$C$237,3,FALSE)</f>
        <v>YES</v>
      </c>
      <c r="V235" s="7" t="s">
        <v>784</v>
      </c>
      <c r="W235" s="2" t="e">
        <v>#N/A</v>
      </c>
      <c r="X235" s="2" t="e">
        <f>VLOOKUP(V235,'[6]CFR HEADERS'!$B$8:$HS$108,226,FALSE)</f>
        <v>#N/A</v>
      </c>
      <c r="Z235" s="7" t="str">
        <f t="shared" si="5"/>
        <v>EE502</v>
      </c>
      <c r="AA235" s="67" t="e">
        <f>VLOOKUP($Q235,'[7]VAT 2023-24'!$R$6:$AD$103,2,FALSE)</f>
        <v>#N/A</v>
      </c>
      <c r="AB235" s="67" t="e">
        <f>VLOOKUP($Q235,'[7]VAT 2023-24'!$R$6:$AD$103,3,FALSE)</f>
        <v>#N/A</v>
      </c>
      <c r="AC235" s="67" t="e">
        <f>VLOOKUP($Q235,'[7]VAT 2023-24'!$R$6:$AD$103,4,FALSE)</f>
        <v>#N/A</v>
      </c>
      <c r="AD235" s="67" t="e">
        <f>VLOOKUP($Q235,'[7]VAT 2023-24'!$R$6:$AD$103,5,FALSE)</f>
        <v>#N/A</v>
      </c>
      <c r="AE235" s="67" t="e">
        <f>VLOOKUP($Q235,'[7]VAT 2023-24'!$R$6:$AD$103,6,FALSE)</f>
        <v>#N/A</v>
      </c>
      <c r="AF235" s="67" t="e">
        <f>VLOOKUP($Q235,'[7]VAT 2023-24'!$R$6:$AD$103,7,FALSE)</f>
        <v>#N/A</v>
      </c>
      <c r="AG235" s="67" t="e">
        <f>VLOOKUP($Q235,'[7]VAT 2023-24'!$R$6:$AD$103,8,FALSE)</f>
        <v>#N/A</v>
      </c>
      <c r="AH235" s="67" t="e">
        <f>VLOOKUP($Q235,'[7]VAT 2023-24'!$R$6:$AD$103,9,FALSE)</f>
        <v>#N/A</v>
      </c>
      <c r="AI235" s="67" t="e">
        <f>VLOOKUP($Q235,'[7]VAT 2023-24'!$R$6:$AD$103,10,FALSE)</f>
        <v>#N/A</v>
      </c>
      <c r="AJ235" s="67" t="e">
        <f>VLOOKUP($Q235,'[7]VAT 2023-24'!$R$6:$AD$103,11,FALSE)</f>
        <v>#N/A</v>
      </c>
      <c r="AK235" s="67" t="e">
        <f>VLOOKUP($Q235,'[7]VAT 2023-24'!$R$6:$AD$103,12,FALSE)</f>
        <v>#N/A</v>
      </c>
      <c r="AL235" s="67" t="e">
        <f>VLOOKUP($Q235,'[7]VAT 2023-24'!$R$6:$AD$103,13,FALSE)</f>
        <v>#N/A</v>
      </c>
      <c r="AM235" s="45"/>
      <c r="AN235" s="65" t="s">
        <v>453</v>
      </c>
      <c r="AO235" s="43"/>
      <c r="AP235" s="1" t="e">
        <f>VLOOKUP(AN235,#REF!,5,FALSE)</f>
        <v>#REF!</v>
      </c>
      <c r="AQ235" s="1" t="e">
        <f>VLOOKUP(AO235,#REF!,5,FALSE)</f>
        <v>#REF!</v>
      </c>
      <c r="AR235" s="1"/>
      <c r="AS235" t="e">
        <f>VLOOKUP(Z235,'[8]List of Schools for 22.23'!$A$3:$J$62,10,FALSE)</f>
        <v>#N/A</v>
      </c>
    </row>
    <row r="236" spans="1:45" x14ac:dyDescent="0.25">
      <c r="A236" s="2">
        <v>503</v>
      </c>
      <c r="B236" s="13" t="s">
        <v>525</v>
      </c>
      <c r="C236" s="1" t="s">
        <v>455</v>
      </c>
      <c r="D236" s="1" t="s">
        <v>456</v>
      </c>
      <c r="E236" s="2">
        <v>503</v>
      </c>
      <c r="F236" t="e">
        <v>#N/A</v>
      </c>
      <c r="G236" t="e">
        <f>VLOOKUP(C236,'[1]Returns 2023'!$B$11:$AV$112,47,FALSE)</f>
        <v>#N/A</v>
      </c>
      <c r="K236" s="19" t="e">
        <v>#N/A</v>
      </c>
      <c r="L236" s="19" t="e">
        <f>VLOOKUP(C236,[2]Schools!$A$8:$AK$109,37,FALSE)</f>
        <v>#N/A</v>
      </c>
      <c r="N236" s="66" t="e">
        <v>#N/A</v>
      </c>
      <c r="O236" s="68" t="e">
        <v>#N/A</v>
      </c>
      <c r="P236" s="2" t="e">
        <f>VLOOKUP(A236,'[3]2023'!$A$6:$AN$112,40,FALSE)</f>
        <v>#N/A</v>
      </c>
      <c r="Q236" s="2">
        <v>503</v>
      </c>
      <c r="S236" s="1" t="str">
        <f>VLOOKUP(Q236,[4]Sheet1!$A$4:$C$238,3,FALSE)</f>
        <v>YES</v>
      </c>
      <c r="U236" s="1" t="str">
        <f>VLOOKUP(Q236,[5]Sheet1!$A$4:$C$237,3,FALSE)</f>
        <v>YES</v>
      </c>
      <c r="V236" s="7" t="s">
        <v>785</v>
      </c>
      <c r="W236" s="2" t="e">
        <v>#N/A</v>
      </c>
      <c r="X236" s="2" t="e">
        <f>VLOOKUP(V236,'[6]CFR HEADERS'!$B$8:$HS$108,226,FALSE)</f>
        <v>#N/A</v>
      </c>
      <c r="Z236" s="7" t="str">
        <f t="shared" si="5"/>
        <v>EE503</v>
      </c>
      <c r="AA236" s="67" t="e">
        <f>VLOOKUP($Q236,'[7]VAT 2023-24'!$R$6:$AD$103,2,FALSE)</f>
        <v>#N/A</v>
      </c>
      <c r="AB236" s="67" t="e">
        <f>VLOOKUP($Q236,'[7]VAT 2023-24'!$R$6:$AD$103,3,FALSE)</f>
        <v>#N/A</v>
      </c>
      <c r="AC236" s="67" t="e">
        <f>VLOOKUP($Q236,'[7]VAT 2023-24'!$R$6:$AD$103,4,FALSE)</f>
        <v>#N/A</v>
      </c>
      <c r="AD236" s="67" t="e">
        <f>VLOOKUP($Q236,'[7]VAT 2023-24'!$R$6:$AD$103,5,FALSE)</f>
        <v>#N/A</v>
      </c>
      <c r="AE236" s="67" t="e">
        <f>VLOOKUP($Q236,'[7]VAT 2023-24'!$R$6:$AD$103,6,FALSE)</f>
        <v>#N/A</v>
      </c>
      <c r="AF236" s="67" t="e">
        <f>VLOOKUP($Q236,'[7]VAT 2023-24'!$R$6:$AD$103,7,FALSE)</f>
        <v>#N/A</v>
      </c>
      <c r="AG236" s="67" t="e">
        <f>VLOOKUP($Q236,'[7]VAT 2023-24'!$R$6:$AD$103,8,FALSE)</f>
        <v>#N/A</v>
      </c>
      <c r="AH236" s="67" t="e">
        <f>VLOOKUP($Q236,'[7]VAT 2023-24'!$R$6:$AD$103,9,FALSE)</f>
        <v>#N/A</v>
      </c>
      <c r="AI236" s="67" t="e">
        <f>VLOOKUP($Q236,'[7]VAT 2023-24'!$R$6:$AD$103,10,FALSE)</f>
        <v>#N/A</v>
      </c>
      <c r="AJ236" s="67" t="e">
        <f>VLOOKUP($Q236,'[7]VAT 2023-24'!$R$6:$AD$103,11,FALSE)</f>
        <v>#N/A</v>
      </c>
      <c r="AK236" s="67" t="e">
        <f>VLOOKUP($Q236,'[7]VAT 2023-24'!$R$6:$AD$103,12,FALSE)</f>
        <v>#N/A</v>
      </c>
      <c r="AL236" s="67" t="e">
        <f>VLOOKUP($Q236,'[7]VAT 2023-24'!$R$6:$AD$103,13,FALSE)</f>
        <v>#N/A</v>
      </c>
      <c r="AM236" s="45"/>
      <c r="AN236" s="65" t="s">
        <v>455</v>
      </c>
      <c r="AO236" s="43"/>
      <c r="AP236" s="1" t="e">
        <f>VLOOKUP(AN236,#REF!,5,FALSE)</f>
        <v>#REF!</v>
      </c>
      <c r="AQ236" s="1" t="e">
        <f>VLOOKUP(AO236,#REF!,5,FALSE)</f>
        <v>#REF!</v>
      </c>
      <c r="AR236" s="1"/>
      <c r="AS236" t="e">
        <f>VLOOKUP(Z236,'[8]List of Schools for 22.23'!$A$3:$J$62,10,FALSE)</f>
        <v>#N/A</v>
      </c>
    </row>
    <row r="237" spans="1:45" x14ac:dyDescent="0.25">
      <c r="A237" s="2">
        <v>504</v>
      </c>
      <c r="B237" s="13" t="s">
        <v>525</v>
      </c>
      <c r="C237" s="1" t="s">
        <v>457</v>
      </c>
      <c r="D237" s="1" t="s">
        <v>458</v>
      </c>
      <c r="E237" s="2">
        <v>504</v>
      </c>
      <c r="F237" t="s">
        <v>837</v>
      </c>
      <c r="G237" t="str">
        <f>VLOOKUP(C237,'[1]Returns 2023'!$B$11:$AV$112,47,FALSE)</f>
        <v>Successful</v>
      </c>
      <c r="K237" s="19" t="s">
        <v>822</v>
      </c>
      <c r="L237" s="19" t="str">
        <f>VLOOKUP(C237,[2]Schools!$A$8:$AK$109,37,FALSE)</f>
        <v>Returned</v>
      </c>
      <c r="N237" s="66" t="s">
        <v>822</v>
      </c>
      <c r="O237" s="68" t="s">
        <v>822</v>
      </c>
      <c r="P237" s="2" t="str">
        <f>VLOOKUP(A237,'[3]2023'!$A$6:$AN$112,40,FALSE)</f>
        <v>Returned</v>
      </c>
      <c r="Q237" s="2">
        <v>504</v>
      </c>
      <c r="S237" s="1" t="str">
        <f>VLOOKUP(Q237,[4]Sheet1!$A$4:$C$238,3,FALSE)</f>
        <v>YES</v>
      </c>
      <c r="U237" s="1" t="str">
        <f>VLOOKUP(Q237,[5]Sheet1!$A$4:$C$237,3,FALSE)</f>
        <v>YES</v>
      </c>
      <c r="V237" s="7" t="s">
        <v>786</v>
      </c>
      <c r="W237" s="2" t="s">
        <v>839</v>
      </c>
      <c r="X237" s="2">
        <f>VLOOKUP(V237,'[6]CFR HEADERS'!$B$8:$HS$108,226,FALSE)</f>
        <v>0</v>
      </c>
      <c r="Z237" s="7" t="str">
        <f t="shared" si="5"/>
        <v>EE504</v>
      </c>
      <c r="AA237" s="67">
        <f>VLOOKUP($Q237,'[7]VAT 2023-24'!$R$6:$AD$103,2,FALSE)</f>
        <v>1</v>
      </c>
      <c r="AB237" s="67">
        <f>VLOOKUP($Q237,'[7]VAT 2023-24'!$R$6:$AD$103,3,FALSE)</f>
        <v>1</v>
      </c>
      <c r="AC237" s="67">
        <f>VLOOKUP($Q237,'[7]VAT 2023-24'!$R$6:$AD$103,4,FALSE)</f>
        <v>1</v>
      </c>
      <c r="AD237" s="67">
        <f>VLOOKUP($Q237,'[7]VAT 2023-24'!$R$6:$AD$103,5,FALSE)</f>
        <v>1</v>
      </c>
      <c r="AE237" s="67">
        <f>VLOOKUP($Q237,'[7]VAT 2023-24'!$R$6:$AD$103,6,FALSE)</f>
        <v>1</v>
      </c>
      <c r="AF237" s="67">
        <f>VLOOKUP($Q237,'[7]VAT 2023-24'!$R$6:$AD$103,7,FALSE)</f>
        <v>1</v>
      </c>
      <c r="AG237" s="67">
        <f>VLOOKUP($Q237,'[7]VAT 2023-24'!$R$6:$AD$103,8,FALSE)</f>
        <v>1</v>
      </c>
      <c r="AH237" s="67">
        <f>VLOOKUP($Q237,'[7]VAT 2023-24'!$R$6:$AD$103,9,FALSE)</f>
        <v>1</v>
      </c>
      <c r="AI237" s="67">
        <f>VLOOKUP($Q237,'[7]VAT 2023-24'!$R$6:$AD$103,10,FALSE)</f>
        <v>1</v>
      </c>
      <c r="AJ237" s="67">
        <f>VLOOKUP($Q237,'[7]VAT 2023-24'!$R$6:$AD$103,11,FALSE)</f>
        <v>1</v>
      </c>
      <c r="AK237" s="67" t="str">
        <f>VLOOKUP($Q237,'[7]VAT 2023-24'!$R$6:$AD$103,12,FALSE)</f>
        <v/>
      </c>
      <c r="AL237" s="67" t="str">
        <f>VLOOKUP($Q237,'[7]VAT 2023-24'!$R$6:$AD$103,13,FALSE)</f>
        <v/>
      </c>
      <c r="AM237" s="45"/>
      <c r="AN237" s="65" t="s">
        <v>457</v>
      </c>
      <c r="AO237" s="43"/>
      <c r="AP237" s="1" t="e">
        <f>VLOOKUP(AN237,#REF!,5,FALSE)</f>
        <v>#REF!</v>
      </c>
      <c r="AQ237" s="1" t="e">
        <f>VLOOKUP(AO237,#REF!,5,FALSE)</f>
        <v>#REF!</v>
      </c>
      <c r="AR237" s="1"/>
      <c r="AS237" t="e">
        <f>VLOOKUP(Z237,'[8]List of Schools for 22.23'!$A$3:$J$62,10,FALSE)</f>
        <v>#N/A</v>
      </c>
    </row>
    <row r="238" spans="1:45" x14ac:dyDescent="0.25">
      <c r="A238" s="2">
        <v>505</v>
      </c>
      <c r="B238" s="13" t="s">
        <v>525</v>
      </c>
      <c r="C238" s="1" t="s">
        <v>459</v>
      </c>
      <c r="D238" s="1" t="s">
        <v>460</v>
      </c>
      <c r="E238" s="2">
        <v>505</v>
      </c>
      <c r="F238" t="e">
        <v>#N/A</v>
      </c>
      <c r="G238" t="e">
        <f>VLOOKUP(C238,'[1]Returns 2023'!$B$11:$AV$112,47,FALSE)</f>
        <v>#N/A</v>
      </c>
      <c r="K238" s="19" t="e">
        <v>#N/A</v>
      </c>
      <c r="L238" s="19" t="e">
        <f>VLOOKUP(C238,[2]Schools!$A$8:$AK$109,37,FALSE)</f>
        <v>#N/A</v>
      </c>
      <c r="N238" s="66" t="e">
        <v>#N/A</v>
      </c>
      <c r="O238" s="68" t="e">
        <v>#N/A</v>
      </c>
      <c r="P238" s="2" t="e">
        <f>VLOOKUP(A238,'[3]2023'!$A$6:$AN$112,40,FALSE)</f>
        <v>#N/A</v>
      </c>
      <c r="Q238" s="2">
        <v>505</v>
      </c>
      <c r="S238" s="1" t="str">
        <f>VLOOKUP(Q238,[4]Sheet1!$A$4:$C$238,3,FALSE)</f>
        <v>YES</v>
      </c>
      <c r="U238" s="1" t="str">
        <f>VLOOKUP(Q238,[5]Sheet1!$A$4:$C$237,3,FALSE)</f>
        <v>YES</v>
      </c>
      <c r="V238" s="7" t="s">
        <v>787</v>
      </c>
      <c r="W238" s="2" t="e">
        <v>#N/A</v>
      </c>
      <c r="X238" s="2" t="e">
        <f>VLOOKUP(V238,'[6]CFR HEADERS'!$B$8:$HS$108,226,FALSE)</f>
        <v>#N/A</v>
      </c>
      <c r="Z238" s="7" t="str">
        <f t="shared" si="5"/>
        <v>EE505</v>
      </c>
      <c r="AA238" s="67" t="e">
        <f>VLOOKUP($Q238,'[7]VAT 2023-24'!$R$6:$AD$103,2,FALSE)</f>
        <v>#N/A</v>
      </c>
      <c r="AB238" s="67" t="e">
        <f>VLOOKUP($Q238,'[7]VAT 2023-24'!$R$6:$AD$103,3,FALSE)</f>
        <v>#N/A</v>
      </c>
      <c r="AC238" s="67" t="e">
        <f>VLOOKUP($Q238,'[7]VAT 2023-24'!$R$6:$AD$103,4,FALSE)</f>
        <v>#N/A</v>
      </c>
      <c r="AD238" s="67" t="e">
        <f>VLOOKUP($Q238,'[7]VAT 2023-24'!$R$6:$AD$103,5,FALSE)</f>
        <v>#N/A</v>
      </c>
      <c r="AE238" s="67" t="e">
        <f>VLOOKUP($Q238,'[7]VAT 2023-24'!$R$6:$AD$103,6,FALSE)</f>
        <v>#N/A</v>
      </c>
      <c r="AF238" s="67" t="e">
        <f>VLOOKUP($Q238,'[7]VAT 2023-24'!$R$6:$AD$103,7,FALSE)</f>
        <v>#N/A</v>
      </c>
      <c r="AG238" s="67" t="e">
        <f>VLOOKUP($Q238,'[7]VAT 2023-24'!$R$6:$AD$103,8,FALSE)</f>
        <v>#N/A</v>
      </c>
      <c r="AH238" s="67" t="e">
        <f>VLOOKUP($Q238,'[7]VAT 2023-24'!$R$6:$AD$103,9,FALSE)</f>
        <v>#N/A</v>
      </c>
      <c r="AI238" s="67" t="e">
        <f>VLOOKUP($Q238,'[7]VAT 2023-24'!$R$6:$AD$103,10,FALSE)</f>
        <v>#N/A</v>
      </c>
      <c r="AJ238" s="67" t="e">
        <f>VLOOKUP($Q238,'[7]VAT 2023-24'!$R$6:$AD$103,11,FALSE)</f>
        <v>#N/A</v>
      </c>
      <c r="AK238" s="67" t="e">
        <f>VLOOKUP($Q238,'[7]VAT 2023-24'!$R$6:$AD$103,12,FALSE)</f>
        <v>#N/A</v>
      </c>
      <c r="AL238" s="67" t="e">
        <f>VLOOKUP($Q238,'[7]VAT 2023-24'!$R$6:$AD$103,13,FALSE)</f>
        <v>#N/A</v>
      </c>
      <c r="AM238" s="45"/>
      <c r="AN238" s="65" t="s">
        <v>459</v>
      </c>
      <c r="AO238" s="43"/>
      <c r="AP238" s="1" t="e">
        <f>VLOOKUP(AN238,#REF!,5,FALSE)</f>
        <v>#REF!</v>
      </c>
      <c r="AQ238" s="1" t="e">
        <f>VLOOKUP(AO238,#REF!,5,FALSE)</f>
        <v>#REF!</v>
      </c>
      <c r="AR238" s="1"/>
      <c r="AS238" t="e">
        <f>VLOOKUP(Z238,'[8]List of Schools for 22.23'!$A$3:$J$62,10,FALSE)</f>
        <v>#N/A</v>
      </c>
    </row>
    <row r="239" spans="1:45" x14ac:dyDescent="0.25">
      <c r="A239" s="2">
        <v>506</v>
      </c>
      <c r="B239" s="13" t="s">
        <v>525</v>
      </c>
      <c r="C239" s="1" t="s">
        <v>461</v>
      </c>
      <c r="D239" s="1" t="s">
        <v>462</v>
      </c>
      <c r="E239" s="2">
        <v>506</v>
      </c>
      <c r="F239" t="e">
        <v>#N/A</v>
      </c>
      <c r="G239" t="e">
        <f>VLOOKUP(C239,'[1]Returns 2023'!$B$11:$AV$112,47,FALSE)</f>
        <v>#N/A</v>
      </c>
      <c r="K239" s="19" t="e">
        <v>#N/A</v>
      </c>
      <c r="L239" s="19" t="e">
        <f>VLOOKUP(C239,[2]Schools!$A$8:$AK$109,37,FALSE)</f>
        <v>#N/A</v>
      </c>
      <c r="N239" s="66" t="e">
        <v>#N/A</v>
      </c>
      <c r="O239" s="68" t="e">
        <v>#N/A</v>
      </c>
      <c r="P239" s="2" t="e">
        <f>VLOOKUP(A239,'[3]2023'!$A$6:$AN$112,40,FALSE)</f>
        <v>#N/A</v>
      </c>
      <c r="Q239" s="2">
        <v>506</v>
      </c>
      <c r="S239" s="1" t="str">
        <f>VLOOKUP(Q239,[4]Sheet1!$A$4:$C$238,3,FALSE)</f>
        <v>YES</v>
      </c>
      <c r="U239" s="1" t="str">
        <f>VLOOKUP(Q239,[5]Sheet1!$A$4:$C$237,3,FALSE)</f>
        <v>YES</v>
      </c>
      <c r="V239" s="7" t="s">
        <v>788</v>
      </c>
      <c r="W239" s="2" t="e">
        <v>#N/A</v>
      </c>
      <c r="X239" s="2" t="e">
        <f>VLOOKUP(V239,'[6]CFR HEADERS'!$B$8:$HS$108,226,FALSE)</f>
        <v>#N/A</v>
      </c>
      <c r="Z239" s="7" t="str">
        <f t="shared" si="5"/>
        <v>EE506</v>
      </c>
      <c r="AA239" s="67" t="e">
        <f>VLOOKUP($Q239,'[7]VAT 2023-24'!$R$6:$AD$103,2,FALSE)</f>
        <v>#N/A</v>
      </c>
      <c r="AB239" s="67" t="e">
        <f>VLOOKUP($Q239,'[7]VAT 2023-24'!$R$6:$AD$103,3,FALSE)</f>
        <v>#N/A</v>
      </c>
      <c r="AC239" s="67" t="e">
        <f>VLOOKUP($Q239,'[7]VAT 2023-24'!$R$6:$AD$103,4,FALSE)</f>
        <v>#N/A</v>
      </c>
      <c r="AD239" s="67" t="e">
        <f>VLOOKUP($Q239,'[7]VAT 2023-24'!$R$6:$AD$103,5,FALSE)</f>
        <v>#N/A</v>
      </c>
      <c r="AE239" s="67" t="e">
        <f>VLOOKUP($Q239,'[7]VAT 2023-24'!$R$6:$AD$103,6,FALSE)</f>
        <v>#N/A</v>
      </c>
      <c r="AF239" s="67" t="e">
        <f>VLOOKUP($Q239,'[7]VAT 2023-24'!$R$6:$AD$103,7,FALSE)</f>
        <v>#N/A</v>
      </c>
      <c r="AG239" s="67" t="e">
        <f>VLOOKUP($Q239,'[7]VAT 2023-24'!$R$6:$AD$103,8,FALSE)</f>
        <v>#N/A</v>
      </c>
      <c r="AH239" s="67" t="e">
        <f>VLOOKUP($Q239,'[7]VAT 2023-24'!$R$6:$AD$103,9,FALSE)</f>
        <v>#N/A</v>
      </c>
      <c r="AI239" s="67" t="e">
        <f>VLOOKUP($Q239,'[7]VAT 2023-24'!$R$6:$AD$103,10,FALSE)</f>
        <v>#N/A</v>
      </c>
      <c r="AJ239" s="67" t="e">
        <f>VLOOKUP($Q239,'[7]VAT 2023-24'!$R$6:$AD$103,11,FALSE)</f>
        <v>#N/A</v>
      </c>
      <c r="AK239" s="67" t="e">
        <f>VLOOKUP($Q239,'[7]VAT 2023-24'!$R$6:$AD$103,12,FALSE)</f>
        <v>#N/A</v>
      </c>
      <c r="AL239" s="67" t="e">
        <f>VLOOKUP($Q239,'[7]VAT 2023-24'!$R$6:$AD$103,13,FALSE)</f>
        <v>#N/A</v>
      </c>
      <c r="AM239" s="45"/>
      <c r="AN239" s="65" t="s">
        <v>461</v>
      </c>
      <c r="AO239" s="43"/>
      <c r="AP239" s="1" t="e">
        <f>VLOOKUP(AN239,#REF!,5,FALSE)</f>
        <v>#REF!</v>
      </c>
      <c r="AQ239" s="1" t="e">
        <f>VLOOKUP(AO239,#REF!,5,FALSE)</f>
        <v>#REF!</v>
      </c>
      <c r="AR239" s="1"/>
      <c r="AS239" t="e">
        <f>VLOOKUP(Z239,'[8]List of Schools for 22.23'!$A$3:$J$62,10,FALSE)</f>
        <v>#N/A</v>
      </c>
    </row>
    <row r="240" spans="1:45" x14ac:dyDescent="0.25">
      <c r="A240" s="2">
        <v>507</v>
      </c>
      <c r="B240" s="13" t="s">
        <v>525</v>
      </c>
      <c r="C240" s="1" t="s">
        <v>463</v>
      </c>
      <c r="D240" s="1" t="s">
        <v>464</v>
      </c>
      <c r="E240" s="2">
        <v>507</v>
      </c>
      <c r="F240" t="s">
        <v>837</v>
      </c>
      <c r="G240" t="str">
        <f>VLOOKUP(C240,'[1]Returns 2023'!$B$11:$AV$112,47,FALSE)</f>
        <v>Successful</v>
      </c>
      <c r="K240" s="19" t="s">
        <v>822</v>
      </c>
      <c r="L240" s="19" t="str">
        <f>VLOOKUP(C240,[2]Schools!$A$8:$AK$109,37,FALSE)</f>
        <v>Returned</v>
      </c>
      <c r="N240" s="66" t="s">
        <v>822</v>
      </c>
      <c r="O240" s="68" t="s">
        <v>822</v>
      </c>
      <c r="P240" s="2" t="str">
        <f>VLOOKUP(A240,'[3]2023'!$A$6:$AN$112,40,FALSE)</f>
        <v>Returned</v>
      </c>
      <c r="Q240" s="2">
        <v>507</v>
      </c>
      <c r="S240" s="1" t="str">
        <f>VLOOKUP(Q240,[4]Sheet1!$A$4:$C$238,3,FALSE)</f>
        <v>YES</v>
      </c>
      <c r="U240" s="1" t="str">
        <f>VLOOKUP(Q240,[5]Sheet1!$A$4:$C$237,3,FALSE)</f>
        <v>YES</v>
      </c>
      <c r="V240" s="7" t="s">
        <v>789</v>
      </c>
      <c r="W240" s="2" t="s">
        <v>839</v>
      </c>
      <c r="X240" s="2">
        <f>VLOOKUP(V240,'[6]CFR HEADERS'!$B$8:$HS$108,226,FALSE)</f>
        <v>0</v>
      </c>
      <c r="Z240" s="7" t="str">
        <f t="shared" si="5"/>
        <v>EE507</v>
      </c>
      <c r="AA240" s="67">
        <f>VLOOKUP($Q240,'[7]VAT 2023-24'!$R$6:$AD$103,2,FALSE)</f>
        <v>1</v>
      </c>
      <c r="AB240" s="67">
        <f>VLOOKUP($Q240,'[7]VAT 2023-24'!$R$6:$AD$103,3,FALSE)</f>
        <v>1</v>
      </c>
      <c r="AC240" s="67">
        <f>VLOOKUP($Q240,'[7]VAT 2023-24'!$R$6:$AD$103,4,FALSE)</f>
        <v>1</v>
      </c>
      <c r="AD240" s="67">
        <f>VLOOKUP($Q240,'[7]VAT 2023-24'!$R$6:$AD$103,5,FALSE)</f>
        <v>1</v>
      </c>
      <c r="AE240" s="67">
        <f>VLOOKUP($Q240,'[7]VAT 2023-24'!$R$6:$AD$103,6,FALSE)</f>
        <v>1</v>
      </c>
      <c r="AF240" s="67">
        <f>VLOOKUP($Q240,'[7]VAT 2023-24'!$R$6:$AD$103,7,FALSE)</f>
        <v>1</v>
      </c>
      <c r="AG240" s="67">
        <f>VLOOKUP($Q240,'[7]VAT 2023-24'!$R$6:$AD$103,8,FALSE)</f>
        <v>1</v>
      </c>
      <c r="AH240" s="67">
        <f>VLOOKUP($Q240,'[7]VAT 2023-24'!$R$6:$AD$103,9,FALSE)</f>
        <v>1</v>
      </c>
      <c r="AI240" s="67">
        <f>VLOOKUP($Q240,'[7]VAT 2023-24'!$R$6:$AD$103,10,FALSE)</f>
        <v>1</v>
      </c>
      <c r="AJ240" s="67">
        <f>VLOOKUP($Q240,'[7]VAT 2023-24'!$R$6:$AD$103,11,FALSE)</f>
        <v>1</v>
      </c>
      <c r="AK240" s="67" t="str">
        <f>VLOOKUP($Q240,'[7]VAT 2023-24'!$R$6:$AD$103,12,FALSE)</f>
        <v/>
      </c>
      <c r="AL240" s="67" t="str">
        <f>VLOOKUP($Q240,'[7]VAT 2023-24'!$R$6:$AD$103,13,FALSE)</f>
        <v/>
      </c>
      <c r="AM240" s="45"/>
      <c r="AN240" s="65" t="s">
        <v>463</v>
      </c>
      <c r="AO240" s="43"/>
      <c r="AP240" s="1" t="e">
        <f>VLOOKUP(AN240,#REF!,5,FALSE)</f>
        <v>#REF!</v>
      </c>
      <c r="AQ240" s="1" t="e">
        <f>VLOOKUP(AO240,#REF!,5,FALSE)</f>
        <v>#REF!</v>
      </c>
      <c r="AR240" s="1"/>
      <c r="AS240" t="e">
        <f>VLOOKUP(Z240,'[8]List of Schools for 22.23'!$A$3:$J$62,10,FALSE)</f>
        <v>#N/A</v>
      </c>
    </row>
    <row r="241" spans="1:45" x14ac:dyDescent="0.25">
      <c r="A241" s="2">
        <v>508</v>
      </c>
      <c r="B241" s="13" t="s">
        <v>525</v>
      </c>
      <c r="C241" s="1" t="s">
        <v>465</v>
      </c>
      <c r="D241" s="1" t="s">
        <v>466</v>
      </c>
      <c r="E241" s="2">
        <v>508</v>
      </c>
      <c r="F241" t="s">
        <v>837</v>
      </c>
      <c r="G241" t="str">
        <f>VLOOKUP(C241,'[1]Returns 2023'!$B$11:$AV$112,47,FALSE)</f>
        <v>Successful</v>
      </c>
      <c r="K241" s="19" t="s">
        <v>822</v>
      </c>
      <c r="L241" s="19" t="str">
        <f>VLOOKUP(C241,[2]Schools!$A$8:$AK$109,37,FALSE)</f>
        <v>Returned</v>
      </c>
      <c r="N241" s="66" t="s">
        <v>822</v>
      </c>
      <c r="O241" s="68" t="s">
        <v>822</v>
      </c>
      <c r="P241" s="2" t="str">
        <f>VLOOKUP(A241,'[3]2023'!$A$6:$AN$112,40,FALSE)</f>
        <v>Returned</v>
      </c>
      <c r="Q241" s="2">
        <v>508</v>
      </c>
      <c r="S241" s="1" t="str">
        <f>VLOOKUP(Q241,[4]Sheet1!$A$4:$C$238,3,FALSE)</f>
        <v>YES</v>
      </c>
      <c r="U241" s="1">
        <f>VLOOKUP(Q241,[5]Sheet1!$A$4:$C$237,3,FALSE)</f>
        <v>0</v>
      </c>
      <c r="V241" s="7" t="s">
        <v>790</v>
      </c>
      <c r="W241" s="2" t="s">
        <v>839</v>
      </c>
      <c r="X241" s="2">
        <f>VLOOKUP(V241,'[6]CFR HEADERS'!$B$8:$HS$108,226,FALSE)</f>
        <v>0</v>
      </c>
      <c r="Z241" s="7" t="str">
        <f t="shared" si="5"/>
        <v>EE508</v>
      </c>
      <c r="AA241" s="67">
        <f>VLOOKUP($Q241,'[7]VAT 2023-24'!$R$6:$AD$103,2,FALSE)</f>
        <v>1</v>
      </c>
      <c r="AB241" s="67">
        <f>VLOOKUP($Q241,'[7]VAT 2023-24'!$R$6:$AD$103,3,FALSE)</f>
        <v>1</v>
      </c>
      <c r="AC241" s="67">
        <f>VLOOKUP($Q241,'[7]VAT 2023-24'!$R$6:$AD$103,4,FALSE)</f>
        <v>1</v>
      </c>
      <c r="AD241" s="67">
        <f>VLOOKUP($Q241,'[7]VAT 2023-24'!$R$6:$AD$103,5,FALSE)</f>
        <v>1</v>
      </c>
      <c r="AE241" s="67">
        <f>VLOOKUP($Q241,'[7]VAT 2023-24'!$R$6:$AD$103,6,FALSE)</f>
        <v>1</v>
      </c>
      <c r="AF241" s="67">
        <f>VLOOKUP($Q241,'[7]VAT 2023-24'!$R$6:$AD$103,7,FALSE)</f>
        <v>1</v>
      </c>
      <c r="AG241" s="67">
        <f>VLOOKUP($Q241,'[7]VAT 2023-24'!$R$6:$AD$103,8,FALSE)</f>
        <v>1</v>
      </c>
      <c r="AH241" s="67">
        <f>VLOOKUP($Q241,'[7]VAT 2023-24'!$R$6:$AD$103,9,FALSE)</f>
        <v>1</v>
      </c>
      <c r="AI241" s="67">
        <f>VLOOKUP($Q241,'[7]VAT 2023-24'!$R$6:$AD$103,10,FALSE)</f>
        <v>1</v>
      </c>
      <c r="AJ241" s="67" t="str">
        <f>VLOOKUP($Q241,'[7]VAT 2023-24'!$R$6:$AD$103,11,FALSE)</f>
        <v/>
      </c>
      <c r="AK241" s="67" t="str">
        <f>VLOOKUP($Q241,'[7]VAT 2023-24'!$R$6:$AD$103,12,FALSE)</f>
        <v/>
      </c>
      <c r="AL241" s="67" t="str">
        <f>VLOOKUP($Q241,'[7]VAT 2023-24'!$R$6:$AD$103,13,FALSE)</f>
        <v/>
      </c>
      <c r="AM241" s="45"/>
      <c r="AN241" s="65" t="s">
        <v>465</v>
      </c>
      <c r="AO241" s="43"/>
      <c r="AP241" s="1" t="e">
        <f>VLOOKUP(AN241,#REF!,5,FALSE)</f>
        <v>#REF!</v>
      </c>
      <c r="AQ241" s="1" t="e">
        <f>VLOOKUP(AO241,#REF!,5,FALSE)</f>
        <v>#REF!</v>
      </c>
      <c r="AR241" s="1"/>
      <c r="AS241" t="str">
        <f>VLOOKUP(Z241,'[8]List of Schools for 22.23'!$A$3:$J$62,10,FALSE)</f>
        <v>YES</v>
      </c>
    </row>
    <row r="242" spans="1:45" x14ac:dyDescent="0.25">
      <c r="A242" s="2">
        <v>509</v>
      </c>
      <c r="B242" s="13" t="s">
        <v>525</v>
      </c>
      <c r="C242" s="1" t="s">
        <v>467</v>
      </c>
      <c r="D242" s="1" t="s">
        <v>468</v>
      </c>
      <c r="E242" s="2">
        <v>509</v>
      </c>
      <c r="F242" t="s">
        <v>837</v>
      </c>
      <c r="G242" t="str">
        <f>VLOOKUP(C242,'[1]Returns 2023'!$B$11:$AV$112,47,FALSE)</f>
        <v>Successful</v>
      </c>
      <c r="K242" s="19" t="s">
        <v>822</v>
      </c>
      <c r="L242" s="19" t="str">
        <f>VLOOKUP(C242,[2]Schools!$A$8:$AK$109,37,FALSE)</f>
        <v>Returned</v>
      </c>
      <c r="N242" s="66" t="s">
        <v>822</v>
      </c>
      <c r="O242" s="68" t="s">
        <v>822</v>
      </c>
      <c r="P242" s="2" t="str">
        <f>VLOOKUP(A242,'[3]2023'!$A$6:$AN$112,40,FALSE)</f>
        <v>Returned</v>
      </c>
      <c r="Q242" s="2">
        <v>509</v>
      </c>
      <c r="S242" s="1" t="str">
        <f>VLOOKUP(Q242,[4]Sheet1!$A$4:$C$238,3,FALSE)</f>
        <v>NO</v>
      </c>
      <c r="U242" s="1">
        <f>VLOOKUP(Q242,[5]Sheet1!$A$4:$C$237,3,FALSE)</f>
        <v>0</v>
      </c>
      <c r="V242" s="7" t="s">
        <v>791</v>
      </c>
      <c r="W242" s="2" t="e">
        <v>#N/A</v>
      </c>
      <c r="X242" s="2" t="e">
        <f>VLOOKUP(V242,'[6]CFR HEADERS'!$B$8:$HS$108,226,FALSE)</f>
        <v>#N/A</v>
      </c>
      <c r="Z242" s="7" t="str">
        <f t="shared" si="5"/>
        <v>EE509</v>
      </c>
      <c r="AA242" s="67" t="e">
        <f>VLOOKUP($Q242,'[7]VAT 2023-24'!$R$6:$AD$103,2,FALSE)</f>
        <v>#N/A</v>
      </c>
      <c r="AB242" s="67" t="e">
        <f>VLOOKUP($Q242,'[7]VAT 2023-24'!$R$6:$AD$103,3,FALSE)</f>
        <v>#N/A</v>
      </c>
      <c r="AC242" s="67" t="e">
        <f>VLOOKUP($Q242,'[7]VAT 2023-24'!$R$6:$AD$103,4,FALSE)</f>
        <v>#N/A</v>
      </c>
      <c r="AD242" s="67" t="e">
        <f>VLOOKUP($Q242,'[7]VAT 2023-24'!$R$6:$AD$103,5,FALSE)</f>
        <v>#N/A</v>
      </c>
      <c r="AE242" s="67" t="e">
        <f>VLOOKUP($Q242,'[7]VAT 2023-24'!$R$6:$AD$103,6,FALSE)</f>
        <v>#N/A</v>
      </c>
      <c r="AF242" s="67" t="e">
        <f>VLOOKUP($Q242,'[7]VAT 2023-24'!$R$6:$AD$103,7,FALSE)</f>
        <v>#N/A</v>
      </c>
      <c r="AG242" s="67" t="e">
        <f>VLOOKUP($Q242,'[7]VAT 2023-24'!$R$6:$AD$103,8,FALSE)</f>
        <v>#N/A</v>
      </c>
      <c r="AH242" s="67" t="e">
        <f>VLOOKUP($Q242,'[7]VAT 2023-24'!$R$6:$AD$103,9,FALSE)</f>
        <v>#N/A</v>
      </c>
      <c r="AI242" s="67" t="e">
        <f>VLOOKUP($Q242,'[7]VAT 2023-24'!$R$6:$AD$103,10,FALSE)</f>
        <v>#N/A</v>
      </c>
      <c r="AJ242" s="67" t="e">
        <f>VLOOKUP($Q242,'[7]VAT 2023-24'!$R$6:$AD$103,11,FALSE)</f>
        <v>#N/A</v>
      </c>
      <c r="AK242" s="67" t="e">
        <f>VLOOKUP($Q242,'[7]VAT 2023-24'!$R$6:$AD$103,12,FALSE)</f>
        <v>#N/A</v>
      </c>
      <c r="AL242" s="67" t="e">
        <f>VLOOKUP($Q242,'[7]VAT 2023-24'!$R$6:$AD$103,13,FALSE)</f>
        <v>#N/A</v>
      </c>
      <c r="AM242" s="45"/>
      <c r="AN242" s="65" t="s">
        <v>467</v>
      </c>
      <c r="AO242" s="43"/>
      <c r="AP242" s="1" t="e">
        <f>VLOOKUP(AN242,#REF!,5,FALSE)</f>
        <v>#REF!</v>
      </c>
      <c r="AQ242" s="1" t="e">
        <f>VLOOKUP(AO242,#REF!,5,FALSE)</f>
        <v>#REF!</v>
      </c>
      <c r="AR242" s="1"/>
      <c r="AS242" t="e">
        <f>VLOOKUP(Z242,'[8]List of Schools for 22.23'!$A$3:$J$62,10,FALSE)</f>
        <v>#N/A</v>
      </c>
    </row>
    <row r="243" spans="1:45" x14ac:dyDescent="0.25">
      <c r="A243" s="2">
        <v>511</v>
      </c>
      <c r="B243" s="13" t="s">
        <v>525</v>
      </c>
      <c r="C243" s="1" t="s">
        <v>469</v>
      </c>
      <c r="D243" s="1" t="s">
        <v>470</v>
      </c>
      <c r="E243" s="2">
        <v>511</v>
      </c>
      <c r="F243" t="e">
        <v>#N/A</v>
      </c>
      <c r="G243" t="e">
        <f>VLOOKUP(C243,'[1]Returns 2023'!$B$11:$AV$112,47,FALSE)</f>
        <v>#N/A</v>
      </c>
      <c r="K243" s="19" t="e">
        <v>#N/A</v>
      </c>
      <c r="L243" s="19" t="e">
        <f>VLOOKUP(C243,[2]Schools!$A$8:$AK$109,37,FALSE)</f>
        <v>#N/A</v>
      </c>
      <c r="N243" s="66" t="e">
        <v>#N/A</v>
      </c>
      <c r="O243" s="68" t="e">
        <v>#N/A</v>
      </c>
      <c r="P243" s="2" t="e">
        <f>VLOOKUP(A243,'[3]2023'!$A$6:$AN$112,40,FALSE)</f>
        <v>#N/A</v>
      </c>
      <c r="Q243" s="2">
        <v>511</v>
      </c>
      <c r="S243" s="1" t="e">
        <f>VLOOKUP(Q243,[4]Sheet1!$A$4:$C$238,3,FALSE)</f>
        <v>#N/A</v>
      </c>
      <c r="U243" s="1" t="e">
        <f>VLOOKUP(Q243,[5]Sheet1!$A$4:$C$237,3,FALSE)</f>
        <v>#N/A</v>
      </c>
      <c r="V243" s="7" t="s">
        <v>792</v>
      </c>
      <c r="W243" s="2" t="e">
        <v>#N/A</v>
      </c>
      <c r="X243" s="2" t="e">
        <f>VLOOKUP(V243,'[6]CFR HEADERS'!$B$8:$HS$108,226,FALSE)</f>
        <v>#N/A</v>
      </c>
      <c r="Z243" s="7" t="str">
        <f t="shared" si="5"/>
        <v>EE511</v>
      </c>
      <c r="AA243" s="67" t="e">
        <f>VLOOKUP($Q243,'[7]VAT 2023-24'!$R$6:$AD$103,2,FALSE)</f>
        <v>#N/A</v>
      </c>
      <c r="AB243" s="67" t="e">
        <f>VLOOKUP($Q243,'[7]VAT 2023-24'!$R$6:$AD$103,3,FALSE)</f>
        <v>#N/A</v>
      </c>
      <c r="AC243" s="67" t="e">
        <f>VLOOKUP($Q243,'[7]VAT 2023-24'!$R$6:$AD$103,4,FALSE)</f>
        <v>#N/A</v>
      </c>
      <c r="AD243" s="67" t="e">
        <f>VLOOKUP($Q243,'[7]VAT 2023-24'!$R$6:$AD$103,5,FALSE)</f>
        <v>#N/A</v>
      </c>
      <c r="AE243" s="67" t="e">
        <f>VLOOKUP($Q243,'[7]VAT 2023-24'!$R$6:$AD$103,6,FALSE)</f>
        <v>#N/A</v>
      </c>
      <c r="AF243" s="67" t="e">
        <f>VLOOKUP($Q243,'[7]VAT 2023-24'!$R$6:$AD$103,7,FALSE)</f>
        <v>#N/A</v>
      </c>
      <c r="AG243" s="67" t="e">
        <f>VLOOKUP($Q243,'[7]VAT 2023-24'!$R$6:$AD$103,8,FALSE)</f>
        <v>#N/A</v>
      </c>
      <c r="AH243" s="67" t="e">
        <f>VLOOKUP($Q243,'[7]VAT 2023-24'!$R$6:$AD$103,9,FALSE)</f>
        <v>#N/A</v>
      </c>
      <c r="AI243" s="67" t="e">
        <f>VLOOKUP($Q243,'[7]VAT 2023-24'!$R$6:$AD$103,10,FALSE)</f>
        <v>#N/A</v>
      </c>
      <c r="AJ243" s="67" t="e">
        <f>VLOOKUP($Q243,'[7]VAT 2023-24'!$R$6:$AD$103,11,FALSE)</f>
        <v>#N/A</v>
      </c>
      <c r="AK243" s="67" t="e">
        <f>VLOOKUP($Q243,'[7]VAT 2023-24'!$R$6:$AD$103,12,FALSE)</f>
        <v>#N/A</v>
      </c>
      <c r="AL243" s="67" t="e">
        <f>VLOOKUP($Q243,'[7]VAT 2023-24'!$R$6:$AD$103,13,FALSE)</f>
        <v>#N/A</v>
      </c>
      <c r="AM243" s="45"/>
      <c r="AN243" s="65" t="s">
        <v>469</v>
      </c>
      <c r="AO243" s="43"/>
      <c r="AP243" s="1" t="e">
        <f>VLOOKUP(AN243,#REF!,5,FALSE)</f>
        <v>#REF!</v>
      </c>
      <c r="AQ243" s="1" t="e">
        <f>VLOOKUP(AO243,#REF!,5,FALSE)</f>
        <v>#REF!</v>
      </c>
      <c r="AR243" s="1"/>
      <c r="AS243" t="e">
        <f>VLOOKUP(Z243,'[8]List of Schools for 22.23'!$A$3:$J$62,10,FALSE)</f>
        <v>#N/A</v>
      </c>
    </row>
    <row r="244" spans="1:45" x14ac:dyDescent="0.25">
      <c r="A244" s="2">
        <v>512</v>
      </c>
      <c r="B244" s="13" t="s">
        <v>525</v>
      </c>
      <c r="C244" s="1" t="s">
        <v>471</v>
      </c>
      <c r="D244" s="1" t="s">
        <v>472</v>
      </c>
      <c r="E244" s="2">
        <v>512</v>
      </c>
      <c r="F244" t="e">
        <v>#N/A</v>
      </c>
      <c r="G244" t="e">
        <f>VLOOKUP(C244,'[1]Returns 2023'!$B$11:$AV$112,47,FALSE)</f>
        <v>#N/A</v>
      </c>
      <c r="K244" s="19" t="e">
        <v>#N/A</v>
      </c>
      <c r="L244" s="19" t="e">
        <f>VLOOKUP(C244,[2]Schools!$A$8:$AK$109,37,FALSE)</f>
        <v>#N/A</v>
      </c>
      <c r="N244" s="66" t="e">
        <v>#N/A</v>
      </c>
      <c r="O244" s="68" t="e">
        <v>#N/A</v>
      </c>
      <c r="P244" s="2" t="e">
        <f>VLOOKUP(A244,'[3]2023'!$A$6:$AN$112,40,FALSE)</f>
        <v>#N/A</v>
      </c>
      <c r="Q244" s="2">
        <v>512</v>
      </c>
      <c r="S244" s="1" t="str">
        <f>VLOOKUP(Q244,[4]Sheet1!$A$4:$C$238,3,FALSE)</f>
        <v>YES</v>
      </c>
      <c r="U244" s="1">
        <f>VLOOKUP(Q244,[5]Sheet1!$A$4:$C$237,3,FALSE)</f>
        <v>0</v>
      </c>
      <c r="V244" s="7" t="s">
        <v>793</v>
      </c>
      <c r="W244" s="2" t="e">
        <v>#N/A</v>
      </c>
      <c r="X244" s="2" t="e">
        <f>VLOOKUP(V244,'[6]CFR HEADERS'!$B$8:$HS$108,226,FALSE)</f>
        <v>#N/A</v>
      </c>
      <c r="Z244" s="7" t="str">
        <f t="shared" si="5"/>
        <v>EE512</v>
      </c>
      <c r="AA244" s="67" t="e">
        <f>VLOOKUP($Q244,'[7]VAT 2023-24'!$R$6:$AD$103,2,FALSE)</f>
        <v>#N/A</v>
      </c>
      <c r="AB244" s="67" t="e">
        <f>VLOOKUP($Q244,'[7]VAT 2023-24'!$R$6:$AD$103,3,FALSE)</f>
        <v>#N/A</v>
      </c>
      <c r="AC244" s="67" t="e">
        <f>VLOOKUP($Q244,'[7]VAT 2023-24'!$R$6:$AD$103,4,FALSE)</f>
        <v>#N/A</v>
      </c>
      <c r="AD244" s="67" t="e">
        <f>VLOOKUP($Q244,'[7]VAT 2023-24'!$R$6:$AD$103,5,FALSE)</f>
        <v>#N/A</v>
      </c>
      <c r="AE244" s="67" t="e">
        <f>VLOOKUP($Q244,'[7]VAT 2023-24'!$R$6:$AD$103,6,FALSE)</f>
        <v>#N/A</v>
      </c>
      <c r="AF244" s="67" t="e">
        <f>VLOOKUP($Q244,'[7]VAT 2023-24'!$R$6:$AD$103,7,FALSE)</f>
        <v>#N/A</v>
      </c>
      <c r="AG244" s="67" t="e">
        <f>VLOOKUP($Q244,'[7]VAT 2023-24'!$R$6:$AD$103,8,FALSE)</f>
        <v>#N/A</v>
      </c>
      <c r="AH244" s="67" t="e">
        <f>VLOOKUP($Q244,'[7]VAT 2023-24'!$R$6:$AD$103,9,FALSE)</f>
        <v>#N/A</v>
      </c>
      <c r="AI244" s="67" t="e">
        <f>VLOOKUP($Q244,'[7]VAT 2023-24'!$R$6:$AD$103,10,FALSE)</f>
        <v>#N/A</v>
      </c>
      <c r="AJ244" s="67" t="e">
        <f>VLOOKUP($Q244,'[7]VAT 2023-24'!$R$6:$AD$103,11,FALSE)</f>
        <v>#N/A</v>
      </c>
      <c r="AK244" s="67" t="e">
        <f>VLOOKUP($Q244,'[7]VAT 2023-24'!$R$6:$AD$103,12,FALSE)</f>
        <v>#N/A</v>
      </c>
      <c r="AL244" s="67" t="e">
        <f>VLOOKUP($Q244,'[7]VAT 2023-24'!$R$6:$AD$103,13,FALSE)</f>
        <v>#N/A</v>
      </c>
      <c r="AM244" s="45"/>
      <c r="AN244" s="65" t="s">
        <v>471</v>
      </c>
      <c r="AO244" s="43"/>
      <c r="AP244" s="1" t="e">
        <f>VLOOKUP(AN244,#REF!,5,FALSE)</f>
        <v>#REF!</v>
      </c>
      <c r="AQ244" s="1" t="e">
        <f>VLOOKUP(AO244,#REF!,5,FALSE)</f>
        <v>#REF!</v>
      </c>
      <c r="AR244" s="1"/>
      <c r="AS244" t="e">
        <f>VLOOKUP(Z244,'[8]List of Schools for 22.23'!$A$3:$J$62,10,FALSE)</f>
        <v>#N/A</v>
      </c>
    </row>
    <row r="245" spans="1:45" x14ac:dyDescent="0.25">
      <c r="A245" s="2">
        <v>513</v>
      </c>
      <c r="B245" s="13" t="s">
        <v>525</v>
      </c>
      <c r="C245" s="1" t="s">
        <v>473</v>
      </c>
      <c r="D245" s="1" t="s">
        <v>474</v>
      </c>
      <c r="E245" s="2">
        <v>513</v>
      </c>
      <c r="F245" t="s">
        <v>837</v>
      </c>
      <c r="G245" t="str">
        <f>VLOOKUP(C245,'[1]Returns 2023'!$B$11:$AV$112,47,FALSE)</f>
        <v>Successful</v>
      </c>
      <c r="K245" s="19">
        <v>0</v>
      </c>
      <c r="L245" s="19" t="str">
        <f>VLOOKUP(C245,[2]Schools!$A$8:$AK$109,37,FALSE)</f>
        <v>Returned</v>
      </c>
      <c r="N245" s="66" t="s">
        <v>822</v>
      </c>
      <c r="O245" s="68" t="s">
        <v>822</v>
      </c>
      <c r="P245" s="2" t="str">
        <f>VLOOKUP(A245,'[3]2023'!$A$6:$AN$112,40,FALSE)</f>
        <v>Returned</v>
      </c>
      <c r="Q245" s="2">
        <v>513</v>
      </c>
      <c r="S245" s="1" t="e">
        <f>VLOOKUP(Q245,[4]Sheet1!$A$4:$C$238,3,FALSE)</f>
        <v>#REF!</v>
      </c>
      <c r="U245" s="1">
        <f>VLOOKUP(Q245,[5]Sheet1!$A$4:$C$237,3,FALSE)</f>
        <v>0</v>
      </c>
      <c r="V245" s="7" t="s">
        <v>794</v>
      </c>
      <c r="W245" s="2" t="e">
        <v>#N/A</v>
      </c>
      <c r="X245" s="2" t="e">
        <f>VLOOKUP(V245,'[6]CFR HEADERS'!$B$8:$HS$108,226,FALSE)</f>
        <v>#N/A</v>
      </c>
      <c r="Z245" s="7" t="str">
        <f t="shared" si="5"/>
        <v>EE513</v>
      </c>
      <c r="AA245" s="67" t="e">
        <f>VLOOKUP($Q245,'[7]VAT 2023-24'!$R$6:$AD$103,2,FALSE)</f>
        <v>#N/A</v>
      </c>
      <c r="AB245" s="67" t="e">
        <f>VLOOKUP($Q245,'[7]VAT 2023-24'!$R$6:$AD$103,3,FALSE)</f>
        <v>#N/A</v>
      </c>
      <c r="AC245" s="67" t="e">
        <f>VLOOKUP($Q245,'[7]VAT 2023-24'!$R$6:$AD$103,4,FALSE)</f>
        <v>#N/A</v>
      </c>
      <c r="AD245" s="67" t="e">
        <f>VLOOKUP($Q245,'[7]VAT 2023-24'!$R$6:$AD$103,5,FALSE)</f>
        <v>#N/A</v>
      </c>
      <c r="AE245" s="67" t="e">
        <f>VLOOKUP($Q245,'[7]VAT 2023-24'!$R$6:$AD$103,6,FALSE)</f>
        <v>#N/A</v>
      </c>
      <c r="AF245" s="67" t="e">
        <f>VLOOKUP($Q245,'[7]VAT 2023-24'!$R$6:$AD$103,7,FALSE)</f>
        <v>#N/A</v>
      </c>
      <c r="AG245" s="67" t="e">
        <f>VLOOKUP($Q245,'[7]VAT 2023-24'!$R$6:$AD$103,8,FALSE)</f>
        <v>#N/A</v>
      </c>
      <c r="AH245" s="67" t="e">
        <f>VLOOKUP($Q245,'[7]VAT 2023-24'!$R$6:$AD$103,9,FALSE)</f>
        <v>#N/A</v>
      </c>
      <c r="AI245" s="67" t="e">
        <f>VLOOKUP($Q245,'[7]VAT 2023-24'!$R$6:$AD$103,10,FALSE)</f>
        <v>#N/A</v>
      </c>
      <c r="AJ245" s="67" t="e">
        <f>VLOOKUP($Q245,'[7]VAT 2023-24'!$R$6:$AD$103,11,FALSE)</f>
        <v>#N/A</v>
      </c>
      <c r="AK245" s="67" t="e">
        <f>VLOOKUP($Q245,'[7]VAT 2023-24'!$R$6:$AD$103,12,FALSE)</f>
        <v>#N/A</v>
      </c>
      <c r="AL245" s="67" t="e">
        <f>VLOOKUP($Q245,'[7]VAT 2023-24'!$R$6:$AD$103,13,FALSE)</f>
        <v>#N/A</v>
      </c>
      <c r="AM245" s="45"/>
      <c r="AN245" s="65" t="s">
        <v>473</v>
      </c>
      <c r="AO245" s="43"/>
      <c r="AP245" s="1" t="e">
        <f>VLOOKUP(AN245,#REF!,5,FALSE)</f>
        <v>#REF!</v>
      </c>
      <c r="AQ245" s="1" t="e">
        <f>VLOOKUP(AO245,#REF!,5,FALSE)</f>
        <v>#REF!</v>
      </c>
      <c r="AR245" s="1"/>
      <c r="AS245" t="e">
        <f>VLOOKUP(Z245,'[8]List of Schools for 22.23'!$A$3:$J$62,10,FALSE)</f>
        <v>#N/A</v>
      </c>
    </row>
    <row r="246" spans="1:45" x14ac:dyDescent="0.25">
      <c r="A246" s="2">
        <v>514</v>
      </c>
      <c r="B246" s="13" t="s">
        <v>525</v>
      </c>
      <c r="C246" s="1" t="s">
        <v>475</v>
      </c>
      <c r="D246" s="1" t="s">
        <v>476</v>
      </c>
      <c r="E246" s="2">
        <v>514</v>
      </c>
      <c r="F246" t="e">
        <v>#N/A</v>
      </c>
      <c r="G246" t="e">
        <f>VLOOKUP(C246,'[1]Returns 2023'!$B$11:$AV$112,47,FALSE)</f>
        <v>#N/A</v>
      </c>
      <c r="K246" s="19" t="e">
        <v>#N/A</v>
      </c>
      <c r="L246" s="19" t="e">
        <f>VLOOKUP(C246,[2]Schools!$A$8:$AK$109,37,FALSE)</f>
        <v>#N/A</v>
      </c>
      <c r="N246" s="66" t="e">
        <v>#N/A</v>
      </c>
      <c r="O246" s="68" t="e">
        <v>#N/A</v>
      </c>
      <c r="P246" s="2" t="e">
        <f>VLOOKUP(A246,'[3]2023'!$A$6:$AN$112,40,FALSE)</f>
        <v>#N/A</v>
      </c>
      <c r="Q246" s="2">
        <v>514</v>
      </c>
      <c r="S246" s="1" t="e">
        <f>VLOOKUP(Q246,[4]Sheet1!$A$4:$C$238,3,FALSE)</f>
        <v>#N/A</v>
      </c>
      <c r="U246" s="1" t="e">
        <f>VLOOKUP(Q246,[5]Sheet1!$A$4:$C$237,3,FALSE)</f>
        <v>#N/A</v>
      </c>
      <c r="V246" s="7" t="s">
        <v>795</v>
      </c>
      <c r="W246" s="2" t="e">
        <v>#N/A</v>
      </c>
      <c r="X246" s="2" t="e">
        <f>VLOOKUP(V246,'[6]CFR HEADERS'!$B$8:$HS$108,226,FALSE)</f>
        <v>#N/A</v>
      </c>
      <c r="Z246" s="7" t="str">
        <f t="shared" si="5"/>
        <v>EE514</v>
      </c>
      <c r="AA246" s="67" t="e">
        <f>VLOOKUP($Q246,'[7]VAT 2023-24'!$R$6:$AD$103,2,FALSE)</f>
        <v>#N/A</v>
      </c>
      <c r="AB246" s="67" t="e">
        <f>VLOOKUP($Q246,'[7]VAT 2023-24'!$R$6:$AD$103,3,FALSE)</f>
        <v>#N/A</v>
      </c>
      <c r="AC246" s="67" t="e">
        <f>VLOOKUP($Q246,'[7]VAT 2023-24'!$R$6:$AD$103,4,FALSE)</f>
        <v>#N/A</v>
      </c>
      <c r="AD246" s="67" t="e">
        <f>VLOOKUP($Q246,'[7]VAT 2023-24'!$R$6:$AD$103,5,FALSE)</f>
        <v>#N/A</v>
      </c>
      <c r="AE246" s="67" t="e">
        <f>VLOOKUP($Q246,'[7]VAT 2023-24'!$R$6:$AD$103,6,FALSE)</f>
        <v>#N/A</v>
      </c>
      <c r="AF246" s="67" t="e">
        <f>VLOOKUP($Q246,'[7]VAT 2023-24'!$R$6:$AD$103,7,FALSE)</f>
        <v>#N/A</v>
      </c>
      <c r="AG246" s="67" t="e">
        <f>VLOOKUP($Q246,'[7]VAT 2023-24'!$R$6:$AD$103,8,FALSE)</f>
        <v>#N/A</v>
      </c>
      <c r="AH246" s="67" t="e">
        <f>VLOOKUP($Q246,'[7]VAT 2023-24'!$R$6:$AD$103,9,FALSE)</f>
        <v>#N/A</v>
      </c>
      <c r="AI246" s="67" t="e">
        <f>VLOOKUP($Q246,'[7]VAT 2023-24'!$R$6:$AD$103,10,FALSE)</f>
        <v>#N/A</v>
      </c>
      <c r="AJ246" s="67" t="e">
        <f>VLOOKUP($Q246,'[7]VAT 2023-24'!$R$6:$AD$103,11,FALSE)</f>
        <v>#N/A</v>
      </c>
      <c r="AK246" s="67" t="e">
        <f>VLOOKUP($Q246,'[7]VAT 2023-24'!$R$6:$AD$103,12,FALSE)</f>
        <v>#N/A</v>
      </c>
      <c r="AL246" s="67" t="e">
        <f>VLOOKUP($Q246,'[7]VAT 2023-24'!$R$6:$AD$103,13,FALSE)</f>
        <v>#N/A</v>
      </c>
      <c r="AM246" s="45"/>
      <c r="AN246" s="65" t="s">
        <v>475</v>
      </c>
      <c r="AO246" s="43"/>
      <c r="AP246" s="1" t="e">
        <f>VLOOKUP(AN246,#REF!,5,FALSE)</f>
        <v>#REF!</v>
      </c>
      <c r="AQ246" s="1" t="e">
        <f>VLOOKUP(AO246,#REF!,5,FALSE)</f>
        <v>#REF!</v>
      </c>
      <c r="AR246" s="1"/>
      <c r="AS246" t="e">
        <f>VLOOKUP(Z246,'[8]List of Schools for 22.23'!$A$3:$J$62,10,FALSE)</f>
        <v>#N/A</v>
      </c>
    </row>
    <row r="247" spans="1:45" x14ac:dyDescent="0.25">
      <c r="A247" s="2">
        <v>515</v>
      </c>
      <c r="B247" s="13" t="s">
        <v>525</v>
      </c>
      <c r="C247" s="1" t="s">
        <v>477</v>
      </c>
      <c r="D247" s="1" t="s">
        <v>478</v>
      </c>
      <c r="E247" s="2">
        <v>515</v>
      </c>
      <c r="F247" t="e">
        <v>#N/A</v>
      </c>
      <c r="G247" t="e">
        <f>VLOOKUP(C247,'[1]Returns 2023'!$B$11:$AV$112,47,FALSE)</f>
        <v>#N/A</v>
      </c>
      <c r="K247" s="19" t="e">
        <v>#N/A</v>
      </c>
      <c r="L247" s="19" t="e">
        <f>VLOOKUP(C247,[2]Schools!$A$8:$AK$109,37,FALSE)</f>
        <v>#N/A</v>
      </c>
      <c r="N247" s="66" t="e">
        <v>#N/A</v>
      </c>
      <c r="O247" s="68" t="e">
        <v>#N/A</v>
      </c>
      <c r="P247" s="2" t="e">
        <f>VLOOKUP(A247,'[3]2023'!$A$6:$AN$112,40,FALSE)</f>
        <v>#N/A</v>
      </c>
      <c r="Q247" s="2">
        <v>515</v>
      </c>
      <c r="S247" s="1" t="str">
        <f>VLOOKUP(Q247,[4]Sheet1!$A$4:$C$238,3,FALSE)</f>
        <v>YES</v>
      </c>
      <c r="U247" s="1">
        <f>VLOOKUP(Q247,[5]Sheet1!$A$4:$C$237,3,FALSE)</f>
        <v>0</v>
      </c>
      <c r="V247" s="7" t="s">
        <v>796</v>
      </c>
      <c r="W247" s="2" t="e">
        <v>#N/A</v>
      </c>
      <c r="X247" s="2" t="e">
        <f>VLOOKUP(V247,'[6]CFR HEADERS'!$B$8:$HS$108,226,FALSE)</f>
        <v>#N/A</v>
      </c>
      <c r="Z247" s="7" t="str">
        <f t="shared" si="5"/>
        <v>EE515</v>
      </c>
      <c r="AA247" s="67" t="e">
        <f>VLOOKUP($Q247,'[7]VAT 2023-24'!$R$6:$AD$103,2,FALSE)</f>
        <v>#N/A</v>
      </c>
      <c r="AB247" s="67" t="e">
        <f>VLOOKUP($Q247,'[7]VAT 2023-24'!$R$6:$AD$103,3,FALSE)</f>
        <v>#N/A</v>
      </c>
      <c r="AC247" s="67" t="e">
        <f>VLOOKUP($Q247,'[7]VAT 2023-24'!$R$6:$AD$103,4,FALSE)</f>
        <v>#N/A</v>
      </c>
      <c r="AD247" s="67" t="e">
        <f>VLOOKUP($Q247,'[7]VAT 2023-24'!$R$6:$AD$103,5,FALSE)</f>
        <v>#N/A</v>
      </c>
      <c r="AE247" s="67" t="e">
        <f>VLOOKUP($Q247,'[7]VAT 2023-24'!$R$6:$AD$103,6,FALSE)</f>
        <v>#N/A</v>
      </c>
      <c r="AF247" s="67" t="e">
        <f>VLOOKUP($Q247,'[7]VAT 2023-24'!$R$6:$AD$103,7,FALSE)</f>
        <v>#N/A</v>
      </c>
      <c r="AG247" s="67" t="e">
        <f>VLOOKUP($Q247,'[7]VAT 2023-24'!$R$6:$AD$103,8,FALSE)</f>
        <v>#N/A</v>
      </c>
      <c r="AH247" s="67" t="e">
        <f>VLOOKUP($Q247,'[7]VAT 2023-24'!$R$6:$AD$103,9,FALSE)</f>
        <v>#N/A</v>
      </c>
      <c r="AI247" s="67" t="e">
        <f>VLOOKUP($Q247,'[7]VAT 2023-24'!$R$6:$AD$103,10,FALSE)</f>
        <v>#N/A</v>
      </c>
      <c r="AJ247" s="67" t="e">
        <f>VLOOKUP($Q247,'[7]VAT 2023-24'!$R$6:$AD$103,11,FALSE)</f>
        <v>#N/A</v>
      </c>
      <c r="AK247" s="67" t="e">
        <f>VLOOKUP($Q247,'[7]VAT 2023-24'!$R$6:$AD$103,12,FALSE)</f>
        <v>#N/A</v>
      </c>
      <c r="AL247" s="67" t="e">
        <f>VLOOKUP($Q247,'[7]VAT 2023-24'!$R$6:$AD$103,13,FALSE)</f>
        <v>#N/A</v>
      </c>
      <c r="AM247" s="45"/>
      <c r="AN247" s="65" t="s">
        <v>477</v>
      </c>
      <c r="AO247" s="43"/>
      <c r="AP247" s="1" t="e">
        <f>VLOOKUP(AN247,#REF!,5,FALSE)</f>
        <v>#REF!</v>
      </c>
      <c r="AQ247" s="1" t="e">
        <f>VLOOKUP(AO247,#REF!,5,FALSE)</f>
        <v>#REF!</v>
      </c>
      <c r="AR247" s="1"/>
      <c r="AS247" t="e">
        <f>VLOOKUP(Z247,'[8]List of Schools for 22.23'!$A$3:$J$62,10,FALSE)</f>
        <v>#N/A</v>
      </c>
    </row>
    <row r="248" spans="1:45" x14ac:dyDescent="0.25">
      <c r="A248" s="2">
        <v>517</v>
      </c>
      <c r="B248" s="13" t="s">
        <v>525</v>
      </c>
      <c r="C248" s="1" t="s">
        <v>479</v>
      </c>
      <c r="D248" s="1" t="s">
        <v>480</v>
      </c>
      <c r="E248" s="2">
        <v>517</v>
      </c>
      <c r="F248" t="s">
        <v>837</v>
      </c>
      <c r="G248" t="str">
        <f>VLOOKUP(C248,'[1]Returns 2023'!$B$11:$AV$112,47,FALSE)</f>
        <v>Successful</v>
      </c>
      <c r="K248" s="19" t="s">
        <v>822</v>
      </c>
      <c r="L248" s="19" t="str">
        <f>VLOOKUP(C248,[2]Schools!$A$8:$AK$109,37,FALSE)</f>
        <v>Returned</v>
      </c>
      <c r="N248" s="66" t="s">
        <v>822</v>
      </c>
      <c r="O248" s="68" t="s">
        <v>822</v>
      </c>
      <c r="P248" s="2" t="str">
        <f>VLOOKUP(A248,'[3]2023'!$A$6:$AN$112,40,FALSE)</f>
        <v>Returned</v>
      </c>
      <c r="Q248" s="2">
        <v>517</v>
      </c>
      <c r="S248" s="1" t="str">
        <f>VLOOKUP(Q248,[4]Sheet1!$A$4:$C$238,3,FALSE)</f>
        <v>YES</v>
      </c>
      <c r="U248" s="1" t="str">
        <f>VLOOKUP(Q248,[5]Sheet1!$A$4:$C$237,3,FALSE)</f>
        <v>YES</v>
      </c>
      <c r="V248" s="7" t="s">
        <v>797</v>
      </c>
      <c r="W248" s="2">
        <v>0</v>
      </c>
      <c r="X248" s="2">
        <f>VLOOKUP(V248,'[6]CFR HEADERS'!$B$8:$HS$108,226,FALSE)</f>
        <v>0</v>
      </c>
      <c r="Z248" s="7" t="str">
        <f t="shared" si="5"/>
        <v>EE517</v>
      </c>
      <c r="AA248" s="67">
        <f>VLOOKUP($Q248,'[7]VAT 2023-24'!$R$6:$AD$103,2,FALSE)</f>
        <v>1</v>
      </c>
      <c r="AB248" s="67">
        <f>VLOOKUP($Q248,'[7]VAT 2023-24'!$R$6:$AD$103,3,FALSE)</f>
        <v>1</v>
      </c>
      <c r="AC248" s="67">
        <f>VLOOKUP($Q248,'[7]VAT 2023-24'!$R$6:$AD$103,4,FALSE)</f>
        <v>1</v>
      </c>
      <c r="AD248" s="67">
        <f>VLOOKUP($Q248,'[7]VAT 2023-24'!$R$6:$AD$103,5,FALSE)</f>
        <v>1</v>
      </c>
      <c r="AE248" s="67">
        <f>VLOOKUP($Q248,'[7]VAT 2023-24'!$R$6:$AD$103,6,FALSE)</f>
        <v>1</v>
      </c>
      <c r="AF248" s="67">
        <f>VLOOKUP($Q248,'[7]VAT 2023-24'!$R$6:$AD$103,7,FALSE)</f>
        <v>1</v>
      </c>
      <c r="AG248" s="67">
        <f>VLOOKUP($Q248,'[7]VAT 2023-24'!$R$6:$AD$103,8,FALSE)</f>
        <v>1</v>
      </c>
      <c r="AH248" s="67">
        <f>VLOOKUP($Q248,'[7]VAT 2023-24'!$R$6:$AD$103,9,FALSE)</f>
        <v>1</v>
      </c>
      <c r="AI248" s="67">
        <f>VLOOKUP($Q248,'[7]VAT 2023-24'!$R$6:$AD$103,10,FALSE)</f>
        <v>1</v>
      </c>
      <c r="AJ248" s="67">
        <f>VLOOKUP($Q248,'[7]VAT 2023-24'!$R$6:$AD$103,11,FALSE)</f>
        <v>1</v>
      </c>
      <c r="AK248" s="67" t="str">
        <f>VLOOKUP($Q248,'[7]VAT 2023-24'!$R$6:$AD$103,12,FALSE)</f>
        <v/>
      </c>
      <c r="AL248" s="67" t="str">
        <f>VLOOKUP($Q248,'[7]VAT 2023-24'!$R$6:$AD$103,13,FALSE)</f>
        <v/>
      </c>
      <c r="AM248" s="45"/>
      <c r="AN248" s="65" t="s">
        <v>479</v>
      </c>
      <c r="AO248" s="43"/>
      <c r="AP248" s="1" t="e">
        <f>VLOOKUP(AN248,#REF!,5,FALSE)</f>
        <v>#REF!</v>
      </c>
      <c r="AQ248" s="1" t="e">
        <f>VLOOKUP(AO248,#REF!,5,FALSE)</f>
        <v>#REF!</v>
      </c>
      <c r="AR248" s="1"/>
      <c r="AS248" t="str">
        <f>VLOOKUP(Z248,'[8]List of Schools for 22.23'!$A$3:$J$62,10,FALSE)</f>
        <v>YES</v>
      </c>
    </row>
    <row r="249" spans="1:45" x14ac:dyDescent="0.25">
      <c r="A249" s="2">
        <v>521</v>
      </c>
      <c r="B249" s="13" t="s">
        <v>525</v>
      </c>
      <c r="C249" s="1" t="s">
        <v>481</v>
      </c>
      <c r="D249" s="1" t="s">
        <v>482</v>
      </c>
      <c r="E249" s="2">
        <v>521</v>
      </c>
      <c r="F249" t="e">
        <v>#N/A</v>
      </c>
      <c r="G249" t="e">
        <f>VLOOKUP(C249,'[1]Returns 2023'!$B$11:$AV$112,47,FALSE)</f>
        <v>#N/A</v>
      </c>
      <c r="K249" s="19" t="e">
        <v>#N/A</v>
      </c>
      <c r="L249" s="19" t="e">
        <f>VLOOKUP(C249,[2]Schools!$A$8:$AK$109,37,FALSE)</f>
        <v>#N/A</v>
      </c>
      <c r="N249" s="66" t="e">
        <v>#N/A</v>
      </c>
      <c r="O249" s="68" t="e">
        <v>#N/A</v>
      </c>
      <c r="P249" s="2" t="e">
        <f>VLOOKUP(A249,'[3]2023'!$A$6:$AN$112,40,FALSE)</f>
        <v>#N/A</v>
      </c>
      <c r="Q249" s="2">
        <v>521</v>
      </c>
      <c r="S249" s="1" t="str">
        <f>VLOOKUP(Q249,[4]Sheet1!$A$4:$C$238,3,FALSE)</f>
        <v>YES</v>
      </c>
      <c r="U249" s="1" t="str">
        <f>VLOOKUP(Q249,[5]Sheet1!$A$4:$C$237,3,FALSE)</f>
        <v>YES</v>
      </c>
      <c r="V249" s="7" t="s">
        <v>798</v>
      </c>
      <c r="W249" s="2" t="e">
        <v>#N/A</v>
      </c>
      <c r="X249" s="2" t="e">
        <f>VLOOKUP(V249,'[6]CFR HEADERS'!$B$8:$HS$108,226,FALSE)</f>
        <v>#N/A</v>
      </c>
      <c r="Z249" s="7" t="str">
        <f t="shared" si="5"/>
        <v>EE521</v>
      </c>
      <c r="AA249" s="67" t="e">
        <f>VLOOKUP($Q249,'[7]VAT 2023-24'!$R$6:$AD$103,2,FALSE)</f>
        <v>#N/A</v>
      </c>
      <c r="AB249" s="67" t="e">
        <f>VLOOKUP($Q249,'[7]VAT 2023-24'!$R$6:$AD$103,3,FALSE)</f>
        <v>#N/A</v>
      </c>
      <c r="AC249" s="67" t="e">
        <f>VLOOKUP($Q249,'[7]VAT 2023-24'!$R$6:$AD$103,4,FALSE)</f>
        <v>#N/A</v>
      </c>
      <c r="AD249" s="67" t="e">
        <f>VLOOKUP($Q249,'[7]VAT 2023-24'!$R$6:$AD$103,5,FALSE)</f>
        <v>#N/A</v>
      </c>
      <c r="AE249" s="67" t="e">
        <f>VLOOKUP($Q249,'[7]VAT 2023-24'!$R$6:$AD$103,6,FALSE)</f>
        <v>#N/A</v>
      </c>
      <c r="AF249" s="67" t="e">
        <f>VLOOKUP($Q249,'[7]VAT 2023-24'!$R$6:$AD$103,7,FALSE)</f>
        <v>#N/A</v>
      </c>
      <c r="AG249" s="67" t="e">
        <f>VLOOKUP($Q249,'[7]VAT 2023-24'!$R$6:$AD$103,8,FALSE)</f>
        <v>#N/A</v>
      </c>
      <c r="AH249" s="67" t="e">
        <f>VLOOKUP($Q249,'[7]VAT 2023-24'!$R$6:$AD$103,9,FALSE)</f>
        <v>#N/A</v>
      </c>
      <c r="AI249" s="67" t="e">
        <f>VLOOKUP($Q249,'[7]VAT 2023-24'!$R$6:$AD$103,10,FALSE)</f>
        <v>#N/A</v>
      </c>
      <c r="AJ249" s="67" t="e">
        <f>VLOOKUP($Q249,'[7]VAT 2023-24'!$R$6:$AD$103,11,FALSE)</f>
        <v>#N/A</v>
      </c>
      <c r="AK249" s="67" t="e">
        <f>VLOOKUP($Q249,'[7]VAT 2023-24'!$R$6:$AD$103,12,FALSE)</f>
        <v>#N/A</v>
      </c>
      <c r="AL249" s="67" t="e">
        <f>VLOOKUP($Q249,'[7]VAT 2023-24'!$R$6:$AD$103,13,FALSE)</f>
        <v>#N/A</v>
      </c>
      <c r="AM249" s="45"/>
      <c r="AN249" s="65" t="s">
        <v>481</v>
      </c>
      <c r="AO249" s="43"/>
      <c r="AP249" s="1" t="e">
        <f>VLOOKUP(AN249,#REF!,5,FALSE)</f>
        <v>#REF!</v>
      </c>
      <c r="AQ249" s="1" t="e">
        <f>VLOOKUP(AO249,#REF!,5,FALSE)</f>
        <v>#REF!</v>
      </c>
      <c r="AR249" s="1"/>
      <c r="AS249" t="e">
        <f>VLOOKUP(Z249,'[8]List of Schools for 22.23'!$A$3:$J$62,10,FALSE)</f>
        <v>#N/A</v>
      </c>
    </row>
    <row r="250" spans="1:45" x14ac:dyDescent="0.25">
      <c r="A250" s="2">
        <v>522</v>
      </c>
      <c r="B250" s="13" t="s">
        <v>525</v>
      </c>
      <c r="C250" s="1" t="s">
        <v>483</v>
      </c>
      <c r="D250" s="1" t="s">
        <v>484</v>
      </c>
      <c r="E250" s="2">
        <v>522</v>
      </c>
      <c r="F250" t="e">
        <v>#N/A</v>
      </c>
      <c r="G250" t="e">
        <f>VLOOKUP(C250,'[1]Returns 2023'!$B$11:$AV$112,47,FALSE)</f>
        <v>#N/A</v>
      </c>
      <c r="K250" s="19" t="e">
        <v>#N/A</v>
      </c>
      <c r="L250" s="19" t="e">
        <f>VLOOKUP(C250,[2]Schools!$A$8:$AK$109,37,FALSE)</f>
        <v>#N/A</v>
      </c>
      <c r="N250" s="66" t="e">
        <v>#N/A</v>
      </c>
      <c r="O250" s="68" t="e">
        <v>#N/A</v>
      </c>
      <c r="P250" s="2" t="e">
        <f>VLOOKUP(A250,'[3]2023'!$A$6:$AN$112,40,FALSE)</f>
        <v>#N/A</v>
      </c>
      <c r="Q250" s="2">
        <v>522</v>
      </c>
      <c r="S250" s="1" t="e">
        <f>VLOOKUP(Q250,[4]Sheet1!$A$4:$C$238,3,FALSE)</f>
        <v>#N/A</v>
      </c>
      <c r="U250" s="1" t="e">
        <f>VLOOKUP(Q250,[5]Sheet1!$A$4:$C$237,3,FALSE)</f>
        <v>#N/A</v>
      </c>
      <c r="V250" s="7" t="s">
        <v>799</v>
      </c>
      <c r="W250" s="2" t="e">
        <v>#N/A</v>
      </c>
      <c r="X250" s="2" t="e">
        <f>VLOOKUP(V250,'[6]CFR HEADERS'!$B$8:$HS$108,226,FALSE)</f>
        <v>#N/A</v>
      </c>
      <c r="Z250" s="7" t="str">
        <f t="shared" si="5"/>
        <v>EE522</v>
      </c>
      <c r="AA250" s="67" t="e">
        <f>VLOOKUP($Q250,'[7]VAT 2023-24'!$R$6:$AD$103,2,FALSE)</f>
        <v>#N/A</v>
      </c>
      <c r="AB250" s="67" t="e">
        <f>VLOOKUP($Q250,'[7]VAT 2023-24'!$R$6:$AD$103,3,FALSE)</f>
        <v>#N/A</v>
      </c>
      <c r="AC250" s="67" t="e">
        <f>VLOOKUP($Q250,'[7]VAT 2023-24'!$R$6:$AD$103,4,FALSE)</f>
        <v>#N/A</v>
      </c>
      <c r="AD250" s="67" t="e">
        <f>VLOOKUP($Q250,'[7]VAT 2023-24'!$R$6:$AD$103,5,FALSE)</f>
        <v>#N/A</v>
      </c>
      <c r="AE250" s="67" t="e">
        <f>VLOOKUP($Q250,'[7]VAT 2023-24'!$R$6:$AD$103,6,FALSE)</f>
        <v>#N/A</v>
      </c>
      <c r="AF250" s="67" t="e">
        <f>VLOOKUP($Q250,'[7]VAT 2023-24'!$R$6:$AD$103,7,FALSE)</f>
        <v>#N/A</v>
      </c>
      <c r="AG250" s="67" t="e">
        <f>VLOOKUP($Q250,'[7]VAT 2023-24'!$R$6:$AD$103,8,FALSE)</f>
        <v>#N/A</v>
      </c>
      <c r="AH250" s="67" t="e">
        <f>VLOOKUP($Q250,'[7]VAT 2023-24'!$R$6:$AD$103,9,FALSE)</f>
        <v>#N/A</v>
      </c>
      <c r="AI250" s="67" t="e">
        <f>VLOOKUP($Q250,'[7]VAT 2023-24'!$R$6:$AD$103,10,FALSE)</f>
        <v>#N/A</v>
      </c>
      <c r="AJ250" s="67" t="e">
        <f>VLOOKUP($Q250,'[7]VAT 2023-24'!$R$6:$AD$103,11,FALSE)</f>
        <v>#N/A</v>
      </c>
      <c r="AK250" s="67" t="e">
        <f>VLOOKUP($Q250,'[7]VAT 2023-24'!$R$6:$AD$103,12,FALSE)</f>
        <v>#N/A</v>
      </c>
      <c r="AL250" s="67" t="e">
        <f>VLOOKUP($Q250,'[7]VAT 2023-24'!$R$6:$AD$103,13,FALSE)</f>
        <v>#N/A</v>
      </c>
      <c r="AM250" s="45"/>
      <c r="AN250" s="65" t="s">
        <v>483</v>
      </c>
      <c r="AO250" s="43"/>
      <c r="AP250" s="1" t="e">
        <f>VLOOKUP(AN250,#REF!,5,FALSE)</f>
        <v>#REF!</v>
      </c>
      <c r="AQ250" s="1" t="e">
        <f>VLOOKUP(AO250,#REF!,5,FALSE)</f>
        <v>#REF!</v>
      </c>
      <c r="AR250" s="1"/>
      <c r="AS250" t="e">
        <f>VLOOKUP(Z250,'[8]List of Schools for 22.23'!$A$3:$J$62,10,FALSE)</f>
        <v>#N/A</v>
      </c>
    </row>
    <row r="251" spans="1:45" x14ac:dyDescent="0.25">
      <c r="A251" s="2">
        <v>528</v>
      </c>
      <c r="B251" s="13" t="s">
        <v>526</v>
      </c>
      <c r="C251" s="1" t="s">
        <v>485</v>
      </c>
      <c r="D251" s="1" t="s">
        <v>486</v>
      </c>
      <c r="E251" s="2">
        <v>528</v>
      </c>
      <c r="F251" t="e">
        <v>#N/A</v>
      </c>
      <c r="G251" t="e">
        <f>VLOOKUP(C251,'[1]Returns 2023'!$B$11:$AV$112,47,FALSE)</f>
        <v>#N/A</v>
      </c>
      <c r="K251" s="19" t="e">
        <v>#N/A</v>
      </c>
      <c r="L251" s="19" t="e">
        <f>VLOOKUP(C251,[2]Schools!$A$8:$AK$109,37,FALSE)</f>
        <v>#N/A</v>
      </c>
      <c r="N251" s="66" t="e">
        <v>#N/A</v>
      </c>
      <c r="O251" s="68" t="e">
        <v>#N/A</v>
      </c>
      <c r="P251" s="2" t="e">
        <f>VLOOKUP(A251,'[3]2023'!$A$6:$AN$112,40,FALSE)</f>
        <v>#N/A</v>
      </c>
      <c r="Q251" s="2">
        <v>528</v>
      </c>
      <c r="S251" s="1" t="str">
        <f>VLOOKUP(Q251,[4]Sheet1!$A$4:$C$238,3,FALSE)</f>
        <v>YES</v>
      </c>
      <c r="U251" s="1">
        <f>VLOOKUP(Q251,[5]Sheet1!$A$4:$C$237,3,FALSE)</f>
        <v>0</v>
      </c>
      <c r="V251" s="7" t="s">
        <v>800</v>
      </c>
      <c r="W251" s="2" t="e">
        <v>#N/A</v>
      </c>
      <c r="X251" s="2" t="e">
        <f>VLOOKUP(V251,'[6]CFR HEADERS'!$B$8:$HS$108,226,FALSE)</f>
        <v>#N/A</v>
      </c>
      <c r="Z251" s="7" t="str">
        <f t="shared" si="5"/>
        <v>EE528</v>
      </c>
      <c r="AA251" s="67" t="e">
        <f>VLOOKUP($Q251,'[7]VAT 2023-24'!$R$6:$AD$103,2,FALSE)</f>
        <v>#N/A</v>
      </c>
      <c r="AB251" s="67" t="e">
        <f>VLOOKUP($Q251,'[7]VAT 2023-24'!$R$6:$AD$103,3,FALSE)</f>
        <v>#N/A</v>
      </c>
      <c r="AC251" s="67" t="e">
        <f>VLOOKUP($Q251,'[7]VAT 2023-24'!$R$6:$AD$103,4,FALSE)</f>
        <v>#N/A</v>
      </c>
      <c r="AD251" s="67" t="e">
        <f>VLOOKUP($Q251,'[7]VAT 2023-24'!$R$6:$AD$103,5,FALSE)</f>
        <v>#N/A</v>
      </c>
      <c r="AE251" s="67" t="e">
        <f>VLOOKUP($Q251,'[7]VAT 2023-24'!$R$6:$AD$103,6,FALSE)</f>
        <v>#N/A</v>
      </c>
      <c r="AF251" s="67" t="e">
        <f>VLOOKUP($Q251,'[7]VAT 2023-24'!$R$6:$AD$103,7,FALSE)</f>
        <v>#N/A</v>
      </c>
      <c r="AG251" s="67" t="e">
        <f>VLOOKUP($Q251,'[7]VAT 2023-24'!$R$6:$AD$103,8,FALSE)</f>
        <v>#N/A</v>
      </c>
      <c r="AH251" s="67" t="e">
        <f>VLOOKUP($Q251,'[7]VAT 2023-24'!$R$6:$AD$103,9,FALSE)</f>
        <v>#N/A</v>
      </c>
      <c r="AI251" s="67" t="e">
        <f>VLOOKUP($Q251,'[7]VAT 2023-24'!$R$6:$AD$103,10,FALSE)</f>
        <v>#N/A</v>
      </c>
      <c r="AJ251" s="67" t="e">
        <f>VLOOKUP($Q251,'[7]VAT 2023-24'!$R$6:$AD$103,11,FALSE)</f>
        <v>#N/A</v>
      </c>
      <c r="AK251" s="67" t="e">
        <f>VLOOKUP($Q251,'[7]VAT 2023-24'!$R$6:$AD$103,12,FALSE)</f>
        <v>#N/A</v>
      </c>
      <c r="AL251" s="67" t="e">
        <f>VLOOKUP($Q251,'[7]VAT 2023-24'!$R$6:$AD$103,13,FALSE)</f>
        <v>#N/A</v>
      </c>
      <c r="AM251" s="45"/>
      <c r="AN251" s="65" t="s">
        <v>485</v>
      </c>
      <c r="AO251" s="43"/>
      <c r="AP251" s="1" t="e">
        <f>VLOOKUP(AN251,#REF!,5,FALSE)</f>
        <v>#REF!</v>
      </c>
      <c r="AQ251" s="1" t="e">
        <f>VLOOKUP(AO251,#REF!,5,FALSE)</f>
        <v>#REF!</v>
      </c>
      <c r="AR251" s="1"/>
      <c r="AS251" t="e">
        <f>VLOOKUP(Z251,'[8]List of Schools for 22.23'!$A$3:$J$62,10,FALSE)</f>
        <v>#N/A</v>
      </c>
    </row>
    <row r="252" spans="1:45" x14ac:dyDescent="0.25">
      <c r="A252" s="2">
        <v>529</v>
      </c>
      <c r="B252" s="13" t="s">
        <v>526</v>
      </c>
      <c r="C252" s="1" t="s">
        <v>487</v>
      </c>
      <c r="D252" s="1" t="s">
        <v>488</v>
      </c>
      <c r="E252" s="2">
        <v>529</v>
      </c>
      <c r="F252" t="e">
        <v>#N/A</v>
      </c>
      <c r="G252" t="e">
        <f>VLOOKUP(C252,'[1]Returns 2023'!$B$11:$AV$112,47,FALSE)</f>
        <v>#N/A</v>
      </c>
      <c r="K252" s="19" t="e">
        <v>#N/A</v>
      </c>
      <c r="L252" s="19" t="e">
        <f>VLOOKUP(C252,[2]Schools!$A$8:$AK$109,37,FALSE)</f>
        <v>#N/A</v>
      </c>
      <c r="N252" s="66" t="e">
        <v>#N/A</v>
      </c>
      <c r="O252" s="68" t="e">
        <v>#N/A</v>
      </c>
      <c r="P252" s="2" t="e">
        <f>VLOOKUP(A252,'[3]2023'!$A$6:$AN$112,40,FALSE)</f>
        <v>#N/A</v>
      </c>
      <c r="Q252" s="2">
        <v>529</v>
      </c>
      <c r="S252" s="1" t="str">
        <f>VLOOKUP(Q252,[4]Sheet1!$A$4:$C$238,3,FALSE)</f>
        <v>YES</v>
      </c>
      <c r="U252" s="1">
        <f>VLOOKUP(Q252,[5]Sheet1!$A$4:$C$237,3,FALSE)</f>
        <v>0</v>
      </c>
      <c r="V252" s="7" t="s">
        <v>801</v>
      </c>
      <c r="W252" s="2" t="e">
        <v>#N/A</v>
      </c>
      <c r="X252" s="2" t="e">
        <f>VLOOKUP(V252,'[6]CFR HEADERS'!$B$8:$HS$108,226,FALSE)</f>
        <v>#N/A</v>
      </c>
      <c r="Z252" s="7" t="str">
        <f t="shared" si="5"/>
        <v>EE529</v>
      </c>
      <c r="AA252" s="67" t="e">
        <f>VLOOKUP($Q252,'[7]VAT 2023-24'!$R$6:$AD$103,2,FALSE)</f>
        <v>#N/A</v>
      </c>
      <c r="AB252" s="67" t="e">
        <f>VLOOKUP($Q252,'[7]VAT 2023-24'!$R$6:$AD$103,3,FALSE)</f>
        <v>#N/A</v>
      </c>
      <c r="AC252" s="67" t="e">
        <f>VLOOKUP($Q252,'[7]VAT 2023-24'!$R$6:$AD$103,4,FALSE)</f>
        <v>#N/A</v>
      </c>
      <c r="AD252" s="67" t="e">
        <f>VLOOKUP($Q252,'[7]VAT 2023-24'!$R$6:$AD$103,5,FALSE)</f>
        <v>#N/A</v>
      </c>
      <c r="AE252" s="67" t="e">
        <f>VLOOKUP($Q252,'[7]VAT 2023-24'!$R$6:$AD$103,6,FALSE)</f>
        <v>#N/A</v>
      </c>
      <c r="AF252" s="67" t="e">
        <f>VLOOKUP($Q252,'[7]VAT 2023-24'!$R$6:$AD$103,7,FALSE)</f>
        <v>#N/A</v>
      </c>
      <c r="AG252" s="67" t="e">
        <f>VLOOKUP($Q252,'[7]VAT 2023-24'!$R$6:$AD$103,8,FALSE)</f>
        <v>#N/A</v>
      </c>
      <c r="AH252" s="67" t="e">
        <f>VLOOKUP($Q252,'[7]VAT 2023-24'!$R$6:$AD$103,9,FALSE)</f>
        <v>#N/A</v>
      </c>
      <c r="AI252" s="67" t="e">
        <f>VLOOKUP($Q252,'[7]VAT 2023-24'!$R$6:$AD$103,10,FALSE)</f>
        <v>#N/A</v>
      </c>
      <c r="AJ252" s="67" t="e">
        <f>VLOOKUP($Q252,'[7]VAT 2023-24'!$R$6:$AD$103,11,FALSE)</f>
        <v>#N/A</v>
      </c>
      <c r="AK252" s="67" t="e">
        <f>VLOOKUP($Q252,'[7]VAT 2023-24'!$R$6:$AD$103,12,FALSE)</f>
        <v>#N/A</v>
      </c>
      <c r="AL252" s="67" t="e">
        <f>VLOOKUP($Q252,'[7]VAT 2023-24'!$R$6:$AD$103,13,FALSE)</f>
        <v>#N/A</v>
      </c>
      <c r="AM252" s="45"/>
      <c r="AN252" s="65" t="s">
        <v>487</v>
      </c>
      <c r="AO252" s="43"/>
      <c r="AP252" s="1" t="e">
        <f>VLOOKUP(AN252,#REF!,5,FALSE)</f>
        <v>#REF!</v>
      </c>
      <c r="AQ252" s="1" t="e">
        <f>VLOOKUP(AO252,#REF!,5,FALSE)</f>
        <v>#REF!</v>
      </c>
      <c r="AR252" s="1"/>
      <c r="AS252" t="e">
        <f>VLOOKUP(Z252,'[8]List of Schools for 22.23'!$A$3:$J$62,10,FALSE)</f>
        <v>#N/A</v>
      </c>
    </row>
    <row r="253" spans="1:45" x14ac:dyDescent="0.25">
      <c r="A253" s="2">
        <v>530</v>
      </c>
      <c r="B253" s="13" t="s">
        <v>526</v>
      </c>
      <c r="C253" s="1" t="s">
        <v>489</v>
      </c>
      <c r="D253" s="1" t="s">
        <v>490</v>
      </c>
      <c r="E253" s="2">
        <v>530</v>
      </c>
      <c r="F253" t="e">
        <v>#N/A</v>
      </c>
      <c r="G253" t="e">
        <f>VLOOKUP(C253,'[1]Returns 2023'!$B$11:$AV$112,47,FALSE)</f>
        <v>#N/A</v>
      </c>
      <c r="K253" s="19" t="e">
        <v>#N/A</v>
      </c>
      <c r="L253" s="19" t="e">
        <f>VLOOKUP(C253,[2]Schools!$A$8:$AK$109,37,FALSE)</f>
        <v>#N/A</v>
      </c>
      <c r="N253" s="66" t="e">
        <v>#N/A</v>
      </c>
      <c r="O253" s="68" t="e">
        <v>#N/A</v>
      </c>
      <c r="P253" s="2" t="e">
        <f>VLOOKUP(A253,'[3]2023'!$A$6:$AN$112,40,FALSE)</f>
        <v>#N/A</v>
      </c>
      <c r="Q253" s="2">
        <v>530</v>
      </c>
      <c r="S253" s="1" t="str">
        <f>VLOOKUP(Q253,[4]Sheet1!$A$4:$C$238,3,FALSE)</f>
        <v>YES</v>
      </c>
      <c r="U253" s="1">
        <f>VLOOKUP(Q253,[5]Sheet1!$A$4:$C$237,3,FALSE)</f>
        <v>0</v>
      </c>
      <c r="V253" s="7" t="s">
        <v>802</v>
      </c>
      <c r="W253" s="2" t="e">
        <v>#N/A</v>
      </c>
      <c r="X253" s="2" t="e">
        <f>VLOOKUP(V253,'[6]CFR HEADERS'!$B$8:$HS$108,226,FALSE)</f>
        <v>#N/A</v>
      </c>
      <c r="Z253" s="7" t="str">
        <f t="shared" si="5"/>
        <v>EE530</v>
      </c>
      <c r="AA253" s="67" t="e">
        <f>VLOOKUP($Q253,'[7]VAT 2023-24'!$R$6:$AD$103,2,FALSE)</f>
        <v>#N/A</v>
      </c>
      <c r="AB253" s="67" t="e">
        <f>VLOOKUP($Q253,'[7]VAT 2023-24'!$R$6:$AD$103,3,FALSE)</f>
        <v>#N/A</v>
      </c>
      <c r="AC253" s="67" t="e">
        <f>VLOOKUP($Q253,'[7]VAT 2023-24'!$R$6:$AD$103,4,FALSE)</f>
        <v>#N/A</v>
      </c>
      <c r="AD253" s="67" t="e">
        <f>VLOOKUP($Q253,'[7]VAT 2023-24'!$R$6:$AD$103,5,FALSE)</f>
        <v>#N/A</v>
      </c>
      <c r="AE253" s="67" t="e">
        <f>VLOOKUP($Q253,'[7]VAT 2023-24'!$R$6:$AD$103,6,FALSE)</f>
        <v>#N/A</v>
      </c>
      <c r="AF253" s="67" t="e">
        <f>VLOOKUP($Q253,'[7]VAT 2023-24'!$R$6:$AD$103,7,FALSE)</f>
        <v>#N/A</v>
      </c>
      <c r="AG253" s="67" t="e">
        <f>VLOOKUP($Q253,'[7]VAT 2023-24'!$R$6:$AD$103,8,FALSE)</f>
        <v>#N/A</v>
      </c>
      <c r="AH253" s="67" t="e">
        <f>VLOOKUP($Q253,'[7]VAT 2023-24'!$R$6:$AD$103,9,FALSE)</f>
        <v>#N/A</v>
      </c>
      <c r="AI253" s="67" t="e">
        <f>VLOOKUP($Q253,'[7]VAT 2023-24'!$R$6:$AD$103,10,FALSE)</f>
        <v>#N/A</v>
      </c>
      <c r="AJ253" s="67" t="e">
        <f>VLOOKUP($Q253,'[7]VAT 2023-24'!$R$6:$AD$103,11,FALSE)</f>
        <v>#N/A</v>
      </c>
      <c r="AK253" s="67" t="e">
        <f>VLOOKUP($Q253,'[7]VAT 2023-24'!$R$6:$AD$103,12,FALSE)</f>
        <v>#N/A</v>
      </c>
      <c r="AL253" s="67" t="e">
        <f>VLOOKUP($Q253,'[7]VAT 2023-24'!$R$6:$AD$103,13,FALSE)</f>
        <v>#N/A</v>
      </c>
      <c r="AM253" s="45"/>
      <c r="AN253" s="65" t="s">
        <v>489</v>
      </c>
      <c r="AO253" s="43"/>
      <c r="AP253" s="1" t="e">
        <f>VLOOKUP(AN253,#REF!,5,FALSE)</f>
        <v>#REF!</v>
      </c>
      <c r="AQ253" s="1" t="e">
        <f>VLOOKUP(AO253,#REF!,5,FALSE)</f>
        <v>#REF!</v>
      </c>
      <c r="AR253" s="1"/>
      <c r="AS253" t="e">
        <f>VLOOKUP(Z253,'[8]List of Schools for 22.23'!$A$3:$J$62,10,FALSE)</f>
        <v>#N/A</v>
      </c>
    </row>
    <row r="254" spans="1:45" x14ac:dyDescent="0.25">
      <c r="A254" s="2">
        <v>532</v>
      </c>
      <c r="B254" s="13" t="s">
        <v>526</v>
      </c>
      <c r="C254" s="1" t="s">
        <v>491</v>
      </c>
      <c r="D254" s="1" t="s">
        <v>492</v>
      </c>
      <c r="E254" s="2">
        <v>532</v>
      </c>
      <c r="F254" t="e">
        <v>#N/A</v>
      </c>
      <c r="G254" t="e">
        <f>VLOOKUP(C254,'[1]Returns 2023'!$B$11:$AV$112,47,FALSE)</f>
        <v>#N/A</v>
      </c>
      <c r="K254" s="19" t="e">
        <v>#N/A</v>
      </c>
      <c r="L254" s="19" t="e">
        <f>VLOOKUP(C254,[2]Schools!$A$8:$AK$109,37,FALSE)</f>
        <v>#N/A</v>
      </c>
      <c r="N254" s="66" t="e">
        <v>#N/A</v>
      </c>
      <c r="O254" s="68" t="e">
        <v>#N/A</v>
      </c>
      <c r="P254" s="2" t="e">
        <f>VLOOKUP(A254,'[3]2023'!$A$6:$AN$112,40,FALSE)</f>
        <v>#N/A</v>
      </c>
      <c r="Q254" s="2">
        <v>532</v>
      </c>
      <c r="S254" s="1" t="str">
        <f>VLOOKUP(Q254,[4]Sheet1!$A$4:$C$238,3,FALSE)</f>
        <v>YES</v>
      </c>
      <c r="U254" s="1">
        <f>VLOOKUP(Q254,[5]Sheet1!$A$4:$C$237,3,FALSE)</f>
        <v>0</v>
      </c>
      <c r="V254" s="7" t="s">
        <v>803</v>
      </c>
      <c r="W254" s="2" t="e">
        <v>#N/A</v>
      </c>
      <c r="X254" s="2" t="e">
        <f>VLOOKUP(V254,'[6]CFR HEADERS'!$B$8:$HS$108,226,FALSE)</f>
        <v>#N/A</v>
      </c>
      <c r="Z254" s="7" t="str">
        <f t="shared" si="5"/>
        <v>EE532</v>
      </c>
      <c r="AA254" s="67" t="e">
        <f>VLOOKUP($Q254,'[7]VAT 2023-24'!$R$6:$AD$103,2,FALSE)</f>
        <v>#N/A</v>
      </c>
      <c r="AB254" s="67" t="e">
        <f>VLOOKUP($Q254,'[7]VAT 2023-24'!$R$6:$AD$103,3,FALSE)</f>
        <v>#N/A</v>
      </c>
      <c r="AC254" s="67" t="e">
        <f>VLOOKUP($Q254,'[7]VAT 2023-24'!$R$6:$AD$103,4,FALSE)</f>
        <v>#N/A</v>
      </c>
      <c r="AD254" s="67" t="e">
        <f>VLOOKUP($Q254,'[7]VAT 2023-24'!$R$6:$AD$103,5,FALSE)</f>
        <v>#N/A</v>
      </c>
      <c r="AE254" s="67" t="e">
        <f>VLOOKUP($Q254,'[7]VAT 2023-24'!$R$6:$AD$103,6,FALSE)</f>
        <v>#N/A</v>
      </c>
      <c r="AF254" s="67" t="e">
        <f>VLOOKUP($Q254,'[7]VAT 2023-24'!$R$6:$AD$103,7,FALSE)</f>
        <v>#N/A</v>
      </c>
      <c r="AG254" s="67" t="e">
        <f>VLOOKUP($Q254,'[7]VAT 2023-24'!$R$6:$AD$103,8,FALSE)</f>
        <v>#N/A</v>
      </c>
      <c r="AH254" s="67" t="e">
        <f>VLOOKUP($Q254,'[7]VAT 2023-24'!$R$6:$AD$103,9,FALSE)</f>
        <v>#N/A</v>
      </c>
      <c r="AI254" s="67" t="e">
        <f>VLOOKUP($Q254,'[7]VAT 2023-24'!$R$6:$AD$103,10,FALSE)</f>
        <v>#N/A</v>
      </c>
      <c r="AJ254" s="67" t="e">
        <f>VLOOKUP($Q254,'[7]VAT 2023-24'!$R$6:$AD$103,11,FALSE)</f>
        <v>#N/A</v>
      </c>
      <c r="AK254" s="67" t="e">
        <f>VLOOKUP($Q254,'[7]VAT 2023-24'!$R$6:$AD$103,12,FALSE)</f>
        <v>#N/A</v>
      </c>
      <c r="AL254" s="67" t="e">
        <f>VLOOKUP($Q254,'[7]VAT 2023-24'!$R$6:$AD$103,13,FALSE)</f>
        <v>#N/A</v>
      </c>
      <c r="AM254" s="45"/>
      <c r="AN254" s="65" t="s">
        <v>491</v>
      </c>
      <c r="AO254" s="43"/>
      <c r="AP254" s="1" t="e">
        <f>VLOOKUP(AN254,#REF!,5,FALSE)</f>
        <v>#REF!</v>
      </c>
      <c r="AQ254" s="1" t="e">
        <f>VLOOKUP(AO254,#REF!,5,FALSE)</f>
        <v>#REF!</v>
      </c>
      <c r="AR254" s="1"/>
      <c r="AS254" t="e">
        <f>VLOOKUP(Z254,'[8]List of Schools for 22.23'!$A$3:$J$62,10,FALSE)</f>
        <v>#N/A</v>
      </c>
    </row>
    <row r="255" spans="1:45" x14ac:dyDescent="0.25">
      <c r="A255" s="2">
        <v>534</v>
      </c>
      <c r="B255" s="13" t="s">
        <v>526</v>
      </c>
      <c r="C255" s="1" t="s">
        <v>493</v>
      </c>
      <c r="D255" s="1" t="s">
        <v>494</v>
      </c>
      <c r="E255" s="2">
        <v>534</v>
      </c>
      <c r="F255" t="e">
        <v>#N/A</v>
      </c>
      <c r="G255" t="e">
        <f>VLOOKUP(C255,'[1]Returns 2023'!$B$11:$AV$112,47,FALSE)</f>
        <v>#N/A</v>
      </c>
      <c r="K255" s="19" t="e">
        <v>#N/A</v>
      </c>
      <c r="L255" s="19" t="e">
        <f>VLOOKUP(C255,[2]Schools!$A$8:$AK$109,37,FALSE)</f>
        <v>#N/A</v>
      </c>
      <c r="N255" s="66" t="e">
        <v>#N/A</v>
      </c>
      <c r="O255" s="68" t="e">
        <v>#N/A</v>
      </c>
      <c r="P255" s="2" t="e">
        <f>VLOOKUP(A255,'[3]2023'!$A$6:$AN$112,40,FALSE)</f>
        <v>#N/A</v>
      </c>
      <c r="Q255" s="2">
        <v>534</v>
      </c>
      <c r="S255" s="1" t="e">
        <f>VLOOKUP(Q255,[4]Sheet1!$A$4:$C$238,3,FALSE)</f>
        <v>#N/A</v>
      </c>
      <c r="U255" s="1" t="e">
        <f>VLOOKUP(Q255,[5]Sheet1!$A$4:$C$237,3,FALSE)</f>
        <v>#N/A</v>
      </c>
      <c r="V255" s="7" t="s">
        <v>804</v>
      </c>
      <c r="W255" s="2" t="e">
        <v>#N/A</v>
      </c>
      <c r="X255" s="2" t="e">
        <f>VLOOKUP(V255,'[6]CFR HEADERS'!$B$8:$HS$108,226,FALSE)</f>
        <v>#N/A</v>
      </c>
      <c r="Z255" s="7" t="str">
        <f t="shared" si="5"/>
        <v>EE534</v>
      </c>
      <c r="AA255" s="67" t="e">
        <f>VLOOKUP($Q255,'[7]VAT 2023-24'!$R$6:$AD$103,2,FALSE)</f>
        <v>#N/A</v>
      </c>
      <c r="AB255" s="67" t="e">
        <f>VLOOKUP($Q255,'[7]VAT 2023-24'!$R$6:$AD$103,3,FALSE)</f>
        <v>#N/A</v>
      </c>
      <c r="AC255" s="67" t="e">
        <f>VLOOKUP($Q255,'[7]VAT 2023-24'!$R$6:$AD$103,4,FALSE)</f>
        <v>#N/A</v>
      </c>
      <c r="AD255" s="67" t="e">
        <f>VLOOKUP($Q255,'[7]VAT 2023-24'!$R$6:$AD$103,5,FALSE)</f>
        <v>#N/A</v>
      </c>
      <c r="AE255" s="67" t="e">
        <f>VLOOKUP($Q255,'[7]VAT 2023-24'!$R$6:$AD$103,6,FALSE)</f>
        <v>#N/A</v>
      </c>
      <c r="AF255" s="67" t="e">
        <f>VLOOKUP($Q255,'[7]VAT 2023-24'!$R$6:$AD$103,7,FALSE)</f>
        <v>#N/A</v>
      </c>
      <c r="AG255" s="67" t="e">
        <f>VLOOKUP($Q255,'[7]VAT 2023-24'!$R$6:$AD$103,8,FALSE)</f>
        <v>#N/A</v>
      </c>
      <c r="AH255" s="67" t="e">
        <f>VLOOKUP($Q255,'[7]VAT 2023-24'!$R$6:$AD$103,9,FALSE)</f>
        <v>#N/A</v>
      </c>
      <c r="AI255" s="67" t="e">
        <f>VLOOKUP($Q255,'[7]VAT 2023-24'!$R$6:$AD$103,10,FALSE)</f>
        <v>#N/A</v>
      </c>
      <c r="AJ255" s="67" t="e">
        <f>VLOOKUP($Q255,'[7]VAT 2023-24'!$R$6:$AD$103,11,FALSE)</f>
        <v>#N/A</v>
      </c>
      <c r="AK255" s="67" t="e">
        <f>VLOOKUP($Q255,'[7]VAT 2023-24'!$R$6:$AD$103,12,FALSE)</f>
        <v>#N/A</v>
      </c>
      <c r="AL255" s="67" t="e">
        <f>VLOOKUP($Q255,'[7]VAT 2023-24'!$R$6:$AD$103,13,FALSE)</f>
        <v>#N/A</v>
      </c>
      <c r="AM255" s="45"/>
      <c r="AN255" s="65" t="s">
        <v>493</v>
      </c>
      <c r="AO255" s="43"/>
      <c r="AP255" s="1" t="e">
        <f>VLOOKUP(AN255,#REF!,5,FALSE)</f>
        <v>#REF!</v>
      </c>
      <c r="AQ255" s="1" t="e">
        <f>VLOOKUP(AO255,#REF!,5,FALSE)</f>
        <v>#REF!</v>
      </c>
      <c r="AR255" s="1"/>
      <c r="AS255" t="e">
        <f>VLOOKUP(Z255,'[8]List of Schools for 22.23'!$A$3:$J$62,10,FALSE)</f>
        <v>#N/A</v>
      </c>
    </row>
    <row r="256" spans="1:45" x14ac:dyDescent="0.25">
      <c r="A256" s="2">
        <v>542</v>
      </c>
      <c r="B256" s="13" t="s">
        <v>526</v>
      </c>
      <c r="C256" s="1" t="s">
        <v>495</v>
      </c>
      <c r="D256" s="1" t="s">
        <v>496</v>
      </c>
      <c r="E256" s="2">
        <v>542</v>
      </c>
      <c r="F256" t="e">
        <v>#N/A</v>
      </c>
      <c r="G256" t="e">
        <f>VLOOKUP(C256,'[1]Returns 2023'!$B$11:$AV$112,47,FALSE)</f>
        <v>#N/A</v>
      </c>
      <c r="K256" s="19" t="e">
        <v>#N/A</v>
      </c>
      <c r="L256" s="19" t="e">
        <f>VLOOKUP(C256,[2]Schools!$A$8:$AK$109,37,FALSE)</f>
        <v>#N/A</v>
      </c>
      <c r="N256" s="66" t="e">
        <v>#N/A</v>
      </c>
      <c r="O256" s="68" t="e">
        <v>#N/A</v>
      </c>
      <c r="P256" s="2" t="e">
        <f>VLOOKUP(A256,'[3]2023'!$A$6:$AN$112,40,FALSE)</f>
        <v>#N/A</v>
      </c>
      <c r="Q256" s="2">
        <v>542</v>
      </c>
      <c r="S256" s="1" t="e">
        <f>VLOOKUP(Q256,[4]Sheet1!$A$4:$C$238,3,FALSE)</f>
        <v>#N/A</v>
      </c>
      <c r="U256" s="1" t="e">
        <f>VLOOKUP(Q256,[5]Sheet1!$A$4:$C$237,3,FALSE)</f>
        <v>#N/A</v>
      </c>
      <c r="V256" s="7" t="s">
        <v>805</v>
      </c>
      <c r="W256" s="2" t="e">
        <v>#N/A</v>
      </c>
      <c r="X256" s="2" t="e">
        <f>VLOOKUP(V256,'[6]CFR HEADERS'!$B$8:$HS$108,226,FALSE)</f>
        <v>#N/A</v>
      </c>
      <c r="Z256" s="7" t="str">
        <f t="shared" si="5"/>
        <v>EE542</v>
      </c>
      <c r="AA256" s="67" t="e">
        <f>VLOOKUP($Q256,'[7]VAT 2023-24'!$R$6:$AD$103,2,FALSE)</f>
        <v>#N/A</v>
      </c>
      <c r="AB256" s="67" t="e">
        <f>VLOOKUP($Q256,'[7]VAT 2023-24'!$R$6:$AD$103,3,FALSE)</f>
        <v>#N/A</v>
      </c>
      <c r="AC256" s="67" t="e">
        <f>VLOOKUP($Q256,'[7]VAT 2023-24'!$R$6:$AD$103,4,FALSE)</f>
        <v>#N/A</v>
      </c>
      <c r="AD256" s="67" t="e">
        <f>VLOOKUP($Q256,'[7]VAT 2023-24'!$R$6:$AD$103,5,FALSE)</f>
        <v>#N/A</v>
      </c>
      <c r="AE256" s="67" t="e">
        <f>VLOOKUP($Q256,'[7]VAT 2023-24'!$R$6:$AD$103,6,FALSE)</f>
        <v>#N/A</v>
      </c>
      <c r="AF256" s="67" t="e">
        <f>VLOOKUP($Q256,'[7]VAT 2023-24'!$R$6:$AD$103,7,FALSE)</f>
        <v>#N/A</v>
      </c>
      <c r="AG256" s="67" t="e">
        <f>VLOOKUP($Q256,'[7]VAT 2023-24'!$R$6:$AD$103,8,FALSE)</f>
        <v>#N/A</v>
      </c>
      <c r="AH256" s="67" t="e">
        <f>VLOOKUP($Q256,'[7]VAT 2023-24'!$R$6:$AD$103,9,FALSE)</f>
        <v>#N/A</v>
      </c>
      <c r="AI256" s="67" t="e">
        <f>VLOOKUP($Q256,'[7]VAT 2023-24'!$R$6:$AD$103,10,FALSE)</f>
        <v>#N/A</v>
      </c>
      <c r="AJ256" s="67" t="e">
        <f>VLOOKUP($Q256,'[7]VAT 2023-24'!$R$6:$AD$103,11,FALSE)</f>
        <v>#N/A</v>
      </c>
      <c r="AK256" s="67" t="e">
        <f>VLOOKUP($Q256,'[7]VAT 2023-24'!$R$6:$AD$103,12,FALSE)</f>
        <v>#N/A</v>
      </c>
      <c r="AL256" s="67" t="e">
        <f>VLOOKUP($Q256,'[7]VAT 2023-24'!$R$6:$AD$103,13,FALSE)</f>
        <v>#N/A</v>
      </c>
      <c r="AM256" s="45"/>
      <c r="AN256" s="65" t="s">
        <v>495</v>
      </c>
      <c r="AO256" s="43"/>
      <c r="AP256" s="1" t="e">
        <f>VLOOKUP(AN256,#REF!,5,FALSE)</f>
        <v>#REF!</v>
      </c>
      <c r="AQ256" s="1" t="e">
        <f>VLOOKUP(AO256,#REF!,5,FALSE)</f>
        <v>#REF!</v>
      </c>
      <c r="AR256" s="1"/>
      <c r="AS256" t="e">
        <f>VLOOKUP(Z256,'[8]List of Schools for 22.23'!$A$3:$J$62,10,FALSE)</f>
        <v>#N/A</v>
      </c>
    </row>
    <row r="257" spans="1:45" x14ac:dyDescent="0.25">
      <c r="A257" s="2">
        <v>546</v>
      </c>
      <c r="B257" s="13" t="s">
        <v>526</v>
      </c>
      <c r="C257" s="1" t="s">
        <v>497</v>
      </c>
      <c r="D257" s="1" t="s">
        <v>498</v>
      </c>
      <c r="E257" s="2">
        <v>546</v>
      </c>
      <c r="F257" t="e">
        <v>#N/A</v>
      </c>
      <c r="G257" t="e">
        <f>VLOOKUP(C257,'[1]Returns 2023'!$B$11:$AV$112,47,FALSE)</f>
        <v>#N/A</v>
      </c>
      <c r="K257" s="19" t="e">
        <v>#N/A</v>
      </c>
      <c r="L257" s="19" t="e">
        <f>VLOOKUP(C257,[2]Schools!$A$8:$AK$109,37,FALSE)</f>
        <v>#N/A</v>
      </c>
      <c r="N257" s="66" t="e">
        <v>#N/A</v>
      </c>
      <c r="O257" s="68" t="e">
        <v>#N/A</v>
      </c>
      <c r="P257" s="2" t="e">
        <f>VLOOKUP(A257,'[3]2023'!$A$6:$AN$112,40,FALSE)</f>
        <v>#N/A</v>
      </c>
      <c r="Q257" s="2">
        <v>546</v>
      </c>
      <c r="S257" s="1" t="e">
        <f>VLOOKUP(Q257,[4]Sheet1!$A$4:$C$238,3,FALSE)</f>
        <v>#N/A</v>
      </c>
      <c r="U257" s="1" t="e">
        <f>VLOOKUP(Q257,[5]Sheet1!$A$4:$C$237,3,FALSE)</f>
        <v>#N/A</v>
      </c>
      <c r="V257" s="7" t="s">
        <v>806</v>
      </c>
      <c r="W257" s="2" t="e">
        <v>#N/A</v>
      </c>
      <c r="X257" s="2" t="e">
        <f>VLOOKUP(V257,'[6]CFR HEADERS'!$B$8:$HS$108,226,FALSE)</f>
        <v>#N/A</v>
      </c>
      <c r="Z257" s="7" t="str">
        <f t="shared" si="5"/>
        <v>EE546</v>
      </c>
      <c r="AA257" s="67" t="e">
        <f>VLOOKUP($Q257,'[7]VAT 2023-24'!$R$6:$AD$103,2,FALSE)</f>
        <v>#N/A</v>
      </c>
      <c r="AB257" s="67" t="e">
        <f>VLOOKUP($Q257,'[7]VAT 2023-24'!$R$6:$AD$103,3,FALSE)</f>
        <v>#N/A</v>
      </c>
      <c r="AC257" s="67" t="e">
        <f>VLOOKUP($Q257,'[7]VAT 2023-24'!$R$6:$AD$103,4,FALSE)</f>
        <v>#N/A</v>
      </c>
      <c r="AD257" s="67" t="e">
        <f>VLOOKUP($Q257,'[7]VAT 2023-24'!$R$6:$AD$103,5,FALSE)</f>
        <v>#N/A</v>
      </c>
      <c r="AE257" s="67" t="e">
        <f>VLOOKUP($Q257,'[7]VAT 2023-24'!$R$6:$AD$103,6,FALSE)</f>
        <v>#N/A</v>
      </c>
      <c r="AF257" s="67" t="e">
        <f>VLOOKUP($Q257,'[7]VAT 2023-24'!$R$6:$AD$103,7,FALSE)</f>
        <v>#N/A</v>
      </c>
      <c r="AG257" s="67" t="e">
        <f>VLOOKUP($Q257,'[7]VAT 2023-24'!$R$6:$AD$103,8,FALSE)</f>
        <v>#N/A</v>
      </c>
      <c r="AH257" s="67" t="e">
        <f>VLOOKUP($Q257,'[7]VAT 2023-24'!$R$6:$AD$103,9,FALSE)</f>
        <v>#N/A</v>
      </c>
      <c r="AI257" s="67" t="e">
        <f>VLOOKUP($Q257,'[7]VAT 2023-24'!$R$6:$AD$103,10,FALSE)</f>
        <v>#N/A</v>
      </c>
      <c r="AJ257" s="67" t="e">
        <f>VLOOKUP($Q257,'[7]VAT 2023-24'!$R$6:$AD$103,11,FALSE)</f>
        <v>#N/A</v>
      </c>
      <c r="AK257" s="67" t="e">
        <f>VLOOKUP($Q257,'[7]VAT 2023-24'!$R$6:$AD$103,12,FALSE)</f>
        <v>#N/A</v>
      </c>
      <c r="AL257" s="67" t="e">
        <f>VLOOKUP($Q257,'[7]VAT 2023-24'!$R$6:$AD$103,13,FALSE)</f>
        <v>#N/A</v>
      </c>
      <c r="AM257" s="45"/>
      <c r="AN257" s="65" t="s">
        <v>497</v>
      </c>
      <c r="AO257" s="43"/>
      <c r="AP257" s="1" t="e">
        <f>VLOOKUP(AN257,#REF!,5,FALSE)</f>
        <v>#REF!</v>
      </c>
      <c r="AQ257" s="1" t="e">
        <f>VLOOKUP(AO257,#REF!,5,FALSE)</f>
        <v>#REF!</v>
      </c>
      <c r="AR257" s="1"/>
      <c r="AS257" t="e">
        <f>VLOOKUP(Z257,'[8]List of Schools for 22.23'!$A$3:$J$62,10,FALSE)</f>
        <v>#N/A</v>
      </c>
    </row>
    <row r="258" spans="1:45" x14ac:dyDescent="0.25">
      <c r="A258" s="2">
        <v>550</v>
      </c>
      <c r="B258" s="13" t="s">
        <v>526</v>
      </c>
      <c r="C258" s="1" t="s">
        <v>499</v>
      </c>
      <c r="D258" s="1" t="s">
        <v>500</v>
      </c>
      <c r="E258" s="2">
        <v>550</v>
      </c>
      <c r="F258" t="e">
        <v>#N/A</v>
      </c>
      <c r="G258" t="e">
        <f>VLOOKUP(C258,'[1]Returns 2023'!$B$11:$AV$112,47,FALSE)</f>
        <v>#N/A</v>
      </c>
      <c r="K258" s="19" t="e">
        <v>#N/A</v>
      </c>
      <c r="L258" s="19" t="e">
        <f>VLOOKUP(C258,[2]Schools!$A$8:$AK$109,37,FALSE)</f>
        <v>#N/A</v>
      </c>
      <c r="N258" s="66" t="e">
        <v>#N/A</v>
      </c>
      <c r="O258" s="68" t="e">
        <v>#N/A</v>
      </c>
      <c r="P258" s="2" t="e">
        <f>VLOOKUP(A258,'[3]2023'!$A$6:$AN$112,40,FALSE)</f>
        <v>#N/A</v>
      </c>
      <c r="Q258" s="2">
        <v>550</v>
      </c>
      <c r="S258" s="1" t="e">
        <f>VLOOKUP(Q258,[4]Sheet1!$A$4:$C$238,3,FALSE)</f>
        <v>#N/A</v>
      </c>
      <c r="U258" s="1" t="e">
        <f>VLOOKUP(Q258,[5]Sheet1!$A$4:$C$237,3,FALSE)</f>
        <v>#N/A</v>
      </c>
      <c r="V258" s="7" t="s">
        <v>807</v>
      </c>
      <c r="W258" s="2" t="e">
        <v>#N/A</v>
      </c>
      <c r="X258" s="2" t="e">
        <f>VLOOKUP(V258,'[6]CFR HEADERS'!$B$8:$HS$108,226,FALSE)</f>
        <v>#N/A</v>
      </c>
      <c r="Z258" s="7" t="str">
        <f t="shared" si="5"/>
        <v>EE550</v>
      </c>
      <c r="AA258" s="67" t="e">
        <f>VLOOKUP($Q258,'[7]VAT 2023-24'!$R$6:$AD$103,2,FALSE)</f>
        <v>#N/A</v>
      </c>
      <c r="AB258" s="67" t="e">
        <f>VLOOKUP($Q258,'[7]VAT 2023-24'!$R$6:$AD$103,3,FALSE)</f>
        <v>#N/A</v>
      </c>
      <c r="AC258" s="67" t="e">
        <f>VLOOKUP($Q258,'[7]VAT 2023-24'!$R$6:$AD$103,4,FALSE)</f>
        <v>#N/A</v>
      </c>
      <c r="AD258" s="67" t="e">
        <f>VLOOKUP($Q258,'[7]VAT 2023-24'!$R$6:$AD$103,5,FALSE)</f>
        <v>#N/A</v>
      </c>
      <c r="AE258" s="67" t="e">
        <f>VLOOKUP($Q258,'[7]VAT 2023-24'!$R$6:$AD$103,6,FALSE)</f>
        <v>#N/A</v>
      </c>
      <c r="AF258" s="67" t="e">
        <f>VLOOKUP($Q258,'[7]VAT 2023-24'!$R$6:$AD$103,7,FALSE)</f>
        <v>#N/A</v>
      </c>
      <c r="AG258" s="67" t="e">
        <f>VLOOKUP($Q258,'[7]VAT 2023-24'!$R$6:$AD$103,8,FALSE)</f>
        <v>#N/A</v>
      </c>
      <c r="AH258" s="67" t="e">
        <f>VLOOKUP($Q258,'[7]VAT 2023-24'!$R$6:$AD$103,9,FALSE)</f>
        <v>#N/A</v>
      </c>
      <c r="AI258" s="67" t="e">
        <f>VLOOKUP($Q258,'[7]VAT 2023-24'!$R$6:$AD$103,10,FALSE)</f>
        <v>#N/A</v>
      </c>
      <c r="AJ258" s="67" t="e">
        <f>VLOOKUP($Q258,'[7]VAT 2023-24'!$R$6:$AD$103,11,FALSE)</f>
        <v>#N/A</v>
      </c>
      <c r="AK258" s="67" t="e">
        <f>VLOOKUP($Q258,'[7]VAT 2023-24'!$R$6:$AD$103,12,FALSE)</f>
        <v>#N/A</v>
      </c>
      <c r="AL258" s="67" t="e">
        <f>VLOOKUP($Q258,'[7]VAT 2023-24'!$R$6:$AD$103,13,FALSE)</f>
        <v>#N/A</v>
      </c>
      <c r="AM258" s="45"/>
      <c r="AN258" s="65" t="s">
        <v>499</v>
      </c>
      <c r="AO258" s="43"/>
      <c r="AP258" s="1" t="e">
        <f>VLOOKUP(AN258,#REF!,5,FALSE)</f>
        <v>#REF!</v>
      </c>
      <c r="AQ258" s="1" t="e">
        <f>VLOOKUP(AO258,#REF!,5,FALSE)</f>
        <v>#REF!</v>
      </c>
      <c r="AR258" s="1"/>
      <c r="AS258" t="e">
        <f>VLOOKUP(Z258,'[8]List of Schools for 22.23'!$A$3:$J$62,10,FALSE)</f>
        <v>#N/A</v>
      </c>
    </row>
    <row r="259" spans="1:45" x14ac:dyDescent="0.25">
      <c r="A259" s="2">
        <v>552</v>
      </c>
      <c r="B259" s="13" t="s">
        <v>526</v>
      </c>
      <c r="C259" s="1" t="s">
        <v>501</v>
      </c>
      <c r="D259" s="1" t="s">
        <v>502</v>
      </c>
      <c r="E259" s="2">
        <v>552</v>
      </c>
      <c r="F259" t="s">
        <v>837</v>
      </c>
      <c r="G259" t="str">
        <f>VLOOKUP(C259,'[1]Returns 2023'!$B$11:$AV$112,47,FALSE)</f>
        <v>Successful</v>
      </c>
      <c r="K259" s="19">
        <v>0</v>
      </c>
      <c r="L259" s="19">
        <f>VLOOKUP(C259,[2]Schools!$A$8:$AK$109,37,FALSE)</f>
        <v>0</v>
      </c>
      <c r="N259" s="66" t="s">
        <v>822</v>
      </c>
      <c r="O259" s="68" t="s">
        <v>822</v>
      </c>
      <c r="P259" s="2" t="str">
        <f>VLOOKUP(A259,'[3]2023'!$A$6:$AN$112,40,FALSE)</f>
        <v>Returned</v>
      </c>
      <c r="Q259" s="2">
        <v>552</v>
      </c>
      <c r="S259" s="1" t="str">
        <f>VLOOKUP(Q259,[4]Sheet1!$A$4:$C$238,3,FALSE)</f>
        <v>YES</v>
      </c>
      <c r="U259" s="1" t="str">
        <f>VLOOKUP(Q259,[5]Sheet1!$A$4:$C$237,3,FALSE)</f>
        <v>YES</v>
      </c>
      <c r="V259" s="7" t="s">
        <v>808</v>
      </c>
      <c r="W259" s="2" t="s">
        <v>839</v>
      </c>
      <c r="X259" s="2">
        <f>VLOOKUP(V259,'[6]CFR HEADERS'!$B$8:$HS$108,226,FALSE)</f>
        <v>0</v>
      </c>
      <c r="Z259" s="7" t="str">
        <f t="shared" si="5"/>
        <v>EE552</v>
      </c>
      <c r="AA259" s="67">
        <f>VLOOKUP($Q259,'[7]VAT 2023-24'!$R$6:$AD$103,2,FALSE)</f>
        <v>1</v>
      </c>
      <c r="AB259" s="67">
        <f>VLOOKUP($Q259,'[7]VAT 2023-24'!$R$6:$AD$103,3,FALSE)</f>
        <v>1</v>
      </c>
      <c r="AC259" s="67">
        <f>VLOOKUP($Q259,'[7]VAT 2023-24'!$R$6:$AD$103,4,FALSE)</f>
        <v>1</v>
      </c>
      <c r="AD259" s="67">
        <f>VLOOKUP($Q259,'[7]VAT 2023-24'!$R$6:$AD$103,5,FALSE)</f>
        <v>1</v>
      </c>
      <c r="AE259" s="67">
        <f>VLOOKUP($Q259,'[7]VAT 2023-24'!$R$6:$AD$103,6,FALSE)</f>
        <v>1</v>
      </c>
      <c r="AF259" s="67">
        <f>VLOOKUP($Q259,'[7]VAT 2023-24'!$R$6:$AD$103,7,FALSE)</f>
        <v>1</v>
      </c>
      <c r="AG259" s="67">
        <f>VLOOKUP($Q259,'[7]VAT 2023-24'!$R$6:$AD$103,8,FALSE)</f>
        <v>1</v>
      </c>
      <c r="AH259" s="67">
        <f>VLOOKUP($Q259,'[7]VAT 2023-24'!$R$6:$AD$103,9,FALSE)</f>
        <v>1</v>
      </c>
      <c r="AI259" s="67">
        <f>VLOOKUP($Q259,'[7]VAT 2023-24'!$R$6:$AD$103,10,FALSE)</f>
        <v>1</v>
      </c>
      <c r="AJ259" s="67">
        <f>VLOOKUP($Q259,'[7]VAT 2023-24'!$R$6:$AD$103,11,FALSE)</f>
        <v>1</v>
      </c>
      <c r="AK259" s="67" t="str">
        <f>VLOOKUP($Q259,'[7]VAT 2023-24'!$R$6:$AD$103,12,FALSE)</f>
        <v/>
      </c>
      <c r="AL259" s="67" t="str">
        <f>VLOOKUP($Q259,'[7]VAT 2023-24'!$R$6:$AD$103,13,FALSE)</f>
        <v/>
      </c>
      <c r="AM259" s="45"/>
      <c r="AN259" s="65" t="s">
        <v>501</v>
      </c>
      <c r="AO259" s="43"/>
      <c r="AP259" s="1" t="e">
        <f>VLOOKUP(AN259,#REF!,5,FALSE)</f>
        <v>#REF!</v>
      </c>
      <c r="AQ259" s="1" t="e">
        <f>VLOOKUP(AO259,#REF!,5,FALSE)</f>
        <v>#REF!</v>
      </c>
      <c r="AR259" s="1"/>
      <c r="AS259" t="str">
        <f>VLOOKUP(Z259,'[8]List of Schools for 22.23'!$A$3:$J$62,10,FALSE)</f>
        <v>YES</v>
      </c>
    </row>
    <row r="260" spans="1:45" x14ac:dyDescent="0.25">
      <c r="A260" s="2">
        <v>553</v>
      </c>
      <c r="B260" s="13" t="s">
        <v>526</v>
      </c>
      <c r="C260" s="1" t="s">
        <v>503</v>
      </c>
      <c r="D260" s="1" t="s">
        <v>504</v>
      </c>
      <c r="E260" s="2">
        <v>553</v>
      </c>
      <c r="F260" t="s">
        <v>838</v>
      </c>
      <c r="G260" t="e">
        <f>VLOOKUP(C260,'[1]Returns 2023'!$B$11:$AV$112,47,FALSE)</f>
        <v>#N/A</v>
      </c>
      <c r="K260" s="19" t="e">
        <v>#N/A</v>
      </c>
      <c r="L260" s="19" t="e">
        <f>VLOOKUP(C260,[2]Schools!$A$8:$AK$109,37,FALSE)</f>
        <v>#N/A</v>
      </c>
      <c r="N260" s="66" t="s">
        <v>822</v>
      </c>
      <c r="O260" s="66" t="s">
        <v>822</v>
      </c>
      <c r="P260" s="2" t="e">
        <f>VLOOKUP(A260,'[3]2023'!$A$6:$AN$112,40,FALSE)</f>
        <v>#N/A</v>
      </c>
      <c r="Q260" s="2">
        <v>553</v>
      </c>
      <c r="S260" s="1" t="str">
        <f>VLOOKUP(Q260,[4]Sheet1!$A$4:$C$238,3,FALSE)</f>
        <v>YES</v>
      </c>
      <c r="U260" s="1">
        <f>VLOOKUP(Q260,[5]Sheet1!$A$4:$C$237,3,FALSE)</f>
        <v>0</v>
      </c>
      <c r="V260" s="7" t="s">
        <v>809</v>
      </c>
      <c r="W260" s="2">
        <v>0</v>
      </c>
      <c r="X260" s="2">
        <f>VLOOKUP(V260,'[6]CFR HEADERS'!$B$8:$HS$108,226,FALSE)</f>
        <v>0</v>
      </c>
      <c r="Z260" s="7" t="str">
        <f t="shared" si="5"/>
        <v>EE553</v>
      </c>
      <c r="AA260" s="67" t="e">
        <f>VLOOKUP($Q260,'[7]VAT 2023-24'!$R$6:$AD$103,2,FALSE)</f>
        <v>#N/A</v>
      </c>
      <c r="AB260" s="67" t="e">
        <f>VLOOKUP($Q260,'[7]VAT 2023-24'!$R$6:$AD$103,3,FALSE)</f>
        <v>#N/A</v>
      </c>
      <c r="AC260" s="67" t="e">
        <f>VLOOKUP($Q260,'[7]VAT 2023-24'!$R$6:$AD$103,4,FALSE)</f>
        <v>#N/A</v>
      </c>
      <c r="AD260" s="67" t="e">
        <f>VLOOKUP($Q260,'[7]VAT 2023-24'!$R$6:$AD$103,5,FALSE)</f>
        <v>#N/A</v>
      </c>
      <c r="AE260" s="67" t="e">
        <f>VLOOKUP($Q260,'[7]VAT 2023-24'!$R$6:$AD$103,6,FALSE)</f>
        <v>#N/A</v>
      </c>
      <c r="AF260" s="67" t="e">
        <f>VLOOKUP($Q260,'[7]VAT 2023-24'!$R$6:$AD$103,7,FALSE)</f>
        <v>#N/A</v>
      </c>
      <c r="AG260" s="67" t="e">
        <f>VLOOKUP($Q260,'[7]VAT 2023-24'!$R$6:$AD$103,8,FALSE)</f>
        <v>#N/A</v>
      </c>
      <c r="AH260" s="67" t="e">
        <f>VLOOKUP($Q260,'[7]VAT 2023-24'!$R$6:$AD$103,9,FALSE)</f>
        <v>#N/A</v>
      </c>
      <c r="AI260" s="67" t="e">
        <f>VLOOKUP($Q260,'[7]VAT 2023-24'!$R$6:$AD$103,10,FALSE)</f>
        <v>#N/A</v>
      </c>
      <c r="AJ260" s="67" t="e">
        <f>VLOOKUP($Q260,'[7]VAT 2023-24'!$R$6:$AD$103,11,FALSE)</f>
        <v>#N/A</v>
      </c>
      <c r="AK260" s="67" t="e">
        <f>VLOOKUP($Q260,'[7]VAT 2023-24'!$R$6:$AD$103,12,FALSE)</f>
        <v>#N/A</v>
      </c>
      <c r="AL260" s="67" t="e">
        <f>VLOOKUP($Q260,'[7]VAT 2023-24'!$R$6:$AD$103,13,FALSE)</f>
        <v>#N/A</v>
      </c>
      <c r="AM260" s="45"/>
      <c r="AN260" s="65" t="s">
        <v>503</v>
      </c>
      <c r="AO260" s="43"/>
      <c r="AP260" s="1" t="e">
        <f>VLOOKUP(AN260,#REF!,5,FALSE)</f>
        <v>#REF!</v>
      </c>
      <c r="AQ260" s="1" t="e">
        <f>VLOOKUP(AO260,#REF!,5,FALSE)</f>
        <v>#REF!</v>
      </c>
      <c r="AR260" s="1"/>
      <c r="AS260" t="e">
        <f>VLOOKUP(Z260,'[8]List of Schools for 22.23'!$A$3:$J$62,10,FALSE)</f>
        <v>#N/A</v>
      </c>
    </row>
    <row r="261" spans="1:45" x14ac:dyDescent="0.25">
      <c r="A261" s="2">
        <v>558</v>
      </c>
      <c r="B261" s="13" t="s">
        <v>526</v>
      </c>
      <c r="C261" s="1" t="s">
        <v>505</v>
      </c>
      <c r="D261" s="1" t="s">
        <v>506</v>
      </c>
      <c r="E261" s="2">
        <v>558</v>
      </c>
      <c r="F261" t="e">
        <v>#N/A</v>
      </c>
      <c r="G261" t="e">
        <f>VLOOKUP(C261,'[1]Returns 2023'!$B$11:$AV$112,47,FALSE)</f>
        <v>#N/A</v>
      </c>
      <c r="K261" s="19" t="e">
        <v>#N/A</v>
      </c>
      <c r="L261" s="19" t="e">
        <f>VLOOKUP(C261,[2]Schools!$A$8:$AK$109,37,FALSE)</f>
        <v>#N/A</v>
      </c>
      <c r="N261" s="66" t="e">
        <v>#N/A</v>
      </c>
      <c r="O261" s="68" t="e">
        <v>#N/A</v>
      </c>
      <c r="P261" s="2" t="e">
        <f>VLOOKUP(A261,'[3]2023'!$A$6:$AN$112,40,FALSE)</f>
        <v>#N/A</v>
      </c>
      <c r="Q261" s="2">
        <v>558</v>
      </c>
      <c r="S261" s="1" t="str">
        <f>VLOOKUP(Q261,[4]Sheet1!$A$4:$C$238,3,FALSE)</f>
        <v>YES</v>
      </c>
      <c r="U261" s="1" t="str">
        <f>VLOOKUP(Q261,[5]Sheet1!$A$4:$C$237,3,FALSE)</f>
        <v>YES</v>
      </c>
      <c r="V261" s="7" t="s">
        <v>810</v>
      </c>
      <c r="W261" s="2" t="e">
        <v>#N/A</v>
      </c>
      <c r="X261" s="2" t="e">
        <f>VLOOKUP(V261,'[6]CFR HEADERS'!$B$8:$HS$108,226,FALSE)</f>
        <v>#N/A</v>
      </c>
      <c r="Z261" s="7" t="str">
        <f t="shared" si="5"/>
        <v>EE558</v>
      </c>
      <c r="AA261" s="67" t="e">
        <f>VLOOKUP($Q261,'[7]VAT 2023-24'!$R$6:$AD$103,2,FALSE)</f>
        <v>#N/A</v>
      </c>
      <c r="AB261" s="67" t="e">
        <f>VLOOKUP($Q261,'[7]VAT 2023-24'!$R$6:$AD$103,3,FALSE)</f>
        <v>#N/A</v>
      </c>
      <c r="AC261" s="67" t="e">
        <f>VLOOKUP($Q261,'[7]VAT 2023-24'!$R$6:$AD$103,4,FALSE)</f>
        <v>#N/A</v>
      </c>
      <c r="AD261" s="67" t="e">
        <f>VLOOKUP($Q261,'[7]VAT 2023-24'!$R$6:$AD$103,5,FALSE)</f>
        <v>#N/A</v>
      </c>
      <c r="AE261" s="67" t="e">
        <f>VLOOKUP($Q261,'[7]VAT 2023-24'!$R$6:$AD$103,6,FALSE)</f>
        <v>#N/A</v>
      </c>
      <c r="AF261" s="67" t="e">
        <f>VLOOKUP($Q261,'[7]VAT 2023-24'!$R$6:$AD$103,7,FALSE)</f>
        <v>#N/A</v>
      </c>
      <c r="AG261" s="67" t="e">
        <f>VLOOKUP($Q261,'[7]VAT 2023-24'!$R$6:$AD$103,8,FALSE)</f>
        <v>#N/A</v>
      </c>
      <c r="AH261" s="67" t="e">
        <f>VLOOKUP($Q261,'[7]VAT 2023-24'!$R$6:$AD$103,9,FALSE)</f>
        <v>#N/A</v>
      </c>
      <c r="AI261" s="67" t="e">
        <f>VLOOKUP($Q261,'[7]VAT 2023-24'!$R$6:$AD$103,10,FALSE)</f>
        <v>#N/A</v>
      </c>
      <c r="AJ261" s="67" t="e">
        <f>VLOOKUP($Q261,'[7]VAT 2023-24'!$R$6:$AD$103,11,FALSE)</f>
        <v>#N/A</v>
      </c>
      <c r="AK261" s="67" t="e">
        <f>VLOOKUP($Q261,'[7]VAT 2023-24'!$R$6:$AD$103,12,FALSE)</f>
        <v>#N/A</v>
      </c>
      <c r="AL261" s="67" t="e">
        <f>VLOOKUP($Q261,'[7]VAT 2023-24'!$R$6:$AD$103,13,FALSE)</f>
        <v>#N/A</v>
      </c>
      <c r="AM261" s="45"/>
      <c r="AN261" s="65" t="s">
        <v>505</v>
      </c>
      <c r="AO261" s="43"/>
      <c r="AP261" s="1" t="e">
        <f>VLOOKUP(AN261,#REF!,5,FALSE)</f>
        <v>#REF!</v>
      </c>
      <c r="AQ261" s="1" t="e">
        <f>VLOOKUP(AO261,#REF!,5,FALSE)</f>
        <v>#REF!</v>
      </c>
      <c r="AR261" s="1"/>
      <c r="AS261" t="e">
        <f>VLOOKUP(Z261,'[8]List of Schools for 22.23'!$A$3:$J$62,10,FALSE)</f>
        <v>#N/A</v>
      </c>
    </row>
    <row r="262" spans="1:45" x14ac:dyDescent="0.25">
      <c r="A262" s="2">
        <v>560</v>
      </c>
      <c r="B262" s="13" t="s">
        <v>526</v>
      </c>
      <c r="C262" s="1" t="s">
        <v>507</v>
      </c>
      <c r="D262" s="1" t="s">
        <v>508</v>
      </c>
      <c r="E262" s="2">
        <v>560</v>
      </c>
      <c r="F262" t="s">
        <v>837</v>
      </c>
      <c r="G262" t="str">
        <f>VLOOKUP(C262,'[1]Returns 2023'!$B$11:$AV$112,47,FALSE)</f>
        <v>Successful</v>
      </c>
      <c r="K262" s="19">
        <v>0</v>
      </c>
      <c r="L262" s="19" t="str">
        <f>VLOOKUP(C262,[2]Schools!$A$8:$AK$109,37,FALSE)</f>
        <v>Returned</v>
      </c>
      <c r="N262" s="66">
        <v>0</v>
      </c>
      <c r="O262" s="68" t="s">
        <v>822</v>
      </c>
      <c r="P262" s="2" t="str">
        <f>VLOOKUP(A262,'[3]2023'!$A$6:$AN$112,40,FALSE)</f>
        <v>Returned</v>
      </c>
      <c r="Q262" s="2">
        <v>560</v>
      </c>
      <c r="S262" s="1" t="str">
        <f>VLOOKUP(Q262,[4]Sheet1!$A$4:$C$238,3,FALSE)</f>
        <v>YES</v>
      </c>
      <c r="U262" s="1" t="str">
        <f>VLOOKUP(Q262,[5]Sheet1!$A$4:$C$237,3,FALSE)</f>
        <v>YES</v>
      </c>
      <c r="V262" s="7" t="s">
        <v>811</v>
      </c>
      <c r="W262" s="2">
        <v>0</v>
      </c>
      <c r="X262" s="2">
        <f>VLOOKUP(V262,'[6]CFR HEADERS'!$B$8:$HS$108,226,FALSE)</f>
        <v>0</v>
      </c>
      <c r="Z262" s="7" t="str">
        <f t="shared" si="5"/>
        <v>EE560</v>
      </c>
      <c r="AA262" s="67">
        <f>VLOOKUP($Q262,'[7]VAT 2023-24'!$R$6:$AD$103,2,FALSE)</f>
        <v>1</v>
      </c>
      <c r="AB262" s="67">
        <f>VLOOKUP($Q262,'[7]VAT 2023-24'!$R$6:$AD$103,3,FALSE)</f>
        <v>1</v>
      </c>
      <c r="AC262" s="67">
        <f>VLOOKUP($Q262,'[7]VAT 2023-24'!$R$6:$AD$103,4,FALSE)</f>
        <v>1</v>
      </c>
      <c r="AD262" s="67">
        <f>VLOOKUP($Q262,'[7]VAT 2023-24'!$R$6:$AD$103,5,FALSE)</f>
        <v>1</v>
      </c>
      <c r="AE262" s="67">
        <f>VLOOKUP($Q262,'[7]VAT 2023-24'!$R$6:$AD$103,6,FALSE)</f>
        <v>1</v>
      </c>
      <c r="AF262" s="67">
        <f>VLOOKUP($Q262,'[7]VAT 2023-24'!$R$6:$AD$103,7,FALSE)</f>
        <v>1</v>
      </c>
      <c r="AG262" s="67">
        <f>VLOOKUP($Q262,'[7]VAT 2023-24'!$R$6:$AD$103,8,FALSE)</f>
        <v>1</v>
      </c>
      <c r="AH262" s="67">
        <f>VLOOKUP($Q262,'[7]VAT 2023-24'!$R$6:$AD$103,9,FALSE)</f>
        <v>1</v>
      </c>
      <c r="AI262" s="67">
        <f>VLOOKUP($Q262,'[7]VAT 2023-24'!$R$6:$AD$103,10,FALSE)</f>
        <v>1</v>
      </c>
      <c r="AJ262" s="67" t="str">
        <f>VLOOKUP($Q262,'[7]VAT 2023-24'!$R$6:$AD$103,11,FALSE)</f>
        <v/>
      </c>
      <c r="AK262" s="67" t="str">
        <f>VLOOKUP($Q262,'[7]VAT 2023-24'!$R$6:$AD$103,12,FALSE)</f>
        <v/>
      </c>
      <c r="AL262" s="67" t="str">
        <f>VLOOKUP($Q262,'[7]VAT 2023-24'!$R$6:$AD$103,13,FALSE)</f>
        <v/>
      </c>
      <c r="AM262" s="45"/>
      <c r="AN262" s="65" t="s">
        <v>507</v>
      </c>
      <c r="AO262" s="43"/>
      <c r="AP262" s="1" t="e">
        <f>VLOOKUP(AN262,#REF!,5,FALSE)</f>
        <v>#REF!</v>
      </c>
      <c r="AQ262" s="1" t="e">
        <f>VLOOKUP(AO262,#REF!,5,FALSE)</f>
        <v>#REF!</v>
      </c>
      <c r="AR262" s="1"/>
      <c r="AS262" t="str">
        <f>VLOOKUP(Z262,'[8]List of Schools for 22.23'!$A$3:$J$62,10,FALSE)</f>
        <v>YES</v>
      </c>
    </row>
    <row r="263" spans="1:45" x14ac:dyDescent="0.25">
      <c r="A263" s="2">
        <v>562</v>
      </c>
      <c r="B263" s="13" t="s">
        <v>526</v>
      </c>
      <c r="C263" s="1" t="s">
        <v>509</v>
      </c>
      <c r="D263" s="1" t="s">
        <v>510</v>
      </c>
      <c r="E263" s="2">
        <v>562</v>
      </c>
      <c r="F263" t="e">
        <v>#N/A</v>
      </c>
      <c r="G263" t="e">
        <f>VLOOKUP(C263,'[1]Returns 2023'!$B$11:$AV$112,47,FALSE)</f>
        <v>#N/A</v>
      </c>
      <c r="K263" s="19" t="e">
        <v>#N/A</v>
      </c>
      <c r="L263" s="19" t="e">
        <f>VLOOKUP(C263,[2]Schools!$A$8:$AK$109,37,FALSE)</f>
        <v>#N/A</v>
      </c>
      <c r="N263" s="66" t="e">
        <v>#N/A</v>
      </c>
      <c r="O263" s="68" t="e">
        <v>#N/A</v>
      </c>
      <c r="P263" s="2" t="e">
        <f>VLOOKUP(A263,'[3]2023'!$A$6:$AN$112,40,FALSE)</f>
        <v>#N/A</v>
      </c>
      <c r="Q263" s="2">
        <v>562</v>
      </c>
      <c r="S263" s="1" t="str">
        <f>VLOOKUP(Q263,[4]Sheet1!$A$4:$C$238,3,FALSE)</f>
        <v>YES</v>
      </c>
      <c r="U263" s="1" t="str">
        <f>VLOOKUP(Q263,[5]Sheet1!$A$4:$C$237,3,FALSE)</f>
        <v>YES</v>
      </c>
      <c r="V263" s="7" t="s">
        <v>812</v>
      </c>
      <c r="W263" s="2" t="e">
        <v>#N/A</v>
      </c>
      <c r="X263" s="2" t="e">
        <f>VLOOKUP(V263,'[6]CFR HEADERS'!$B$8:$HS$108,226,FALSE)</f>
        <v>#N/A</v>
      </c>
      <c r="Z263" s="7" t="str">
        <f t="shared" si="5"/>
        <v>EE562</v>
      </c>
      <c r="AA263" s="67" t="e">
        <f>VLOOKUP($Q263,'[7]VAT 2023-24'!$R$6:$AD$103,2,FALSE)</f>
        <v>#N/A</v>
      </c>
      <c r="AB263" s="67" t="e">
        <f>VLOOKUP($Q263,'[7]VAT 2023-24'!$R$6:$AD$103,3,FALSE)</f>
        <v>#N/A</v>
      </c>
      <c r="AC263" s="67" t="e">
        <f>VLOOKUP($Q263,'[7]VAT 2023-24'!$R$6:$AD$103,4,FALSE)</f>
        <v>#N/A</v>
      </c>
      <c r="AD263" s="67" t="e">
        <f>VLOOKUP($Q263,'[7]VAT 2023-24'!$R$6:$AD$103,5,FALSE)</f>
        <v>#N/A</v>
      </c>
      <c r="AE263" s="67" t="e">
        <f>VLOOKUP($Q263,'[7]VAT 2023-24'!$R$6:$AD$103,6,FALSE)</f>
        <v>#N/A</v>
      </c>
      <c r="AF263" s="67" t="e">
        <f>VLOOKUP($Q263,'[7]VAT 2023-24'!$R$6:$AD$103,7,FALSE)</f>
        <v>#N/A</v>
      </c>
      <c r="AG263" s="67" t="e">
        <f>VLOOKUP($Q263,'[7]VAT 2023-24'!$R$6:$AD$103,8,FALSE)</f>
        <v>#N/A</v>
      </c>
      <c r="AH263" s="67" t="e">
        <f>VLOOKUP($Q263,'[7]VAT 2023-24'!$R$6:$AD$103,9,FALSE)</f>
        <v>#N/A</v>
      </c>
      <c r="AI263" s="67" t="e">
        <f>VLOOKUP($Q263,'[7]VAT 2023-24'!$R$6:$AD$103,10,FALSE)</f>
        <v>#N/A</v>
      </c>
      <c r="AJ263" s="67" t="e">
        <f>VLOOKUP($Q263,'[7]VAT 2023-24'!$R$6:$AD$103,11,FALSE)</f>
        <v>#N/A</v>
      </c>
      <c r="AK263" s="67" t="e">
        <f>VLOOKUP($Q263,'[7]VAT 2023-24'!$R$6:$AD$103,12,FALSE)</f>
        <v>#N/A</v>
      </c>
      <c r="AL263" s="67" t="e">
        <f>VLOOKUP($Q263,'[7]VAT 2023-24'!$R$6:$AD$103,13,FALSE)</f>
        <v>#N/A</v>
      </c>
      <c r="AM263" s="45"/>
      <c r="AN263" s="65" t="s">
        <v>509</v>
      </c>
      <c r="AO263" s="43"/>
      <c r="AP263" s="1" t="e">
        <f>VLOOKUP(AN263,#REF!,5,FALSE)</f>
        <v>#REF!</v>
      </c>
      <c r="AQ263" s="1" t="e">
        <f>VLOOKUP(AO263,#REF!,5,FALSE)</f>
        <v>#REF!</v>
      </c>
      <c r="AR263" s="1"/>
      <c r="AS263" t="e">
        <f>VLOOKUP(Z263,'[8]List of Schools for 22.23'!$A$3:$J$62,10,FALSE)</f>
        <v>#N/A</v>
      </c>
    </row>
    <row r="264" spans="1:45" x14ac:dyDescent="0.25">
      <c r="A264" s="2">
        <v>576</v>
      </c>
      <c r="B264" s="13" t="s">
        <v>528</v>
      </c>
      <c r="C264" s="1" t="s">
        <v>511</v>
      </c>
      <c r="D264" s="1" t="s">
        <v>512</v>
      </c>
      <c r="E264" s="2">
        <v>576</v>
      </c>
      <c r="F264" t="e">
        <v>#N/A</v>
      </c>
      <c r="G264" t="e">
        <f>VLOOKUP(C264,'[1]Returns 2023'!$B$11:$AV$112,47,FALSE)</f>
        <v>#N/A</v>
      </c>
      <c r="K264" s="19" t="e">
        <v>#N/A</v>
      </c>
      <c r="L264" s="19" t="e">
        <f>VLOOKUP(C264,[2]Schools!$A$8:$AK$109,37,FALSE)</f>
        <v>#N/A</v>
      </c>
      <c r="N264" s="66" t="e">
        <v>#N/A</v>
      </c>
      <c r="O264" s="68" t="e">
        <v>#N/A</v>
      </c>
      <c r="P264" s="2" t="e">
        <f>VLOOKUP(A264,'[3]2023'!$A$6:$AN$112,40,FALSE)</f>
        <v>#N/A</v>
      </c>
      <c r="Q264" s="2">
        <v>576</v>
      </c>
      <c r="S264" s="1" t="str">
        <f>VLOOKUP(Q264,[4]Sheet1!$A$4:$C$238,3,FALSE)</f>
        <v>YES</v>
      </c>
      <c r="U264" s="1" t="str">
        <f>VLOOKUP(Q264,[5]Sheet1!$A$4:$C$237,3,FALSE)</f>
        <v>YES</v>
      </c>
      <c r="V264" s="7" t="s">
        <v>813</v>
      </c>
      <c r="W264" s="2" t="e">
        <v>#N/A</v>
      </c>
      <c r="X264" s="2" t="e">
        <f>VLOOKUP(V264,'[6]CFR HEADERS'!$B$8:$HS$108,226,FALSE)</f>
        <v>#N/A</v>
      </c>
      <c r="Z264" s="7" t="str">
        <f t="shared" si="5"/>
        <v>EE576</v>
      </c>
      <c r="AA264" s="67" t="e">
        <f>VLOOKUP($Q264,'[7]VAT 2023-24'!$R$6:$AD$103,2,FALSE)</f>
        <v>#N/A</v>
      </c>
      <c r="AB264" s="67" t="e">
        <f>VLOOKUP($Q264,'[7]VAT 2023-24'!$R$6:$AD$103,3,FALSE)</f>
        <v>#N/A</v>
      </c>
      <c r="AC264" s="67" t="e">
        <f>VLOOKUP($Q264,'[7]VAT 2023-24'!$R$6:$AD$103,4,FALSE)</f>
        <v>#N/A</v>
      </c>
      <c r="AD264" s="67" t="e">
        <f>VLOOKUP($Q264,'[7]VAT 2023-24'!$R$6:$AD$103,5,FALSE)</f>
        <v>#N/A</v>
      </c>
      <c r="AE264" s="67" t="e">
        <f>VLOOKUP($Q264,'[7]VAT 2023-24'!$R$6:$AD$103,6,FALSE)</f>
        <v>#N/A</v>
      </c>
      <c r="AF264" s="67" t="e">
        <f>VLOOKUP($Q264,'[7]VAT 2023-24'!$R$6:$AD$103,7,FALSE)</f>
        <v>#N/A</v>
      </c>
      <c r="AG264" s="67" t="e">
        <f>VLOOKUP($Q264,'[7]VAT 2023-24'!$R$6:$AD$103,8,FALSE)</f>
        <v>#N/A</v>
      </c>
      <c r="AH264" s="67" t="e">
        <f>VLOOKUP($Q264,'[7]VAT 2023-24'!$R$6:$AD$103,9,FALSE)</f>
        <v>#N/A</v>
      </c>
      <c r="AI264" s="67" t="e">
        <f>VLOOKUP($Q264,'[7]VAT 2023-24'!$R$6:$AD$103,10,FALSE)</f>
        <v>#N/A</v>
      </c>
      <c r="AJ264" s="67" t="e">
        <f>VLOOKUP($Q264,'[7]VAT 2023-24'!$R$6:$AD$103,11,FALSE)</f>
        <v>#N/A</v>
      </c>
      <c r="AK264" s="67" t="e">
        <f>VLOOKUP($Q264,'[7]VAT 2023-24'!$R$6:$AD$103,12,FALSE)</f>
        <v>#N/A</v>
      </c>
      <c r="AL264" s="67" t="e">
        <f>VLOOKUP($Q264,'[7]VAT 2023-24'!$R$6:$AD$103,13,FALSE)</f>
        <v>#N/A</v>
      </c>
      <c r="AM264" s="45"/>
      <c r="AN264" s="65" t="s">
        <v>511</v>
      </c>
      <c r="AO264" s="43"/>
      <c r="AP264" s="1" t="e">
        <f>VLOOKUP(AN264,#REF!,5,FALSE)</f>
        <v>#REF!</v>
      </c>
      <c r="AQ264" s="1" t="e">
        <f>VLOOKUP(AO264,#REF!,5,FALSE)</f>
        <v>#REF!</v>
      </c>
      <c r="AR264" s="1"/>
      <c r="AS264" t="e">
        <f>VLOOKUP(Z264,'[8]List of Schools for 22.23'!$A$3:$J$62,10,FALSE)</f>
        <v>#N/A</v>
      </c>
    </row>
    <row r="265" spans="1:45" x14ac:dyDescent="0.25">
      <c r="A265" s="2">
        <v>577</v>
      </c>
      <c r="B265" s="13" t="s">
        <v>527</v>
      </c>
      <c r="C265" s="1" t="s">
        <v>513</v>
      </c>
      <c r="D265" s="1" t="s">
        <v>514</v>
      </c>
      <c r="E265" s="2">
        <v>577</v>
      </c>
      <c r="F265" t="e">
        <v>#N/A</v>
      </c>
      <c r="G265" t="e">
        <f>VLOOKUP(C265,'[1]Returns 2023'!$B$11:$AV$112,47,FALSE)</f>
        <v>#N/A</v>
      </c>
      <c r="K265" s="19" t="e">
        <v>#N/A</v>
      </c>
      <c r="L265" s="19" t="e">
        <f>VLOOKUP(C265,[2]Schools!$A$8:$AK$109,37,FALSE)</f>
        <v>#N/A</v>
      </c>
      <c r="N265" s="66" t="e">
        <v>#N/A</v>
      </c>
      <c r="O265" s="68" t="e">
        <v>#N/A</v>
      </c>
      <c r="P265" s="2" t="e">
        <f>VLOOKUP(A265,'[3]2023'!$A$6:$AN$112,40,FALSE)</f>
        <v>#N/A</v>
      </c>
      <c r="Q265" s="2">
        <v>577</v>
      </c>
      <c r="S265" s="1" t="str">
        <f>VLOOKUP(Q265,[4]Sheet1!$A$4:$C$238,3,FALSE)</f>
        <v>YES</v>
      </c>
      <c r="U265" s="1" t="str">
        <f>VLOOKUP(Q265,[5]Sheet1!$A$4:$C$237,3,FALSE)</f>
        <v>YES</v>
      </c>
      <c r="V265" s="7" t="s">
        <v>814</v>
      </c>
      <c r="W265" s="2" t="e">
        <v>#N/A</v>
      </c>
      <c r="X265" s="2" t="e">
        <f>VLOOKUP(V265,'[6]CFR HEADERS'!$B$8:$HS$108,226,FALSE)</f>
        <v>#N/A</v>
      </c>
      <c r="Z265" s="7" t="str">
        <f t="shared" si="5"/>
        <v>EE577</v>
      </c>
      <c r="AA265" s="67" t="e">
        <f>VLOOKUP($Q265,'[7]VAT 2023-24'!$R$6:$AD$103,2,FALSE)</f>
        <v>#N/A</v>
      </c>
      <c r="AB265" s="67" t="e">
        <f>VLOOKUP($Q265,'[7]VAT 2023-24'!$R$6:$AD$103,3,FALSE)</f>
        <v>#N/A</v>
      </c>
      <c r="AC265" s="67" t="e">
        <f>VLOOKUP($Q265,'[7]VAT 2023-24'!$R$6:$AD$103,4,FALSE)</f>
        <v>#N/A</v>
      </c>
      <c r="AD265" s="67" t="e">
        <f>VLOOKUP($Q265,'[7]VAT 2023-24'!$R$6:$AD$103,5,FALSE)</f>
        <v>#N/A</v>
      </c>
      <c r="AE265" s="67" t="e">
        <f>VLOOKUP($Q265,'[7]VAT 2023-24'!$R$6:$AD$103,6,FALSE)</f>
        <v>#N/A</v>
      </c>
      <c r="AF265" s="67" t="e">
        <f>VLOOKUP($Q265,'[7]VAT 2023-24'!$R$6:$AD$103,7,FALSE)</f>
        <v>#N/A</v>
      </c>
      <c r="AG265" s="67" t="e">
        <f>VLOOKUP($Q265,'[7]VAT 2023-24'!$R$6:$AD$103,8,FALSE)</f>
        <v>#N/A</v>
      </c>
      <c r="AH265" s="67" t="e">
        <f>VLOOKUP($Q265,'[7]VAT 2023-24'!$R$6:$AD$103,9,FALSE)</f>
        <v>#N/A</v>
      </c>
      <c r="AI265" s="67" t="e">
        <f>VLOOKUP($Q265,'[7]VAT 2023-24'!$R$6:$AD$103,10,FALSE)</f>
        <v>#N/A</v>
      </c>
      <c r="AJ265" s="67" t="e">
        <f>VLOOKUP($Q265,'[7]VAT 2023-24'!$R$6:$AD$103,11,FALSE)</f>
        <v>#N/A</v>
      </c>
      <c r="AK265" s="67" t="e">
        <f>VLOOKUP($Q265,'[7]VAT 2023-24'!$R$6:$AD$103,12,FALSE)</f>
        <v>#N/A</v>
      </c>
      <c r="AL265" s="67" t="e">
        <f>VLOOKUP($Q265,'[7]VAT 2023-24'!$R$6:$AD$103,13,FALSE)</f>
        <v>#N/A</v>
      </c>
      <c r="AM265" s="45"/>
      <c r="AN265" s="65" t="s">
        <v>513</v>
      </c>
      <c r="AO265" s="43"/>
      <c r="AP265" s="1" t="e">
        <f>VLOOKUP(AN265,#REF!,5,FALSE)</f>
        <v>#REF!</v>
      </c>
      <c r="AQ265" s="1" t="e">
        <f>VLOOKUP(AO265,#REF!,5,FALSE)</f>
        <v>#REF!</v>
      </c>
      <c r="AR265" s="1"/>
      <c r="AS265" t="e">
        <f>VLOOKUP(Z265,'[8]List of Schools for 22.23'!$A$3:$J$62,10,FALSE)</f>
        <v>#N/A</v>
      </c>
    </row>
    <row r="266" spans="1:45" x14ac:dyDescent="0.25">
      <c r="A266" s="2">
        <v>579</v>
      </c>
      <c r="B266" s="13" t="s">
        <v>528</v>
      </c>
      <c r="C266" s="1" t="s">
        <v>515</v>
      </c>
      <c r="D266" s="1" t="s">
        <v>516</v>
      </c>
      <c r="E266" s="2">
        <v>579</v>
      </c>
      <c r="F266" t="s">
        <v>837</v>
      </c>
      <c r="G266" t="str">
        <f>VLOOKUP(C266,'[1]Returns 2023'!$B$11:$AV$112,47,FALSE)</f>
        <v>Successful</v>
      </c>
      <c r="K266" s="19" t="s">
        <v>822</v>
      </c>
      <c r="L266" s="19" t="str">
        <f>VLOOKUP(C266,[2]Schools!$A$8:$AK$109,37,FALSE)</f>
        <v>Returned</v>
      </c>
      <c r="N266" s="66" t="s">
        <v>822</v>
      </c>
      <c r="O266" s="68" t="s">
        <v>822</v>
      </c>
      <c r="P266" s="2" t="str">
        <f>VLOOKUP(A266,'[3]2023'!$A$6:$AN$112,40,FALSE)</f>
        <v>Returned</v>
      </c>
      <c r="Q266" s="2">
        <v>579</v>
      </c>
      <c r="S266" s="1" t="str">
        <f>VLOOKUP(Q266,[4]Sheet1!$A$4:$C$238,3,FALSE)</f>
        <v>YES</v>
      </c>
      <c r="U266" s="1">
        <f>VLOOKUP(Q266,[5]Sheet1!$A$4:$C$237,3,FALSE)</f>
        <v>0</v>
      </c>
      <c r="V266" s="7" t="s">
        <v>815</v>
      </c>
      <c r="W266" s="2" t="s">
        <v>839</v>
      </c>
      <c r="X266" s="2">
        <f>VLOOKUP(V266,'[6]CFR HEADERS'!$B$8:$HS$108,226,FALSE)</f>
        <v>0</v>
      </c>
      <c r="Z266" s="7" t="str">
        <f t="shared" si="5"/>
        <v>EE579</v>
      </c>
      <c r="AA266" s="67">
        <f>VLOOKUP($Q266,'[7]VAT 2023-24'!$R$6:$AD$103,2,FALSE)</f>
        <v>1</v>
      </c>
      <c r="AB266" s="67">
        <f>VLOOKUP($Q266,'[7]VAT 2023-24'!$R$6:$AD$103,3,FALSE)</f>
        <v>1</v>
      </c>
      <c r="AC266" s="67">
        <f>VLOOKUP($Q266,'[7]VAT 2023-24'!$R$6:$AD$103,4,FALSE)</f>
        <v>1</v>
      </c>
      <c r="AD266" s="67">
        <f>VLOOKUP($Q266,'[7]VAT 2023-24'!$R$6:$AD$103,5,FALSE)</f>
        <v>1</v>
      </c>
      <c r="AE266" s="67">
        <f>VLOOKUP($Q266,'[7]VAT 2023-24'!$R$6:$AD$103,6,FALSE)</f>
        <v>1</v>
      </c>
      <c r="AF266" s="67">
        <f>VLOOKUP($Q266,'[7]VAT 2023-24'!$R$6:$AD$103,7,FALSE)</f>
        <v>1</v>
      </c>
      <c r="AG266" s="67">
        <f>VLOOKUP($Q266,'[7]VAT 2023-24'!$R$6:$AD$103,8,FALSE)</f>
        <v>1</v>
      </c>
      <c r="AH266" s="67">
        <f>VLOOKUP($Q266,'[7]VAT 2023-24'!$R$6:$AD$103,9,FALSE)</f>
        <v>1</v>
      </c>
      <c r="AI266" s="67">
        <f>VLOOKUP($Q266,'[7]VAT 2023-24'!$R$6:$AD$103,10,FALSE)</f>
        <v>1</v>
      </c>
      <c r="AJ266" s="67">
        <f>VLOOKUP($Q266,'[7]VAT 2023-24'!$R$6:$AD$103,11,FALSE)</f>
        <v>1</v>
      </c>
      <c r="AK266" s="67" t="str">
        <f>VLOOKUP($Q266,'[7]VAT 2023-24'!$R$6:$AD$103,12,FALSE)</f>
        <v/>
      </c>
      <c r="AL266" s="67" t="str">
        <f>VLOOKUP($Q266,'[7]VAT 2023-24'!$R$6:$AD$103,13,FALSE)</f>
        <v/>
      </c>
      <c r="AM266" s="45"/>
      <c r="AN266" s="65" t="s">
        <v>515</v>
      </c>
      <c r="AO266" s="43"/>
      <c r="AP266" s="1" t="e">
        <f>VLOOKUP(AN266,#REF!,5,FALSE)</f>
        <v>#REF!</v>
      </c>
      <c r="AQ266" s="1" t="e">
        <f>VLOOKUP(AO266,#REF!,5,FALSE)</f>
        <v>#REF!</v>
      </c>
      <c r="AR266" s="1"/>
      <c r="AS266" t="str">
        <f>VLOOKUP(Z266,'[8]List of Schools for 22.23'!$A$3:$J$62,10,FALSE)</f>
        <v>YES</v>
      </c>
    </row>
    <row r="267" spans="1:45" x14ac:dyDescent="0.25">
      <c r="A267" s="2">
        <v>580</v>
      </c>
      <c r="B267" s="13" t="s">
        <v>527</v>
      </c>
      <c r="C267" s="1" t="s">
        <v>517</v>
      </c>
      <c r="D267" s="1" t="s">
        <v>518</v>
      </c>
      <c r="E267" s="2">
        <v>580</v>
      </c>
      <c r="F267" t="e">
        <v>#N/A</v>
      </c>
      <c r="G267" t="e">
        <f>VLOOKUP(C267,'[1]Returns 2023'!$B$11:$AV$112,47,FALSE)</f>
        <v>#N/A</v>
      </c>
      <c r="K267" s="19" t="e">
        <v>#N/A</v>
      </c>
      <c r="L267" s="19" t="e">
        <f>VLOOKUP(C267,[2]Schools!$A$8:$AK$109,37,FALSE)</f>
        <v>#N/A</v>
      </c>
      <c r="N267" s="66" t="e">
        <v>#N/A</v>
      </c>
      <c r="O267" s="68" t="e">
        <v>#N/A</v>
      </c>
      <c r="P267" s="2" t="e">
        <f>VLOOKUP(A267,'[3]2023'!$A$6:$AN$112,40,FALSE)</f>
        <v>#N/A</v>
      </c>
      <c r="Q267" s="2">
        <v>580</v>
      </c>
      <c r="S267" s="1" t="str">
        <f>VLOOKUP(Q267,[4]Sheet1!$A$4:$C$238,3,FALSE)</f>
        <v>YES</v>
      </c>
      <c r="U267" s="1">
        <f>VLOOKUP(Q267,[5]Sheet1!$A$4:$C$237,3,FALSE)</f>
        <v>0</v>
      </c>
      <c r="V267" s="7" t="s">
        <v>816</v>
      </c>
      <c r="W267" s="2" t="e">
        <v>#N/A</v>
      </c>
      <c r="X267" s="2" t="e">
        <f>VLOOKUP(V267,'[6]CFR HEADERS'!$B$8:$HS$108,226,FALSE)</f>
        <v>#N/A</v>
      </c>
      <c r="Z267" s="7" t="str">
        <f t="shared" si="5"/>
        <v>EE580</v>
      </c>
      <c r="AA267" s="67" t="e">
        <f>VLOOKUP($Q267,'[7]VAT 2023-24'!$R$6:$AD$103,2,FALSE)</f>
        <v>#N/A</v>
      </c>
      <c r="AB267" s="67" t="e">
        <f>VLOOKUP($Q267,'[7]VAT 2023-24'!$R$6:$AD$103,3,FALSE)</f>
        <v>#N/A</v>
      </c>
      <c r="AC267" s="67" t="e">
        <f>VLOOKUP($Q267,'[7]VAT 2023-24'!$R$6:$AD$103,4,FALSE)</f>
        <v>#N/A</v>
      </c>
      <c r="AD267" s="67" t="e">
        <f>VLOOKUP($Q267,'[7]VAT 2023-24'!$R$6:$AD$103,5,FALSE)</f>
        <v>#N/A</v>
      </c>
      <c r="AE267" s="67" t="e">
        <f>VLOOKUP($Q267,'[7]VAT 2023-24'!$R$6:$AD$103,6,FALSE)</f>
        <v>#N/A</v>
      </c>
      <c r="AF267" s="67" t="e">
        <f>VLOOKUP($Q267,'[7]VAT 2023-24'!$R$6:$AD$103,7,FALSE)</f>
        <v>#N/A</v>
      </c>
      <c r="AG267" s="67" t="e">
        <f>VLOOKUP($Q267,'[7]VAT 2023-24'!$R$6:$AD$103,8,FALSE)</f>
        <v>#N/A</v>
      </c>
      <c r="AH267" s="67" t="e">
        <f>VLOOKUP($Q267,'[7]VAT 2023-24'!$R$6:$AD$103,9,FALSE)</f>
        <v>#N/A</v>
      </c>
      <c r="AI267" s="67" t="e">
        <f>VLOOKUP($Q267,'[7]VAT 2023-24'!$R$6:$AD$103,10,FALSE)</f>
        <v>#N/A</v>
      </c>
      <c r="AJ267" s="67" t="e">
        <f>VLOOKUP($Q267,'[7]VAT 2023-24'!$R$6:$AD$103,11,FALSE)</f>
        <v>#N/A</v>
      </c>
      <c r="AK267" s="67" t="e">
        <f>VLOOKUP($Q267,'[7]VAT 2023-24'!$R$6:$AD$103,12,FALSE)</f>
        <v>#N/A</v>
      </c>
      <c r="AL267" s="67" t="e">
        <f>VLOOKUP($Q267,'[7]VAT 2023-24'!$R$6:$AD$103,13,FALSE)</f>
        <v>#N/A</v>
      </c>
      <c r="AM267" s="45"/>
      <c r="AN267" s="65" t="s">
        <v>517</v>
      </c>
      <c r="AO267" s="43"/>
      <c r="AP267" s="1" t="e">
        <f>VLOOKUP(AN267,#REF!,5,FALSE)</f>
        <v>#REF!</v>
      </c>
      <c r="AQ267" s="1" t="e">
        <f>VLOOKUP(AO267,#REF!,5,FALSE)</f>
        <v>#REF!</v>
      </c>
      <c r="AR267" s="1"/>
      <c r="AS267" t="e">
        <f>VLOOKUP(Z267,'[8]List of Schools for 22.23'!$A$3:$J$62,10,FALSE)</f>
        <v>#N/A</v>
      </c>
    </row>
    <row r="268" spans="1:45" x14ac:dyDescent="0.25">
      <c r="A268" s="2">
        <v>584</v>
      </c>
      <c r="B268" s="13" t="s">
        <v>527</v>
      </c>
      <c r="C268" s="1" t="s">
        <v>519</v>
      </c>
      <c r="D268" s="1" t="s">
        <v>520</v>
      </c>
      <c r="E268" s="2">
        <v>584</v>
      </c>
      <c r="F268" t="e">
        <v>#N/A</v>
      </c>
      <c r="G268" t="e">
        <f>VLOOKUP(C268,'[1]Returns 2023'!$B$11:$AV$112,47,FALSE)</f>
        <v>#N/A</v>
      </c>
      <c r="K268" s="19" t="e">
        <v>#N/A</v>
      </c>
      <c r="L268" s="19" t="e">
        <f>VLOOKUP(C268,[2]Schools!$A$8:$AK$109,37,FALSE)</f>
        <v>#N/A</v>
      </c>
      <c r="N268" s="66" t="e">
        <v>#N/A</v>
      </c>
      <c r="O268" s="68" t="e">
        <v>#N/A</v>
      </c>
      <c r="P268" s="2" t="e">
        <f>VLOOKUP(A268,'[3]2023'!$A$6:$AN$112,40,FALSE)</f>
        <v>#N/A</v>
      </c>
      <c r="Q268" s="2">
        <v>584</v>
      </c>
      <c r="S268" s="1" t="str">
        <f>VLOOKUP(Q268,[4]Sheet1!$A$4:$C$238,3,FALSE)</f>
        <v>YES</v>
      </c>
      <c r="U268" s="1">
        <f>VLOOKUP(Q268,[5]Sheet1!$A$4:$C$237,3,FALSE)</f>
        <v>0</v>
      </c>
      <c r="V268" s="7" t="s">
        <v>817</v>
      </c>
      <c r="W268" s="2" t="e">
        <v>#N/A</v>
      </c>
      <c r="X268" s="2" t="e">
        <f>VLOOKUP(V268,'[6]CFR HEADERS'!$B$8:$HS$108,226,FALSE)</f>
        <v>#N/A</v>
      </c>
      <c r="Z268" s="7" t="str">
        <f t="shared" si="5"/>
        <v>EE584</v>
      </c>
      <c r="AA268" s="67" t="e">
        <f>VLOOKUP($Q268,'[7]VAT 2023-24'!$R$6:$AD$103,2,FALSE)</f>
        <v>#N/A</v>
      </c>
      <c r="AB268" s="67" t="e">
        <f>VLOOKUP($Q268,'[7]VAT 2023-24'!$R$6:$AD$103,3,FALSE)</f>
        <v>#N/A</v>
      </c>
      <c r="AC268" s="67" t="e">
        <f>VLOOKUP($Q268,'[7]VAT 2023-24'!$R$6:$AD$103,4,FALSE)</f>
        <v>#N/A</v>
      </c>
      <c r="AD268" s="67" t="e">
        <f>VLOOKUP($Q268,'[7]VAT 2023-24'!$R$6:$AD$103,5,FALSE)</f>
        <v>#N/A</v>
      </c>
      <c r="AE268" s="67" t="e">
        <f>VLOOKUP($Q268,'[7]VAT 2023-24'!$R$6:$AD$103,6,FALSE)</f>
        <v>#N/A</v>
      </c>
      <c r="AF268" s="67" t="e">
        <f>VLOOKUP($Q268,'[7]VAT 2023-24'!$R$6:$AD$103,7,FALSE)</f>
        <v>#N/A</v>
      </c>
      <c r="AG268" s="67" t="e">
        <f>VLOOKUP($Q268,'[7]VAT 2023-24'!$R$6:$AD$103,8,FALSE)</f>
        <v>#N/A</v>
      </c>
      <c r="AH268" s="67" t="e">
        <f>VLOOKUP($Q268,'[7]VAT 2023-24'!$R$6:$AD$103,9,FALSE)</f>
        <v>#N/A</v>
      </c>
      <c r="AI268" s="67" t="e">
        <f>VLOOKUP($Q268,'[7]VAT 2023-24'!$R$6:$AD$103,10,FALSE)</f>
        <v>#N/A</v>
      </c>
      <c r="AJ268" s="67" t="e">
        <f>VLOOKUP($Q268,'[7]VAT 2023-24'!$R$6:$AD$103,11,FALSE)</f>
        <v>#N/A</v>
      </c>
      <c r="AK268" s="67" t="e">
        <f>VLOOKUP($Q268,'[7]VAT 2023-24'!$R$6:$AD$103,12,FALSE)</f>
        <v>#N/A</v>
      </c>
      <c r="AL268" s="67" t="e">
        <f>VLOOKUP($Q268,'[7]VAT 2023-24'!$R$6:$AD$103,13,FALSE)</f>
        <v>#N/A</v>
      </c>
      <c r="AM268" s="45"/>
      <c r="AN268" s="65" t="s">
        <v>519</v>
      </c>
      <c r="AO268" s="43"/>
      <c r="AP268" s="1" t="e">
        <f>VLOOKUP(AN268,#REF!,5,FALSE)</f>
        <v>#REF!</v>
      </c>
      <c r="AQ268" s="1" t="e">
        <f>VLOOKUP(AO268,#REF!,5,FALSE)</f>
        <v>#REF!</v>
      </c>
      <c r="AR268" s="1"/>
      <c r="AS268" t="e">
        <f>VLOOKUP(Z268,'[8]List of Schools for 22.23'!$A$3:$J$62,10,FALSE)</f>
        <v>#N/A</v>
      </c>
    </row>
    <row r="269" spans="1:45" x14ac:dyDescent="0.25">
      <c r="A269" s="2">
        <v>597</v>
      </c>
      <c r="B269" s="13" t="s">
        <v>527</v>
      </c>
      <c r="C269" s="1" t="s">
        <v>521</v>
      </c>
      <c r="D269" s="1" t="s">
        <v>522</v>
      </c>
      <c r="E269" s="2">
        <v>597</v>
      </c>
      <c r="F269" t="e">
        <v>#N/A</v>
      </c>
      <c r="G269" t="e">
        <f>VLOOKUP(C269,'[1]Returns 2023'!$B$11:$AV$112,47,FALSE)</f>
        <v>#N/A</v>
      </c>
      <c r="K269" s="19" t="e">
        <v>#N/A</v>
      </c>
      <c r="L269" s="19" t="e">
        <f>VLOOKUP(C269,[2]Schools!$A$8:$AK$109,37,FALSE)</f>
        <v>#N/A</v>
      </c>
      <c r="N269" s="66" t="e">
        <v>#N/A</v>
      </c>
      <c r="O269" s="68" t="e">
        <v>#N/A</v>
      </c>
      <c r="P269" s="2" t="e">
        <f>VLOOKUP(A269,'[3]2023'!$A$6:$AN$112,40,FALSE)</f>
        <v>#N/A</v>
      </c>
      <c r="Q269" s="2">
        <v>597</v>
      </c>
      <c r="S269" s="1" t="str">
        <f>VLOOKUP(Q269,[4]Sheet1!$A$4:$C$238,3,FALSE)</f>
        <v>YES</v>
      </c>
      <c r="U269" s="1">
        <f>VLOOKUP(Q269,[5]Sheet1!$A$4:$C$237,3,FALSE)</f>
        <v>0</v>
      </c>
      <c r="V269" s="7" t="s">
        <v>818</v>
      </c>
      <c r="W269" s="2" t="e">
        <v>#N/A</v>
      </c>
      <c r="X269" s="2" t="e">
        <f>VLOOKUP(V269,'[6]CFR HEADERS'!$B$8:$HS$108,226,FALSE)</f>
        <v>#N/A</v>
      </c>
      <c r="Z269" s="7" t="str">
        <f t="shared" si="5"/>
        <v>EE597</v>
      </c>
      <c r="AA269" s="67" t="e">
        <f>VLOOKUP($Q269,'[7]VAT 2023-24'!$R$6:$AD$103,2,FALSE)</f>
        <v>#N/A</v>
      </c>
      <c r="AB269" s="67" t="e">
        <f>VLOOKUP($Q269,'[7]VAT 2023-24'!$R$6:$AD$103,3,FALSE)</f>
        <v>#N/A</v>
      </c>
      <c r="AC269" s="67" t="e">
        <f>VLOOKUP($Q269,'[7]VAT 2023-24'!$R$6:$AD$103,4,FALSE)</f>
        <v>#N/A</v>
      </c>
      <c r="AD269" s="67" t="e">
        <f>VLOOKUP($Q269,'[7]VAT 2023-24'!$R$6:$AD$103,5,FALSE)</f>
        <v>#N/A</v>
      </c>
      <c r="AE269" s="67" t="e">
        <f>VLOOKUP($Q269,'[7]VAT 2023-24'!$R$6:$AD$103,6,FALSE)</f>
        <v>#N/A</v>
      </c>
      <c r="AF269" s="67" t="e">
        <f>VLOOKUP($Q269,'[7]VAT 2023-24'!$R$6:$AD$103,7,FALSE)</f>
        <v>#N/A</v>
      </c>
      <c r="AG269" s="67" t="e">
        <f>VLOOKUP($Q269,'[7]VAT 2023-24'!$R$6:$AD$103,8,FALSE)</f>
        <v>#N/A</v>
      </c>
      <c r="AH269" s="67" t="e">
        <f>VLOOKUP($Q269,'[7]VAT 2023-24'!$R$6:$AD$103,9,FALSE)</f>
        <v>#N/A</v>
      </c>
      <c r="AI269" s="67" t="e">
        <f>VLOOKUP($Q269,'[7]VAT 2023-24'!$R$6:$AD$103,10,FALSE)</f>
        <v>#N/A</v>
      </c>
      <c r="AJ269" s="67" t="e">
        <f>VLOOKUP($Q269,'[7]VAT 2023-24'!$R$6:$AD$103,11,FALSE)</f>
        <v>#N/A</v>
      </c>
      <c r="AK269" s="67" t="e">
        <f>VLOOKUP($Q269,'[7]VAT 2023-24'!$R$6:$AD$103,12,FALSE)</f>
        <v>#N/A</v>
      </c>
      <c r="AL269" s="67" t="e">
        <f>VLOOKUP($Q269,'[7]VAT 2023-24'!$R$6:$AD$103,13,FALSE)</f>
        <v>#N/A</v>
      </c>
      <c r="AM269" s="45"/>
      <c r="AN269" s="65" t="s">
        <v>521</v>
      </c>
      <c r="AO269" s="43"/>
      <c r="AP269" s="1" t="e">
        <f>VLOOKUP(AN269,#REF!,5,FALSE)</f>
        <v>#REF!</v>
      </c>
      <c r="AQ269" s="1" t="e">
        <f>VLOOKUP(AO269,#REF!,5,FALSE)</f>
        <v>#REF!</v>
      </c>
      <c r="AR269" s="1"/>
      <c r="AS269" t="e">
        <f>VLOOKUP(Z269,'[8]List of Schools for 22.23'!$A$3:$J$62,10,FALSE)</f>
        <v>#N/A</v>
      </c>
    </row>
    <row r="270" spans="1:45" x14ac:dyDescent="0.25">
      <c r="A270" s="2">
        <v>598</v>
      </c>
      <c r="B270" s="13" t="s">
        <v>527</v>
      </c>
      <c r="C270" s="1" t="s">
        <v>523</v>
      </c>
      <c r="D270" s="1" t="s">
        <v>524</v>
      </c>
      <c r="E270" s="2">
        <v>598</v>
      </c>
      <c r="F270" t="e">
        <v>#N/A</v>
      </c>
      <c r="G270" t="e">
        <f>VLOOKUP(C270,'[1]Returns 2023'!$B$11:$AV$112,47,FALSE)</f>
        <v>#N/A</v>
      </c>
      <c r="K270" s="19" t="e">
        <v>#N/A</v>
      </c>
      <c r="L270" s="19" t="e">
        <f>VLOOKUP(C270,[2]Schools!$A$8:$AK$109,37,FALSE)</f>
        <v>#N/A</v>
      </c>
      <c r="N270" s="66" t="e">
        <v>#N/A</v>
      </c>
      <c r="O270" s="68" t="e">
        <v>#N/A</v>
      </c>
      <c r="P270" s="2" t="e">
        <f>VLOOKUP(A270,'[3]2023'!$A$6:$AN$112,40,FALSE)</f>
        <v>#N/A</v>
      </c>
      <c r="Q270" s="2">
        <v>598</v>
      </c>
      <c r="S270" s="1" t="str">
        <f>VLOOKUP(Q270,[4]Sheet1!$A$4:$C$238,3,FALSE)</f>
        <v>YES</v>
      </c>
      <c r="U270" s="1">
        <f>VLOOKUP(Q270,[5]Sheet1!$A$4:$C$237,3,FALSE)</f>
        <v>0</v>
      </c>
      <c r="V270" s="7" t="s">
        <v>819</v>
      </c>
      <c r="W270" s="2" t="e">
        <v>#N/A</v>
      </c>
      <c r="X270" s="2" t="e">
        <f>VLOOKUP(V270,'[6]CFR HEADERS'!$B$8:$HS$108,226,FALSE)</f>
        <v>#N/A</v>
      </c>
      <c r="Z270" s="7" t="str">
        <f t="shared" si="5"/>
        <v>EE598</v>
      </c>
      <c r="AA270" s="67" t="e">
        <f>VLOOKUP($Q270,'[7]VAT 2023-24'!$R$6:$AD$103,2,FALSE)</f>
        <v>#N/A</v>
      </c>
      <c r="AB270" s="67" t="e">
        <f>VLOOKUP($Q270,'[7]VAT 2023-24'!$R$6:$AD$103,3,FALSE)</f>
        <v>#N/A</v>
      </c>
      <c r="AC270" s="67" t="e">
        <f>VLOOKUP($Q270,'[7]VAT 2023-24'!$R$6:$AD$103,4,FALSE)</f>
        <v>#N/A</v>
      </c>
      <c r="AD270" s="67" t="e">
        <f>VLOOKUP($Q270,'[7]VAT 2023-24'!$R$6:$AD$103,5,FALSE)</f>
        <v>#N/A</v>
      </c>
      <c r="AE270" s="67" t="e">
        <f>VLOOKUP($Q270,'[7]VAT 2023-24'!$R$6:$AD$103,6,FALSE)</f>
        <v>#N/A</v>
      </c>
      <c r="AF270" s="67" t="e">
        <f>VLOOKUP($Q270,'[7]VAT 2023-24'!$R$6:$AD$103,7,FALSE)</f>
        <v>#N/A</v>
      </c>
      <c r="AG270" s="67" t="e">
        <f>VLOOKUP($Q270,'[7]VAT 2023-24'!$R$6:$AD$103,8,FALSE)</f>
        <v>#N/A</v>
      </c>
      <c r="AH270" s="67" t="e">
        <f>VLOOKUP($Q270,'[7]VAT 2023-24'!$R$6:$AD$103,9,FALSE)</f>
        <v>#N/A</v>
      </c>
      <c r="AI270" s="67" t="e">
        <f>VLOOKUP($Q270,'[7]VAT 2023-24'!$R$6:$AD$103,10,FALSE)</f>
        <v>#N/A</v>
      </c>
      <c r="AJ270" s="67" t="e">
        <f>VLOOKUP($Q270,'[7]VAT 2023-24'!$R$6:$AD$103,11,FALSE)</f>
        <v>#N/A</v>
      </c>
      <c r="AK270" s="67" t="e">
        <f>VLOOKUP($Q270,'[7]VAT 2023-24'!$R$6:$AD$103,12,FALSE)</f>
        <v>#N/A</v>
      </c>
      <c r="AL270" s="67" t="e">
        <f>VLOOKUP($Q270,'[7]VAT 2023-24'!$R$6:$AD$103,13,FALSE)</f>
        <v>#N/A</v>
      </c>
      <c r="AM270" s="45"/>
      <c r="AN270" s="65" t="s">
        <v>523</v>
      </c>
      <c r="AO270" s="43"/>
      <c r="AP270" s="76" t="e">
        <f>VLOOKUP(AN270,#REF!,5,FALSE)</f>
        <v>#REF!</v>
      </c>
      <c r="AQ270" s="76" t="e">
        <f>VLOOKUP(AO270,#REF!,5,FALSE)</f>
        <v>#REF!</v>
      </c>
      <c r="AR270" s="1"/>
      <c r="AS270" t="e">
        <f>VLOOKUP(Z270,'[8]List of Schools for 22.23'!$A$3:$J$62,10,FALSE)</f>
        <v>#N/A</v>
      </c>
    </row>
    <row r="271" spans="1:45" s="2" customFormat="1" x14ac:dyDescent="0.25">
      <c r="B271" s="12"/>
      <c r="K271" s="19"/>
      <c r="L271" s="19"/>
      <c r="X271" s="2" t="e">
        <f>VLOOKUP(V271,'[6]CFR HEADERS'!$B$8:$HS$108,226,FALSE)</f>
        <v>#N/A</v>
      </c>
      <c r="AA271" s="75">
        <f>COUNT(AA12:AA270)</f>
        <v>98</v>
      </c>
      <c r="AB271" s="75">
        <f>COUNT(AB12:AB270)</f>
        <v>98</v>
      </c>
      <c r="AC271" s="75">
        <f>COUNT(AC12:AC270)</f>
        <v>98</v>
      </c>
      <c r="AD271" s="75">
        <f t="shared" ref="AD271:AK271" si="6">COUNT(AD12:AD270)</f>
        <v>98</v>
      </c>
      <c r="AE271" s="75">
        <f t="shared" si="6"/>
        <v>98</v>
      </c>
      <c r="AF271" s="75">
        <f t="shared" si="6"/>
        <v>98</v>
      </c>
      <c r="AG271" s="75">
        <f t="shared" si="6"/>
        <v>98</v>
      </c>
      <c r="AH271" s="75">
        <f t="shared" si="6"/>
        <v>95</v>
      </c>
      <c r="AI271" s="75">
        <f t="shared" si="6"/>
        <v>96</v>
      </c>
      <c r="AJ271" s="75">
        <f t="shared" si="6"/>
        <v>75</v>
      </c>
      <c r="AK271" s="75">
        <f t="shared" si="6"/>
        <v>2</v>
      </c>
      <c r="AL271" s="75">
        <f>COUNT(AL12:AL270)</f>
        <v>1</v>
      </c>
      <c r="AM271" s="2">
        <f t="shared" ref="AM271" si="7">COUNTIF(AM12:AM270,"1")</f>
        <v>0</v>
      </c>
      <c r="AN271" s="20"/>
      <c r="AP271" s="77">
        <f>COUNT(AP12:AP270)</f>
        <v>0</v>
      </c>
      <c r="AQ271" s="77">
        <f>COUNT(AQ12:AQ270)</f>
        <v>0</v>
      </c>
      <c r="AR271" s="77">
        <f>COUNT(AR12:AR270)</f>
        <v>0</v>
      </c>
    </row>
    <row r="272" spans="1:45" s="2" customFormat="1" x14ac:dyDescent="0.25">
      <c r="B272" s="12"/>
      <c r="K272" s="20"/>
      <c r="L272" s="20"/>
      <c r="X272" s="2" t="e">
        <f>VLOOKUP(V272,'[6]CFR HEADERS'!$B$8:$HS$108,226,FALSE)</f>
        <v>#N/A</v>
      </c>
      <c r="Z272" s="2">
        <v>1</v>
      </c>
      <c r="AA272" s="20">
        <v>2</v>
      </c>
      <c r="AB272" s="2">
        <v>3</v>
      </c>
      <c r="AC272" s="20">
        <v>4</v>
      </c>
      <c r="AD272" s="2">
        <v>5</v>
      </c>
      <c r="AE272" s="20">
        <v>6</v>
      </c>
      <c r="AF272" s="2">
        <v>7</v>
      </c>
      <c r="AG272" s="20">
        <v>8</v>
      </c>
      <c r="AH272" s="2">
        <v>9</v>
      </c>
      <c r="AI272" s="20">
        <v>10</v>
      </c>
      <c r="AJ272" s="2">
        <v>11</v>
      </c>
      <c r="AK272" s="20">
        <v>12</v>
      </c>
      <c r="AL272" s="2">
        <v>13</v>
      </c>
      <c r="AM272" s="20">
        <v>14</v>
      </c>
      <c r="AN272" s="2">
        <v>15</v>
      </c>
      <c r="AO272" s="20">
        <v>16</v>
      </c>
      <c r="AP272" s="2">
        <v>17</v>
      </c>
      <c r="AQ272" s="20">
        <v>18</v>
      </c>
      <c r="AR272" s="2">
        <v>19</v>
      </c>
      <c r="AS272" s="20">
        <v>20</v>
      </c>
    </row>
    <row r="273" spans="1:45" s="2" customFormat="1" x14ac:dyDescent="0.25">
      <c r="B273" s="12"/>
      <c r="K273" s="20"/>
      <c r="L273" s="20"/>
      <c r="AA273" s="20"/>
      <c r="AB273" s="20"/>
      <c r="AC273" s="20"/>
      <c r="AD273" s="20"/>
      <c r="AE273" s="20"/>
      <c r="AF273" s="20"/>
      <c r="AG273" s="20"/>
      <c r="AH273" s="20"/>
      <c r="AI273" s="20"/>
      <c r="AJ273" s="20"/>
      <c r="AK273" s="20"/>
      <c r="AL273" s="20"/>
      <c r="AM273" s="20"/>
      <c r="AN273" s="20"/>
    </row>
    <row r="274" spans="1:45" s="2" customFormat="1" x14ac:dyDescent="0.25">
      <c r="A274" s="2">
        <v>1</v>
      </c>
      <c r="B274" s="12">
        <v>2</v>
      </c>
      <c r="C274" s="2">
        <v>3</v>
      </c>
      <c r="D274" s="12">
        <v>4</v>
      </c>
      <c r="E274" s="2">
        <v>5</v>
      </c>
      <c r="F274" s="12">
        <v>6</v>
      </c>
      <c r="G274" s="2">
        <v>7</v>
      </c>
      <c r="H274" s="12">
        <v>8</v>
      </c>
      <c r="I274" s="2">
        <v>9</v>
      </c>
      <c r="J274" s="12">
        <v>10</v>
      </c>
      <c r="K274" s="2">
        <v>11</v>
      </c>
      <c r="L274" s="12">
        <v>12</v>
      </c>
      <c r="M274" s="2">
        <v>13</v>
      </c>
      <c r="N274" s="12">
        <v>14</v>
      </c>
      <c r="O274" s="2">
        <v>15</v>
      </c>
      <c r="P274" s="12">
        <v>16</v>
      </c>
      <c r="Q274" s="2">
        <v>17</v>
      </c>
      <c r="R274" s="12">
        <v>18</v>
      </c>
      <c r="S274" s="2">
        <v>19</v>
      </c>
      <c r="T274" s="12">
        <v>20</v>
      </c>
      <c r="U274" s="2">
        <v>21</v>
      </c>
      <c r="V274" s="12">
        <v>22</v>
      </c>
      <c r="W274" s="2">
        <v>23</v>
      </c>
      <c r="X274" s="12">
        <v>24</v>
      </c>
      <c r="Y274" s="2">
        <v>25</v>
      </c>
      <c r="Z274" s="12">
        <v>26</v>
      </c>
      <c r="AA274" s="2">
        <v>27</v>
      </c>
      <c r="AB274" s="12">
        <v>28</v>
      </c>
      <c r="AC274" s="2">
        <v>29</v>
      </c>
      <c r="AD274" s="12">
        <v>30</v>
      </c>
      <c r="AE274" s="2">
        <v>31</v>
      </c>
      <c r="AF274" s="12">
        <v>32</v>
      </c>
      <c r="AG274" s="2">
        <v>33</v>
      </c>
      <c r="AH274" s="12">
        <v>34</v>
      </c>
      <c r="AI274" s="2">
        <v>35</v>
      </c>
      <c r="AJ274" s="12">
        <v>36</v>
      </c>
      <c r="AK274" s="2">
        <v>37</v>
      </c>
      <c r="AL274" s="12">
        <v>38</v>
      </c>
      <c r="AM274" s="2">
        <v>39</v>
      </c>
      <c r="AN274" s="12">
        <v>40</v>
      </c>
      <c r="AO274" s="2">
        <v>41</v>
      </c>
      <c r="AP274" s="12">
        <v>42</v>
      </c>
      <c r="AQ274" s="2">
        <v>43</v>
      </c>
      <c r="AR274" s="12">
        <v>44</v>
      </c>
      <c r="AS274" s="2">
        <v>45</v>
      </c>
    </row>
    <row r="275" spans="1:45" s="2" customFormat="1" x14ac:dyDescent="0.25">
      <c r="B275" s="12"/>
      <c r="K275" s="20"/>
      <c r="L275" s="20"/>
      <c r="AA275" s="20"/>
      <c r="AB275" s="20"/>
      <c r="AC275" s="20"/>
      <c r="AD275" s="20"/>
      <c r="AE275" s="20"/>
      <c r="AF275" s="20"/>
      <c r="AG275" s="20"/>
      <c r="AH275" s="20"/>
      <c r="AI275" s="20"/>
      <c r="AJ275" s="20"/>
      <c r="AK275" s="20"/>
      <c r="AL275" s="20"/>
      <c r="AM275" s="20"/>
      <c r="AN275" s="20"/>
    </row>
    <row r="276" spans="1:45" s="2" customFormat="1" x14ac:dyDescent="0.25">
      <c r="B276" s="12"/>
      <c r="K276" s="20"/>
      <c r="L276" s="20"/>
      <c r="AA276" s="20"/>
      <c r="AB276" s="20"/>
      <c r="AC276" s="20"/>
      <c r="AD276" s="20"/>
      <c r="AE276" s="20"/>
      <c r="AF276" s="20"/>
      <c r="AG276" s="20"/>
      <c r="AH276" s="20"/>
      <c r="AI276" s="20"/>
      <c r="AJ276" s="20"/>
      <c r="AK276" s="20"/>
      <c r="AL276" s="20"/>
      <c r="AM276" s="20"/>
      <c r="AN276" s="20"/>
    </row>
    <row r="277" spans="1:45" s="2" customFormat="1" x14ac:dyDescent="0.25">
      <c r="B277" s="12"/>
      <c r="K277" s="20"/>
      <c r="L277" s="20"/>
      <c r="AA277" s="20"/>
      <c r="AB277" s="20"/>
      <c r="AC277" s="20"/>
      <c r="AD277" s="20"/>
      <c r="AE277" s="20"/>
      <c r="AF277" s="20"/>
      <c r="AG277" s="20"/>
      <c r="AH277" s="20"/>
      <c r="AI277" s="20"/>
      <c r="AJ277" s="20"/>
      <c r="AK277" s="20"/>
      <c r="AL277" s="20"/>
      <c r="AM277" s="20"/>
      <c r="AN277" s="20"/>
    </row>
    <row r="278" spans="1:45" s="2" customFormat="1" x14ac:dyDescent="0.25">
      <c r="B278" s="12"/>
      <c r="K278" s="20"/>
      <c r="L278" s="20"/>
      <c r="AA278" s="20"/>
      <c r="AB278" s="20"/>
      <c r="AC278" s="20"/>
      <c r="AD278" s="20"/>
      <c r="AE278" s="20"/>
      <c r="AF278" s="20"/>
      <c r="AG278" s="20"/>
      <c r="AH278" s="20"/>
      <c r="AI278" s="20"/>
      <c r="AJ278" s="20"/>
      <c r="AK278" s="20"/>
      <c r="AL278" s="20"/>
      <c r="AM278" s="20"/>
      <c r="AN278" s="20"/>
    </row>
    <row r="279" spans="1:45" s="2" customFormat="1" x14ac:dyDescent="0.25">
      <c r="B279" s="12"/>
      <c r="K279" s="20"/>
      <c r="L279" s="20"/>
      <c r="AA279" s="20"/>
      <c r="AB279" s="20"/>
      <c r="AC279" s="20"/>
      <c r="AD279" s="20"/>
      <c r="AE279" s="20"/>
      <c r="AF279" s="20"/>
      <c r="AG279" s="20"/>
      <c r="AH279" s="20"/>
      <c r="AI279" s="20"/>
      <c r="AJ279" s="20"/>
      <c r="AK279" s="20"/>
      <c r="AL279" s="20"/>
      <c r="AM279" s="20"/>
      <c r="AN279" s="20"/>
    </row>
    <row r="280" spans="1:45" s="2" customFormat="1" x14ac:dyDescent="0.25">
      <c r="B280" s="12"/>
      <c r="K280" s="20"/>
      <c r="L280" s="20"/>
      <c r="AA280" s="20"/>
      <c r="AB280" s="20"/>
      <c r="AC280" s="20"/>
      <c r="AD280" s="20"/>
      <c r="AE280" s="20"/>
      <c r="AF280" s="20"/>
      <c r="AG280" s="20"/>
      <c r="AH280" s="20"/>
      <c r="AI280" s="20"/>
      <c r="AJ280" s="20"/>
      <c r="AK280" s="20"/>
      <c r="AL280" s="20"/>
      <c r="AM280" s="20"/>
      <c r="AN280" s="20"/>
    </row>
    <row r="281" spans="1:45" s="2" customFormat="1" x14ac:dyDescent="0.25">
      <c r="B281" s="12"/>
      <c r="K281" s="20"/>
      <c r="L281" s="20"/>
      <c r="AA281" s="20"/>
      <c r="AB281" s="20"/>
      <c r="AC281" s="20"/>
      <c r="AD281" s="20"/>
      <c r="AE281" s="20"/>
      <c r="AF281" s="20"/>
      <c r="AG281" s="20"/>
      <c r="AH281" s="20"/>
      <c r="AI281" s="20"/>
      <c r="AJ281" s="20"/>
      <c r="AK281" s="20"/>
      <c r="AL281" s="20"/>
      <c r="AM281" s="20"/>
      <c r="AN281" s="20"/>
    </row>
    <row r="282" spans="1:45" s="2" customFormat="1" x14ac:dyDescent="0.25">
      <c r="B282" s="12"/>
      <c r="K282" s="20"/>
      <c r="L282" s="20"/>
      <c r="AA282" s="20"/>
      <c r="AB282" s="20"/>
      <c r="AC282" s="20"/>
      <c r="AD282" s="20"/>
      <c r="AE282" s="20"/>
      <c r="AF282" s="20"/>
      <c r="AG282" s="20"/>
      <c r="AH282" s="20"/>
      <c r="AI282" s="20"/>
      <c r="AJ282" s="20"/>
      <c r="AK282" s="20"/>
      <c r="AL282" s="20"/>
      <c r="AM282" s="20"/>
      <c r="AN282" s="20"/>
    </row>
    <row r="283" spans="1:45" s="2" customFormat="1" x14ac:dyDescent="0.25">
      <c r="B283" s="12"/>
      <c r="K283" s="20"/>
      <c r="L283" s="20"/>
      <c r="AA283" s="20"/>
      <c r="AB283" s="20"/>
      <c r="AC283" s="20"/>
      <c r="AD283" s="20"/>
      <c r="AE283" s="20"/>
      <c r="AF283" s="20"/>
      <c r="AG283" s="20"/>
      <c r="AH283" s="20"/>
      <c r="AI283" s="20"/>
      <c r="AJ283" s="20"/>
      <c r="AK283" s="20"/>
      <c r="AL283" s="20"/>
      <c r="AM283" s="20"/>
      <c r="AN283" s="20"/>
    </row>
    <row r="284" spans="1:45" s="2" customFormat="1" x14ac:dyDescent="0.25">
      <c r="B284" s="12"/>
      <c r="K284" s="20"/>
      <c r="L284" s="20"/>
      <c r="AA284" s="20"/>
      <c r="AB284" s="20"/>
      <c r="AC284" s="20"/>
      <c r="AD284" s="20"/>
      <c r="AE284" s="20"/>
      <c r="AF284" s="20"/>
      <c r="AG284" s="20"/>
      <c r="AH284" s="20"/>
      <c r="AI284" s="20"/>
      <c r="AJ284" s="20"/>
      <c r="AK284" s="20"/>
      <c r="AL284" s="20"/>
      <c r="AM284" s="20"/>
      <c r="AN284" s="20"/>
    </row>
    <row r="285" spans="1:45" s="2" customFormat="1" x14ac:dyDescent="0.25">
      <c r="B285" s="12"/>
      <c r="K285" s="20"/>
      <c r="L285" s="20"/>
      <c r="AA285" s="20"/>
      <c r="AB285" s="20"/>
      <c r="AC285" s="20"/>
      <c r="AD285" s="20"/>
      <c r="AE285" s="20"/>
      <c r="AF285" s="20"/>
      <c r="AG285" s="20"/>
      <c r="AH285" s="20"/>
      <c r="AI285" s="20"/>
      <c r="AJ285" s="20"/>
      <c r="AK285" s="20"/>
      <c r="AL285" s="20"/>
      <c r="AM285" s="20"/>
      <c r="AN285" s="20"/>
    </row>
    <row r="286" spans="1:45" s="2" customFormat="1" x14ac:dyDescent="0.25">
      <c r="B286" s="12"/>
      <c r="K286" s="20"/>
      <c r="L286" s="20"/>
      <c r="AA286" s="20"/>
      <c r="AB286" s="20"/>
      <c r="AC286" s="20"/>
      <c r="AD286" s="20"/>
      <c r="AE286" s="20"/>
      <c r="AF286" s="20"/>
      <c r="AG286" s="20"/>
      <c r="AH286" s="20"/>
      <c r="AI286" s="20"/>
      <c r="AJ286" s="20"/>
      <c r="AK286" s="20"/>
      <c r="AL286" s="20"/>
      <c r="AM286" s="20"/>
      <c r="AN286" s="20"/>
    </row>
    <row r="287" spans="1:45" s="2" customFormat="1" x14ac:dyDescent="0.25">
      <c r="B287" s="12"/>
      <c r="K287" s="20"/>
      <c r="L287" s="20"/>
      <c r="AA287" s="20"/>
      <c r="AB287" s="20"/>
      <c r="AC287" s="20"/>
      <c r="AD287" s="20"/>
      <c r="AE287" s="20"/>
      <c r="AF287" s="20"/>
      <c r="AG287" s="20"/>
      <c r="AH287" s="20"/>
      <c r="AI287" s="20"/>
      <c r="AJ287" s="20"/>
      <c r="AK287" s="20"/>
      <c r="AL287" s="20"/>
      <c r="AM287" s="20"/>
      <c r="AN287" s="20"/>
    </row>
  </sheetData>
  <autoFilter ref="A11:AS270" xr:uid="{00000000-0001-0000-0000-000000000000}"/>
  <mergeCells count="7">
    <mergeCell ref="AA9:AL9"/>
    <mergeCell ref="C4:D4"/>
    <mergeCell ref="C5:D5"/>
    <mergeCell ref="U10:U11"/>
    <mergeCell ref="S10:S11"/>
    <mergeCell ref="C10:C11"/>
    <mergeCell ref="D10:D11"/>
  </mergeCells>
  <conditionalFormatting sqref="F6:I6 K6:L6 N6:O6 S6 U6">
    <cfRule type="cellIs" dxfId="43" priority="22" operator="equal">
      <formula>0</formula>
    </cfRule>
  </conditionalFormatting>
  <conditionalFormatting sqref="F12:I270">
    <cfRule type="containsBlanks" dxfId="42" priority="8">
      <formula>LEN(TRIM(F12))=0</formula>
    </cfRule>
    <cfRule type="cellIs" dxfId="41" priority="19" operator="equal">
      <formula>" "</formula>
    </cfRule>
  </conditionalFormatting>
  <conditionalFormatting sqref="K12:L271">
    <cfRule type="cellIs" dxfId="40" priority="2" operator="equal">
      <formula>0</formula>
    </cfRule>
  </conditionalFormatting>
  <conditionalFormatting sqref="N12:O270">
    <cfRule type="cellIs" dxfId="39" priority="24" operator="equal">
      <formula>0</formula>
    </cfRule>
  </conditionalFormatting>
  <conditionalFormatting sqref="S12:S270">
    <cfRule type="cellIs" dxfId="38" priority="14" operator="equal">
      <formula>" "</formula>
    </cfRule>
  </conditionalFormatting>
  <conditionalFormatting sqref="U12:U270">
    <cfRule type="cellIs" dxfId="37" priority="13" operator="equal">
      <formula>" "</formula>
    </cfRule>
  </conditionalFormatting>
  <conditionalFormatting sqref="W6:X6">
    <cfRule type="cellIs" dxfId="36" priority="5" operator="equal">
      <formula>0</formula>
    </cfRule>
  </conditionalFormatting>
  <conditionalFormatting sqref="W12:X12 W13:W271 X13:X272">
    <cfRule type="containsText" dxfId="35" priority="1" operator="containsText" text="0">
      <formula>NOT(ISERROR(SEARCH("0",W12)))</formula>
    </cfRule>
  </conditionalFormatting>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499984740745262"/>
    <pageSetUpPr fitToPage="1"/>
  </sheetPr>
  <dimension ref="A1:AA31"/>
  <sheetViews>
    <sheetView tabSelected="1" workbookViewId="0">
      <selection activeCell="B2" sqref="B2"/>
    </sheetView>
  </sheetViews>
  <sheetFormatPr defaultColWidth="9.140625" defaultRowHeight="15" x14ac:dyDescent="0.25"/>
  <cols>
    <col min="1" max="1" width="1.7109375" style="48" customWidth="1"/>
    <col min="2" max="2" width="20.7109375" style="2" customWidth="1"/>
    <col min="3" max="3" width="10.5703125" style="2" customWidth="1"/>
    <col min="4" max="4" width="11" style="2" customWidth="1"/>
    <col min="5" max="5" width="10.7109375" style="2" customWidth="1"/>
    <col min="6" max="6" width="10.5703125" style="2" customWidth="1"/>
    <col min="7" max="15" width="11.140625" style="2" customWidth="1"/>
    <col min="16" max="16" width="9.140625" style="2"/>
    <col min="17" max="17" width="9.140625" style="48"/>
    <col min="18" max="16384" width="9.140625" style="2"/>
  </cols>
  <sheetData>
    <row r="1" spans="2:27" ht="26.25" customHeight="1" thickBot="1" x14ac:dyDescent="0.5">
      <c r="B1" s="48"/>
      <c r="C1" s="48"/>
      <c r="D1" s="49" t="s">
        <v>833</v>
      </c>
      <c r="E1" s="50"/>
      <c r="F1" s="50"/>
      <c r="G1" s="50"/>
      <c r="H1" s="50"/>
      <c r="I1" s="50"/>
      <c r="J1" s="50"/>
      <c r="K1" s="50"/>
      <c r="L1" s="35" t="s">
        <v>559</v>
      </c>
      <c r="M1" s="46">
        <f ca="1">TODAY()</f>
        <v>45335</v>
      </c>
      <c r="N1" s="36" t="s">
        <v>554</v>
      </c>
      <c r="O1" s="37"/>
      <c r="P1" s="38"/>
      <c r="R1" s="48"/>
      <c r="S1" s="48"/>
      <c r="T1" s="48"/>
      <c r="U1" s="48"/>
      <c r="V1" s="48"/>
      <c r="W1" s="48"/>
      <c r="X1" s="48"/>
      <c r="Y1" s="48"/>
      <c r="Z1" s="48"/>
      <c r="AA1" s="48"/>
    </row>
    <row r="2" spans="2:27" ht="16.5" customHeight="1" thickTop="1" thickBot="1" x14ac:dyDescent="0.3">
      <c r="B2" s="32"/>
      <c r="C2" s="51" t="str">
        <f>IF(B2&gt;1," ","Enter School Number Here")</f>
        <v>Enter School Number Here</v>
      </c>
      <c r="D2" s="48"/>
      <c r="E2" s="48"/>
      <c r="F2" s="99" t="s">
        <v>820</v>
      </c>
      <c r="G2" s="100"/>
      <c r="H2" s="100"/>
      <c r="I2" s="100"/>
      <c r="J2" s="101"/>
      <c r="K2" s="53"/>
      <c r="L2" s="53"/>
      <c r="M2" s="48"/>
      <c r="N2" s="23" t="s">
        <v>532</v>
      </c>
      <c r="O2" s="24" t="s">
        <v>533</v>
      </c>
      <c r="P2" s="25"/>
      <c r="R2" s="48"/>
      <c r="S2" s="48"/>
      <c r="T2" s="48"/>
      <c r="U2" s="48"/>
      <c r="V2" s="48"/>
      <c r="W2" s="48"/>
      <c r="X2" s="48"/>
      <c r="Y2" s="48"/>
      <c r="Z2" s="48"/>
      <c r="AA2" s="48"/>
    </row>
    <row r="3" spans="2:27" ht="18" customHeight="1" thickTop="1" thickBot="1" x14ac:dyDescent="0.3">
      <c r="B3" s="63"/>
      <c r="C3" s="48"/>
      <c r="D3" s="48"/>
      <c r="E3" s="48"/>
      <c r="F3" s="102"/>
      <c r="G3" s="103"/>
      <c r="H3" s="103"/>
      <c r="I3" s="103"/>
      <c r="J3" s="104"/>
      <c r="K3" s="53"/>
      <c r="L3" s="53"/>
      <c r="M3" s="48"/>
      <c r="N3" s="23" t="s">
        <v>534</v>
      </c>
      <c r="O3" s="44" t="s">
        <v>535</v>
      </c>
      <c r="P3" s="25"/>
      <c r="R3" s="48"/>
      <c r="S3" s="48"/>
      <c r="T3" s="48"/>
      <c r="U3" s="48"/>
      <c r="V3" s="48"/>
      <c r="W3" s="48"/>
      <c r="X3" s="48"/>
      <c r="Y3" s="48"/>
      <c r="Z3" s="48"/>
      <c r="AA3" s="48"/>
    </row>
    <row r="4" spans="2:27" ht="20.25" customHeight="1" thickBot="1" x14ac:dyDescent="0.3">
      <c r="B4" s="59" t="e">
        <f>VLOOKUP(B2,Data!C12:D270,2,FALSE)</f>
        <v>#N/A</v>
      </c>
      <c r="C4" s="48"/>
      <c r="D4" s="48"/>
      <c r="E4" s="48"/>
      <c r="F4" s="105"/>
      <c r="G4" s="106"/>
      <c r="H4" s="106"/>
      <c r="I4" s="106"/>
      <c r="J4" s="107"/>
      <c r="K4" s="53"/>
      <c r="L4" s="53"/>
      <c r="M4" s="53"/>
      <c r="N4" s="53"/>
      <c r="O4" s="98" t="s">
        <v>553</v>
      </c>
      <c r="P4" s="48"/>
      <c r="R4" s="48"/>
      <c r="S4" s="48"/>
      <c r="T4" s="48"/>
      <c r="U4" s="48"/>
      <c r="V4" s="48"/>
      <c r="W4" s="48"/>
      <c r="X4" s="48"/>
      <c r="Y4" s="48"/>
      <c r="Z4" s="48"/>
      <c r="AA4" s="48"/>
    </row>
    <row r="5" spans="2:27" s="48" customFormat="1" ht="6.75" customHeight="1" x14ac:dyDescent="0.25">
      <c r="E5" s="70"/>
      <c r="F5" s="70"/>
      <c r="G5" s="70"/>
      <c r="I5" s="53"/>
      <c r="J5" s="53"/>
      <c r="K5" s="53"/>
      <c r="L5" s="53"/>
      <c r="M5" s="53"/>
      <c r="N5" s="53"/>
      <c r="O5" s="98"/>
      <c r="Q5" s="54"/>
    </row>
    <row r="6" spans="2:27" ht="15.75" thickBot="1" x14ac:dyDescent="0.3">
      <c r="B6" s="52" t="s">
        <v>538</v>
      </c>
      <c r="C6" s="52" t="s">
        <v>5</v>
      </c>
      <c r="D6" s="52" t="s">
        <v>539</v>
      </c>
      <c r="E6" s="73" t="s">
        <v>536</v>
      </c>
      <c r="F6" s="70"/>
      <c r="G6" s="70"/>
      <c r="H6" s="48"/>
      <c r="I6" s="48"/>
      <c r="J6" s="48"/>
      <c r="K6" s="48"/>
      <c r="L6" s="48"/>
      <c r="M6" s="48"/>
      <c r="N6" s="48"/>
      <c r="O6" s="98"/>
      <c r="P6" s="48"/>
      <c r="R6" s="48"/>
      <c r="S6" s="48"/>
      <c r="T6" s="48"/>
      <c r="U6" s="48"/>
      <c r="V6" s="48"/>
      <c r="W6" s="48"/>
      <c r="X6" s="48"/>
      <c r="Y6" s="48"/>
      <c r="Z6" s="48"/>
      <c r="AA6" s="48"/>
    </row>
    <row r="7" spans="2:27" ht="15.75" customHeight="1" x14ac:dyDescent="0.25">
      <c r="B7" s="93" t="s">
        <v>830</v>
      </c>
      <c r="C7" s="110">
        <v>45291</v>
      </c>
      <c r="D7" s="108" t="e">
        <f>VLOOKUP(B2,Data2!$C$12:$G$270,4,FALSE)</f>
        <v>#N/A</v>
      </c>
      <c r="E7" s="112" t="s">
        <v>825</v>
      </c>
      <c r="F7" s="113"/>
      <c r="G7" s="113"/>
      <c r="H7" s="113"/>
      <c r="I7" s="113"/>
      <c r="J7" s="113"/>
      <c r="K7" s="113"/>
      <c r="L7" s="113"/>
      <c r="M7" s="113"/>
      <c r="N7" s="114"/>
      <c r="O7" s="72"/>
      <c r="P7" s="48"/>
      <c r="R7" s="48"/>
      <c r="S7" s="48"/>
      <c r="T7" s="48"/>
      <c r="U7" s="48"/>
      <c r="V7" s="48"/>
      <c r="W7" s="48"/>
      <c r="X7" s="48"/>
      <c r="Y7" s="48"/>
      <c r="Z7" s="48"/>
      <c r="AA7" s="48"/>
    </row>
    <row r="8" spans="2:27" ht="33" customHeight="1" thickBot="1" x14ac:dyDescent="0.3">
      <c r="B8" s="94"/>
      <c r="C8" s="111"/>
      <c r="D8" s="109"/>
      <c r="E8" s="115"/>
      <c r="F8" s="116"/>
      <c r="G8" s="116"/>
      <c r="H8" s="116"/>
      <c r="I8" s="116"/>
      <c r="J8" s="116"/>
      <c r="K8" s="116"/>
      <c r="L8" s="116"/>
      <c r="M8" s="116"/>
      <c r="N8" s="117"/>
      <c r="O8" s="55">
        <f ca="1">C7-(TODAY())</f>
        <v>-44</v>
      </c>
      <c r="P8" s="48"/>
      <c r="R8" s="48"/>
      <c r="S8" s="48"/>
      <c r="T8" s="48"/>
      <c r="U8" s="48"/>
      <c r="V8" s="48"/>
      <c r="W8" s="48"/>
      <c r="X8" s="48"/>
      <c r="Y8" s="48"/>
      <c r="Z8" s="48"/>
      <c r="AA8" s="48"/>
    </row>
    <row r="9" spans="2:27" ht="45.75" customHeight="1" thickBot="1" x14ac:dyDescent="0.3">
      <c r="B9" s="30" t="s">
        <v>828</v>
      </c>
      <c r="C9" s="31">
        <v>45291</v>
      </c>
      <c r="D9" s="61" t="e">
        <f>VLOOKUP(B2,Data2!C12:L270,5,FALSE)</f>
        <v>#N/A</v>
      </c>
      <c r="E9" s="95" t="s">
        <v>823</v>
      </c>
      <c r="F9" s="96"/>
      <c r="G9" s="96"/>
      <c r="H9" s="96"/>
      <c r="I9" s="96"/>
      <c r="J9" s="96"/>
      <c r="K9" s="96"/>
      <c r="L9" s="96"/>
      <c r="M9" s="96"/>
      <c r="N9" s="97"/>
      <c r="O9" s="55">
        <f t="shared" ref="O9:O11" ca="1" si="0">C9-(TODAY())</f>
        <v>-44</v>
      </c>
      <c r="P9" s="48"/>
      <c r="R9" s="48"/>
      <c r="S9" s="48"/>
      <c r="T9" s="48"/>
      <c r="U9" s="48"/>
      <c r="V9" s="48"/>
      <c r="W9" s="48"/>
      <c r="X9" s="48"/>
      <c r="Y9" s="48"/>
      <c r="Z9" s="48"/>
      <c r="AA9" s="48"/>
    </row>
    <row r="10" spans="2:27" ht="45.75" customHeight="1" thickBot="1" x14ac:dyDescent="0.3">
      <c r="B10" s="30" t="s">
        <v>834</v>
      </c>
      <c r="C10" s="31">
        <v>45016</v>
      </c>
      <c r="D10" s="62" t="e">
        <f>VLOOKUP(B2,Data2!C12:Z270,6,FALSE)</f>
        <v>#N/A</v>
      </c>
      <c r="E10" s="95" t="s">
        <v>826</v>
      </c>
      <c r="F10" s="96"/>
      <c r="G10" s="96"/>
      <c r="H10" s="96"/>
      <c r="I10" s="96"/>
      <c r="J10" s="96"/>
      <c r="K10" s="96"/>
      <c r="L10" s="96"/>
      <c r="M10" s="96"/>
      <c r="N10" s="97"/>
      <c r="O10" s="55">
        <f t="shared" ca="1" si="0"/>
        <v>-319</v>
      </c>
      <c r="P10" s="48"/>
      <c r="R10" s="48"/>
      <c r="S10" s="48"/>
      <c r="T10" s="48"/>
      <c r="U10" s="48"/>
      <c r="V10" s="48"/>
      <c r="W10" s="48"/>
      <c r="X10" s="48"/>
      <c r="Y10" s="48"/>
      <c r="Z10" s="48"/>
      <c r="AA10" s="48"/>
    </row>
    <row r="11" spans="2:27" ht="45.75" customHeight="1" thickBot="1" x14ac:dyDescent="0.3">
      <c r="B11" s="30" t="s">
        <v>840</v>
      </c>
      <c r="C11" s="74">
        <v>45108</v>
      </c>
      <c r="D11" s="62" t="e">
        <f>VLOOKUP(B2,Data2!C12:X270,10,FALSE)</f>
        <v>#N/A</v>
      </c>
      <c r="E11" s="95" t="s">
        <v>841</v>
      </c>
      <c r="F11" s="96"/>
      <c r="G11" s="96"/>
      <c r="H11" s="96"/>
      <c r="I11" s="96"/>
      <c r="J11" s="96"/>
      <c r="K11" s="96"/>
      <c r="L11" s="96"/>
      <c r="M11" s="96"/>
      <c r="N11" s="97"/>
      <c r="O11" s="55">
        <f t="shared" ca="1" si="0"/>
        <v>-227</v>
      </c>
      <c r="P11" s="48"/>
      <c r="R11" s="48"/>
      <c r="S11" s="48"/>
      <c r="T11" s="48"/>
      <c r="U11" s="48"/>
      <c r="V11" s="48"/>
      <c r="W11" s="48"/>
      <c r="X11" s="48"/>
      <c r="Y11" s="48"/>
      <c r="Z11" s="48"/>
      <c r="AA11" s="48"/>
    </row>
    <row r="12" spans="2:27" ht="14.25" customHeight="1" thickBot="1" x14ac:dyDescent="0.3">
      <c r="B12" s="48"/>
      <c r="C12" s="48"/>
      <c r="D12" s="56">
        <v>45017</v>
      </c>
      <c r="E12" s="56">
        <v>45047</v>
      </c>
      <c r="F12" s="56">
        <v>45078</v>
      </c>
      <c r="G12" s="56">
        <v>45108</v>
      </c>
      <c r="H12" s="56">
        <v>45139</v>
      </c>
      <c r="I12" s="56">
        <v>45170</v>
      </c>
      <c r="J12" s="56">
        <v>45200</v>
      </c>
      <c r="K12" s="56">
        <v>45231</v>
      </c>
      <c r="L12" s="56">
        <v>45261</v>
      </c>
      <c r="M12" s="56">
        <v>45292</v>
      </c>
      <c r="N12" s="56">
        <v>45323</v>
      </c>
      <c r="O12" s="56">
        <v>45352</v>
      </c>
      <c r="P12" s="48"/>
      <c r="R12" s="48"/>
      <c r="S12" s="48"/>
      <c r="T12" s="48"/>
      <c r="U12" s="48"/>
      <c r="V12" s="48"/>
      <c r="W12" s="48"/>
      <c r="X12" s="48"/>
      <c r="Y12" s="48"/>
      <c r="Z12" s="48"/>
      <c r="AA12" s="48"/>
    </row>
    <row r="13" spans="2:27" ht="30.75" thickBot="1" x14ac:dyDescent="0.3">
      <c r="B13" s="28" t="s">
        <v>835</v>
      </c>
      <c r="C13" s="29"/>
      <c r="D13" s="33" t="e">
        <f ca="1">IF(D12+30&lt;TODAY(),VLOOKUP($B2,Data2!$C$12:$AL$270,12,FALSE),"NOT YET DUE")</f>
        <v>#N/A</v>
      </c>
      <c r="E13" s="33" t="e">
        <f ca="1">IF(E12+30&lt;TODAY(),VLOOKUP($B2,Data2!$C$12:$AL$270,13,FALSE),"NOT YET DUE")</f>
        <v>#N/A</v>
      </c>
      <c r="F13" s="33" t="e">
        <f ca="1">IF(F12+30&lt;TODAY(),VLOOKUP($B2,Data2!$C$12:$AL$270,14,FALSE),"NOT YET DUE")</f>
        <v>#N/A</v>
      </c>
      <c r="G13" s="33" t="e">
        <f ca="1">IF(G12+30&lt;TODAY(),VLOOKUP($B2,Data2!$C$12:$AL$270,15,FALSE),"NOT YET DUE")</f>
        <v>#N/A</v>
      </c>
      <c r="H13" s="33" t="e">
        <f ca="1">IF(H12+30&lt;TODAY(),VLOOKUP($B2,Data2!$C$12:$AL$270,16,FALSE),"NOT YET DUE")</f>
        <v>#N/A</v>
      </c>
      <c r="I13" s="33" t="e">
        <f ca="1">IF(I12+30&lt;TODAY(),VLOOKUP($B2,Data2!$C$12:$AL$270,17,FALSE),"NOT YET DUE")</f>
        <v>#N/A</v>
      </c>
      <c r="J13" s="33" t="e">
        <f ca="1">IF(J12+30&lt;TODAY(),VLOOKUP($B2,Data2!$C$12:$AL$270,18,FALSE),"NOT YET DUE")</f>
        <v>#N/A</v>
      </c>
      <c r="K13" s="33" t="e">
        <f ca="1">IF(K12+30&lt;TODAY(),VLOOKUP($B2,Data2!$C$12:$AL$270,19,FALSE),"NOT YET DUE")</f>
        <v>#N/A</v>
      </c>
      <c r="L13" s="33" t="e">
        <f ca="1">IF(L12+30&lt;TODAY(),VLOOKUP($B2,Data2!$C$12:$AL$270,20,FALSE),"NOT YET DUE")</f>
        <v>#N/A</v>
      </c>
      <c r="M13" s="33" t="e">
        <f ca="1">IF(M12+30&lt;TODAY(),VLOOKUP($B2,Data2!$C$12:$AL$270,21,FALSE),"NOT YET DUE")</f>
        <v>#N/A</v>
      </c>
      <c r="N13" s="33" t="str">
        <f ca="1">IF(N12+30&lt;TODAY(),VLOOKUP($B2,Data2!$C$12:$AL$270,22,FALSE),"NOT YET DUE")</f>
        <v>NOT YET DUE</v>
      </c>
      <c r="O13" s="33" t="str">
        <f ca="1">IF(O12+30&lt;TODAY(),VLOOKUP($B2,Data2!$C$12:$AL$270,23,FALSE),"NOT YET DUE")</f>
        <v>NOT YET DUE</v>
      </c>
      <c r="P13" s="48"/>
      <c r="R13" s="48"/>
      <c r="S13" s="48"/>
      <c r="T13" s="48"/>
      <c r="U13" s="48"/>
      <c r="V13" s="48"/>
      <c r="W13" s="48"/>
      <c r="X13" s="48"/>
      <c r="Y13" s="48"/>
      <c r="Z13" s="48"/>
      <c r="AA13" s="48"/>
    </row>
    <row r="14" spans="2:27" ht="13.5" customHeight="1" thickBot="1" x14ac:dyDescent="0.3">
      <c r="B14" s="48"/>
      <c r="C14" s="48"/>
      <c r="D14" s="56">
        <v>45352</v>
      </c>
      <c r="E14" s="48"/>
      <c r="F14" s="48"/>
      <c r="G14" s="48"/>
      <c r="H14" s="48"/>
      <c r="I14" s="48"/>
      <c r="J14" s="48"/>
      <c r="K14" s="48"/>
      <c r="L14" s="48"/>
      <c r="M14" s="48"/>
      <c r="N14" s="48"/>
      <c r="O14" s="48"/>
      <c r="P14" s="48"/>
      <c r="R14" s="48"/>
      <c r="S14" s="48"/>
      <c r="T14" s="48"/>
      <c r="U14" s="48"/>
      <c r="V14" s="48"/>
      <c r="W14" s="48"/>
      <c r="X14" s="48"/>
      <c r="Y14" s="48"/>
    </row>
    <row r="15" spans="2:27" ht="30.75" thickBot="1" x14ac:dyDescent="0.3">
      <c r="B15" s="28" t="s">
        <v>836</v>
      </c>
      <c r="C15" s="29"/>
      <c r="D15" s="34" t="str">
        <f ca="1">IF(D14+30&lt;TODAY(),VLOOKUP($B2,Data2!$C$12:$AR$270,31,FALSE),"NOT YET DUE")</f>
        <v>NOT YET DUE</v>
      </c>
      <c r="E15" s="57"/>
      <c r="F15" s="58"/>
      <c r="G15" s="48"/>
      <c r="H15" s="48"/>
      <c r="I15" s="48"/>
      <c r="J15" s="48"/>
      <c r="K15" s="48"/>
      <c r="L15" s="48"/>
      <c r="M15" s="48"/>
      <c r="N15" s="48"/>
      <c r="O15" s="48"/>
      <c r="P15" s="48"/>
      <c r="R15" s="48"/>
      <c r="S15" s="48"/>
      <c r="T15" s="48"/>
      <c r="U15" s="48"/>
      <c r="V15" s="48"/>
      <c r="W15" s="48"/>
      <c r="X15" s="48"/>
      <c r="Y15" s="48"/>
    </row>
    <row r="16" spans="2:27" ht="15.75" thickBot="1" x14ac:dyDescent="0.3">
      <c r="B16" s="48"/>
      <c r="C16" s="48"/>
      <c r="D16" s="48"/>
      <c r="E16" s="48"/>
      <c r="F16" s="48"/>
      <c r="G16" s="48"/>
      <c r="H16" s="48"/>
      <c r="I16" s="48"/>
      <c r="J16" s="48"/>
      <c r="K16" s="48"/>
      <c r="L16" s="48"/>
      <c r="M16" s="48"/>
      <c r="N16" s="48"/>
      <c r="O16" s="48"/>
      <c r="P16" s="48"/>
      <c r="R16" s="48"/>
      <c r="S16" s="48"/>
      <c r="T16" s="48"/>
      <c r="U16" s="48"/>
      <c r="V16" s="48"/>
      <c r="W16" s="48"/>
      <c r="X16" s="48"/>
      <c r="Y16" s="48"/>
      <c r="Z16" s="48"/>
      <c r="AA16" s="48"/>
    </row>
    <row r="17" spans="2:27" ht="45.75" thickBot="1" x14ac:dyDescent="0.3">
      <c r="B17" s="83" t="s">
        <v>842</v>
      </c>
      <c r="C17" s="84" t="e">
        <f>VLOOKUP(B2,Data2!C12:AF270,30,FALSE)</f>
        <v>#N/A</v>
      </c>
      <c r="D17" s="48"/>
      <c r="E17" s="48"/>
      <c r="F17" s="48"/>
      <c r="G17" s="48"/>
      <c r="H17" s="48"/>
      <c r="I17" s="48"/>
      <c r="J17" s="48"/>
      <c r="K17" s="48"/>
      <c r="L17" s="48"/>
      <c r="M17" s="48"/>
      <c r="N17" s="48"/>
      <c r="O17" s="48"/>
      <c r="P17" s="48"/>
      <c r="R17" s="48"/>
      <c r="S17" s="48"/>
      <c r="T17" s="48"/>
      <c r="U17" s="48"/>
      <c r="V17" s="48"/>
      <c r="W17" s="48"/>
      <c r="X17" s="48"/>
      <c r="Y17" s="48"/>
      <c r="Z17" s="48"/>
      <c r="AA17" s="48"/>
    </row>
    <row r="18" spans="2:27" x14ac:dyDescent="0.25">
      <c r="B18" s="48"/>
      <c r="C18" s="48"/>
      <c r="D18" s="48"/>
      <c r="E18" s="48"/>
      <c r="F18" s="48"/>
      <c r="G18" s="48"/>
      <c r="H18" s="48"/>
      <c r="I18" s="60"/>
      <c r="J18" s="48"/>
      <c r="K18" s="48"/>
      <c r="L18" s="48"/>
      <c r="M18" s="48"/>
      <c r="N18" s="48"/>
      <c r="O18" s="48"/>
      <c r="P18" s="48"/>
      <c r="R18" s="48"/>
      <c r="S18" s="48"/>
      <c r="T18" s="48"/>
      <c r="U18" s="48"/>
      <c r="V18" s="48"/>
      <c r="W18" s="48"/>
      <c r="X18" s="48"/>
      <c r="Y18" s="48"/>
      <c r="Z18" s="48"/>
      <c r="AA18" s="48"/>
    </row>
    <row r="19" spans="2:27" x14ac:dyDescent="0.25">
      <c r="B19" s="48"/>
      <c r="C19" s="48"/>
      <c r="D19" s="48"/>
      <c r="E19" s="48"/>
      <c r="F19" s="48"/>
      <c r="G19" s="48"/>
      <c r="H19" s="48"/>
      <c r="I19" s="48"/>
      <c r="J19" s="48"/>
      <c r="K19" s="48"/>
      <c r="L19" s="48"/>
      <c r="M19" s="48"/>
      <c r="N19" s="48"/>
      <c r="O19" s="48"/>
      <c r="P19" s="48"/>
      <c r="R19" s="48"/>
      <c r="S19" s="48"/>
      <c r="T19" s="48"/>
      <c r="U19" s="48"/>
      <c r="V19" s="48"/>
      <c r="W19" s="48"/>
      <c r="X19" s="48"/>
      <c r="Y19" s="48"/>
      <c r="Z19" s="48"/>
      <c r="AA19" s="48"/>
    </row>
    <row r="20" spans="2:27" x14ac:dyDescent="0.25">
      <c r="B20" s="48"/>
      <c r="C20" s="48"/>
      <c r="D20" s="48"/>
      <c r="E20" s="48"/>
      <c r="F20" s="48"/>
      <c r="G20" s="48"/>
      <c r="H20" s="48"/>
      <c r="I20" s="48"/>
      <c r="J20" s="48"/>
      <c r="K20" s="48"/>
      <c r="L20" s="48"/>
      <c r="M20" s="48"/>
      <c r="N20" s="48"/>
      <c r="O20" s="48"/>
      <c r="P20" s="48"/>
      <c r="R20" s="48"/>
      <c r="S20" s="48"/>
      <c r="T20" s="48"/>
      <c r="U20" s="48"/>
      <c r="V20" s="48"/>
      <c r="W20" s="48"/>
      <c r="X20" s="48"/>
      <c r="Y20" s="48"/>
      <c r="Z20" s="48"/>
      <c r="AA20" s="48"/>
    </row>
    <row r="21" spans="2:27" x14ac:dyDescent="0.25">
      <c r="B21" s="48"/>
      <c r="C21" s="48"/>
      <c r="D21" s="48"/>
      <c r="E21" s="48"/>
      <c r="F21" s="48"/>
      <c r="G21" s="48"/>
      <c r="H21" s="48"/>
      <c r="I21" s="48"/>
      <c r="J21" s="48"/>
      <c r="K21" s="48"/>
      <c r="L21" s="48"/>
      <c r="M21" s="48"/>
      <c r="N21" s="48"/>
      <c r="O21" s="48"/>
      <c r="P21" s="48"/>
      <c r="R21" s="48"/>
      <c r="S21" s="48"/>
      <c r="T21" s="48"/>
      <c r="U21" s="48"/>
      <c r="V21" s="48"/>
      <c r="W21" s="48"/>
      <c r="X21" s="48"/>
      <c r="Y21" s="48"/>
      <c r="Z21" s="48"/>
      <c r="AA21" s="48"/>
    </row>
    <row r="22" spans="2:27" x14ac:dyDescent="0.25">
      <c r="B22" s="48"/>
      <c r="C22" s="48"/>
      <c r="D22" s="48"/>
      <c r="E22" s="48"/>
      <c r="F22" s="48"/>
      <c r="G22" s="48"/>
      <c r="H22" s="48"/>
      <c r="I22" s="48"/>
      <c r="J22" s="48"/>
      <c r="K22" s="48"/>
      <c r="L22" s="48"/>
      <c r="M22" s="48"/>
      <c r="N22" s="48"/>
      <c r="O22" s="48"/>
      <c r="P22" s="48"/>
      <c r="R22" s="48"/>
      <c r="S22" s="48"/>
      <c r="T22" s="48"/>
      <c r="U22" s="48"/>
      <c r="V22" s="48"/>
      <c r="W22" s="48"/>
      <c r="X22" s="48"/>
      <c r="Y22" s="48"/>
      <c r="Z22" s="48"/>
      <c r="AA22" s="48"/>
    </row>
    <row r="23" spans="2:27" x14ac:dyDescent="0.25">
      <c r="B23" s="48"/>
      <c r="C23" s="48"/>
      <c r="D23" s="48"/>
      <c r="E23" s="48"/>
      <c r="F23" s="48"/>
      <c r="G23" s="48"/>
      <c r="H23" s="48"/>
      <c r="I23" s="48"/>
      <c r="J23" s="48"/>
      <c r="K23" s="48"/>
      <c r="L23" s="48"/>
      <c r="M23" s="48"/>
      <c r="N23" s="48"/>
      <c r="O23" s="48"/>
      <c r="P23" s="48"/>
      <c r="R23" s="48"/>
      <c r="S23" s="48"/>
      <c r="T23" s="48"/>
      <c r="U23" s="48"/>
      <c r="V23" s="48"/>
      <c r="W23" s="48"/>
      <c r="X23" s="48"/>
      <c r="Y23" s="48"/>
      <c r="Z23" s="48"/>
      <c r="AA23" s="48"/>
    </row>
    <row r="24" spans="2:27" x14ac:dyDescent="0.25">
      <c r="B24" s="48"/>
      <c r="C24" s="48"/>
      <c r="D24" s="48"/>
      <c r="E24" s="48"/>
      <c r="F24" s="48"/>
      <c r="G24" s="48"/>
      <c r="H24" s="48"/>
      <c r="I24" s="48"/>
      <c r="J24" s="48"/>
      <c r="K24" s="48"/>
      <c r="L24" s="48"/>
      <c r="M24" s="48"/>
      <c r="N24" s="48"/>
      <c r="O24" s="48"/>
      <c r="P24" s="48"/>
      <c r="R24" s="48"/>
      <c r="S24" s="48"/>
      <c r="T24" s="48"/>
      <c r="U24" s="48"/>
      <c r="V24" s="48"/>
      <c r="W24" s="48"/>
      <c r="X24" s="48"/>
      <c r="Y24" s="48"/>
      <c r="Z24" s="48"/>
      <c r="AA24" s="48"/>
    </row>
    <row r="25" spans="2:27" x14ac:dyDescent="0.25">
      <c r="B25" s="48"/>
      <c r="C25" s="48"/>
      <c r="D25" s="48"/>
      <c r="E25" s="48"/>
      <c r="F25" s="48"/>
      <c r="G25" s="48"/>
      <c r="H25" s="48"/>
      <c r="I25" s="48"/>
      <c r="J25" s="48"/>
      <c r="K25" s="48"/>
      <c r="L25" s="48"/>
      <c r="M25" s="48"/>
      <c r="N25" s="48"/>
      <c r="O25" s="48"/>
      <c r="P25" s="48"/>
      <c r="R25" s="48"/>
      <c r="S25" s="48"/>
      <c r="T25" s="48"/>
      <c r="U25" s="48"/>
      <c r="V25" s="48"/>
      <c r="W25" s="48"/>
      <c r="X25" s="48"/>
      <c r="Y25" s="48"/>
      <c r="Z25" s="48"/>
      <c r="AA25" s="48"/>
    </row>
    <row r="26" spans="2:27" x14ac:dyDescent="0.25">
      <c r="B26" s="48"/>
      <c r="C26" s="48"/>
      <c r="D26" s="48"/>
      <c r="E26" s="48"/>
      <c r="F26" s="48"/>
      <c r="G26" s="48"/>
      <c r="H26" s="48"/>
      <c r="I26" s="48"/>
      <c r="J26" s="48"/>
      <c r="K26" s="48"/>
      <c r="L26" s="48"/>
      <c r="M26" s="48"/>
      <c r="N26" s="48"/>
      <c r="O26" s="48"/>
      <c r="P26" s="48"/>
      <c r="R26" s="48"/>
      <c r="S26" s="48"/>
      <c r="T26" s="48"/>
      <c r="U26" s="48"/>
      <c r="V26" s="48"/>
      <c r="W26" s="48"/>
      <c r="X26" s="48"/>
      <c r="Y26" s="48"/>
      <c r="Z26" s="48"/>
      <c r="AA26" s="48"/>
    </row>
    <row r="27" spans="2:27" x14ac:dyDescent="0.25">
      <c r="B27" s="48"/>
      <c r="C27" s="48"/>
      <c r="D27" s="48"/>
      <c r="E27" s="48"/>
      <c r="F27" s="48"/>
      <c r="G27" s="48"/>
      <c r="H27" s="48"/>
      <c r="I27" s="48"/>
      <c r="J27" s="48"/>
      <c r="K27" s="48"/>
      <c r="L27" s="48"/>
      <c r="M27" s="48"/>
      <c r="N27" s="48"/>
      <c r="O27" s="48"/>
      <c r="P27" s="48"/>
      <c r="R27" s="48"/>
      <c r="S27" s="48"/>
      <c r="T27" s="48"/>
      <c r="U27" s="48"/>
      <c r="V27" s="48"/>
      <c r="W27" s="48"/>
      <c r="X27" s="48"/>
      <c r="Y27" s="48"/>
      <c r="Z27" s="48"/>
      <c r="AA27" s="48"/>
    </row>
    <row r="28" spans="2:27" x14ac:dyDescent="0.25">
      <c r="B28" s="48"/>
      <c r="C28" s="48"/>
      <c r="D28" s="48"/>
      <c r="E28" s="48"/>
      <c r="F28" s="48"/>
      <c r="G28" s="48"/>
      <c r="H28" s="48"/>
      <c r="I28" s="48"/>
      <c r="J28" s="48"/>
      <c r="K28" s="48"/>
      <c r="L28" s="48"/>
      <c r="M28" s="48"/>
      <c r="N28" s="48"/>
      <c r="O28" s="48"/>
      <c r="P28" s="48"/>
      <c r="R28" s="48"/>
      <c r="S28" s="48"/>
      <c r="T28" s="48"/>
      <c r="U28" s="48"/>
      <c r="V28" s="48"/>
      <c r="W28" s="48"/>
      <c r="X28" s="48"/>
      <c r="Y28" s="48"/>
      <c r="Z28" s="48"/>
      <c r="AA28" s="48"/>
    </row>
    <row r="29" spans="2:27" x14ac:dyDescent="0.25">
      <c r="B29" s="48"/>
      <c r="C29" s="48"/>
      <c r="D29" s="48"/>
      <c r="E29" s="48"/>
      <c r="F29" s="48"/>
      <c r="G29" s="48"/>
      <c r="H29" s="48"/>
      <c r="I29" s="48"/>
      <c r="J29" s="48"/>
      <c r="K29" s="48"/>
      <c r="L29" s="48"/>
      <c r="M29" s="48"/>
      <c r="N29" s="48"/>
      <c r="O29" s="48"/>
      <c r="P29" s="48"/>
      <c r="R29" s="48"/>
      <c r="S29" s="48"/>
      <c r="T29" s="48"/>
      <c r="U29" s="48"/>
      <c r="V29" s="48"/>
      <c r="W29" s="48"/>
      <c r="X29" s="48"/>
      <c r="Y29" s="48"/>
      <c r="Z29" s="48"/>
      <c r="AA29" s="48"/>
    </row>
    <row r="30" spans="2:27" x14ac:dyDescent="0.25">
      <c r="B30" s="48"/>
      <c r="C30" s="48"/>
      <c r="D30" s="48"/>
      <c r="E30" s="48"/>
      <c r="F30" s="48"/>
      <c r="G30" s="48"/>
      <c r="H30" s="48"/>
      <c r="I30" s="48"/>
      <c r="J30" s="48"/>
      <c r="K30" s="48"/>
      <c r="L30" s="48"/>
      <c r="M30" s="48"/>
      <c r="N30" s="48"/>
      <c r="O30" s="48"/>
      <c r="P30" s="48"/>
      <c r="R30" s="48"/>
      <c r="S30" s="48"/>
      <c r="T30" s="48"/>
      <c r="U30" s="48"/>
      <c r="V30" s="48"/>
      <c r="W30" s="48"/>
      <c r="X30" s="48"/>
      <c r="Y30" s="48"/>
      <c r="Z30" s="48"/>
      <c r="AA30" s="48"/>
    </row>
    <row r="31" spans="2:27" x14ac:dyDescent="0.25">
      <c r="B31" s="48"/>
      <c r="C31" s="48"/>
      <c r="D31" s="48"/>
      <c r="E31" s="48"/>
      <c r="F31" s="48"/>
      <c r="G31" s="48"/>
      <c r="H31" s="48"/>
      <c r="I31" s="48"/>
      <c r="J31" s="48"/>
      <c r="K31" s="48"/>
      <c r="L31" s="48"/>
      <c r="M31" s="48"/>
      <c r="N31" s="48"/>
      <c r="O31" s="48"/>
      <c r="P31" s="48"/>
      <c r="R31" s="48"/>
      <c r="S31" s="48"/>
      <c r="T31" s="48"/>
      <c r="U31" s="48"/>
      <c r="V31" s="48"/>
      <c r="W31" s="48"/>
      <c r="X31" s="48"/>
      <c r="Y31" s="48"/>
      <c r="Z31" s="48"/>
      <c r="AA31" s="48"/>
    </row>
  </sheetData>
  <sheetProtection algorithmName="SHA-512" hashValue="SUoJEDrlp6pGQaQ6boLosPkNLEme4ImN4U39uSEmRzcCvlpuVIS1HS5uBncvEAF7SbPYXtxFi5JaTNPkjIUacg==" saltValue="Xrw2zCm/hBPSQERSFb/4Bg==" spinCount="100000" sheet="1" selectLockedCells="1"/>
  <protectedRanges>
    <protectedRange sqref="B2" name="Range1"/>
  </protectedRanges>
  <mergeCells count="9">
    <mergeCell ref="B7:B8"/>
    <mergeCell ref="E11:N11"/>
    <mergeCell ref="E9:N9"/>
    <mergeCell ref="O4:O6"/>
    <mergeCell ref="F2:J4"/>
    <mergeCell ref="E10:N10"/>
    <mergeCell ref="D7:D8"/>
    <mergeCell ref="C7:C8"/>
    <mergeCell ref="E7:N8"/>
  </mergeCells>
  <conditionalFormatting sqref="B2">
    <cfRule type="containsBlanks" dxfId="34" priority="50">
      <formula>LEN(TRIM(B2))=0</formula>
    </cfRule>
  </conditionalFormatting>
  <conditionalFormatting sqref="B4">
    <cfRule type="containsErrors" dxfId="33" priority="67">
      <formula>ISERROR(B4)</formula>
    </cfRule>
  </conditionalFormatting>
  <conditionalFormatting sqref="C17">
    <cfRule type="containsErrors" dxfId="32" priority="1">
      <formula>ISERROR(C17)</formula>
    </cfRule>
    <cfRule type="cellIs" dxfId="31" priority="2" operator="equal">
      <formula>#N/A</formula>
    </cfRule>
    <cfRule type="cellIs" dxfId="30" priority="3" operator="equal">
      <formula>"YES"</formula>
    </cfRule>
  </conditionalFormatting>
  <conditionalFormatting sqref="D7 D9:D11">
    <cfRule type="containsErrors" dxfId="29" priority="69">
      <formula>ISERROR(D7)</formula>
    </cfRule>
  </conditionalFormatting>
  <conditionalFormatting sqref="D7">
    <cfRule type="cellIs" dxfId="28" priority="8" operator="equal">
      <formula>"Exempt"</formula>
    </cfRule>
    <cfRule type="cellIs" dxfId="27" priority="15" operator="equal">
      <formula>0</formula>
    </cfRule>
    <cfRule type="cellIs" dxfId="26" priority="40" operator="equal">
      <formula>"Successful"</formula>
    </cfRule>
    <cfRule type="cellIs" dxfId="25" priority="41" operator="equal">
      <formula>"Incomplete"</formula>
    </cfRule>
  </conditionalFormatting>
  <conditionalFormatting sqref="D9">
    <cfRule type="cellIs" dxfId="24" priority="17" operator="equal">
      <formula>0</formula>
    </cfRule>
    <cfRule type="containsText" dxfId="23" priority="18" operator="containsText" text="Returned">
      <formula>NOT(ISERROR(SEARCH("Returned",D9)))</formula>
    </cfRule>
  </conditionalFormatting>
  <conditionalFormatting sqref="D9:D11 D7">
    <cfRule type="cellIs" dxfId="22" priority="27" operator="equal">
      <formula>#N/A</formula>
    </cfRule>
  </conditionalFormatting>
  <conditionalFormatting sqref="D10">
    <cfRule type="cellIs" dxfId="21" priority="28" operator="equal">
      <formula>0</formula>
    </cfRule>
    <cfRule type="containsText" dxfId="20" priority="29" operator="containsText" text="Returned">
      <formula>NOT(ISERROR(SEARCH("Returned",D10)))</formula>
    </cfRule>
    <cfRule type="containsText" dxfId="19" priority="30" operator="containsText" text="YES">
      <formula>NOT(ISERROR(SEARCH("YES",D10)))</formula>
    </cfRule>
  </conditionalFormatting>
  <conditionalFormatting sqref="D11">
    <cfRule type="cellIs" dxfId="18" priority="9" operator="equal">
      <formula>0</formula>
    </cfRule>
    <cfRule type="containsText" dxfId="17" priority="10" operator="containsText" text="Received">
      <formula>NOT(ISERROR(SEARCH("Received",D11)))</formula>
    </cfRule>
    <cfRule type="containsText" dxfId="16" priority="11" operator="containsText" text="YES">
      <formula>NOT(ISERROR(SEARCH("YES",D11)))</formula>
    </cfRule>
    <cfRule type="cellIs" dxfId="15" priority="20" operator="equal">
      <formula>0</formula>
    </cfRule>
    <cfRule type="containsText" dxfId="14" priority="21" operator="containsText" text="RETURNED">
      <formula>NOT(ISERROR(SEARCH("RETURNED",D11)))</formula>
    </cfRule>
  </conditionalFormatting>
  <conditionalFormatting sqref="D15">
    <cfRule type="containsText" dxfId="13" priority="16" operator="containsText" text="YES">
      <formula>NOT(ISERROR(SEARCH("YES",D15)))</formula>
    </cfRule>
    <cfRule type="cellIs" dxfId="12" priority="44" operator="equal">
      <formula>0</formula>
    </cfRule>
    <cfRule type="containsErrors" dxfId="11" priority="45">
      <formula>ISERROR(D15)</formula>
    </cfRule>
  </conditionalFormatting>
  <conditionalFormatting sqref="D13:O13">
    <cfRule type="cellIs" dxfId="10" priority="22" operator="equal">
      <formula>0</formula>
    </cfRule>
    <cfRule type="cellIs" dxfId="9" priority="23" operator="equal">
      <formula>1</formula>
    </cfRule>
    <cfRule type="containsErrors" dxfId="8" priority="47">
      <formula>ISERROR(D13)</formula>
    </cfRule>
    <cfRule type="containsBlanks" dxfId="7" priority="51">
      <formula>LEN(TRIM(D13))=0</formula>
    </cfRule>
    <cfRule type="cellIs" dxfId="6" priority="52" operator="equal">
      <formula>1</formula>
    </cfRule>
  </conditionalFormatting>
  <hyperlinks>
    <hyperlink ref="O3" r:id="rId1" xr:uid="{00000000-0004-0000-0100-000000000000}"/>
  </hyperlinks>
  <pageMargins left="0.7" right="0.7" top="0.75" bottom="0.75" header="0.3" footer="0.3"/>
  <pageSetup paperSize="9" scale="5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374E7-30B8-4743-84FE-5383DD9AB1DE}">
  <dimension ref="A1:AF287"/>
  <sheetViews>
    <sheetView zoomScale="70" zoomScaleNormal="70" workbookViewId="0">
      <selection activeCell="K23" sqref="K23"/>
    </sheetView>
  </sheetViews>
  <sheetFormatPr defaultRowHeight="15" x14ac:dyDescent="0.25"/>
  <cols>
    <col min="1" max="1" width="7.42578125" style="2" customWidth="1"/>
    <col min="2" max="2" width="3.7109375" style="12" bestFit="1" customWidth="1"/>
    <col min="3" max="3" width="12.140625" customWidth="1"/>
    <col min="4" max="4" width="56.42578125" bestFit="1" customWidth="1"/>
    <col min="5" max="5" width="4.7109375" style="2" bestFit="1" customWidth="1"/>
    <col min="6" max="6" width="12.140625" customWidth="1"/>
    <col min="7" max="7" width="15" style="19" bestFit="1" customWidth="1"/>
    <col min="8" max="8" width="13.5703125" style="2" customWidth="1"/>
    <col min="9" max="9" width="7.42578125" style="2" customWidth="1"/>
    <col min="10" max="10" width="7.140625" style="2" bestFit="1" customWidth="1"/>
    <col min="11" max="12" width="11.7109375" style="2" customWidth="1"/>
    <col min="13" max="13" width="8.7109375" style="2"/>
    <col min="14" max="14" width="8.7109375" style="20"/>
    <col min="15" max="25" width="8.7109375" style="19"/>
    <col min="26" max="26" width="1" style="19" customWidth="1"/>
    <col min="27" max="27" width="8.7109375" style="19"/>
    <col min="28" max="28" width="1.42578125" customWidth="1"/>
    <col min="29" max="30" width="0" hidden="1" customWidth="1"/>
    <col min="31" max="31" width="11.5703125" customWidth="1"/>
  </cols>
  <sheetData>
    <row r="1" spans="1:32" x14ac:dyDescent="0.25">
      <c r="C1" s="2">
        <v>1</v>
      </c>
      <c r="D1" s="2">
        <v>2</v>
      </c>
      <c r="E1" s="2">
        <v>3</v>
      </c>
      <c r="F1" s="2">
        <v>4</v>
      </c>
      <c r="G1" s="2">
        <v>5</v>
      </c>
      <c r="H1" s="2">
        <v>6</v>
      </c>
      <c r="I1" s="2">
        <v>7</v>
      </c>
      <c r="J1" s="2">
        <v>8</v>
      </c>
      <c r="K1" s="2">
        <v>9</v>
      </c>
      <c r="L1" s="2">
        <v>10</v>
      </c>
      <c r="M1" s="2">
        <v>11</v>
      </c>
      <c r="N1" s="2">
        <v>12</v>
      </c>
      <c r="O1" s="2">
        <v>13</v>
      </c>
      <c r="P1" s="2">
        <v>14</v>
      </c>
      <c r="Q1" s="2">
        <v>15</v>
      </c>
      <c r="R1" s="2">
        <v>16</v>
      </c>
      <c r="S1" s="2">
        <v>17</v>
      </c>
      <c r="T1" s="2">
        <v>18</v>
      </c>
      <c r="U1" s="2">
        <v>19</v>
      </c>
      <c r="V1" s="2">
        <v>20</v>
      </c>
      <c r="W1" s="2">
        <v>21</v>
      </c>
      <c r="X1" s="2">
        <v>22</v>
      </c>
      <c r="Y1" s="2">
        <v>23</v>
      </c>
      <c r="Z1" s="2">
        <v>24</v>
      </c>
      <c r="AA1" s="2">
        <v>25</v>
      </c>
      <c r="AB1" s="2">
        <v>26</v>
      </c>
      <c r="AC1" s="2">
        <v>27</v>
      </c>
      <c r="AD1" s="2">
        <v>28</v>
      </c>
      <c r="AE1" s="2">
        <v>29</v>
      </c>
      <c r="AF1" s="2">
        <v>30</v>
      </c>
    </row>
    <row r="2" spans="1:32" ht="23.25" x14ac:dyDescent="0.35">
      <c r="C2" s="22" t="s">
        <v>8</v>
      </c>
      <c r="D2" s="2"/>
      <c r="F2" s="2"/>
      <c r="G2" s="20"/>
    </row>
    <row r="3" spans="1:32" x14ac:dyDescent="0.25">
      <c r="A3" s="41"/>
      <c r="C3" s="5" t="s">
        <v>529</v>
      </c>
      <c r="D3" s="10">
        <v>45335</v>
      </c>
      <c r="F3" s="39"/>
      <c r="G3" s="39"/>
      <c r="H3" s="41" t="e">
        <v>#REF!</v>
      </c>
      <c r="I3" s="41"/>
      <c r="K3" s="40"/>
      <c r="L3" s="40"/>
    </row>
    <row r="4" spans="1:32" x14ac:dyDescent="0.25">
      <c r="C4" s="86" t="s">
        <v>3</v>
      </c>
      <c r="D4" s="86"/>
      <c r="F4" s="20"/>
    </row>
    <row r="5" spans="1:32" x14ac:dyDescent="0.25">
      <c r="A5" s="14"/>
      <c r="C5" s="86" t="s">
        <v>4</v>
      </c>
      <c r="D5" s="86"/>
      <c r="F5" s="8">
        <v>0</v>
      </c>
      <c r="G5" s="14">
        <v>99</v>
      </c>
      <c r="H5" s="14"/>
      <c r="I5" s="14"/>
      <c r="K5" s="14">
        <v>0</v>
      </c>
      <c r="L5" s="14">
        <v>78</v>
      </c>
    </row>
    <row r="6" spans="1:32" x14ac:dyDescent="0.25">
      <c r="A6" s="18"/>
      <c r="C6" s="5"/>
      <c r="D6" s="5" t="s">
        <v>530</v>
      </c>
      <c r="F6" s="16">
        <v>0</v>
      </c>
      <c r="G6" s="15" t="e">
        <v>#REF!</v>
      </c>
      <c r="H6" s="18"/>
      <c r="I6" s="18"/>
      <c r="K6" s="69"/>
      <c r="L6" s="69"/>
    </row>
    <row r="7" spans="1:32" x14ac:dyDescent="0.25">
      <c r="C7" s="2"/>
      <c r="D7" s="2"/>
      <c r="F7" s="2"/>
      <c r="G7" s="20"/>
    </row>
    <row r="8" spans="1:32" x14ac:dyDescent="0.25">
      <c r="D8" s="5" t="s">
        <v>5</v>
      </c>
      <c r="F8" s="3">
        <v>45291</v>
      </c>
      <c r="G8" s="47">
        <v>44561</v>
      </c>
      <c r="H8" s="3">
        <v>45016</v>
      </c>
      <c r="K8" s="3">
        <v>44726</v>
      </c>
      <c r="L8" s="3">
        <v>45091</v>
      </c>
      <c r="P8" s="20"/>
      <c r="R8" s="20"/>
      <c r="T8" s="20"/>
      <c r="V8" s="20"/>
      <c r="X8" s="20"/>
      <c r="Z8" s="20"/>
      <c r="AB8" s="20"/>
      <c r="AC8" s="19"/>
      <c r="AD8" s="20"/>
      <c r="AE8" s="19"/>
    </row>
    <row r="9" spans="1:32" ht="15.75" thickBot="1" x14ac:dyDescent="0.3">
      <c r="C9" s="2"/>
      <c r="D9" s="2"/>
      <c r="F9" s="2"/>
      <c r="G9" s="2"/>
      <c r="N9" s="85" t="s">
        <v>545</v>
      </c>
      <c r="O9" s="85"/>
      <c r="P9" s="85"/>
      <c r="Q9" s="85"/>
      <c r="R9" s="85"/>
      <c r="S9" s="85"/>
      <c r="T9" s="85"/>
      <c r="U9" s="85"/>
      <c r="V9" s="85"/>
      <c r="W9" s="85"/>
      <c r="X9" s="85"/>
      <c r="Y9" s="85"/>
      <c r="Z9" s="20"/>
      <c r="AA9" s="20"/>
      <c r="AC9" s="79" t="s">
        <v>558</v>
      </c>
      <c r="AD9" s="80"/>
      <c r="AE9" s="1" t="s">
        <v>558</v>
      </c>
      <c r="AF9" t="s">
        <v>843</v>
      </c>
    </row>
    <row r="10" spans="1:32" x14ac:dyDescent="0.25">
      <c r="C10" s="89" t="s">
        <v>0</v>
      </c>
      <c r="D10" s="91" t="s">
        <v>1</v>
      </c>
      <c r="E10" s="4"/>
      <c r="F10" s="71" t="s">
        <v>2</v>
      </c>
      <c r="G10" s="78" t="s">
        <v>821</v>
      </c>
      <c r="H10" s="2" t="s">
        <v>832</v>
      </c>
      <c r="K10" s="81" t="s">
        <v>531</v>
      </c>
      <c r="L10" s="81" t="s">
        <v>531</v>
      </c>
    </row>
    <row r="11" spans="1:32" ht="15.75" thickBot="1" x14ac:dyDescent="0.3">
      <c r="C11" s="90"/>
      <c r="D11" s="92"/>
      <c r="E11" s="4"/>
      <c r="F11" s="19">
        <v>2024</v>
      </c>
      <c r="G11" s="19" t="s">
        <v>845</v>
      </c>
      <c r="H11" s="20">
        <v>2023</v>
      </c>
      <c r="K11" s="82"/>
      <c r="L11" s="82"/>
      <c r="N11" s="42" t="s">
        <v>540</v>
      </c>
      <c r="O11" s="42" t="s">
        <v>546</v>
      </c>
      <c r="P11" s="42" t="s">
        <v>541</v>
      </c>
      <c r="Q11" s="42" t="s">
        <v>547</v>
      </c>
      <c r="R11" s="42" t="s">
        <v>548</v>
      </c>
      <c r="S11" s="42" t="s">
        <v>542</v>
      </c>
      <c r="T11" s="42" t="s">
        <v>549</v>
      </c>
      <c r="U11" s="42" t="s">
        <v>550</v>
      </c>
      <c r="V11" s="42" t="s">
        <v>543</v>
      </c>
      <c r="W11" s="42" t="s">
        <v>551</v>
      </c>
      <c r="X11" s="42" t="s">
        <v>552</v>
      </c>
      <c r="Y11" s="42" t="s">
        <v>544</v>
      </c>
      <c r="Z11" s="20"/>
      <c r="AA11" s="20"/>
      <c r="AC11" s="42" t="s">
        <v>555</v>
      </c>
      <c r="AD11" s="42" t="s">
        <v>556</v>
      </c>
      <c r="AE11" s="42" t="s">
        <v>557</v>
      </c>
      <c r="AF11" s="20" t="s">
        <v>844</v>
      </c>
    </row>
    <row r="12" spans="1:32" x14ac:dyDescent="0.25">
      <c r="A12" s="2">
        <v>1</v>
      </c>
      <c r="B12" s="13" t="s">
        <v>525</v>
      </c>
      <c r="C12" s="1" t="s">
        <v>9</v>
      </c>
      <c r="D12" s="1" t="s">
        <v>10</v>
      </c>
      <c r="E12" s="2">
        <v>1</v>
      </c>
      <c r="F12" t="e">
        <v>#N/A</v>
      </c>
      <c r="G12" s="19" t="e">
        <v>#N/A</v>
      </c>
      <c r="H12" s="2" t="e">
        <v>#N/A</v>
      </c>
      <c r="I12" s="2">
        <v>1</v>
      </c>
      <c r="J12" s="7" t="s">
        <v>561</v>
      </c>
      <c r="K12" s="2" t="e">
        <v>#N/A</v>
      </c>
      <c r="L12" s="2" t="e">
        <v>#N/A</v>
      </c>
      <c r="M12" s="7" t="s">
        <v>561</v>
      </c>
      <c r="N12" s="67" t="e">
        <v>#N/A</v>
      </c>
      <c r="O12" s="67" t="e">
        <v>#N/A</v>
      </c>
      <c r="P12" s="67" t="e">
        <v>#N/A</v>
      </c>
      <c r="Q12" s="67" t="e">
        <v>#N/A</v>
      </c>
      <c r="R12" s="67" t="e">
        <v>#N/A</v>
      </c>
      <c r="S12" s="67" t="e">
        <v>#N/A</v>
      </c>
      <c r="T12" s="67" t="e">
        <v>#N/A</v>
      </c>
      <c r="U12" s="67" t="e">
        <v>#N/A</v>
      </c>
      <c r="V12" s="67" t="e">
        <v>#N/A</v>
      </c>
      <c r="W12" s="67" t="e">
        <v>#N/A</v>
      </c>
      <c r="X12" s="67" t="e">
        <v>#N/A</v>
      </c>
      <c r="Y12" s="67" t="e">
        <v>#N/A</v>
      </c>
      <c r="Z12" s="45"/>
      <c r="AA12" s="45" t="s">
        <v>9</v>
      </c>
      <c r="AB12" s="43"/>
      <c r="AC12" s="1" t="e">
        <v>#REF!</v>
      </c>
      <c r="AD12" s="1" t="e">
        <v>#REF!</v>
      </c>
      <c r="AE12" s="1"/>
      <c r="AF12" t="e">
        <v>#N/A</v>
      </c>
    </row>
    <row r="13" spans="1:32" x14ac:dyDescent="0.25">
      <c r="A13" s="2">
        <v>5</v>
      </c>
      <c r="B13" s="13" t="s">
        <v>525</v>
      </c>
      <c r="C13" s="6" t="s">
        <v>11</v>
      </c>
      <c r="D13" s="6" t="s">
        <v>12</v>
      </c>
      <c r="E13" s="2">
        <v>5</v>
      </c>
      <c r="F13" t="e">
        <v>#N/A</v>
      </c>
      <c r="G13" s="19" t="e">
        <v>#N/A</v>
      </c>
      <c r="H13" s="2" t="e">
        <v>#N/A</v>
      </c>
      <c r="I13" s="2">
        <v>5</v>
      </c>
      <c r="J13" s="7" t="s">
        <v>562</v>
      </c>
      <c r="K13" s="2" t="e">
        <v>#N/A</v>
      </c>
      <c r="L13" s="2" t="e">
        <v>#N/A</v>
      </c>
      <c r="M13" s="7" t="s">
        <v>562</v>
      </c>
      <c r="N13" s="67" t="e">
        <v>#N/A</v>
      </c>
      <c r="O13" s="67" t="e">
        <v>#N/A</v>
      </c>
      <c r="P13" s="67" t="e">
        <v>#N/A</v>
      </c>
      <c r="Q13" s="67" t="e">
        <v>#N/A</v>
      </c>
      <c r="R13" s="67" t="e">
        <v>#N/A</v>
      </c>
      <c r="S13" s="67" t="e">
        <v>#N/A</v>
      </c>
      <c r="T13" s="67" t="e">
        <v>#N/A</v>
      </c>
      <c r="U13" s="67" t="e">
        <v>#N/A</v>
      </c>
      <c r="V13" s="67" t="e">
        <v>#N/A</v>
      </c>
      <c r="W13" s="67" t="e">
        <v>#N/A</v>
      </c>
      <c r="X13" s="67" t="e">
        <v>#N/A</v>
      </c>
      <c r="Y13" s="67" t="e">
        <v>#N/A</v>
      </c>
      <c r="Z13" s="45"/>
      <c r="AA13" s="45" t="s">
        <v>11</v>
      </c>
      <c r="AB13" s="43"/>
      <c r="AC13" s="1" t="e">
        <v>#REF!</v>
      </c>
      <c r="AD13" s="1" t="e">
        <v>#REF!</v>
      </c>
      <c r="AE13" s="1"/>
      <c r="AF13" t="e">
        <v>#N/A</v>
      </c>
    </row>
    <row r="14" spans="1:32" x14ac:dyDescent="0.25">
      <c r="A14" s="2">
        <v>6</v>
      </c>
      <c r="B14" s="13" t="s">
        <v>525</v>
      </c>
      <c r="C14" s="1" t="s">
        <v>13</v>
      </c>
      <c r="D14" s="1" t="s">
        <v>14</v>
      </c>
      <c r="E14" s="2">
        <v>6</v>
      </c>
      <c r="F14" t="e">
        <v>#N/A</v>
      </c>
      <c r="G14" s="19" t="e">
        <v>#N/A</v>
      </c>
      <c r="H14" s="2" t="e">
        <v>#N/A</v>
      </c>
      <c r="I14" s="2">
        <v>6</v>
      </c>
      <c r="J14" s="7" t="s">
        <v>563</v>
      </c>
      <c r="K14" s="2" t="e">
        <v>#N/A</v>
      </c>
      <c r="L14" s="2" t="e">
        <v>#N/A</v>
      </c>
      <c r="M14" s="7" t="s">
        <v>563</v>
      </c>
      <c r="N14" s="67" t="e">
        <v>#N/A</v>
      </c>
      <c r="O14" s="67" t="e">
        <v>#N/A</v>
      </c>
      <c r="P14" s="67" t="e">
        <v>#N/A</v>
      </c>
      <c r="Q14" s="67" t="e">
        <v>#N/A</v>
      </c>
      <c r="R14" s="67" t="e">
        <v>#N/A</v>
      </c>
      <c r="S14" s="67" t="e">
        <v>#N/A</v>
      </c>
      <c r="T14" s="67" t="e">
        <v>#N/A</v>
      </c>
      <c r="U14" s="67" t="e">
        <v>#N/A</v>
      </c>
      <c r="V14" s="67" t="e">
        <v>#N/A</v>
      </c>
      <c r="W14" s="67" t="e">
        <v>#N/A</v>
      </c>
      <c r="X14" s="67" t="e">
        <v>#N/A</v>
      </c>
      <c r="Y14" s="67" t="e">
        <v>#N/A</v>
      </c>
      <c r="Z14" s="45"/>
      <c r="AA14" s="45" t="s">
        <v>13</v>
      </c>
      <c r="AB14" s="43"/>
      <c r="AC14" s="1" t="e">
        <v>#REF!</v>
      </c>
      <c r="AD14" s="1" t="e">
        <v>#REF!</v>
      </c>
      <c r="AE14" s="1"/>
      <c r="AF14" t="e">
        <v>#N/A</v>
      </c>
    </row>
    <row r="15" spans="1:32" x14ac:dyDescent="0.25">
      <c r="A15" s="2">
        <v>7</v>
      </c>
      <c r="B15" s="13" t="s">
        <v>525</v>
      </c>
      <c r="C15" s="1" t="s">
        <v>15</v>
      </c>
      <c r="D15" s="1" t="s">
        <v>16</v>
      </c>
      <c r="E15" s="2">
        <v>7</v>
      </c>
      <c r="F15" t="e">
        <v>#N/A</v>
      </c>
      <c r="G15" s="19" t="e">
        <v>#N/A</v>
      </c>
      <c r="H15" s="2" t="e">
        <v>#N/A</v>
      </c>
      <c r="I15" s="2">
        <v>7</v>
      </c>
      <c r="J15" s="7" t="s">
        <v>564</v>
      </c>
      <c r="K15" s="2" t="e">
        <v>#N/A</v>
      </c>
      <c r="L15" s="2" t="e">
        <v>#N/A</v>
      </c>
      <c r="M15" s="7" t="s">
        <v>564</v>
      </c>
      <c r="N15" s="67" t="e">
        <v>#N/A</v>
      </c>
      <c r="O15" s="67" t="e">
        <v>#N/A</v>
      </c>
      <c r="P15" s="67" t="e">
        <v>#N/A</v>
      </c>
      <c r="Q15" s="67" t="e">
        <v>#N/A</v>
      </c>
      <c r="R15" s="67" t="e">
        <v>#N/A</v>
      </c>
      <c r="S15" s="67" t="e">
        <v>#N/A</v>
      </c>
      <c r="T15" s="67" t="e">
        <v>#N/A</v>
      </c>
      <c r="U15" s="67" t="e">
        <v>#N/A</v>
      </c>
      <c r="V15" s="67" t="e">
        <v>#N/A</v>
      </c>
      <c r="W15" s="67" t="e">
        <v>#N/A</v>
      </c>
      <c r="X15" s="67" t="e">
        <v>#N/A</v>
      </c>
      <c r="Y15" s="67" t="e">
        <v>#N/A</v>
      </c>
      <c r="Z15" s="45"/>
      <c r="AA15" s="45" t="s">
        <v>15</v>
      </c>
      <c r="AB15" s="43"/>
      <c r="AC15" s="1" t="e">
        <v>#REF!</v>
      </c>
      <c r="AD15" s="1" t="e">
        <v>#REF!</v>
      </c>
      <c r="AE15" s="1"/>
      <c r="AF15" t="e">
        <v>#N/A</v>
      </c>
    </row>
    <row r="16" spans="1:32" x14ac:dyDescent="0.25">
      <c r="A16" s="2">
        <v>8</v>
      </c>
      <c r="B16" s="13" t="s">
        <v>525</v>
      </c>
      <c r="C16" s="1" t="s">
        <v>17</v>
      </c>
      <c r="D16" s="1" t="s">
        <v>18</v>
      </c>
      <c r="E16" s="2">
        <v>8</v>
      </c>
      <c r="F16" t="e">
        <v>#N/A</v>
      </c>
      <c r="G16" s="19" t="e">
        <v>#N/A</v>
      </c>
      <c r="H16" s="2" t="e">
        <v>#N/A</v>
      </c>
      <c r="I16" s="2">
        <v>8</v>
      </c>
      <c r="J16" s="7" t="s">
        <v>565</v>
      </c>
      <c r="K16" s="2" t="e">
        <v>#N/A</v>
      </c>
      <c r="L16" s="2" t="e">
        <v>#N/A</v>
      </c>
      <c r="M16" s="7" t="s">
        <v>565</v>
      </c>
      <c r="N16" s="67" t="e">
        <v>#N/A</v>
      </c>
      <c r="O16" s="67" t="e">
        <v>#N/A</v>
      </c>
      <c r="P16" s="67" t="e">
        <v>#N/A</v>
      </c>
      <c r="Q16" s="67" t="e">
        <v>#N/A</v>
      </c>
      <c r="R16" s="67" t="e">
        <v>#N/A</v>
      </c>
      <c r="S16" s="67" t="e">
        <v>#N/A</v>
      </c>
      <c r="T16" s="67" t="e">
        <v>#N/A</v>
      </c>
      <c r="U16" s="67" t="e">
        <v>#N/A</v>
      </c>
      <c r="V16" s="67" t="e">
        <v>#N/A</v>
      </c>
      <c r="W16" s="67" t="e">
        <v>#N/A</v>
      </c>
      <c r="X16" s="67" t="e">
        <v>#N/A</v>
      </c>
      <c r="Y16" s="67" t="e">
        <v>#N/A</v>
      </c>
      <c r="Z16" s="45"/>
      <c r="AA16" s="45" t="s">
        <v>17</v>
      </c>
      <c r="AB16" s="43"/>
      <c r="AC16" s="1" t="e">
        <v>#REF!</v>
      </c>
      <c r="AD16" s="1" t="e">
        <v>#REF!</v>
      </c>
      <c r="AE16" s="1"/>
      <c r="AF16" t="e">
        <v>#N/A</v>
      </c>
    </row>
    <row r="17" spans="1:32" x14ac:dyDescent="0.25">
      <c r="A17" s="2">
        <v>9</v>
      </c>
      <c r="B17" s="13" t="s">
        <v>525</v>
      </c>
      <c r="C17" s="1" t="s">
        <v>19</v>
      </c>
      <c r="D17" s="1" t="s">
        <v>20</v>
      </c>
      <c r="E17" s="2">
        <v>9</v>
      </c>
      <c r="F17" t="e">
        <v>#N/A</v>
      </c>
      <c r="G17" s="19" t="e">
        <v>#N/A</v>
      </c>
      <c r="H17" s="2" t="e">
        <v>#N/A</v>
      </c>
      <c r="I17" s="2">
        <v>9</v>
      </c>
      <c r="J17" s="7" t="s">
        <v>566</v>
      </c>
      <c r="K17" s="2" t="e">
        <v>#N/A</v>
      </c>
      <c r="L17" s="2" t="e">
        <v>#N/A</v>
      </c>
      <c r="M17" s="7" t="s">
        <v>566</v>
      </c>
      <c r="N17" s="67" t="e">
        <v>#N/A</v>
      </c>
      <c r="O17" s="67" t="e">
        <v>#N/A</v>
      </c>
      <c r="P17" s="67" t="e">
        <v>#N/A</v>
      </c>
      <c r="Q17" s="67" t="e">
        <v>#N/A</v>
      </c>
      <c r="R17" s="67" t="e">
        <v>#N/A</v>
      </c>
      <c r="S17" s="67" t="e">
        <v>#N/A</v>
      </c>
      <c r="T17" s="67" t="e">
        <v>#N/A</v>
      </c>
      <c r="U17" s="67" t="e">
        <v>#N/A</v>
      </c>
      <c r="V17" s="67" t="e">
        <v>#N/A</v>
      </c>
      <c r="W17" s="67" t="e">
        <v>#N/A</v>
      </c>
      <c r="X17" s="67" t="e">
        <v>#N/A</v>
      </c>
      <c r="Y17" s="67" t="e">
        <v>#N/A</v>
      </c>
      <c r="Z17" s="45"/>
      <c r="AA17" s="45" t="s">
        <v>19</v>
      </c>
      <c r="AB17" s="43"/>
      <c r="AC17" s="1" t="e">
        <v>#REF!</v>
      </c>
      <c r="AD17" s="1" t="e">
        <v>#REF!</v>
      </c>
      <c r="AE17" s="1"/>
      <c r="AF17" t="e">
        <v>#N/A</v>
      </c>
    </row>
    <row r="18" spans="1:32" x14ac:dyDescent="0.25">
      <c r="A18" s="2">
        <v>10</v>
      </c>
      <c r="B18" s="13" t="s">
        <v>525</v>
      </c>
      <c r="C18" s="1" t="s">
        <v>21</v>
      </c>
      <c r="D18" s="1" t="s">
        <v>22</v>
      </c>
      <c r="E18" s="2">
        <v>10</v>
      </c>
      <c r="F18" t="e">
        <v>#N/A</v>
      </c>
      <c r="G18" s="19" t="e">
        <v>#N/A</v>
      </c>
      <c r="H18" s="2" t="e">
        <v>#N/A</v>
      </c>
      <c r="I18" s="2">
        <v>10</v>
      </c>
      <c r="J18" s="7" t="s">
        <v>567</v>
      </c>
      <c r="K18" s="2">
        <v>0</v>
      </c>
      <c r="L18" s="2" t="e">
        <v>#N/A</v>
      </c>
      <c r="M18" s="7" t="s">
        <v>567</v>
      </c>
      <c r="N18" s="67" t="e">
        <v>#N/A</v>
      </c>
      <c r="O18" s="67" t="e">
        <v>#N/A</v>
      </c>
      <c r="P18" s="67" t="e">
        <v>#N/A</v>
      </c>
      <c r="Q18" s="67" t="e">
        <v>#N/A</v>
      </c>
      <c r="R18" s="67" t="e">
        <v>#N/A</v>
      </c>
      <c r="S18" s="67" t="e">
        <v>#N/A</v>
      </c>
      <c r="T18" s="67" t="e">
        <v>#N/A</v>
      </c>
      <c r="U18" s="67" t="e">
        <v>#N/A</v>
      </c>
      <c r="V18" s="67" t="e">
        <v>#N/A</v>
      </c>
      <c r="W18" s="67" t="e">
        <v>#N/A</v>
      </c>
      <c r="X18" s="67" t="e">
        <v>#N/A</v>
      </c>
      <c r="Y18" s="67" t="e">
        <v>#N/A</v>
      </c>
      <c r="Z18" s="45"/>
      <c r="AA18" s="45" t="s">
        <v>21</v>
      </c>
      <c r="AB18" s="43"/>
      <c r="AC18" s="1" t="e">
        <v>#REF!</v>
      </c>
      <c r="AD18" s="1" t="e">
        <v>#REF!</v>
      </c>
      <c r="AE18" s="1"/>
      <c r="AF18" t="e">
        <v>#N/A</v>
      </c>
    </row>
    <row r="19" spans="1:32" x14ac:dyDescent="0.25">
      <c r="A19" s="2">
        <v>11</v>
      </c>
      <c r="B19" s="13" t="s">
        <v>525</v>
      </c>
      <c r="C19" s="1" t="s">
        <v>23</v>
      </c>
      <c r="D19" s="1" t="s">
        <v>24</v>
      </c>
      <c r="E19" s="2">
        <v>11</v>
      </c>
      <c r="F19">
        <v>0</v>
      </c>
      <c r="G19" s="19" t="s">
        <v>822</v>
      </c>
      <c r="H19" s="2" t="s">
        <v>822</v>
      </c>
      <c r="I19" s="2">
        <v>11</v>
      </c>
      <c r="J19" s="7" t="s">
        <v>568</v>
      </c>
      <c r="K19" s="2" t="s">
        <v>839</v>
      </c>
      <c r="L19" s="2" t="s">
        <v>846</v>
      </c>
      <c r="M19" s="7" t="s">
        <v>568</v>
      </c>
      <c r="N19" s="67">
        <v>1</v>
      </c>
      <c r="O19" s="67">
        <v>1</v>
      </c>
      <c r="P19" s="67">
        <v>1</v>
      </c>
      <c r="Q19" s="67">
        <v>1</v>
      </c>
      <c r="R19" s="67">
        <v>1</v>
      </c>
      <c r="S19" s="67">
        <v>1</v>
      </c>
      <c r="T19" s="67">
        <v>1</v>
      </c>
      <c r="U19" s="67">
        <v>1</v>
      </c>
      <c r="V19" s="67">
        <v>1</v>
      </c>
      <c r="W19" s="67">
        <v>1</v>
      </c>
      <c r="X19" s="67">
        <v>1</v>
      </c>
      <c r="Y19" s="67">
        <v>1</v>
      </c>
      <c r="Z19" s="45"/>
      <c r="AA19" s="45" t="s">
        <v>23</v>
      </c>
      <c r="AB19" s="43"/>
      <c r="AC19" s="1" t="e">
        <v>#REF!</v>
      </c>
      <c r="AD19" s="1" t="e">
        <v>#REF!</v>
      </c>
      <c r="AE19" s="1"/>
      <c r="AF19" t="s">
        <v>560</v>
      </c>
    </row>
    <row r="20" spans="1:32" x14ac:dyDescent="0.25">
      <c r="A20" s="2">
        <v>12</v>
      </c>
      <c r="B20" s="13" t="s">
        <v>525</v>
      </c>
      <c r="C20" s="1" t="s">
        <v>25</v>
      </c>
      <c r="D20" s="1" t="s">
        <v>26</v>
      </c>
      <c r="E20" s="2">
        <v>12</v>
      </c>
      <c r="F20" t="s">
        <v>837</v>
      </c>
      <c r="G20" s="19" t="s">
        <v>822</v>
      </c>
      <c r="H20" s="2" t="s">
        <v>822</v>
      </c>
      <c r="I20" s="2">
        <v>12</v>
      </c>
      <c r="J20" s="7" t="s">
        <v>569</v>
      </c>
      <c r="K20" s="2" t="s">
        <v>839</v>
      </c>
      <c r="L20" s="2" t="s">
        <v>846</v>
      </c>
      <c r="M20" s="7" t="s">
        <v>569</v>
      </c>
      <c r="N20" s="67">
        <v>1</v>
      </c>
      <c r="O20" s="67">
        <v>1</v>
      </c>
      <c r="P20" s="67">
        <v>1</v>
      </c>
      <c r="Q20" s="67">
        <v>1</v>
      </c>
      <c r="R20" s="67">
        <v>1</v>
      </c>
      <c r="S20" s="67">
        <v>1</v>
      </c>
      <c r="T20" s="67">
        <v>1</v>
      </c>
      <c r="U20" s="67">
        <v>1</v>
      </c>
      <c r="V20" s="67">
        <v>1</v>
      </c>
      <c r="W20" s="67" t="s">
        <v>847</v>
      </c>
      <c r="X20" s="67" t="s">
        <v>847</v>
      </c>
      <c r="Y20" s="67" t="s">
        <v>847</v>
      </c>
      <c r="Z20" s="45"/>
      <c r="AA20" s="45" t="s">
        <v>25</v>
      </c>
      <c r="AB20" s="43"/>
      <c r="AC20" s="1" t="e">
        <v>#REF!</v>
      </c>
      <c r="AD20" s="1" t="e">
        <v>#REF!</v>
      </c>
      <c r="AE20" s="1"/>
      <c r="AF20" t="s">
        <v>560</v>
      </c>
    </row>
    <row r="21" spans="1:32" x14ac:dyDescent="0.25">
      <c r="A21" s="2">
        <v>13</v>
      </c>
      <c r="B21" s="13" t="s">
        <v>525</v>
      </c>
      <c r="C21" s="1" t="s">
        <v>27</v>
      </c>
      <c r="D21" s="1" t="s">
        <v>28</v>
      </c>
      <c r="E21" s="2">
        <v>13</v>
      </c>
      <c r="F21" t="e">
        <v>#N/A</v>
      </c>
      <c r="G21" s="19" t="e">
        <v>#N/A</v>
      </c>
      <c r="H21" s="2" t="e">
        <v>#N/A</v>
      </c>
      <c r="I21" s="2">
        <v>13</v>
      </c>
      <c r="J21" s="7" t="s">
        <v>570</v>
      </c>
      <c r="K21" s="2" t="e">
        <v>#N/A</v>
      </c>
      <c r="L21" s="2" t="e">
        <v>#N/A</v>
      </c>
      <c r="M21" s="7" t="s">
        <v>570</v>
      </c>
      <c r="N21" s="67" t="e">
        <v>#N/A</v>
      </c>
      <c r="O21" s="67" t="e">
        <v>#N/A</v>
      </c>
      <c r="P21" s="67" t="e">
        <v>#N/A</v>
      </c>
      <c r="Q21" s="67" t="e">
        <v>#N/A</v>
      </c>
      <c r="R21" s="67" t="e">
        <v>#N/A</v>
      </c>
      <c r="S21" s="67" t="e">
        <v>#N/A</v>
      </c>
      <c r="T21" s="67" t="e">
        <v>#N/A</v>
      </c>
      <c r="U21" s="67" t="e">
        <v>#N/A</v>
      </c>
      <c r="V21" s="67" t="e">
        <v>#N/A</v>
      </c>
      <c r="W21" s="67" t="e">
        <v>#N/A</v>
      </c>
      <c r="X21" s="67" t="e">
        <v>#N/A</v>
      </c>
      <c r="Y21" s="67" t="e">
        <v>#N/A</v>
      </c>
      <c r="Z21" s="45"/>
      <c r="AA21" s="45" t="s">
        <v>27</v>
      </c>
      <c r="AB21" s="43"/>
      <c r="AC21" s="1" t="e">
        <v>#REF!</v>
      </c>
      <c r="AD21" s="1" t="e">
        <v>#REF!</v>
      </c>
      <c r="AE21" s="1"/>
      <c r="AF21" t="e">
        <v>#N/A</v>
      </c>
    </row>
    <row r="22" spans="1:32" x14ac:dyDescent="0.25">
      <c r="A22" s="2">
        <v>14</v>
      </c>
      <c r="B22" s="13" t="s">
        <v>525</v>
      </c>
      <c r="C22" s="1" t="s">
        <v>29</v>
      </c>
      <c r="D22" s="1" t="s">
        <v>30</v>
      </c>
      <c r="E22" s="2">
        <v>14</v>
      </c>
      <c r="F22" t="e">
        <v>#N/A</v>
      </c>
      <c r="G22" s="19" t="e">
        <v>#N/A</v>
      </c>
      <c r="H22" s="2" t="e">
        <v>#N/A</v>
      </c>
      <c r="I22" s="2">
        <v>14</v>
      </c>
      <c r="J22" s="7" t="s">
        <v>571</v>
      </c>
      <c r="K22" s="2" t="e">
        <v>#N/A</v>
      </c>
      <c r="L22" s="2" t="e">
        <v>#N/A</v>
      </c>
      <c r="M22" s="7" t="s">
        <v>571</v>
      </c>
      <c r="N22" s="67" t="e">
        <v>#N/A</v>
      </c>
      <c r="O22" s="67" t="e">
        <v>#N/A</v>
      </c>
      <c r="P22" s="67" t="e">
        <v>#N/A</v>
      </c>
      <c r="Q22" s="67" t="e">
        <v>#N/A</v>
      </c>
      <c r="R22" s="67" t="e">
        <v>#N/A</v>
      </c>
      <c r="S22" s="67" t="e">
        <v>#N/A</v>
      </c>
      <c r="T22" s="67" t="e">
        <v>#N/A</v>
      </c>
      <c r="U22" s="67" t="e">
        <v>#N/A</v>
      </c>
      <c r="V22" s="67" t="e">
        <v>#N/A</v>
      </c>
      <c r="W22" s="67" t="e">
        <v>#N/A</v>
      </c>
      <c r="X22" s="67" t="e">
        <v>#N/A</v>
      </c>
      <c r="Y22" s="67" t="e">
        <v>#N/A</v>
      </c>
      <c r="Z22" s="45"/>
      <c r="AA22" s="45" t="s">
        <v>29</v>
      </c>
      <c r="AB22" s="43"/>
      <c r="AC22" s="1" t="e">
        <v>#REF!</v>
      </c>
      <c r="AD22" s="1" t="e">
        <v>#REF!</v>
      </c>
      <c r="AE22" s="1"/>
      <c r="AF22" t="e">
        <v>#N/A</v>
      </c>
    </row>
    <row r="23" spans="1:32" x14ac:dyDescent="0.25">
      <c r="A23" s="2">
        <v>15</v>
      </c>
      <c r="B23" s="13" t="s">
        <v>525</v>
      </c>
      <c r="C23" s="1" t="s">
        <v>31</v>
      </c>
      <c r="D23" s="1" t="s">
        <v>32</v>
      </c>
      <c r="E23" s="2">
        <v>15</v>
      </c>
      <c r="F23" t="e">
        <v>#N/A</v>
      </c>
      <c r="G23" s="19" t="e">
        <v>#N/A</v>
      </c>
      <c r="H23" s="2" t="e">
        <v>#N/A</v>
      </c>
      <c r="I23" s="2">
        <v>15</v>
      </c>
      <c r="J23" s="7" t="s">
        <v>572</v>
      </c>
      <c r="K23" s="2" t="e">
        <v>#N/A</v>
      </c>
      <c r="L23" s="2" t="e">
        <v>#N/A</v>
      </c>
      <c r="M23" s="7" t="s">
        <v>572</v>
      </c>
      <c r="N23" s="67" t="e">
        <v>#N/A</v>
      </c>
      <c r="O23" s="67" t="e">
        <v>#N/A</v>
      </c>
      <c r="P23" s="67" t="e">
        <v>#N/A</v>
      </c>
      <c r="Q23" s="67" t="e">
        <v>#N/A</v>
      </c>
      <c r="R23" s="67" t="e">
        <v>#N/A</v>
      </c>
      <c r="S23" s="67" t="e">
        <v>#N/A</v>
      </c>
      <c r="T23" s="67" t="e">
        <v>#N/A</v>
      </c>
      <c r="U23" s="67" t="e">
        <v>#N/A</v>
      </c>
      <c r="V23" s="67" t="e">
        <v>#N/A</v>
      </c>
      <c r="W23" s="67" t="e">
        <v>#N/A</v>
      </c>
      <c r="X23" s="67" t="e">
        <v>#N/A</v>
      </c>
      <c r="Y23" s="67" t="e">
        <v>#N/A</v>
      </c>
      <c r="Z23" s="45"/>
      <c r="AA23" s="45" t="s">
        <v>31</v>
      </c>
      <c r="AB23" s="43"/>
      <c r="AC23" s="1" t="e">
        <v>#REF!</v>
      </c>
      <c r="AD23" s="1" t="e">
        <v>#REF!</v>
      </c>
      <c r="AE23" s="1"/>
      <c r="AF23" t="e">
        <v>#N/A</v>
      </c>
    </row>
    <row r="24" spans="1:32" x14ac:dyDescent="0.25">
      <c r="A24" s="2">
        <v>16</v>
      </c>
      <c r="B24" s="13" t="s">
        <v>525</v>
      </c>
      <c r="C24" s="1" t="s">
        <v>33</v>
      </c>
      <c r="D24" s="1" t="s">
        <v>34</v>
      </c>
      <c r="E24" s="2">
        <v>16</v>
      </c>
      <c r="F24" t="e">
        <v>#N/A</v>
      </c>
      <c r="G24" s="19" t="e">
        <v>#N/A</v>
      </c>
      <c r="H24" s="2" t="e">
        <v>#N/A</v>
      </c>
      <c r="I24" s="2">
        <v>16</v>
      </c>
      <c r="J24" s="7" t="s">
        <v>573</v>
      </c>
      <c r="K24" s="2" t="e">
        <v>#N/A</v>
      </c>
      <c r="L24" s="2" t="e">
        <v>#N/A</v>
      </c>
      <c r="M24" s="7" t="s">
        <v>573</v>
      </c>
      <c r="N24" s="67" t="e">
        <v>#N/A</v>
      </c>
      <c r="O24" s="67" t="e">
        <v>#N/A</v>
      </c>
      <c r="P24" s="67" t="e">
        <v>#N/A</v>
      </c>
      <c r="Q24" s="67" t="e">
        <v>#N/A</v>
      </c>
      <c r="R24" s="67" t="e">
        <v>#N/A</v>
      </c>
      <c r="S24" s="67" t="e">
        <v>#N/A</v>
      </c>
      <c r="T24" s="67" t="e">
        <v>#N/A</v>
      </c>
      <c r="U24" s="67" t="e">
        <v>#N/A</v>
      </c>
      <c r="V24" s="67" t="e">
        <v>#N/A</v>
      </c>
      <c r="W24" s="67" t="e">
        <v>#N/A</v>
      </c>
      <c r="X24" s="67" t="e">
        <v>#N/A</v>
      </c>
      <c r="Y24" s="67" t="e">
        <v>#N/A</v>
      </c>
      <c r="Z24" s="45"/>
      <c r="AA24" s="45" t="s">
        <v>33</v>
      </c>
      <c r="AB24" s="43"/>
      <c r="AC24" s="1" t="e">
        <v>#REF!</v>
      </c>
      <c r="AD24" s="1" t="e">
        <v>#REF!</v>
      </c>
      <c r="AE24" s="1"/>
      <c r="AF24" t="e">
        <v>#N/A</v>
      </c>
    </row>
    <row r="25" spans="1:32" x14ac:dyDescent="0.25">
      <c r="A25" s="2">
        <v>17</v>
      </c>
      <c r="B25" s="13" t="s">
        <v>525</v>
      </c>
      <c r="C25" s="1" t="s">
        <v>35</v>
      </c>
      <c r="D25" s="1" t="s">
        <v>36</v>
      </c>
      <c r="E25" s="2">
        <v>17</v>
      </c>
      <c r="F25" t="s">
        <v>837</v>
      </c>
      <c r="G25" s="19" t="s">
        <v>822</v>
      </c>
      <c r="H25" s="2" t="s">
        <v>822</v>
      </c>
      <c r="I25" s="2">
        <v>17</v>
      </c>
      <c r="J25" s="7" t="s">
        <v>574</v>
      </c>
      <c r="K25" s="2">
        <v>0</v>
      </c>
      <c r="L25" s="2">
        <v>0</v>
      </c>
      <c r="M25" s="7" t="s">
        <v>574</v>
      </c>
      <c r="N25" s="67">
        <v>1</v>
      </c>
      <c r="O25" s="67">
        <v>1</v>
      </c>
      <c r="P25" s="67">
        <v>1</v>
      </c>
      <c r="Q25" s="67">
        <v>1</v>
      </c>
      <c r="R25" s="67">
        <v>1</v>
      </c>
      <c r="S25" s="67">
        <v>1</v>
      </c>
      <c r="T25" s="67">
        <v>1</v>
      </c>
      <c r="U25" s="67">
        <v>1</v>
      </c>
      <c r="V25" s="67">
        <v>1</v>
      </c>
      <c r="W25" s="67" t="s">
        <v>847</v>
      </c>
      <c r="X25" s="67" t="s">
        <v>847</v>
      </c>
      <c r="Y25" s="67" t="s">
        <v>847</v>
      </c>
      <c r="Z25" s="45"/>
      <c r="AA25" s="45" t="s">
        <v>35</v>
      </c>
      <c r="AB25" s="43"/>
      <c r="AC25" s="1" t="e">
        <v>#REF!</v>
      </c>
      <c r="AD25" s="1" t="e">
        <v>#REF!</v>
      </c>
      <c r="AE25" s="1"/>
      <c r="AF25" t="e">
        <v>#N/A</v>
      </c>
    </row>
    <row r="26" spans="1:32" x14ac:dyDescent="0.25">
      <c r="A26" s="2">
        <v>19</v>
      </c>
      <c r="B26" s="13" t="s">
        <v>525</v>
      </c>
      <c r="C26" s="1" t="s">
        <v>37</v>
      </c>
      <c r="D26" s="1" t="s">
        <v>38</v>
      </c>
      <c r="E26" s="2">
        <v>19</v>
      </c>
      <c r="F26" t="s">
        <v>837</v>
      </c>
      <c r="G26" s="19" t="s">
        <v>822</v>
      </c>
      <c r="H26" s="2" t="s">
        <v>822</v>
      </c>
      <c r="I26" s="2">
        <v>19</v>
      </c>
      <c r="J26" s="7" t="s">
        <v>575</v>
      </c>
      <c r="K26" s="2" t="s">
        <v>839</v>
      </c>
      <c r="L26" s="2" t="s">
        <v>846</v>
      </c>
      <c r="M26" s="7" t="s">
        <v>575</v>
      </c>
      <c r="N26" s="67">
        <v>1</v>
      </c>
      <c r="O26" s="67">
        <v>1</v>
      </c>
      <c r="P26" s="67">
        <v>1</v>
      </c>
      <c r="Q26" s="67">
        <v>1</v>
      </c>
      <c r="R26" s="67">
        <v>1</v>
      </c>
      <c r="S26" s="67">
        <v>1</v>
      </c>
      <c r="T26" s="67">
        <v>1</v>
      </c>
      <c r="U26" s="67">
        <v>1</v>
      </c>
      <c r="V26" s="67">
        <v>1</v>
      </c>
      <c r="W26" s="67">
        <v>1</v>
      </c>
      <c r="X26" s="67" t="s">
        <v>847</v>
      </c>
      <c r="Y26" s="67" t="s">
        <v>847</v>
      </c>
      <c r="Z26" s="45"/>
      <c r="AA26" s="45" t="s">
        <v>37</v>
      </c>
      <c r="AB26" s="43"/>
      <c r="AC26" s="1" t="e">
        <v>#REF!</v>
      </c>
      <c r="AD26" s="1" t="e">
        <v>#REF!</v>
      </c>
      <c r="AE26" s="1"/>
      <c r="AF26" t="s">
        <v>560</v>
      </c>
    </row>
    <row r="27" spans="1:32" x14ac:dyDescent="0.25">
      <c r="A27" s="2">
        <v>20</v>
      </c>
      <c r="B27" s="13" t="s">
        <v>525</v>
      </c>
      <c r="C27" s="1" t="s">
        <v>39</v>
      </c>
      <c r="D27" s="1" t="s">
        <v>40</v>
      </c>
      <c r="E27" s="2">
        <v>20</v>
      </c>
      <c r="F27" t="e">
        <v>#N/A</v>
      </c>
      <c r="G27" s="19" t="e">
        <v>#N/A</v>
      </c>
      <c r="H27" s="2" t="e">
        <v>#N/A</v>
      </c>
      <c r="I27" s="2">
        <v>20</v>
      </c>
      <c r="J27" s="7" t="s">
        <v>576</v>
      </c>
      <c r="K27" s="2" t="e">
        <v>#N/A</v>
      </c>
      <c r="L27" s="2" t="e">
        <v>#N/A</v>
      </c>
      <c r="M27" s="7" t="s">
        <v>576</v>
      </c>
      <c r="N27" s="67" t="e">
        <v>#N/A</v>
      </c>
      <c r="O27" s="67" t="e">
        <v>#N/A</v>
      </c>
      <c r="P27" s="67" t="e">
        <v>#N/A</v>
      </c>
      <c r="Q27" s="67" t="e">
        <v>#N/A</v>
      </c>
      <c r="R27" s="67" t="e">
        <v>#N/A</v>
      </c>
      <c r="S27" s="67" t="e">
        <v>#N/A</v>
      </c>
      <c r="T27" s="67" t="e">
        <v>#N/A</v>
      </c>
      <c r="U27" s="67" t="e">
        <v>#N/A</v>
      </c>
      <c r="V27" s="67" t="e">
        <v>#N/A</v>
      </c>
      <c r="W27" s="67" t="e">
        <v>#N/A</v>
      </c>
      <c r="X27" s="67" t="e">
        <v>#N/A</v>
      </c>
      <c r="Y27" s="67" t="e">
        <v>#N/A</v>
      </c>
      <c r="Z27" s="45"/>
      <c r="AA27" s="45" t="s">
        <v>39</v>
      </c>
      <c r="AB27" s="43"/>
      <c r="AC27" s="1" t="e">
        <v>#REF!</v>
      </c>
      <c r="AD27" s="1" t="e">
        <v>#REF!</v>
      </c>
      <c r="AE27" s="1"/>
      <c r="AF27" t="e">
        <v>#N/A</v>
      </c>
    </row>
    <row r="28" spans="1:32" x14ac:dyDescent="0.25">
      <c r="A28" s="2">
        <v>22</v>
      </c>
      <c r="B28" s="13" t="s">
        <v>525</v>
      </c>
      <c r="C28" s="1" t="s">
        <v>41</v>
      </c>
      <c r="D28" s="1" t="s">
        <v>42</v>
      </c>
      <c r="E28" s="2">
        <v>22</v>
      </c>
      <c r="F28" t="s">
        <v>837</v>
      </c>
      <c r="G28" s="19" t="s">
        <v>822</v>
      </c>
      <c r="H28" s="2" t="s">
        <v>822</v>
      </c>
      <c r="I28" s="2">
        <v>22</v>
      </c>
      <c r="J28" s="7" t="s">
        <v>577</v>
      </c>
      <c r="K28" s="2" t="s">
        <v>839</v>
      </c>
      <c r="L28" s="2" t="s">
        <v>846</v>
      </c>
      <c r="M28" s="7" t="s">
        <v>577</v>
      </c>
      <c r="N28" s="67">
        <v>1</v>
      </c>
      <c r="O28" s="67">
        <v>1</v>
      </c>
      <c r="P28" s="67">
        <v>1</v>
      </c>
      <c r="Q28" s="67">
        <v>1</v>
      </c>
      <c r="R28" s="67">
        <v>1</v>
      </c>
      <c r="S28" s="67">
        <v>1</v>
      </c>
      <c r="T28" s="67">
        <v>1</v>
      </c>
      <c r="U28" s="67">
        <v>1</v>
      </c>
      <c r="V28" s="67">
        <v>1</v>
      </c>
      <c r="W28" s="67">
        <v>1</v>
      </c>
      <c r="X28" s="67" t="s">
        <v>847</v>
      </c>
      <c r="Y28" s="67" t="s">
        <v>847</v>
      </c>
      <c r="Z28" s="45"/>
      <c r="AA28" s="45" t="s">
        <v>41</v>
      </c>
      <c r="AB28" s="43"/>
      <c r="AC28" s="1" t="e">
        <v>#REF!</v>
      </c>
      <c r="AD28" s="1" t="e">
        <v>#REF!</v>
      </c>
      <c r="AE28" s="1"/>
      <c r="AF28" t="e">
        <v>#N/A</v>
      </c>
    </row>
    <row r="29" spans="1:32" x14ac:dyDescent="0.25">
      <c r="A29" s="2">
        <v>23</v>
      </c>
      <c r="B29" s="13" t="s">
        <v>525</v>
      </c>
      <c r="C29" s="1" t="s">
        <v>43</v>
      </c>
      <c r="D29" s="1" t="s">
        <v>44</v>
      </c>
      <c r="E29" s="2">
        <v>23</v>
      </c>
      <c r="F29" t="e">
        <v>#N/A</v>
      </c>
      <c r="G29" s="19" t="e">
        <v>#N/A</v>
      </c>
      <c r="H29" s="2" t="e">
        <v>#N/A</v>
      </c>
      <c r="I29" s="2">
        <v>23</v>
      </c>
      <c r="J29" s="7" t="s">
        <v>578</v>
      </c>
      <c r="K29" s="2" t="e">
        <v>#N/A</v>
      </c>
      <c r="L29" s="2" t="e">
        <v>#N/A</v>
      </c>
      <c r="M29" s="7" t="s">
        <v>578</v>
      </c>
      <c r="N29" s="67" t="e">
        <v>#N/A</v>
      </c>
      <c r="O29" s="67" t="e">
        <v>#N/A</v>
      </c>
      <c r="P29" s="67" t="e">
        <v>#N/A</v>
      </c>
      <c r="Q29" s="67" t="e">
        <v>#N/A</v>
      </c>
      <c r="R29" s="67" t="e">
        <v>#N/A</v>
      </c>
      <c r="S29" s="67" t="e">
        <v>#N/A</v>
      </c>
      <c r="T29" s="67" t="e">
        <v>#N/A</v>
      </c>
      <c r="U29" s="67" t="e">
        <v>#N/A</v>
      </c>
      <c r="V29" s="67" t="e">
        <v>#N/A</v>
      </c>
      <c r="W29" s="67" t="e">
        <v>#N/A</v>
      </c>
      <c r="X29" s="67" t="e">
        <v>#N/A</v>
      </c>
      <c r="Y29" s="67" t="e">
        <v>#N/A</v>
      </c>
      <c r="Z29" s="45"/>
      <c r="AA29" s="45" t="s">
        <v>43</v>
      </c>
      <c r="AB29" s="43"/>
      <c r="AC29" s="1" t="e">
        <v>#REF!</v>
      </c>
      <c r="AD29" s="1" t="e">
        <v>#REF!</v>
      </c>
      <c r="AE29" s="1"/>
      <c r="AF29" t="e">
        <v>#N/A</v>
      </c>
    </row>
    <row r="30" spans="1:32" x14ac:dyDescent="0.25">
      <c r="A30" s="2">
        <v>25</v>
      </c>
      <c r="B30" s="13" t="s">
        <v>525</v>
      </c>
      <c r="C30" s="1" t="s">
        <v>45</v>
      </c>
      <c r="D30" s="1" t="s">
        <v>46</v>
      </c>
      <c r="E30" s="2">
        <v>25</v>
      </c>
      <c r="F30" t="s">
        <v>837</v>
      </c>
      <c r="G30" s="19" t="s">
        <v>822</v>
      </c>
      <c r="H30" s="2" t="s">
        <v>822</v>
      </c>
      <c r="I30" s="2">
        <v>25</v>
      </c>
      <c r="J30" s="7" t="s">
        <v>579</v>
      </c>
      <c r="K30" s="2">
        <v>0</v>
      </c>
      <c r="L30" s="2">
        <v>0</v>
      </c>
      <c r="M30" s="7" t="s">
        <v>579</v>
      </c>
      <c r="N30" s="67">
        <v>1</v>
      </c>
      <c r="O30" s="67">
        <v>1</v>
      </c>
      <c r="P30" s="67">
        <v>1</v>
      </c>
      <c r="Q30" s="67">
        <v>1</v>
      </c>
      <c r="R30" s="67">
        <v>1</v>
      </c>
      <c r="S30" s="67">
        <v>1</v>
      </c>
      <c r="T30" s="67">
        <v>1</v>
      </c>
      <c r="U30" s="67">
        <v>1</v>
      </c>
      <c r="V30" s="67">
        <v>1</v>
      </c>
      <c r="W30" s="67" t="s">
        <v>847</v>
      </c>
      <c r="X30" s="67" t="s">
        <v>847</v>
      </c>
      <c r="Y30" s="67" t="s">
        <v>847</v>
      </c>
      <c r="Z30" s="45"/>
      <c r="AA30" s="45" t="s">
        <v>45</v>
      </c>
      <c r="AB30" s="43"/>
      <c r="AC30" s="1" t="e">
        <v>#REF!</v>
      </c>
      <c r="AD30" s="1" t="e">
        <v>#REF!</v>
      </c>
      <c r="AE30" s="1"/>
      <c r="AF30" t="e">
        <v>#N/A</v>
      </c>
    </row>
    <row r="31" spans="1:32" x14ac:dyDescent="0.25">
      <c r="A31" s="2">
        <v>26</v>
      </c>
      <c r="B31" s="13" t="s">
        <v>525</v>
      </c>
      <c r="C31" s="1" t="s">
        <v>47</v>
      </c>
      <c r="D31" s="1" t="s">
        <v>48</v>
      </c>
      <c r="E31" s="2">
        <v>26</v>
      </c>
      <c r="F31" t="e">
        <v>#N/A</v>
      </c>
      <c r="G31" s="19" t="e">
        <v>#N/A</v>
      </c>
      <c r="H31" s="2" t="e">
        <v>#N/A</v>
      </c>
      <c r="I31" s="2">
        <v>26</v>
      </c>
      <c r="J31" s="7" t="s">
        <v>580</v>
      </c>
      <c r="K31" s="2" t="e">
        <v>#N/A</v>
      </c>
      <c r="L31" s="2" t="e">
        <v>#N/A</v>
      </c>
      <c r="M31" s="7" t="s">
        <v>580</v>
      </c>
      <c r="N31" s="67" t="e">
        <v>#N/A</v>
      </c>
      <c r="O31" s="67" t="e">
        <v>#N/A</v>
      </c>
      <c r="P31" s="67" t="e">
        <v>#N/A</v>
      </c>
      <c r="Q31" s="67" t="e">
        <v>#N/A</v>
      </c>
      <c r="R31" s="67" t="e">
        <v>#N/A</v>
      </c>
      <c r="S31" s="67" t="e">
        <v>#N/A</v>
      </c>
      <c r="T31" s="67" t="e">
        <v>#N/A</v>
      </c>
      <c r="U31" s="67" t="e">
        <v>#N/A</v>
      </c>
      <c r="V31" s="67" t="e">
        <v>#N/A</v>
      </c>
      <c r="W31" s="67" t="e">
        <v>#N/A</v>
      </c>
      <c r="X31" s="67" t="e">
        <v>#N/A</v>
      </c>
      <c r="Y31" s="67" t="e">
        <v>#N/A</v>
      </c>
      <c r="Z31" s="45"/>
      <c r="AA31" s="45" t="s">
        <v>47</v>
      </c>
      <c r="AB31" s="43"/>
      <c r="AC31" s="1" t="e">
        <v>#REF!</v>
      </c>
      <c r="AD31" s="1" t="e">
        <v>#REF!</v>
      </c>
      <c r="AE31" s="1"/>
      <c r="AF31" t="e">
        <v>#N/A</v>
      </c>
    </row>
    <row r="32" spans="1:32" x14ac:dyDescent="0.25">
      <c r="A32" s="2">
        <v>29</v>
      </c>
      <c r="B32" s="13" t="s">
        <v>525</v>
      </c>
      <c r="C32" s="1" t="s">
        <v>49</v>
      </c>
      <c r="D32" s="1" t="s">
        <v>50</v>
      </c>
      <c r="E32" s="2">
        <v>29</v>
      </c>
      <c r="F32" t="s">
        <v>837</v>
      </c>
      <c r="G32" s="19" t="s">
        <v>822</v>
      </c>
      <c r="H32" s="2" t="s">
        <v>822</v>
      </c>
      <c r="I32" s="2">
        <v>29</v>
      </c>
      <c r="J32" s="7" t="s">
        <v>581</v>
      </c>
      <c r="K32" s="2">
        <v>0</v>
      </c>
      <c r="L32" s="2" t="s">
        <v>846</v>
      </c>
      <c r="M32" s="7" t="s">
        <v>581</v>
      </c>
      <c r="N32" s="67">
        <v>1</v>
      </c>
      <c r="O32" s="67">
        <v>1</v>
      </c>
      <c r="P32" s="67">
        <v>1</v>
      </c>
      <c r="Q32" s="67">
        <v>1</v>
      </c>
      <c r="R32" s="67">
        <v>1</v>
      </c>
      <c r="S32" s="67">
        <v>1</v>
      </c>
      <c r="T32" s="67">
        <v>1</v>
      </c>
      <c r="U32" s="67">
        <v>1</v>
      </c>
      <c r="V32" s="67">
        <v>1</v>
      </c>
      <c r="W32" s="67">
        <v>1</v>
      </c>
      <c r="X32" s="67" t="s">
        <v>847</v>
      </c>
      <c r="Y32" s="67" t="s">
        <v>847</v>
      </c>
      <c r="Z32" s="45"/>
      <c r="AA32" s="45" t="s">
        <v>49</v>
      </c>
      <c r="AB32" s="43"/>
      <c r="AC32" s="1" t="e">
        <v>#REF!</v>
      </c>
      <c r="AD32" s="1" t="e">
        <v>#REF!</v>
      </c>
      <c r="AE32" s="1"/>
      <c r="AF32" t="s">
        <v>560</v>
      </c>
    </row>
    <row r="33" spans="1:32" x14ac:dyDescent="0.25">
      <c r="A33" s="2">
        <v>31</v>
      </c>
      <c r="B33" s="13" t="s">
        <v>525</v>
      </c>
      <c r="C33" s="1" t="s">
        <v>51</v>
      </c>
      <c r="D33" s="1" t="s">
        <v>52</v>
      </c>
      <c r="E33" s="2">
        <v>31</v>
      </c>
      <c r="F33" t="e">
        <v>#N/A</v>
      </c>
      <c r="G33" s="19" t="e">
        <v>#N/A</v>
      </c>
      <c r="H33" s="2" t="e">
        <v>#N/A</v>
      </c>
      <c r="I33" s="2">
        <v>31</v>
      </c>
      <c r="J33" s="7" t="s">
        <v>582</v>
      </c>
      <c r="K33" s="2" t="e">
        <v>#N/A</v>
      </c>
      <c r="L33" s="2" t="e">
        <v>#N/A</v>
      </c>
      <c r="M33" s="7" t="s">
        <v>582</v>
      </c>
      <c r="N33" s="67" t="e">
        <v>#N/A</v>
      </c>
      <c r="O33" s="67" t="e">
        <v>#N/A</v>
      </c>
      <c r="P33" s="67" t="e">
        <v>#N/A</v>
      </c>
      <c r="Q33" s="67" t="e">
        <v>#N/A</v>
      </c>
      <c r="R33" s="67" t="e">
        <v>#N/A</v>
      </c>
      <c r="S33" s="67" t="e">
        <v>#N/A</v>
      </c>
      <c r="T33" s="67" t="e">
        <v>#N/A</v>
      </c>
      <c r="U33" s="67" t="e">
        <v>#N/A</v>
      </c>
      <c r="V33" s="67" t="e">
        <v>#N/A</v>
      </c>
      <c r="W33" s="67" t="e">
        <v>#N/A</v>
      </c>
      <c r="X33" s="67" t="e">
        <v>#N/A</v>
      </c>
      <c r="Y33" s="67" t="e">
        <v>#N/A</v>
      </c>
      <c r="Z33" s="45"/>
      <c r="AA33" s="45" t="s">
        <v>51</v>
      </c>
      <c r="AB33" s="43"/>
      <c r="AC33" s="1" t="e">
        <v>#REF!</v>
      </c>
      <c r="AD33" s="1" t="e">
        <v>#REF!</v>
      </c>
      <c r="AE33" s="1"/>
      <c r="AF33" t="e">
        <v>#N/A</v>
      </c>
    </row>
    <row r="34" spans="1:32" x14ac:dyDescent="0.25">
      <c r="A34" s="2">
        <v>35</v>
      </c>
      <c r="B34" s="13" t="s">
        <v>525</v>
      </c>
      <c r="C34" s="1" t="s">
        <v>53</v>
      </c>
      <c r="D34" s="1" t="s">
        <v>54</v>
      </c>
      <c r="E34" s="2">
        <v>35</v>
      </c>
      <c r="F34" t="s">
        <v>837</v>
      </c>
      <c r="G34" s="19" t="s">
        <v>822</v>
      </c>
      <c r="H34" s="2" t="s">
        <v>822</v>
      </c>
      <c r="I34" s="2">
        <v>35</v>
      </c>
      <c r="J34" s="7" t="s">
        <v>583</v>
      </c>
      <c r="K34" s="2" t="s">
        <v>839</v>
      </c>
      <c r="L34" s="2" t="s">
        <v>846</v>
      </c>
      <c r="M34" s="7" t="s">
        <v>583</v>
      </c>
      <c r="N34" s="67">
        <v>1</v>
      </c>
      <c r="O34" s="67">
        <v>1</v>
      </c>
      <c r="P34" s="67">
        <v>1</v>
      </c>
      <c r="Q34" s="67">
        <v>1</v>
      </c>
      <c r="R34" s="67">
        <v>1</v>
      </c>
      <c r="S34" s="67">
        <v>1</v>
      </c>
      <c r="T34" s="67">
        <v>1</v>
      </c>
      <c r="U34" s="67">
        <v>1</v>
      </c>
      <c r="V34" s="67">
        <v>1</v>
      </c>
      <c r="W34" s="67">
        <v>1</v>
      </c>
      <c r="X34" s="67" t="s">
        <v>847</v>
      </c>
      <c r="Y34" s="67" t="s">
        <v>847</v>
      </c>
      <c r="Z34" s="45"/>
      <c r="AA34" s="45" t="s">
        <v>53</v>
      </c>
      <c r="AB34" s="43"/>
      <c r="AC34" s="1" t="e">
        <v>#REF!</v>
      </c>
      <c r="AD34" s="1" t="e">
        <v>#REF!</v>
      </c>
      <c r="AE34" s="1"/>
      <c r="AF34" t="e">
        <v>#N/A</v>
      </c>
    </row>
    <row r="35" spans="1:32" x14ac:dyDescent="0.25">
      <c r="A35" s="2">
        <v>36</v>
      </c>
      <c r="B35" s="13" t="s">
        <v>525</v>
      </c>
      <c r="C35" s="1" t="s">
        <v>55</v>
      </c>
      <c r="D35" s="1" t="s">
        <v>56</v>
      </c>
      <c r="E35" s="2">
        <v>36</v>
      </c>
      <c r="F35" t="e">
        <v>#N/A</v>
      </c>
      <c r="G35" s="19" t="e">
        <v>#N/A</v>
      </c>
      <c r="H35" s="2" t="e">
        <v>#N/A</v>
      </c>
      <c r="I35" s="2">
        <v>36</v>
      </c>
      <c r="J35" s="7" t="s">
        <v>584</v>
      </c>
      <c r="K35" s="2" t="e">
        <v>#N/A</v>
      </c>
      <c r="L35" s="2" t="e">
        <v>#N/A</v>
      </c>
      <c r="M35" s="7" t="s">
        <v>584</v>
      </c>
      <c r="N35" s="67" t="e">
        <v>#N/A</v>
      </c>
      <c r="O35" s="67" t="e">
        <v>#N/A</v>
      </c>
      <c r="P35" s="67" t="e">
        <v>#N/A</v>
      </c>
      <c r="Q35" s="67" t="e">
        <v>#N/A</v>
      </c>
      <c r="R35" s="67" t="e">
        <v>#N/A</v>
      </c>
      <c r="S35" s="67" t="e">
        <v>#N/A</v>
      </c>
      <c r="T35" s="67" t="e">
        <v>#N/A</v>
      </c>
      <c r="U35" s="67" t="e">
        <v>#N/A</v>
      </c>
      <c r="V35" s="67" t="e">
        <v>#N/A</v>
      </c>
      <c r="W35" s="67" t="e">
        <v>#N/A</v>
      </c>
      <c r="X35" s="67" t="e">
        <v>#N/A</v>
      </c>
      <c r="Y35" s="67" t="e">
        <v>#N/A</v>
      </c>
      <c r="Z35" s="45"/>
      <c r="AA35" s="45" t="s">
        <v>55</v>
      </c>
      <c r="AB35" s="43"/>
      <c r="AC35" s="1" t="e">
        <v>#REF!</v>
      </c>
      <c r="AD35" s="1" t="e">
        <v>#REF!</v>
      </c>
      <c r="AE35" s="1"/>
      <c r="AF35" t="e">
        <v>#N/A</v>
      </c>
    </row>
    <row r="36" spans="1:32" x14ac:dyDescent="0.25">
      <c r="A36" s="2">
        <v>38</v>
      </c>
      <c r="B36" s="13" t="s">
        <v>525</v>
      </c>
      <c r="C36" s="1" t="s">
        <v>57</v>
      </c>
      <c r="D36" s="1" t="s">
        <v>58</v>
      </c>
      <c r="E36" s="2">
        <v>38</v>
      </c>
      <c r="F36" t="e">
        <v>#N/A</v>
      </c>
      <c r="G36" s="19" t="e">
        <v>#N/A</v>
      </c>
      <c r="H36" s="2" t="e">
        <v>#N/A</v>
      </c>
      <c r="I36" s="2">
        <v>38</v>
      </c>
      <c r="J36" s="7" t="s">
        <v>585</v>
      </c>
      <c r="K36" s="2" t="e">
        <v>#N/A</v>
      </c>
      <c r="L36" s="2" t="e">
        <v>#N/A</v>
      </c>
      <c r="M36" s="7" t="s">
        <v>585</v>
      </c>
      <c r="N36" s="67" t="e">
        <v>#N/A</v>
      </c>
      <c r="O36" s="67" t="e">
        <v>#N/A</v>
      </c>
      <c r="P36" s="67" t="e">
        <v>#N/A</v>
      </c>
      <c r="Q36" s="67" t="e">
        <v>#N/A</v>
      </c>
      <c r="R36" s="67" t="e">
        <v>#N/A</v>
      </c>
      <c r="S36" s="67" t="e">
        <v>#N/A</v>
      </c>
      <c r="T36" s="67" t="e">
        <v>#N/A</v>
      </c>
      <c r="U36" s="67" t="e">
        <v>#N/A</v>
      </c>
      <c r="V36" s="67" t="e">
        <v>#N/A</v>
      </c>
      <c r="W36" s="67" t="e">
        <v>#N/A</v>
      </c>
      <c r="X36" s="67" t="e">
        <v>#N/A</v>
      </c>
      <c r="Y36" s="67" t="e">
        <v>#N/A</v>
      </c>
      <c r="Z36" s="45"/>
      <c r="AA36" s="45" t="s">
        <v>57</v>
      </c>
      <c r="AB36" s="43"/>
      <c r="AC36" s="1" t="e">
        <v>#REF!</v>
      </c>
      <c r="AD36" s="1" t="e">
        <v>#REF!</v>
      </c>
      <c r="AE36" s="1"/>
      <c r="AF36" t="e">
        <v>#N/A</v>
      </c>
    </row>
    <row r="37" spans="1:32" x14ac:dyDescent="0.25">
      <c r="A37" s="2">
        <v>41</v>
      </c>
      <c r="B37" s="13" t="s">
        <v>525</v>
      </c>
      <c r="C37" s="1" t="s">
        <v>59</v>
      </c>
      <c r="D37" s="1" t="s">
        <v>60</v>
      </c>
      <c r="E37" s="2">
        <v>41</v>
      </c>
      <c r="F37" t="e">
        <v>#N/A</v>
      </c>
      <c r="G37" s="19" t="e">
        <v>#N/A</v>
      </c>
      <c r="H37" s="2" t="e">
        <v>#N/A</v>
      </c>
      <c r="I37" s="2">
        <v>41</v>
      </c>
      <c r="J37" s="7" t="s">
        <v>586</v>
      </c>
      <c r="K37" s="2" t="e">
        <v>#N/A</v>
      </c>
      <c r="L37" s="2" t="e">
        <v>#N/A</v>
      </c>
      <c r="M37" s="7" t="s">
        <v>586</v>
      </c>
      <c r="N37" s="67" t="e">
        <v>#N/A</v>
      </c>
      <c r="O37" s="67" t="e">
        <v>#N/A</v>
      </c>
      <c r="P37" s="67" t="e">
        <v>#N/A</v>
      </c>
      <c r="Q37" s="67" t="e">
        <v>#N/A</v>
      </c>
      <c r="R37" s="67" t="e">
        <v>#N/A</v>
      </c>
      <c r="S37" s="67" t="e">
        <v>#N/A</v>
      </c>
      <c r="T37" s="67" t="e">
        <v>#N/A</v>
      </c>
      <c r="U37" s="67" t="e">
        <v>#N/A</v>
      </c>
      <c r="V37" s="67" t="e">
        <v>#N/A</v>
      </c>
      <c r="W37" s="67" t="e">
        <v>#N/A</v>
      </c>
      <c r="X37" s="67" t="e">
        <v>#N/A</v>
      </c>
      <c r="Y37" s="67" t="e">
        <v>#N/A</v>
      </c>
      <c r="Z37" s="45"/>
      <c r="AA37" s="45" t="s">
        <v>59</v>
      </c>
      <c r="AB37" s="43"/>
      <c r="AC37" s="1" t="e">
        <v>#REF!</v>
      </c>
      <c r="AD37" s="1" t="e">
        <v>#REF!</v>
      </c>
      <c r="AE37" s="1"/>
      <c r="AF37" t="e">
        <v>#N/A</v>
      </c>
    </row>
    <row r="38" spans="1:32" x14ac:dyDescent="0.25">
      <c r="A38" s="2">
        <v>42</v>
      </c>
      <c r="B38" s="13" t="s">
        <v>525</v>
      </c>
      <c r="C38" s="1" t="s">
        <v>61</v>
      </c>
      <c r="D38" s="1" t="s">
        <v>62</v>
      </c>
      <c r="E38" s="2">
        <v>42</v>
      </c>
      <c r="F38" t="e">
        <v>#N/A</v>
      </c>
      <c r="G38" s="19" t="e">
        <v>#N/A</v>
      </c>
      <c r="H38" s="2" t="e">
        <v>#N/A</v>
      </c>
      <c r="I38" s="2">
        <v>42</v>
      </c>
      <c r="J38" s="7" t="s">
        <v>587</v>
      </c>
      <c r="K38" s="2" t="e">
        <v>#N/A</v>
      </c>
      <c r="L38" s="2" t="e">
        <v>#N/A</v>
      </c>
      <c r="M38" s="7" t="s">
        <v>587</v>
      </c>
      <c r="N38" s="67" t="e">
        <v>#N/A</v>
      </c>
      <c r="O38" s="67" t="e">
        <v>#N/A</v>
      </c>
      <c r="P38" s="67" t="e">
        <v>#N/A</v>
      </c>
      <c r="Q38" s="67" t="e">
        <v>#N/A</v>
      </c>
      <c r="R38" s="67" t="e">
        <v>#N/A</v>
      </c>
      <c r="S38" s="67" t="e">
        <v>#N/A</v>
      </c>
      <c r="T38" s="67" t="e">
        <v>#N/A</v>
      </c>
      <c r="U38" s="67" t="e">
        <v>#N/A</v>
      </c>
      <c r="V38" s="67" t="e">
        <v>#N/A</v>
      </c>
      <c r="W38" s="67" t="e">
        <v>#N/A</v>
      </c>
      <c r="X38" s="67" t="e">
        <v>#N/A</v>
      </c>
      <c r="Y38" s="67" t="e">
        <v>#N/A</v>
      </c>
      <c r="Z38" s="45"/>
      <c r="AA38" s="45" t="s">
        <v>61</v>
      </c>
      <c r="AB38" s="43"/>
      <c r="AC38" s="1" t="e">
        <v>#REF!</v>
      </c>
      <c r="AD38" s="1" t="e">
        <v>#REF!</v>
      </c>
      <c r="AE38" s="1"/>
      <c r="AF38" t="e">
        <v>#N/A</v>
      </c>
    </row>
    <row r="39" spans="1:32" x14ac:dyDescent="0.25">
      <c r="A39" s="2">
        <v>44</v>
      </c>
      <c r="B39" s="13" t="s">
        <v>525</v>
      </c>
      <c r="C39" s="1" t="s">
        <v>63</v>
      </c>
      <c r="D39" s="1" t="s">
        <v>64</v>
      </c>
      <c r="E39" s="2">
        <v>44</v>
      </c>
      <c r="F39" t="e">
        <v>#N/A</v>
      </c>
      <c r="G39" s="19" t="e">
        <v>#N/A</v>
      </c>
      <c r="H39" s="2" t="e">
        <v>#N/A</v>
      </c>
      <c r="I39" s="2">
        <v>44</v>
      </c>
      <c r="J39" s="7" t="s">
        <v>588</v>
      </c>
      <c r="K39" s="2" t="e">
        <v>#N/A</v>
      </c>
      <c r="L39" s="2" t="e">
        <v>#N/A</v>
      </c>
      <c r="M39" s="7" t="s">
        <v>588</v>
      </c>
      <c r="N39" s="67" t="e">
        <v>#N/A</v>
      </c>
      <c r="O39" s="67" t="e">
        <v>#N/A</v>
      </c>
      <c r="P39" s="67" t="e">
        <v>#N/A</v>
      </c>
      <c r="Q39" s="67" t="e">
        <v>#N/A</v>
      </c>
      <c r="R39" s="67" t="e">
        <v>#N/A</v>
      </c>
      <c r="S39" s="67" t="e">
        <v>#N/A</v>
      </c>
      <c r="T39" s="67" t="e">
        <v>#N/A</v>
      </c>
      <c r="U39" s="67" t="e">
        <v>#N/A</v>
      </c>
      <c r="V39" s="67" t="e">
        <v>#N/A</v>
      </c>
      <c r="W39" s="67" t="e">
        <v>#N/A</v>
      </c>
      <c r="X39" s="67" t="e">
        <v>#N/A</v>
      </c>
      <c r="Y39" s="67" t="e">
        <v>#N/A</v>
      </c>
      <c r="Z39" s="45"/>
      <c r="AA39" s="45" t="s">
        <v>63</v>
      </c>
      <c r="AB39" s="43"/>
      <c r="AC39" s="1" t="e">
        <v>#REF!</v>
      </c>
      <c r="AD39" s="1" t="e">
        <v>#REF!</v>
      </c>
      <c r="AE39" s="1"/>
      <c r="AF39" t="e">
        <v>#N/A</v>
      </c>
    </row>
    <row r="40" spans="1:32" x14ac:dyDescent="0.25">
      <c r="A40" s="2">
        <v>45</v>
      </c>
      <c r="B40" s="13" t="s">
        <v>525</v>
      </c>
      <c r="C40" s="1" t="s">
        <v>65</v>
      </c>
      <c r="D40" s="1" t="s">
        <v>66</v>
      </c>
      <c r="E40" s="2">
        <v>45</v>
      </c>
      <c r="F40" t="e">
        <v>#N/A</v>
      </c>
      <c r="G40" s="19" t="e">
        <v>#N/A</v>
      </c>
      <c r="H40" s="2" t="e">
        <v>#N/A</v>
      </c>
      <c r="I40" s="2">
        <v>45</v>
      </c>
      <c r="J40" s="7" t="s">
        <v>589</v>
      </c>
      <c r="K40" s="2" t="e">
        <v>#N/A</v>
      </c>
      <c r="L40" s="2" t="e">
        <v>#N/A</v>
      </c>
      <c r="M40" s="7" t="s">
        <v>589</v>
      </c>
      <c r="N40" s="67" t="e">
        <v>#N/A</v>
      </c>
      <c r="O40" s="67" t="e">
        <v>#N/A</v>
      </c>
      <c r="P40" s="67" t="e">
        <v>#N/A</v>
      </c>
      <c r="Q40" s="67" t="e">
        <v>#N/A</v>
      </c>
      <c r="R40" s="67" t="e">
        <v>#N/A</v>
      </c>
      <c r="S40" s="67" t="e">
        <v>#N/A</v>
      </c>
      <c r="T40" s="67" t="e">
        <v>#N/A</v>
      </c>
      <c r="U40" s="67" t="e">
        <v>#N/A</v>
      </c>
      <c r="V40" s="67" t="e">
        <v>#N/A</v>
      </c>
      <c r="W40" s="67" t="e">
        <v>#N/A</v>
      </c>
      <c r="X40" s="67" t="e">
        <v>#N/A</v>
      </c>
      <c r="Y40" s="67" t="e">
        <v>#N/A</v>
      </c>
      <c r="Z40" s="45"/>
      <c r="AA40" s="45" t="s">
        <v>65</v>
      </c>
      <c r="AB40" s="43"/>
      <c r="AC40" s="1" t="e">
        <v>#REF!</v>
      </c>
      <c r="AD40" s="1" t="e">
        <v>#REF!</v>
      </c>
      <c r="AE40" s="1"/>
      <c r="AF40" t="e">
        <v>#N/A</v>
      </c>
    </row>
    <row r="41" spans="1:32" x14ac:dyDescent="0.25">
      <c r="A41" s="2">
        <v>48</v>
      </c>
      <c r="B41" s="13" t="s">
        <v>525</v>
      </c>
      <c r="C41" s="1" t="s">
        <v>67</v>
      </c>
      <c r="D41" s="1" t="s">
        <v>68</v>
      </c>
      <c r="E41" s="2">
        <v>48</v>
      </c>
      <c r="F41" t="e">
        <v>#N/A</v>
      </c>
      <c r="G41" s="19" t="e">
        <v>#N/A</v>
      </c>
      <c r="H41" s="2" t="e">
        <v>#N/A</v>
      </c>
      <c r="I41" s="2">
        <v>48</v>
      </c>
      <c r="J41" s="7" t="s">
        <v>590</v>
      </c>
      <c r="K41" s="2" t="e">
        <v>#N/A</v>
      </c>
      <c r="L41" s="2" t="e">
        <v>#N/A</v>
      </c>
      <c r="M41" s="7" t="s">
        <v>590</v>
      </c>
      <c r="N41" s="67" t="e">
        <v>#N/A</v>
      </c>
      <c r="O41" s="67" t="e">
        <v>#N/A</v>
      </c>
      <c r="P41" s="67" t="e">
        <v>#N/A</v>
      </c>
      <c r="Q41" s="67" t="e">
        <v>#N/A</v>
      </c>
      <c r="R41" s="67" t="e">
        <v>#N/A</v>
      </c>
      <c r="S41" s="67" t="e">
        <v>#N/A</v>
      </c>
      <c r="T41" s="67" t="e">
        <v>#N/A</v>
      </c>
      <c r="U41" s="67" t="e">
        <v>#N/A</v>
      </c>
      <c r="V41" s="67" t="e">
        <v>#N/A</v>
      </c>
      <c r="W41" s="67" t="e">
        <v>#N/A</v>
      </c>
      <c r="X41" s="67" t="e">
        <v>#N/A</v>
      </c>
      <c r="Y41" s="67" t="e">
        <v>#N/A</v>
      </c>
      <c r="Z41" s="45"/>
      <c r="AA41" s="45" t="s">
        <v>67</v>
      </c>
      <c r="AB41" s="43"/>
      <c r="AC41" s="1" t="e">
        <v>#REF!</v>
      </c>
      <c r="AD41" s="1" t="e">
        <v>#REF!</v>
      </c>
      <c r="AE41" s="1"/>
      <c r="AF41" t="e">
        <v>#N/A</v>
      </c>
    </row>
    <row r="42" spans="1:32" x14ac:dyDescent="0.25">
      <c r="A42" s="2">
        <v>50</v>
      </c>
      <c r="B42" s="13" t="s">
        <v>525</v>
      </c>
      <c r="C42" s="1" t="s">
        <v>69</v>
      </c>
      <c r="D42" s="1" t="s">
        <v>70</v>
      </c>
      <c r="E42" s="2">
        <v>50</v>
      </c>
      <c r="F42" t="s">
        <v>837</v>
      </c>
      <c r="G42" s="19" t="s">
        <v>822</v>
      </c>
      <c r="H42" s="2" t="s">
        <v>822</v>
      </c>
      <c r="I42" s="2">
        <v>50</v>
      </c>
      <c r="J42" s="7" t="s">
        <v>591</v>
      </c>
      <c r="K42" s="2" t="s">
        <v>839</v>
      </c>
      <c r="L42" s="2" t="s">
        <v>846</v>
      </c>
      <c r="M42" s="7" t="s">
        <v>591</v>
      </c>
      <c r="N42" s="67">
        <v>1</v>
      </c>
      <c r="O42" s="67">
        <v>1</v>
      </c>
      <c r="P42" s="67">
        <v>1</v>
      </c>
      <c r="Q42" s="67">
        <v>1</v>
      </c>
      <c r="R42" s="67">
        <v>1</v>
      </c>
      <c r="S42" s="67">
        <v>1</v>
      </c>
      <c r="T42" s="67">
        <v>1</v>
      </c>
      <c r="U42" s="67">
        <v>1</v>
      </c>
      <c r="V42" s="67">
        <v>1</v>
      </c>
      <c r="W42" s="67">
        <v>1</v>
      </c>
      <c r="X42" s="67" t="s">
        <v>847</v>
      </c>
      <c r="Y42" s="67" t="s">
        <v>847</v>
      </c>
      <c r="Z42" s="45"/>
      <c r="AA42" s="45" t="s">
        <v>69</v>
      </c>
      <c r="AB42" s="43"/>
      <c r="AC42" s="1" t="e">
        <v>#REF!</v>
      </c>
      <c r="AD42" s="1" t="e">
        <v>#REF!</v>
      </c>
      <c r="AE42" s="1"/>
      <c r="AF42" t="s">
        <v>560</v>
      </c>
    </row>
    <row r="43" spans="1:32" x14ac:dyDescent="0.25">
      <c r="A43" s="2">
        <v>56</v>
      </c>
      <c r="B43" s="13" t="s">
        <v>525</v>
      </c>
      <c r="C43" s="1" t="s">
        <v>71</v>
      </c>
      <c r="D43" s="1" t="s">
        <v>72</v>
      </c>
      <c r="E43" s="2">
        <v>56</v>
      </c>
      <c r="F43" t="e">
        <v>#N/A</v>
      </c>
      <c r="G43" s="19" t="e">
        <v>#N/A</v>
      </c>
      <c r="H43" s="2" t="e">
        <v>#N/A</v>
      </c>
      <c r="I43" s="2">
        <v>56</v>
      </c>
      <c r="J43" s="7" t="s">
        <v>592</v>
      </c>
      <c r="K43" s="2" t="e">
        <v>#N/A</v>
      </c>
      <c r="L43" s="2" t="e">
        <v>#N/A</v>
      </c>
      <c r="M43" s="7" t="s">
        <v>592</v>
      </c>
      <c r="N43" s="67" t="e">
        <v>#N/A</v>
      </c>
      <c r="O43" s="67" t="e">
        <v>#N/A</v>
      </c>
      <c r="P43" s="67" t="e">
        <v>#N/A</v>
      </c>
      <c r="Q43" s="67" t="e">
        <v>#N/A</v>
      </c>
      <c r="R43" s="67" t="e">
        <v>#N/A</v>
      </c>
      <c r="S43" s="67" t="e">
        <v>#N/A</v>
      </c>
      <c r="T43" s="67" t="e">
        <v>#N/A</v>
      </c>
      <c r="U43" s="67" t="e">
        <v>#N/A</v>
      </c>
      <c r="V43" s="67" t="e">
        <v>#N/A</v>
      </c>
      <c r="W43" s="67" t="e">
        <v>#N/A</v>
      </c>
      <c r="X43" s="67" t="e">
        <v>#N/A</v>
      </c>
      <c r="Y43" s="67" t="e">
        <v>#N/A</v>
      </c>
      <c r="Z43" s="45"/>
      <c r="AA43" s="45" t="s">
        <v>71</v>
      </c>
      <c r="AB43" s="43"/>
      <c r="AC43" s="1" t="e">
        <v>#REF!</v>
      </c>
      <c r="AD43" s="1" t="e">
        <v>#REF!</v>
      </c>
      <c r="AE43" s="1"/>
      <c r="AF43" t="e">
        <v>#N/A</v>
      </c>
    </row>
    <row r="44" spans="1:32" x14ac:dyDescent="0.25">
      <c r="A44" s="2">
        <v>59</v>
      </c>
      <c r="B44" s="13" t="s">
        <v>525</v>
      </c>
      <c r="C44" s="1" t="s">
        <v>73</v>
      </c>
      <c r="D44" s="1" t="s">
        <v>74</v>
      </c>
      <c r="E44" s="2">
        <v>59</v>
      </c>
      <c r="F44" t="e">
        <v>#N/A</v>
      </c>
      <c r="G44" s="19" t="e">
        <v>#N/A</v>
      </c>
      <c r="H44" s="2" t="e">
        <v>#N/A</v>
      </c>
      <c r="I44" s="2">
        <v>59</v>
      </c>
      <c r="J44" s="7" t="s">
        <v>593</v>
      </c>
      <c r="K44" s="2" t="e">
        <v>#N/A</v>
      </c>
      <c r="L44" s="2" t="e">
        <v>#N/A</v>
      </c>
      <c r="M44" s="7" t="s">
        <v>593</v>
      </c>
      <c r="N44" s="67" t="e">
        <v>#N/A</v>
      </c>
      <c r="O44" s="67" t="e">
        <v>#N/A</v>
      </c>
      <c r="P44" s="67" t="e">
        <v>#N/A</v>
      </c>
      <c r="Q44" s="67" t="e">
        <v>#N/A</v>
      </c>
      <c r="R44" s="67" t="e">
        <v>#N/A</v>
      </c>
      <c r="S44" s="67" t="e">
        <v>#N/A</v>
      </c>
      <c r="T44" s="67" t="e">
        <v>#N/A</v>
      </c>
      <c r="U44" s="67" t="e">
        <v>#N/A</v>
      </c>
      <c r="V44" s="67" t="e">
        <v>#N/A</v>
      </c>
      <c r="W44" s="67" t="e">
        <v>#N/A</v>
      </c>
      <c r="X44" s="67" t="e">
        <v>#N/A</v>
      </c>
      <c r="Y44" s="67" t="e">
        <v>#N/A</v>
      </c>
      <c r="Z44" s="45"/>
      <c r="AA44" s="45" t="s">
        <v>73</v>
      </c>
      <c r="AB44" s="43"/>
      <c r="AC44" s="1" t="e">
        <v>#REF!</v>
      </c>
      <c r="AD44" s="1" t="e">
        <v>#REF!</v>
      </c>
      <c r="AE44" s="1"/>
      <c r="AF44" t="e">
        <v>#N/A</v>
      </c>
    </row>
    <row r="45" spans="1:32" x14ac:dyDescent="0.25">
      <c r="A45" s="2">
        <v>60</v>
      </c>
      <c r="B45" s="13" t="s">
        <v>525</v>
      </c>
      <c r="C45" s="1" t="s">
        <v>75</v>
      </c>
      <c r="D45" s="1" t="s">
        <v>76</v>
      </c>
      <c r="E45" s="2">
        <v>60</v>
      </c>
      <c r="F45" t="e">
        <v>#N/A</v>
      </c>
      <c r="G45" s="19" t="e">
        <v>#N/A</v>
      </c>
      <c r="H45" s="2" t="e">
        <v>#N/A</v>
      </c>
      <c r="I45" s="2">
        <v>60</v>
      </c>
      <c r="J45" s="7" t="s">
        <v>594</v>
      </c>
      <c r="K45" s="2" t="e">
        <v>#N/A</v>
      </c>
      <c r="L45" s="2" t="e">
        <v>#N/A</v>
      </c>
      <c r="M45" s="7" t="s">
        <v>594</v>
      </c>
      <c r="N45" s="67" t="e">
        <v>#N/A</v>
      </c>
      <c r="O45" s="67" t="e">
        <v>#N/A</v>
      </c>
      <c r="P45" s="67" t="e">
        <v>#N/A</v>
      </c>
      <c r="Q45" s="67" t="e">
        <v>#N/A</v>
      </c>
      <c r="R45" s="67" t="e">
        <v>#N/A</v>
      </c>
      <c r="S45" s="67" t="e">
        <v>#N/A</v>
      </c>
      <c r="T45" s="67" t="e">
        <v>#N/A</v>
      </c>
      <c r="U45" s="67" t="e">
        <v>#N/A</v>
      </c>
      <c r="V45" s="67" t="e">
        <v>#N/A</v>
      </c>
      <c r="W45" s="67" t="e">
        <v>#N/A</v>
      </c>
      <c r="X45" s="67" t="e">
        <v>#N/A</v>
      </c>
      <c r="Y45" s="67" t="e">
        <v>#N/A</v>
      </c>
      <c r="Z45" s="45"/>
      <c r="AA45" s="45" t="s">
        <v>75</v>
      </c>
      <c r="AB45" s="43"/>
      <c r="AC45" s="1" t="e">
        <v>#REF!</v>
      </c>
      <c r="AD45" s="1" t="e">
        <v>#REF!</v>
      </c>
      <c r="AE45" s="1"/>
      <c r="AF45" t="e">
        <v>#N/A</v>
      </c>
    </row>
    <row r="46" spans="1:32" x14ac:dyDescent="0.25">
      <c r="A46" s="2">
        <v>62</v>
      </c>
      <c r="B46" s="13" t="s">
        <v>525</v>
      </c>
      <c r="C46" s="1" t="s">
        <v>77</v>
      </c>
      <c r="D46" s="1" t="s">
        <v>78</v>
      </c>
      <c r="E46" s="2">
        <v>62</v>
      </c>
      <c r="F46" t="e">
        <v>#N/A</v>
      </c>
      <c r="G46" s="19" t="e">
        <v>#N/A</v>
      </c>
      <c r="H46" s="2" t="e">
        <v>#N/A</v>
      </c>
      <c r="I46" s="2">
        <v>62</v>
      </c>
      <c r="J46" s="7" t="s">
        <v>595</v>
      </c>
      <c r="K46" s="2" t="e">
        <v>#N/A</v>
      </c>
      <c r="L46" s="2" t="e">
        <v>#N/A</v>
      </c>
      <c r="M46" s="7" t="s">
        <v>595</v>
      </c>
      <c r="N46" s="67" t="e">
        <v>#N/A</v>
      </c>
      <c r="O46" s="67" t="e">
        <v>#N/A</v>
      </c>
      <c r="P46" s="67" t="e">
        <v>#N/A</v>
      </c>
      <c r="Q46" s="67" t="e">
        <v>#N/A</v>
      </c>
      <c r="R46" s="67" t="e">
        <v>#N/A</v>
      </c>
      <c r="S46" s="67" t="e">
        <v>#N/A</v>
      </c>
      <c r="T46" s="67" t="e">
        <v>#N/A</v>
      </c>
      <c r="U46" s="67" t="e">
        <v>#N/A</v>
      </c>
      <c r="V46" s="67" t="e">
        <v>#N/A</v>
      </c>
      <c r="W46" s="67" t="e">
        <v>#N/A</v>
      </c>
      <c r="X46" s="67" t="e">
        <v>#N/A</v>
      </c>
      <c r="Y46" s="67" t="e">
        <v>#N/A</v>
      </c>
      <c r="Z46" s="45"/>
      <c r="AA46" s="45" t="s">
        <v>77</v>
      </c>
      <c r="AB46" s="43"/>
      <c r="AC46" s="1" t="e">
        <v>#REF!</v>
      </c>
      <c r="AD46" s="1" t="e">
        <v>#REF!</v>
      </c>
      <c r="AE46" s="1"/>
      <c r="AF46" t="e">
        <v>#N/A</v>
      </c>
    </row>
    <row r="47" spans="1:32" x14ac:dyDescent="0.25">
      <c r="A47" s="2">
        <v>63</v>
      </c>
      <c r="B47" s="13" t="s">
        <v>525</v>
      </c>
      <c r="C47" s="1" t="s">
        <v>79</v>
      </c>
      <c r="D47" s="1" t="s">
        <v>80</v>
      </c>
      <c r="E47" s="2">
        <v>63</v>
      </c>
      <c r="F47" t="e">
        <v>#N/A</v>
      </c>
      <c r="G47" s="19" t="e">
        <v>#N/A</v>
      </c>
      <c r="H47" s="2" t="e">
        <v>#N/A</v>
      </c>
      <c r="I47" s="2">
        <v>63</v>
      </c>
      <c r="J47" s="7" t="s">
        <v>596</v>
      </c>
      <c r="K47" s="2" t="e">
        <v>#N/A</v>
      </c>
      <c r="L47" s="2" t="e">
        <v>#N/A</v>
      </c>
      <c r="M47" s="7" t="s">
        <v>596</v>
      </c>
      <c r="N47" s="67" t="e">
        <v>#N/A</v>
      </c>
      <c r="O47" s="67" t="e">
        <v>#N/A</v>
      </c>
      <c r="P47" s="67" t="e">
        <v>#N/A</v>
      </c>
      <c r="Q47" s="67" t="e">
        <v>#N/A</v>
      </c>
      <c r="R47" s="67" t="e">
        <v>#N/A</v>
      </c>
      <c r="S47" s="67" t="e">
        <v>#N/A</v>
      </c>
      <c r="T47" s="67" t="e">
        <v>#N/A</v>
      </c>
      <c r="U47" s="67" t="e">
        <v>#N/A</v>
      </c>
      <c r="V47" s="67" t="e">
        <v>#N/A</v>
      </c>
      <c r="W47" s="67" t="e">
        <v>#N/A</v>
      </c>
      <c r="X47" s="67" t="e">
        <v>#N/A</v>
      </c>
      <c r="Y47" s="67" t="e">
        <v>#N/A</v>
      </c>
      <c r="Z47" s="45"/>
      <c r="AA47" s="45" t="s">
        <v>79</v>
      </c>
      <c r="AB47" s="43"/>
      <c r="AC47" s="1" t="e">
        <v>#REF!</v>
      </c>
      <c r="AD47" s="1" t="e">
        <v>#REF!</v>
      </c>
      <c r="AE47" s="1"/>
      <c r="AF47" t="e">
        <v>#N/A</v>
      </c>
    </row>
    <row r="48" spans="1:32" x14ac:dyDescent="0.25">
      <c r="A48" s="2">
        <v>64</v>
      </c>
      <c r="B48" s="13" t="s">
        <v>525</v>
      </c>
      <c r="C48" s="1" t="s">
        <v>81</v>
      </c>
      <c r="D48" s="1" t="s">
        <v>82</v>
      </c>
      <c r="E48" s="2">
        <v>64</v>
      </c>
      <c r="F48" t="e">
        <v>#N/A</v>
      </c>
      <c r="G48" s="19" t="e">
        <v>#N/A</v>
      </c>
      <c r="H48" s="2" t="e">
        <v>#N/A</v>
      </c>
      <c r="I48" s="2">
        <v>64</v>
      </c>
      <c r="J48" s="7" t="s">
        <v>597</v>
      </c>
      <c r="K48" s="2" t="e">
        <v>#N/A</v>
      </c>
      <c r="L48" s="2" t="e">
        <v>#N/A</v>
      </c>
      <c r="M48" s="7" t="s">
        <v>597</v>
      </c>
      <c r="N48" s="67" t="e">
        <v>#N/A</v>
      </c>
      <c r="O48" s="67" t="e">
        <v>#N/A</v>
      </c>
      <c r="P48" s="67" t="e">
        <v>#N/A</v>
      </c>
      <c r="Q48" s="67" t="e">
        <v>#N/A</v>
      </c>
      <c r="R48" s="67" t="e">
        <v>#N/A</v>
      </c>
      <c r="S48" s="67" t="e">
        <v>#N/A</v>
      </c>
      <c r="T48" s="67" t="e">
        <v>#N/A</v>
      </c>
      <c r="U48" s="67" t="e">
        <v>#N/A</v>
      </c>
      <c r="V48" s="67" t="e">
        <v>#N/A</v>
      </c>
      <c r="W48" s="67" t="e">
        <v>#N/A</v>
      </c>
      <c r="X48" s="67" t="e">
        <v>#N/A</v>
      </c>
      <c r="Y48" s="67" t="e">
        <v>#N/A</v>
      </c>
      <c r="Z48" s="45"/>
      <c r="AA48" s="45" t="s">
        <v>81</v>
      </c>
      <c r="AB48" s="43"/>
      <c r="AC48" s="1" t="e">
        <v>#REF!</v>
      </c>
      <c r="AD48" s="1" t="e">
        <v>#REF!</v>
      </c>
      <c r="AE48" s="1"/>
      <c r="AF48" t="e">
        <v>#N/A</v>
      </c>
    </row>
    <row r="49" spans="1:32" x14ac:dyDescent="0.25">
      <c r="A49" s="2">
        <v>65</v>
      </c>
      <c r="B49" s="13" t="s">
        <v>525</v>
      </c>
      <c r="C49" s="1" t="s">
        <v>83</v>
      </c>
      <c r="D49" s="1" t="s">
        <v>84</v>
      </c>
      <c r="E49" s="2">
        <v>65</v>
      </c>
      <c r="F49" t="e">
        <v>#N/A</v>
      </c>
      <c r="G49" s="19" t="e">
        <v>#N/A</v>
      </c>
      <c r="H49" s="2" t="e">
        <v>#N/A</v>
      </c>
      <c r="I49" s="2">
        <v>65</v>
      </c>
      <c r="J49" s="7" t="s">
        <v>598</v>
      </c>
      <c r="K49" s="2" t="e">
        <v>#N/A</v>
      </c>
      <c r="L49" s="2" t="e">
        <v>#N/A</v>
      </c>
      <c r="M49" s="7" t="s">
        <v>598</v>
      </c>
      <c r="N49" s="67" t="e">
        <v>#N/A</v>
      </c>
      <c r="O49" s="67" t="e">
        <v>#N/A</v>
      </c>
      <c r="P49" s="67" t="e">
        <v>#N/A</v>
      </c>
      <c r="Q49" s="67" t="e">
        <v>#N/A</v>
      </c>
      <c r="R49" s="67" t="e">
        <v>#N/A</v>
      </c>
      <c r="S49" s="67" t="e">
        <v>#N/A</v>
      </c>
      <c r="T49" s="67" t="e">
        <v>#N/A</v>
      </c>
      <c r="U49" s="67" t="e">
        <v>#N/A</v>
      </c>
      <c r="V49" s="67" t="e">
        <v>#N/A</v>
      </c>
      <c r="W49" s="67" t="e">
        <v>#N/A</v>
      </c>
      <c r="X49" s="67" t="e">
        <v>#N/A</v>
      </c>
      <c r="Y49" s="67" t="e">
        <v>#N/A</v>
      </c>
      <c r="Z49" s="45"/>
      <c r="AA49" s="45" t="s">
        <v>83</v>
      </c>
      <c r="AB49" s="43"/>
      <c r="AC49" s="1" t="e">
        <v>#REF!</v>
      </c>
      <c r="AD49" s="1" t="e">
        <v>#REF!</v>
      </c>
      <c r="AE49" s="1"/>
      <c r="AF49" t="e">
        <v>#N/A</v>
      </c>
    </row>
    <row r="50" spans="1:32" x14ac:dyDescent="0.25">
      <c r="A50" s="2">
        <v>68</v>
      </c>
      <c r="B50" s="13" t="s">
        <v>525</v>
      </c>
      <c r="C50" s="1" t="s">
        <v>85</v>
      </c>
      <c r="D50" s="1" t="s">
        <v>86</v>
      </c>
      <c r="E50" s="2">
        <v>68</v>
      </c>
      <c r="F50" t="e">
        <v>#N/A</v>
      </c>
      <c r="G50" s="19" t="e">
        <v>#N/A</v>
      </c>
      <c r="H50" s="2" t="e">
        <v>#N/A</v>
      </c>
      <c r="I50" s="2">
        <v>68</v>
      </c>
      <c r="J50" s="7" t="s">
        <v>599</v>
      </c>
      <c r="K50" s="2" t="e">
        <v>#N/A</v>
      </c>
      <c r="L50" s="2" t="e">
        <v>#N/A</v>
      </c>
      <c r="M50" s="7" t="s">
        <v>599</v>
      </c>
      <c r="N50" s="67" t="e">
        <v>#N/A</v>
      </c>
      <c r="O50" s="67" t="e">
        <v>#N/A</v>
      </c>
      <c r="P50" s="67" t="e">
        <v>#N/A</v>
      </c>
      <c r="Q50" s="67" t="e">
        <v>#N/A</v>
      </c>
      <c r="R50" s="67" t="e">
        <v>#N/A</v>
      </c>
      <c r="S50" s="67" t="e">
        <v>#N/A</v>
      </c>
      <c r="T50" s="67" t="e">
        <v>#N/A</v>
      </c>
      <c r="U50" s="67" t="e">
        <v>#N/A</v>
      </c>
      <c r="V50" s="67" t="e">
        <v>#N/A</v>
      </c>
      <c r="W50" s="67" t="e">
        <v>#N/A</v>
      </c>
      <c r="X50" s="67" t="e">
        <v>#N/A</v>
      </c>
      <c r="Y50" s="67" t="e">
        <v>#N/A</v>
      </c>
      <c r="Z50" s="45"/>
      <c r="AA50" s="45" t="s">
        <v>85</v>
      </c>
      <c r="AB50" s="43"/>
      <c r="AC50" s="1" t="e">
        <v>#REF!</v>
      </c>
      <c r="AD50" s="1" t="e">
        <v>#REF!</v>
      </c>
      <c r="AE50" s="1"/>
      <c r="AF50" t="e">
        <v>#N/A</v>
      </c>
    </row>
    <row r="51" spans="1:32" x14ac:dyDescent="0.25">
      <c r="A51" s="2">
        <v>70</v>
      </c>
      <c r="B51" s="13" t="s">
        <v>525</v>
      </c>
      <c r="C51" s="1" t="s">
        <v>87</v>
      </c>
      <c r="D51" s="1" t="s">
        <v>88</v>
      </c>
      <c r="E51" s="2">
        <v>70</v>
      </c>
      <c r="F51" t="e">
        <v>#N/A</v>
      </c>
      <c r="G51" s="19" t="e">
        <v>#N/A</v>
      </c>
      <c r="H51" s="2" t="e">
        <v>#N/A</v>
      </c>
      <c r="I51" s="2">
        <v>70</v>
      </c>
      <c r="J51" s="7" t="s">
        <v>600</v>
      </c>
      <c r="K51" s="2" t="e">
        <v>#N/A</v>
      </c>
      <c r="L51" s="2" t="e">
        <v>#N/A</v>
      </c>
      <c r="M51" s="7" t="s">
        <v>600</v>
      </c>
      <c r="N51" s="67" t="e">
        <v>#N/A</v>
      </c>
      <c r="O51" s="67" t="e">
        <v>#N/A</v>
      </c>
      <c r="P51" s="67" t="e">
        <v>#N/A</v>
      </c>
      <c r="Q51" s="67" t="e">
        <v>#N/A</v>
      </c>
      <c r="R51" s="67" t="e">
        <v>#N/A</v>
      </c>
      <c r="S51" s="67" t="e">
        <v>#N/A</v>
      </c>
      <c r="T51" s="67" t="e">
        <v>#N/A</v>
      </c>
      <c r="U51" s="67" t="e">
        <v>#N/A</v>
      </c>
      <c r="V51" s="67" t="e">
        <v>#N/A</v>
      </c>
      <c r="W51" s="67" t="e">
        <v>#N/A</v>
      </c>
      <c r="X51" s="67" t="e">
        <v>#N/A</v>
      </c>
      <c r="Y51" s="67" t="e">
        <v>#N/A</v>
      </c>
      <c r="Z51" s="45"/>
      <c r="AA51" s="45" t="s">
        <v>87</v>
      </c>
      <c r="AB51" s="43"/>
      <c r="AC51" s="1" t="e">
        <v>#REF!</v>
      </c>
      <c r="AD51" s="1" t="e">
        <v>#REF!</v>
      </c>
      <c r="AE51" s="1"/>
      <c r="AF51" t="e">
        <v>#N/A</v>
      </c>
    </row>
    <row r="52" spans="1:32" x14ac:dyDescent="0.25">
      <c r="A52" s="2">
        <v>72</v>
      </c>
      <c r="B52" s="13" t="s">
        <v>525</v>
      </c>
      <c r="C52" s="1" t="s">
        <v>89</v>
      </c>
      <c r="D52" s="1" t="s">
        <v>90</v>
      </c>
      <c r="E52" s="2">
        <v>72</v>
      </c>
      <c r="F52" t="e">
        <v>#N/A</v>
      </c>
      <c r="G52" s="19" t="e">
        <v>#N/A</v>
      </c>
      <c r="H52" s="2" t="e">
        <v>#N/A</v>
      </c>
      <c r="I52" s="2">
        <v>72</v>
      </c>
      <c r="J52" s="7" t="s">
        <v>601</v>
      </c>
      <c r="K52" s="2" t="e">
        <v>#N/A</v>
      </c>
      <c r="L52" s="2" t="e">
        <v>#N/A</v>
      </c>
      <c r="M52" s="7" t="s">
        <v>601</v>
      </c>
      <c r="N52" s="67" t="e">
        <v>#N/A</v>
      </c>
      <c r="O52" s="67" t="e">
        <v>#N/A</v>
      </c>
      <c r="P52" s="67" t="e">
        <v>#N/A</v>
      </c>
      <c r="Q52" s="67" t="e">
        <v>#N/A</v>
      </c>
      <c r="R52" s="67" t="e">
        <v>#N/A</v>
      </c>
      <c r="S52" s="67" t="e">
        <v>#N/A</v>
      </c>
      <c r="T52" s="67" t="e">
        <v>#N/A</v>
      </c>
      <c r="U52" s="67" t="e">
        <v>#N/A</v>
      </c>
      <c r="V52" s="67" t="e">
        <v>#N/A</v>
      </c>
      <c r="W52" s="67" t="e">
        <v>#N/A</v>
      </c>
      <c r="X52" s="67" t="e">
        <v>#N/A</v>
      </c>
      <c r="Y52" s="67" t="e">
        <v>#N/A</v>
      </c>
      <c r="Z52" s="45"/>
      <c r="AA52" s="45" t="s">
        <v>89</v>
      </c>
      <c r="AB52" s="43"/>
      <c r="AC52" s="1" t="e">
        <v>#REF!</v>
      </c>
      <c r="AD52" s="1" t="e">
        <v>#REF!</v>
      </c>
      <c r="AE52" s="1"/>
      <c r="AF52" t="e">
        <v>#N/A</v>
      </c>
    </row>
    <row r="53" spans="1:32" x14ac:dyDescent="0.25">
      <c r="A53" s="2">
        <v>74</v>
      </c>
      <c r="B53" s="13" t="s">
        <v>525</v>
      </c>
      <c r="C53" s="1" t="s">
        <v>91</v>
      </c>
      <c r="D53" s="1" t="s">
        <v>92</v>
      </c>
      <c r="E53" s="2">
        <v>74</v>
      </c>
      <c r="F53" t="e">
        <v>#N/A</v>
      </c>
      <c r="G53" s="19" t="e">
        <v>#N/A</v>
      </c>
      <c r="H53" s="2" t="e">
        <v>#N/A</v>
      </c>
      <c r="I53" s="2">
        <v>74</v>
      </c>
      <c r="J53" s="7" t="s">
        <v>602</v>
      </c>
      <c r="K53" s="2" t="e">
        <v>#N/A</v>
      </c>
      <c r="L53" s="2" t="e">
        <v>#N/A</v>
      </c>
      <c r="M53" s="7" t="s">
        <v>602</v>
      </c>
      <c r="N53" s="67" t="e">
        <v>#N/A</v>
      </c>
      <c r="O53" s="67" t="e">
        <v>#N/A</v>
      </c>
      <c r="P53" s="67" t="e">
        <v>#N/A</v>
      </c>
      <c r="Q53" s="67" t="e">
        <v>#N/A</v>
      </c>
      <c r="R53" s="67" t="e">
        <v>#N/A</v>
      </c>
      <c r="S53" s="67" t="e">
        <v>#N/A</v>
      </c>
      <c r="T53" s="67" t="e">
        <v>#N/A</v>
      </c>
      <c r="U53" s="67" t="e">
        <v>#N/A</v>
      </c>
      <c r="V53" s="67" t="e">
        <v>#N/A</v>
      </c>
      <c r="W53" s="67" t="e">
        <v>#N/A</v>
      </c>
      <c r="X53" s="67" t="e">
        <v>#N/A</v>
      </c>
      <c r="Y53" s="67" t="e">
        <v>#N/A</v>
      </c>
      <c r="Z53" s="45"/>
      <c r="AA53" s="45" t="s">
        <v>91</v>
      </c>
      <c r="AB53" s="43"/>
      <c r="AC53" s="1" t="e">
        <v>#REF!</v>
      </c>
      <c r="AD53" s="1" t="e">
        <v>#REF!</v>
      </c>
      <c r="AE53" s="1"/>
      <c r="AF53" t="e">
        <v>#N/A</v>
      </c>
    </row>
    <row r="54" spans="1:32" x14ac:dyDescent="0.25">
      <c r="A54" s="2">
        <v>75</v>
      </c>
      <c r="B54" s="13" t="s">
        <v>525</v>
      </c>
      <c r="C54" s="1" t="s">
        <v>93</v>
      </c>
      <c r="D54" s="1" t="s">
        <v>94</v>
      </c>
      <c r="E54" s="2">
        <v>75</v>
      </c>
      <c r="F54" t="s">
        <v>837</v>
      </c>
      <c r="G54" s="19" t="s">
        <v>822</v>
      </c>
      <c r="H54" s="2" t="s">
        <v>822</v>
      </c>
      <c r="I54" s="2">
        <v>75</v>
      </c>
      <c r="J54" s="7" t="s">
        <v>603</v>
      </c>
      <c r="K54" s="2" t="s">
        <v>839</v>
      </c>
      <c r="L54" s="2" t="s">
        <v>846</v>
      </c>
      <c r="M54" s="7" t="s">
        <v>603</v>
      </c>
      <c r="N54" s="67">
        <v>1</v>
      </c>
      <c r="O54" s="67">
        <v>1</v>
      </c>
      <c r="P54" s="67">
        <v>1</v>
      </c>
      <c r="Q54" s="67">
        <v>1</v>
      </c>
      <c r="R54" s="67">
        <v>1</v>
      </c>
      <c r="S54" s="67">
        <v>1</v>
      </c>
      <c r="T54" s="67">
        <v>1</v>
      </c>
      <c r="U54" s="67" t="s">
        <v>847</v>
      </c>
      <c r="V54" s="67" t="s">
        <v>847</v>
      </c>
      <c r="W54" s="67" t="s">
        <v>847</v>
      </c>
      <c r="X54" s="67" t="s">
        <v>847</v>
      </c>
      <c r="Y54" s="67" t="s">
        <v>847</v>
      </c>
      <c r="Z54" s="45"/>
      <c r="AA54" s="45" t="s">
        <v>93</v>
      </c>
      <c r="AB54" s="43"/>
      <c r="AC54" s="1" t="e">
        <v>#REF!</v>
      </c>
      <c r="AD54" s="1" t="e">
        <v>#REF!</v>
      </c>
      <c r="AE54" s="1"/>
      <c r="AF54" t="s">
        <v>560</v>
      </c>
    </row>
    <row r="55" spans="1:32" x14ac:dyDescent="0.25">
      <c r="A55" s="2">
        <v>80</v>
      </c>
      <c r="B55" s="13" t="s">
        <v>525</v>
      </c>
      <c r="C55" s="1" t="s">
        <v>95</v>
      </c>
      <c r="D55" s="1" t="s">
        <v>96</v>
      </c>
      <c r="E55" s="2">
        <v>80</v>
      </c>
      <c r="F55" t="e">
        <v>#N/A</v>
      </c>
      <c r="G55" s="19" t="e">
        <v>#N/A</v>
      </c>
      <c r="H55" s="2" t="e">
        <v>#N/A</v>
      </c>
      <c r="I55" s="2">
        <v>80</v>
      </c>
      <c r="J55" s="7" t="s">
        <v>604</v>
      </c>
      <c r="K55" s="2" t="e">
        <v>#N/A</v>
      </c>
      <c r="L55" s="2" t="e">
        <v>#N/A</v>
      </c>
      <c r="M55" s="7" t="s">
        <v>604</v>
      </c>
      <c r="N55" s="67" t="e">
        <v>#N/A</v>
      </c>
      <c r="O55" s="67" t="e">
        <v>#N/A</v>
      </c>
      <c r="P55" s="67" t="e">
        <v>#N/A</v>
      </c>
      <c r="Q55" s="67" t="e">
        <v>#N/A</v>
      </c>
      <c r="R55" s="67" t="e">
        <v>#N/A</v>
      </c>
      <c r="S55" s="67" t="e">
        <v>#N/A</v>
      </c>
      <c r="T55" s="67" t="e">
        <v>#N/A</v>
      </c>
      <c r="U55" s="67" t="e">
        <v>#N/A</v>
      </c>
      <c r="V55" s="67" t="e">
        <v>#N/A</v>
      </c>
      <c r="W55" s="67" t="e">
        <v>#N/A</v>
      </c>
      <c r="X55" s="67" t="e">
        <v>#N/A</v>
      </c>
      <c r="Y55" s="67" t="e">
        <v>#N/A</v>
      </c>
      <c r="Z55" s="45"/>
      <c r="AA55" s="45" t="s">
        <v>95</v>
      </c>
      <c r="AB55" s="43"/>
      <c r="AC55" s="1" t="e">
        <v>#REF!</v>
      </c>
      <c r="AD55" s="1" t="e">
        <v>#REF!</v>
      </c>
      <c r="AE55" s="1"/>
      <c r="AF55" t="e">
        <v>#N/A</v>
      </c>
    </row>
    <row r="56" spans="1:32" x14ac:dyDescent="0.25">
      <c r="A56" s="2">
        <v>81</v>
      </c>
      <c r="B56" s="13" t="s">
        <v>525</v>
      </c>
      <c r="C56" s="1" t="s">
        <v>97</v>
      </c>
      <c r="D56" s="1" t="s">
        <v>98</v>
      </c>
      <c r="E56" s="2">
        <v>81</v>
      </c>
      <c r="F56" t="e">
        <v>#N/A</v>
      </c>
      <c r="G56" s="19" t="e">
        <v>#N/A</v>
      </c>
      <c r="H56" s="2" t="e">
        <v>#N/A</v>
      </c>
      <c r="I56" s="2">
        <v>81</v>
      </c>
      <c r="J56" s="7" t="s">
        <v>605</v>
      </c>
      <c r="K56" s="2" t="e">
        <v>#N/A</v>
      </c>
      <c r="L56" s="2" t="e">
        <v>#N/A</v>
      </c>
      <c r="M56" s="7" t="s">
        <v>605</v>
      </c>
      <c r="N56" s="67" t="e">
        <v>#N/A</v>
      </c>
      <c r="O56" s="67" t="e">
        <v>#N/A</v>
      </c>
      <c r="P56" s="67" t="e">
        <v>#N/A</v>
      </c>
      <c r="Q56" s="67" t="e">
        <v>#N/A</v>
      </c>
      <c r="R56" s="67" t="e">
        <v>#N/A</v>
      </c>
      <c r="S56" s="67" t="e">
        <v>#N/A</v>
      </c>
      <c r="T56" s="67" t="e">
        <v>#N/A</v>
      </c>
      <c r="U56" s="67" t="e">
        <v>#N/A</v>
      </c>
      <c r="V56" s="67" t="e">
        <v>#N/A</v>
      </c>
      <c r="W56" s="67" t="e">
        <v>#N/A</v>
      </c>
      <c r="X56" s="67" t="e">
        <v>#N/A</v>
      </c>
      <c r="Y56" s="67" t="e">
        <v>#N/A</v>
      </c>
      <c r="Z56" s="45"/>
      <c r="AA56" s="45" t="s">
        <v>97</v>
      </c>
      <c r="AB56" s="43"/>
      <c r="AC56" s="1" t="e">
        <v>#REF!</v>
      </c>
      <c r="AD56" s="1" t="e">
        <v>#REF!</v>
      </c>
      <c r="AE56" s="1"/>
      <c r="AF56" t="e">
        <v>#N/A</v>
      </c>
    </row>
    <row r="57" spans="1:32" x14ac:dyDescent="0.25">
      <c r="A57" s="2">
        <v>82</v>
      </c>
      <c r="B57" s="13" t="s">
        <v>525</v>
      </c>
      <c r="C57" s="1" t="s">
        <v>99</v>
      </c>
      <c r="D57" s="1" t="s">
        <v>100</v>
      </c>
      <c r="E57" s="2">
        <v>82</v>
      </c>
      <c r="F57" t="e">
        <v>#N/A</v>
      </c>
      <c r="G57" s="19" t="e">
        <v>#N/A</v>
      </c>
      <c r="H57" s="2" t="e">
        <v>#N/A</v>
      </c>
      <c r="I57" s="2">
        <v>82</v>
      </c>
      <c r="J57" s="7" t="s">
        <v>606</v>
      </c>
      <c r="K57" s="2" t="e">
        <v>#N/A</v>
      </c>
      <c r="L57" s="2" t="e">
        <v>#N/A</v>
      </c>
      <c r="M57" s="7" t="s">
        <v>606</v>
      </c>
      <c r="N57" s="67" t="e">
        <v>#N/A</v>
      </c>
      <c r="O57" s="67" t="e">
        <v>#N/A</v>
      </c>
      <c r="P57" s="67" t="e">
        <v>#N/A</v>
      </c>
      <c r="Q57" s="67" t="e">
        <v>#N/A</v>
      </c>
      <c r="R57" s="67" t="e">
        <v>#N/A</v>
      </c>
      <c r="S57" s="67" t="e">
        <v>#N/A</v>
      </c>
      <c r="T57" s="67" t="e">
        <v>#N/A</v>
      </c>
      <c r="U57" s="67" t="e">
        <v>#N/A</v>
      </c>
      <c r="V57" s="67" t="e">
        <v>#N/A</v>
      </c>
      <c r="W57" s="67" t="e">
        <v>#N/A</v>
      </c>
      <c r="X57" s="67" t="e">
        <v>#N/A</v>
      </c>
      <c r="Y57" s="67" t="e">
        <v>#N/A</v>
      </c>
      <c r="Z57" s="45"/>
      <c r="AA57" s="45" t="s">
        <v>99</v>
      </c>
      <c r="AB57" s="43"/>
      <c r="AC57" s="1" t="e">
        <v>#REF!</v>
      </c>
      <c r="AD57" s="1" t="e">
        <v>#REF!</v>
      </c>
      <c r="AE57" s="1"/>
      <c r="AF57" t="e">
        <v>#N/A</v>
      </c>
    </row>
    <row r="58" spans="1:32" x14ac:dyDescent="0.25">
      <c r="A58" s="2">
        <v>84</v>
      </c>
      <c r="B58" s="13" t="s">
        <v>525</v>
      </c>
      <c r="C58" s="1" t="s">
        <v>101</v>
      </c>
      <c r="D58" s="1" t="s">
        <v>102</v>
      </c>
      <c r="E58" s="2">
        <v>84</v>
      </c>
      <c r="F58" t="e">
        <v>#N/A</v>
      </c>
      <c r="G58" s="19" t="e">
        <v>#N/A</v>
      </c>
      <c r="H58" s="2" t="e">
        <v>#N/A</v>
      </c>
      <c r="I58" s="2">
        <v>84</v>
      </c>
      <c r="J58" s="7" t="s">
        <v>607</v>
      </c>
      <c r="K58" s="2" t="e">
        <v>#N/A</v>
      </c>
      <c r="L58" s="2" t="e">
        <v>#N/A</v>
      </c>
      <c r="M58" s="7" t="s">
        <v>607</v>
      </c>
      <c r="N58" s="67" t="e">
        <v>#N/A</v>
      </c>
      <c r="O58" s="67" t="e">
        <v>#N/A</v>
      </c>
      <c r="P58" s="67" t="e">
        <v>#N/A</v>
      </c>
      <c r="Q58" s="67" t="e">
        <v>#N/A</v>
      </c>
      <c r="R58" s="67" t="e">
        <v>#N/A</v>
      </c>
      <c r="S58" s="67" t="e">
        <v>#N/A</v>
      </c>
      <c r="T58" s="67" t="e">
        <v>#N/A</v>
      </c>
      <c r="U58" s="67" t="e">
        <v>#N/A</v>
      </c>
      <c r="V58" s="67" t="e">
        <v>#N/A</v>
      </c>
      <c r="W58" s="67" t="e">
        <v>#N/A</v>
      </c>
      <c r="X58" s="67" t="e">
        <v>#N/A</v>
      </c>
      <c r="Y58" s="67" t="e">
        <v>#N/A</v>
      </c>
      <c r="Z58" s="45"/>
      <c r="AA58" s="45" t="s">
        <v>101</v>
      </c>
      <c r="AB58" s="43"/>
      <c r="AC58" s="1" t="e">
        <v>#REF!</v>
      </c>
      <c r="AD58" s="1" t="e">
        <v>#REF!</v>
      </c>
      <c r="AE58" s="1"/>
      <c r="AF58" t="e">
        <v>#N/A</v>
      </c>
    </row>
    <row r="59" spans="1:32" x14ac:dyDescent="0.25">
      <c r="A59" s="2">
        <v>86</v>
      </c>
      <c r="B59" s="13" t="s">
        <v>525</v>
      </c>
      <c r="C59" s="1" t="s">
        <v>103</v>
      </c>
      <c r="D59" s="1" t="s">
        <v>104</v>
      </c>
      <c r="E59" s="2">
        <v>86</v>
      </c>
      <c r="F59" t="e">
        <v>#N/A</v>
      </c>
      <c r="G59" s="19" t="e">
        <v>#N/A</v>
      </c>
      <c r="H59" s="2" t="e">
        <v>#N/A</v>
      </c>
      <c r="I59" s="2">
        <v>86</v>
      </c>
      <c r="J59" s="7" t="s">
        <v>608</v>
      </c>
      <c r="K59" s="2" t="e">
        <v>#N/A</v>
      </c>
      <c r="L59" s="2" t="e">
        <v>#N/A</v>
      </c>
      <c r="M59" s="7" t="s">
        <v>608</v>
      </c>
      <c r="N59" s="67" t="e">
        <v>#N/A</v>
      </c>
      <c r="O59" s="67" t="e">
        <v>#N/A</v>
      </c>
      <c r="P59" s="67" t="e">
        <v>#N/A</v>
      </c>
      <c r="Q59" s="67" t="e">
        <v>#N/A</v>
      </c>
      <c r="R59" s="67" t="e">
        <v>#N/A</v>
      </c>
      <c r="S59" s="67" t="e">
        <v>#N/A</v>
      </c>
      <c r="T59" s="67" t="e">
        <v>#N/A</v>
      </c>
      <c r="U59" s="67" t="e">
        <v>#N/A</v>
      </c>
      <c r="V59" s="67" t="e">
        <v>#N/A</v>
      </c>
      <c r="W59" s="67" t="e">
        <v>#N/A</v>
      </c>
      <c r="X59" s="67" t="e">
        <v>#N/A</v>
      </c>
      <c r="Y59" s="67" t="e">
        <v>#N/A</v>
      </c>
      <c r="Z59" s="45"/>
      <c r="AA59" s="45" t="s">
        <v>103</v>
      </c>
      <c r="AB59" s="43"/>
      <c r="AC59" s="1" t="e">
        <v>#REF!</v>
      </c>
      <c r="AD59" s="1" t="e">
        <v>#REF!</v>
      </c>
      <c r="AE59" s="1"/>
      <c r="AF59" t="e">
        <v>#N/A</v>
      </c>
    </row>
    <row r="60" spans="1:32" x14ac:dyDescent="0.25">
      <c r="A60" s="2">
        <v>88</v>
      </c>
      <c r="B60" s="13" t="s">
        <v>525</v>
      </c>
      <c r="C60" s="1" t="s">
        <v>105</v>
      </c>
      <c r="D60" s="1" t="s">
        <v>106</v>
      </c>
      <c r="E60" s="2">
        <v>88</v>
      </c>
      <c r="F60" t="e">
        <v>#N/A</v>
      </c>
      <c r="G60" s="19" t="e">
        <v>#N/A</v>
      </c>
      <c r="H60" s="2" t="e">
        <v>#N/A</v>
      </c>
      <c r="I60" s="2">
        <v>88</v>
      </c>
      <c r="J60" s="7" t="s">
        <v>609</v>
      </c>
      <c r="K60" s="2" t="e">
        <v>#N/A</v>
      </c>
      <c r="L60" s="2" t="e">
        <v>#N/A</v>
      </c>
      <c r="M60" s="7" t="s">
        <v>609</v>
      </c>
      <c r="N60" s="67" t="e">
        <v>#N/A</v>
      </c>
      <c r="O60" s="67" t="e">
        <v>#N/A</v>
      </c>
      <c r="P60" s="67" t="e">
        <v>#N/A</v>
      </c>
      <c r="Q60" s="67" t="e">
        <v>#N/A</v>
      </c>
      <c r="R60" s="67" t="e">
        <v>#N/A</v>
      </c>
      <c r="S60" s="67" t="e">
        <v>#N/A</v>
      </c>
      <c r="T60" s="67" t="e">
        <v>#N/A</v>
      </c>
      <c r="U60" s="67" t="e">
        <v>#N/A</v>
      </c>
      <c r="V60" s="67" t="e">
        <v>#N/A</v>
      </c>
      <c r="W60" s="67" t="e">
        <v>#N/A</v>
      </c>
      <c r="X60" s="67" t="e">
        <v>#N/A</v>
      </c>
      <c r="Y60" s="67" t="e">
        <v>#N/A</v>
      </c>
      <c r="Z60" s="45"/>
      <c r="AA60" s="45" t="s">
        <v>105</v>
      </c>
      <c r="AB60" s="43"/>
      <c r="AC60" s="1" t="e">
        <v>#REF!</v>
      </c>
      <c r="AD60" s="1" t="e">
        <v>#REF!</v>
      </c>
      <c r="AE60" s="1"/>
      <c r="AF60" t="e">
        <v>#N/A</v>
      </c>
    </row>
    <row r="61" spans="1:32" x14ac:dyDescent="0.25">
      <c r="A61" s="2">
        <v>93</v>
      </c>
      <c r="B61" s="13" t="s">
        <v>525</v>
      </c>
      <c r="C61" s="1" t="s">
        <v>107</v>
      </c>
      <c r="D61" s="1" t="s">
        <v>108</v>
      </c>
      <c r="E61" s="2">
        <v>93</v>
      </c>
      <c r="F61" t="e">
        <v>#N/A</v>
      </c>
      <c r="G61" s="19" t="e">
        <v>#N/A</v>
      </c>
      <c r="H61" s="2" t="e">
        <v>#N/A</v>
      </c>
      <c r="I61" s="2">
        <v>93</v>
      </c>
      <c r="J61" s="7" t="s">
        <v>610</v>
      </c>
      <c r="K61" s="2" t="e">
        <v>#N/A</v>
      </c>
      <c r="L61" s="2" t="e">
        <v>#N/A</v>
      </c>
      <c r="M61" s="7" t="s">
        <v>610</v>
      </c>
      <c r="N61" s="67" t="e">
        <v>#N/A</v>
      </c>
      <c r="O61" s="67" t="e">
        <v>#N/A</v>
      </c>
      <c r="P61" s="67" t="e">
        <v>#N/A</v>
      </c>
      <c r="Q61" s="67" t="e">
        <v>#N/A</v>
      </c>
      <c r="R61" s="67" t="e">
        <v>#N/A</v>
      </c>
      <c r="S61" s="67" t="e">
        <v>#N/A</v>
      </c>
      <c r="T61" s="67" t="e">
        <v>#N/A</v>
      </c>
      <c r="U61" s="67" t="e">
        <v>#N/A</v>
      </c>
      <c r="V61" s="67" t="e">
        <v>#N/A</v>
      </c>
      <c r="W61" s="67" t="e">
        <v>#N/A</v>
      </c>
      <c r="X61" s="67" t="e">
        <v>#N/A</v>
      </c>
      <c r="Y61" s="67" t="e">
        <v>#N/A</v>
      </c>
      <c r="Z61" s="45"/>
      <c r="AA61" s="45" t="s">
        <v>107</v>
      </c>
      <c r="AB61" s="43"/>
      <c r="AC61" s="1" t="e">
        <v>#REF!</v>
      </c>
      <c r="AD61" s="1" t="e">
        <v>#REF!</v>
      </c>
      <c r="AE61" s="1"/>
      <c r="AF61" t="e">
        <v>#N/A</v>
      </c>
    </row>
    <row r="62" spans="1:32" x14ac:dyDescent="0.25">
      <c r="A62" s="2">
        <v>96</v>
      </c>
      <c r="B62" s="13" t="s">
        <v>525</v>
      </c>
      <c r="C62" s="1" t="s">
        <v>109</v>
      </c>
      <c r="D62" s="1" t="s">
        <v>110</v>
      </c>
      <c r="E62" s="2">
        <v>96</v>
      </c>
      <c r="F62" t="e">
        <v>#N/A</v>
      </c>
      <c r="G62" s="19" t="e">
        <v>#N/A</v>
      </c>
      <c r="H62" s="2" t="e">
        <v>#N/A</v>
      </c>
      <c r="I62" s="2">
        <v>96</v>
      </c>
      <c r="J62" s="7" t="s">
        <v>611</v>
      </c>
      <c r="K62" s="2" t="e">
        <v>#N/A</v>
      </c>
      <c r="L62" s="2" t="e">
        <v>#N/A</v>
      </c>
      <c r="M62" s="7" t="s">
        <v>611</v>
      </c>
      <c r="N62" s="67" t="e">
        <v>#N/A</v>
      </c>
      <c r="O62" s="67" t="e">
        <v>#N/A</v>
      </c>
      <c r="P62" s="67" t="e">
        <v>#N/A</v>
      </c>
      <c r="Q62" s="67" t="e">
        <v>#N/A</v>
      </c>
      <c r="R62" s="67" t="e">
        <v>#N/A</v>
      </c>
      <c r="S62" s="67" t="e">
        <v>#N/A</v>
      </c>
      <c r="T62" s="67" t="e">
        <v>#N/A</v>
      </c>
      <c r="U62" s="67" t="e">
        <v>#N/A</v>
      </c>
      <c r="V62" s="67" t="e">
        <v>#N/A</v>
      </c>
      <c r="W62" s="67" t="e">
        <v>#N/A</v>
      </c>
      <c r="X62" s="67" t="e">
        <v>#N/A</v>
      </c>
      <c r="Y62" s="67" t="e">
        <v>#N/A</v>
      </c>
      <c r="Z62" s="45"/>
      <c r="AA62" s="45" t="s">
        <v>109</v>
      </c>
      <c r="AB62" s="43"/>
      <c r="AC62" s="1" t="e">
        <v>#REF!</v>
      </c>
      <c r="AD62" s="1" t="e">
        <v>#REF!</v>
      </c>
      <c r="AE62" s="1"/>
      <c r="AF62" t="e">
        <v>#N/A</v>
      </c>
    </row>
    <row r="63" spans="1:32" x14ac:dyDescent="0.25">
      <c r="A63" s="2">
        <v>97</v>
      </c>
      <c r="B63" s="13" t="s">
        <v>525</v>
      </c>
      <c r="C63" s="1" t="s">
        <v>111</v>
      </c>
      <c r="D63" s="1" t="s">
        <v>112</v>
      </c>
      <c r="E63" s="2">
        <v>97</v>
      </c>
      <c r="F63" t="e">
        <v>#N/A</v>
      </c>
      <c r="G63" s="19" t="e">
        <v>#N/A</v>
      </c>
      <c r="H63" s="2" t="e">
        <v>#N/A</v>
      </c>
      <c r="I63" s="2">
        <v>97</v>
      </c>
      <c r="J63" s="7" t="s">
        <v>612</v>
      </c>
      <c r="K63" s="2">
        <v>0</v>
      </c>
      <c r="L63" s="2" t="e">
        <v>#N/A</v>
      </c>
      <c r="M63" s="7" t="s">
        <v>612</v>
      </c>
      <c r="N63" s="67" t="e">
        <v>#N/A</v>
      </c>
      <c r="O63" s="67" t="e">
        <v>#N/A</v>
      </c>
      <c r="P63" s="67" t="e">
        <v>#N/A</v>
      </c>
      <c r="Q63" s="67" t="e">
        <v>#N/A</v>
      </c>
      <c r="R63" s="67" t="e">
        <v>#N/A</v>
      </c>
      <c r="S63" s="67" t="e">
        <v>#N/A</v>
      </c>
      <c r="T63" s="67" t="e">
        <v>#N/A</v>
      </c>
      <c r="U63" s="67" t="e">
        <v>#N/A</v>
      </c>
      <c r="V63" s="67" t="e">
        <v>#N/A</v>
      </c>
      <c r="W63" s="67" t="e">
        <v>#N/A</v>
      </c>
      <c r="X63" s="67" t="e">
        <v>#N/A</v>
      </c>
      <c r="Y63" s="67" t="e">
        <v>#N/A</v>
      </c>
      <c r="Z63" s="45"/>
      <c r="AA63" s="45" t="s">
        <v>111</v>
      </c>
      <c r="AB63" s="43"/>
      <c r="AC63" s="1" t="e">
        <v>#REF!</v>
      </c>
      <c r="AD63" s="1" t="e">
        <v>#REF!</v>
      </c>
      <c r="AE63" s="1"/>
      <c r="AF63" t="e">
        <v>#N/A</v>
      </c>
    </row>
    <row r="64" spans="1:32" x14ac:dyDescent="0.25">
      <c r="A64" s="2">
        <v>98</v>
      </c>
      <c r="B64" s="13" t="s">
        <v>525</v>
      </c>
      <c r="C64" s="1" t="s">
        <v>113</v>
      </c>
      <c r="D64" s="1" t="s">
        <v>114</v>
      </c>
      <c r="E64" s="2">
        <v>98</v>
      </c>
      <c r="F64" t="e">
        <v>#N/A</v>
      </c>
      <c r="G64" s="19" t="e">
        <v>#N/A</v>
      </c>
      <c r="H64" s="2" t="e">
        <v>#N/A</v>
      </c>
      <c r="I64" s="2">
        <v>98</v>
      </c>
      <c r="J64" s="7" t="s">
        <v>613</v>
      </c>
      <c r="K64" s="2" t="e">
        <v>#N/A</v>
      </c>
      <c r="L64" s="2" t="e">
        <v>#N/A</v>
      </c>
      <c r="M64" s="7" t="s">
        <v>613</v>
      </c>
      <c r="N64" s="67" t="e">
        <v>#N/A</v>
      </c>
      <c r="O64" s="67" t="e">
        <v>#N/A</v>
      </c>
      <c r="P64" s="67" t="e">
        <v>#N/A</v>
      </c>
      <c r="Q64" s="67" t="e">
        <v>#N/A</v>
      </c>
      <c r="R64" s="67" t="e">
        <v>#N/A</v>
      </c>
      <c r="S64" s="67" t="e">
        <v>#N/A</v>
      </c>
      <c r="T64" s="67" t="e">
        <v>#N/A</v>
      </c>
      <c r="U64" s="67" t="e">
        <v>#N/A</v>
      </c>
      <c r="V64" s="67" t="e">
        <v>#N/A</v>
      </c>
      <c r="W64" s="67" t="e">
        <v>#N/A</v>
      </c>
      <c r="X64" s="67" t="e">
        <v>#N/A</v>
      </c>
      <c r="Y64" s="67" t="e">
        <v>#N/A</v>
      </c>
      <c r="Z64" s="45"/>
      <c r="AA64" s="45" t="s">
        <v>113</v>
      </c>
      <c r="AB64" s="43"/>
      <c r="AC64" s="1" t="e">
        <v>#REF!</v>
      </c>
      <c r="AD64" s="1" t="e">
        <v>#REF!</v>
      </c>
      <c r="AE64" s="1"/>
      <c r="AF64" t="e">
        <v>#N/A</v>
      </c>
    </row>
    <row r="65" spans="1:32" x14ac:dyDescent="0.25">
      <c r="A65" s="2">
        <v>99</v>
      </c>
      <c r="B65" s="13" t="s">
        <v>525</v>
      </c>
      <c r="C65" s="1" t="s">
        <v>115</v>
      </c>
      <c r="D65" s="1" t="s">
        <v>116</v>
      </c>
      <c r="E65" s="2">
        <v>99</v>
      </c>
      <c r="F65" t="e">
        <v>#N/A</v>
      </c>
      <c r="G65" s="19" t="e">
        <v>#N/A</v>
      </c>
      <c r="H65" s="2" t="e">
        <v>#N/A</v>
      </c>
      <c r="I65" s="2">
        <v>99</v>
      </c>
      <c r="J65" s="7" t="s">
        <v>614</v>
      </c>
      <c r="K65" s="2" t="e">
        <v>#N/A</v>
      </c>
      <c r="L65" s="2" t="e">
        <v>#N/A</v>
      </c>
      <c r="M65" s="7" t="s">
        <v>614</v>
      </c>
      <c r="N65" s="67" t="e">
        <v>#N/A</v>
      </c>
      <c r="O65" s="67" t="e">
        <v>#N/A</v>
      </c>
      <c r="P65" s="67" t="e">
        <v>#N/A</v>
      </c>
      <c r="Q65" s="67" t="e">
        <v>#N/A</v>
      </c>
      <c r="R65" s="67" t="e">
        <v>#N/A</v>
      </c>
      <c r="S65" s="67" t="e">
        <v>#N/A</v>
      </c>
      <c r="T65" s="67" t="e">
        <v>#N/A</v>
      </c>
      <c r="U65" s="67" t="e">
        <v>#N/A</v>
      </c>
      <c r="V65" s="67" t="e">
        <v>#N/A</v>
      </c>
      <c r="W65" s="67" t="e">
        <v>#N/A</v>
      </c>
      <c r="X65" s="67" t="e">
        <v>#N/A</v>
      </c>
      <c r="Y65" s="67" t="e">
        <v>#N/A</v>
      </c>
      <c r="Z65" s="45"/>
      <c r="AA65" s="45" t="s">
        <v>115</v>
      </c>
      <c r="AB65" s="43"/>
      <c r="AC65" s="1" t="e">
        <v>#REF!</v>
      </c>
      <c r="AD65" s="1" t="e">
        <v>#REF!</v>
      </c>
      <c r="AE65" s="1"/>
      <c r="AF65" t="e">
        <v>#N/A</v>
      </c>
    </row>
    <row r="66" spans="1:32" x14ac:dyDescent="0.25">
      <c r="A66" s="2">
        <v>101</v>
      </c>
      <c r="B66" s="13" t="s">
        <v>525</v>
      </c>
      <c r="C66" s="1" t="s">
        <v>117</v>
      </c>
      <c r="D66" s="1" t="s">
        <v>118</v>
      </c>
      <c r="E66" s="2">
        <v>101</v>
      </c>
      <c r="F66" t="s">
        <v>837</v>
      </c>
      <c r="G66" s="19" t="s">
        <v>822</v>
      </c>
      <c r="H66" s="2" t="s">
        <v>822</v>
      </c>
      <c r="I66" s="2">
        <v>101</v>
      </c>
      <c r="J66" s="7" t="s">
        <v>615</v>
      </c>
      <c r="K66" s="2" t="s">
        <v>839</v>
      </c>
      <c r="L66" s="2" t="s">
        <v>846</v>
      </c>
      <c r="M66" s="7" t="s">
        <v>615</v>
      </c>
      <c r="N66" s="67">
        <v>1</v>
      </c>
      <c r="O66" s="67">
        <v>1</v>
      </c>
      <c r="P66" s="67">
        <v>1</v>
      </c>
      <c r="Q66" s="67">
        <v>1</v>
      </c>
      <c r="R66" s="67">
        <v>1</v>
      </c>
      <c r="S66" s="67">
        <v>1</v>
      </c>
      <c r="T66" s="67">
        <v>1</v>
      </c>
      <c r="U66" s="67">
        <v>1</v>
      </c>
      <c r="V66" s="67">
        <v>1</v>
      </c>
      <c r="W66" s="67">
        <v>1</v>
      </c>
      <c r="X66" s="67" t="s">
        <v>847</v>
      </c>
      <c r="Y66" s="67" t="s">
        <v>847</v>
      </c>
      <c r="Z66" s="45"/>
      <c r="AA66" s="65" t="s">
        <v>117</v>
      </c>
      <c r="AB66" s="43"/>
      <c r="AC66" s="1" t="e">
        <v>#REF!</v>
      </c>
      <c r="AD66" s="1" t="e">
        <v>#REF!</v>
      </c>
      <c r="AE66" s="1"/>
      <c r="AF66" t="s">
        <v>560</v>
      </c>
    </row>
    <row r="67" spans="1:32" x14ac:dyDescent="0.25">
      <c r="A67" s="2">
        <v>102</v>
      </c>
      <c r="B67" s="13" t="s">
        <v>525</v>
      </c>
      <c r="C67" s="1" t="s">
        <v>119</v>
      </c>
      <c r="D67" s="1" t="s">
        <v>120</v>
      </c>
      <c r="E67" s="2">
        <v>102</v>
      </c>
      <c r="F67" t="e">
        <v>#N/A</v>
      </c>
      <c r="G67" s="19" t="e">
        <v>#N/A</v>
      </c>
      <c r="H67" s="2" t="e">
        <v>#N/A</v>
      </c>
      <c r="I67" s="2">
        <v>102</v>
      </c>
      <c r="J67" s="7" t="s">
        <v>616</v>
      </c>
      <c r="K67" s="2" t="e">
        <v>#N/A</v>
      </c>
      <c r="L67" s="2" t="e">
        <v>#N/A</v>
      </c>
      <c r="M67" s="7" t="s">
        <v>616</v>
      </c>
      <c r="N67" s="67" t="e">
        <v>#N/A</v>
      </c>
      <c r="O67" s="67" t="e">
        <v>#N/A</v>
      </c>
      <c r="P67" s="67" t="e">
        <v>#N/A</v>
      </c>
      <c r="Q67" s="67" t="e">
        <v>#N/A</v>
      </c>
      <c r="R67" s="67" t="e">
        <v>#N/A</v>
      </c>
      <c r="S67" s="67" t="e">
        <v>#N/A</v>
      </c>
      <c r="T67" s="67" t="e">
        <v>#N/A</v>
      </c>
      <c r="U67" s="67" t="e">
        <v>#N/A</v>
      </c>
      <c r="V67" s="67" t="e">
        <v>#N/A</v>
      </c>
      <c r="W67" s="67" t="e">
        <v>#N/A</v>
      </c>
      <c r="X67" s="67" t="e">
        <v>#N/A</v>
      </c>
      <c r="Y67" s="67" t="e">
        <v>#N/A</v>
      </c>
      <c r="Z67" s="45"/>
      <c r="AA67" s="65" t="s">
        <v>119</v>
      </c>
      <c r="AB67" s="43"/>
      <c r="AC67" s="1" t="e">
        <v>#REF!</v>
      </c>
      <c r="AD67" s="1" t="e">
        <v>#REF!</v>
      </c>
      <c r="AE67" s="1"/>
      <c r="AF67" t="e">
        <v>#N/A</v>
      </c>
    </row>
    <row r="68" spans="1:32" x14ac:dyDescent="0.25">
      <c r="A68" s="2">
        <v>106</v>
      </c>
      <c r="B68" s="13" t="s">
        <v>525</v>
      </c>
      <c r="C68" s="1" t="s">
        <v>121</v>
      </c>
      <c r="D68" s="1" t="s">
        <v>122</v>
      </c>
      <c r="E68" s="2">
        <v>106</v>
      </c>
      <c r="F68" t="e">
        <v>#N/A</v>
      </c>
      <c r="G68" s="19" t="e">
        <v>#N/A</v>
      </c>
      <c r="H68" s="2" t="e">
        <v>#N/A</v>
      </c>
      <c r="I68" s="64">
        <v>106</v>
      </c>
      <c r="J68" s="7" t="s">
        <v>617</v>
      </c>
      <c r="K68" s="2" t="s">
        <v>839</v>
      </c>
      <c r="L68" s="2">
        <v>0</v>
      </c>
      <c r="M68" s="7" t="s">
        <v>617</v>
      </c>
      <c r="N68" s="67" t="e">
        <v>#N/A</v>
      </c>
      <c r="O68" s="67" t="e">
        <v>#N/A</v>
      </c>
      <c r="P68" s="67" t="e">
        <v>#N/A</v>
      </c>
      <c r="Q68" s="67" t="e">
        <v>#N/A</v>
      </c>
      <c r="R68" s="67" t="e">
        <v>#N/A</v>
      </c>
      <c r="S68" s="67" t="e">
        <v>#N/A</v>
      </c>
      <c r="T68" s="67" t="e">
        <v>#N/A</v>
      </c>
      <c r="U68" s="67" t="e">
        <v>#N/A</v>
      </c>
      <c r="V68" s="67" t="e">
        <v>#N/A</v>
      </c>
      <c r="W68" s="67" t="e">
        <v>#N/A</v>
      </c>
      <c r="X68" s="67" t="e">
        <v>#N/A</v>
      </c>
      <c r="Y68" s="67" t="e">
        <v>#N/A</v>
      </c>
      <c r="Z68" s="45"/>
      <c r="AA68" s="65" t="s">
        <v>121</v>
      </c>
      <c r="AB68" s="43"/>
      <c r="AC68" s="1" t="e">
        <v>#REF!</v>
      </c>
      <c r="AD68" s="1" t="e">
        <v>#REF!</v>
      </c>
      <c r="AE68" s="1"/>
      <c r="AF68" t="e">
        <v>#N/A</v>
      </c>
    </row>
    <row r="69" spans="1:32" x14ac:dyDescent="0.25">
      <c r="A69" s="2">
        <v>109</v>
      </c>
      <c r="B69" s="13" t="s">
        <v>525</v>
      </c>
      <c r="C69" s="1" t="s">
        <v>123</v>
      </c>
      <c r="D69" s="1" t="s">
        <v>124</v>
      </c>
      <c r="E69" s="2">
        <v>109</v>
      </c>
      <c r="F69" t="e">
        <v>#N/A</v>
      </c>
      <c r="G69" s="19" t="e">
        <v>#N/A</v>
      </c>
      <c r="H69" s="2" t="e">
        <v>#N/A</v>
      </c>
      <c r="I69" s="2">
        <v>109</v>
      </c>
      <c r="J69" s="7" t="s">
        <v>618</v>
      </c>
      <c r="K69" s="2" t="e">
        <v>#N/A</v>
      </c>
      <c r="L69" s="2" t="e">
        <v>#N/A</v>
      </c>
      <c r="M69" s="7" t="s">
        <v>618</v>
      </c>
      <c r="N69" s="67" t="e">
        <v>#N/A</v>
      </c>
      <c r="O69" s="67" t="e">
        <v>#N/A</v>
      </c>
      <c r="P69" s="67" t="e">
        <v>#N/A</v>
      </c>
      <c r="Q69" s="67" t="e">
        <v>#N/A</v>
      </c>
      <c r="R69" s="67" t="e">
        <v>#N/A</v>
      </c>
      <c r="S69" s="67" t="e">
        <v>#N/A</v>
      </c>
      <c r="T69" s="67" t="e">
        <v>#N/A</v>
      </c>
      <c r="U69" s="67" t="e">
        <v>#N/A</v>
      </c>
      <c r="V69" s="67" t="e">
        <v>#N/A</v>
      </c>
      <c r="W69" s="67" t="e">
        <v>#N/A</v>
      </c>
      <c r="X69" s="67" t="e">
        <v>#N/A</v>
      </c>
      <c r="Y69" s="67" t="e">
        <v>#N/A</v>
      </c>
      <c r="Z69" s="45"/>
      <c r="AA69" s="65" t="s">
        <v>123</v>
      </c>
      <c r="AB69" s="43"/>
      <c r="AC69" s="1" t="e">
        <v>#REF!</v>
      </c>
      <c r="AD69" s="1" t="e">
        <v>#REF!</v>
      </c>
      <c r="AE69" s="1"/>
      <c r="AF69" t="e">
        <v>#N/A</v>
      </c>
    </row>
    <row r="70" spans="1:32" x14ac:dyDescent="0.25">
      <c r="A70" s="2">
        <v>110</v>
      </c>
      <c r="B70" s="13" t="s">
        <v>525</v>
      </c>
      <c r="C70" s="1" t="s">
        <v>125</v>
      </c>
      <c r="D70" s="1" t="s">
        <v>126</v>
      </c>
      <c r="E70" s="2">
        <v>110</v>
      </c>
      <c r="F70" t="e">
        <v>#N/A</v>
      </c>
      <c r="G70" s="19" t="e">
        <v>#N/A</v>
      </c>
      <c r="H70" s="2" t="e">
        <v>#N/A</v>
      </c>
      <c r="I70" s="2">
        <v>110</v>
      </c>
      <c r="J70" s="7" t="s">
        <v>619</v>
      </c>
      <c r="K70" s="2" t="e">
        <v>#N/A</v>
      </c>
      <c r="L70" s="2" t="e">
        <v>#N/A</v>
      </c>
      <c r="M70" s="7" t="s">
        <v>619</v>
      </c>
      <c r="N70" s="67" t="e">
        <v>#N/A</v>
      </c>
      <c r="O70" s="67" t="e">
        <v>#N/A</v>
      </c>
      <c r="P70" s="67" t="e">
        <v>#N/A</v>
      </c>
      <c r="Q70" s="67" t="e">
        <v>#N/A</v>
      </c>
      <c r="R70" s="67" t="e">
        <v>#N/A</v>
      </c>
      <c r="S70" s="67" t="e">
        <v>#N/A</v>
      </c>
      <c r="T70" s="67" t="e">
        <v>#N/A</v>
      </c>
      <c r="U70" s="67" t="e">
        <v>#N/A</v>
      </c>
      <c r="V70" s="67" t="e">
        <v>#N/A</v>
      </c>
      <c r="W70" s="67" t="e">
        <v>#N/A</v>
      </c>
      <c r="X70" s="67" t="e">
        <v>#N/A</v>
      </c>
      <c r="Y70" s="67" t="e">
        <v>#N/A</v>
      </c>
      <c r="Z70" s="45"/>
      <c r="AA70" s="65" t="s">
        <v>125</v>
      </c>
      <c r="AB70" s="43"/>
      <c r="AC70" s="1" t="e">
        <v>#REF!</v>
      </c>
      <c r="AD70" s="1" t="e">
        <v>#REF!</v>
      </c>
      <c r="AE70" s="1"/>
      <c r="AF70" t="e">
        <v>#N/A</v>
      </c>
    </row>
    <row r="71" spans="1:32" x14ac:dyDescent="0.25">
      <c r="A71" s="2">
        <v>112</v>
      </c>
      <c r="B71" s="13" t="s">
        <v>525</v>
      </c>
      <c r="C71" s="1" t="s">
        <v>127</v>
      </c>
      <c r="D71" s="1" t="s">
        <v>128</v>
      </c>
      <c r="E71" s="2">
        <v>112</v>
      </c>
      <c r="F71">
        <v>0</v>
      </c>
      <c r="G71" s="19" t="s">
        <v>822</v>
      </c>
      <c r="H71" s="2" t="s">
        <v>822</v>
      </c>
      <c r="I71" s="2">
        <v>112</v>
      </c>
      <c r="J71" s="7" t="s">
        <v>620</v>
      </c>
      <c r="K71" s="2" t="s">
        <v>839</v>
      </c>
      <c r="L71" s="2" t="s">
        <v>846</v>
      </c>
      <c r="M71" s="7" t="s">
        <v>620</v>
      </c>
      <c r="N71" s="67">
        <v>1</v>
      </c>
      <c r="O71" s="67">
        <v>1</v>
      </c>
      <c r="P71" s="67">
        <v>1</v>
      </c>
      <c r="Q71" s="67">
        <v>1</v>
      </c>
      <c r="R71" s="67">
        <v>1</v>
      </c>
      <c r="S71" s="67">
        <v>1</v>
      </c>
      <c r="T71" s="67">
        <v>1</v>
      </c>
      <c r="U71" s="67">
        <v>1</v>
      </c>
      <c r="V71" s="67">
        <v>1</v>
      </c>
      <c r="W71" s="67" t="s">
        <v>847</v>
      </c>
      <c r="X71" s="67" t="s">
        <v>847</v>
      </c>
      <c r="Y71" s="67" t="s">
        <v>847</v>
      </c>
      <c r="Z71" s="45"/>
      <c r="AA71" s="65" t="s">
        <v>127</v>
      </c>
      <c r="AB71" s="43"/>
      <c r="AC71" s="1" t="e">
        <v>#REF!</v>
      </c>
      <c r="AD71" s="1" t="e">
        <v>#REF!</v>
      </c>
      <c r="AE71" s="1"/>
      <c r="AF71" t="s">
        <v>560</v>
      </c>
    </row>
    <row r="72" spans="1:32" x14ac:dyDescent="0.25">
      <c r="A72" s="2">
        <v>113</v>
      </c>
      <c r="B72" s="13" t="s">
        <v>525</v>
      </c>
      <c r="C72" s="1" t="s">
        <v>129</v>
      </c>
      <c r="D72" s="1" t="s">
        <v>130</v>
      </c>
      <c r="E72" s="2">
        <v>113</v>
      </c>
      <c r="F72" t="s">
        <v>837</v>
      </c>
      <c r="G72" s="19" t="s">
        <v>822</v>
      </c>
      <c r="H72" s="2" t="s">
        <v>822</v>
      </c>
      <c r="I72" s="2">
        <v>113</v>
      </c>
      <c r="J72" s="7" t="s">
        <v>621</v>
      </c>
      <c r="K72" s="2" t="s">
        <v>839</v>
      </c>
      <c r="L72" s="2" t="s">
        <v>846</v>
      </c>
      <c r="M72" s="7" t="s">
        <v>621</v>
      </c>
      <c r="N72" s="67">
        <v>1</v>
      </c>
      <c r="O72" s="67">
        <v>1</v>
      </c>
      <c r="P72" s="67">
        <v>1</v>
      </c>
      <c r="Q72" s="67">
        <v>1</v>
      </c>
      <c r="R72" s="67">
        <v>1</v>
      </c>
      <c r="S72" s="67">
        <v>1</v>
      </c>
      <c r="T72" s="67">
        <v>1</v>
      </c>
      <c r="U72" s="67" t="s">
        <v>847</v>
      </c>
      <c r="V72" s="67">
        <v>1</v>
      </c>
      <c r="W72" s="67">
        <v>1</v>
      </c>
      <c r="X72" s="67" t="s">
        <v>847</v>
      </c>
      <c r="Y72" s="67" t="s">
        <v>847</v>
      </c>
      <c r="Z72" s="45"/>
      <c r="AA72" s="65" t="s">
        <v>129</v>
      </c>
      <c r="AB72" s="43"/>
      <c r="AC72" s="1" t="e">
        <v>#REF!</v>
      </c>
      <c r="AD72" s="1" t="e">
        <v>#REF!</v>
      </c>
      <c r="AE72" s="1"/>
      <c r="AF72" t="s">
        <v>560</v>
      </c>
    </row>
    <row r="73" spans="1:32" x14ac:dyDescent="0.25">
      <c r="A73" s="2">
        <v>114</v>
      </c>
      <c r="B73" s="13" t="s">
        <v>525</v>
      </c>
      <c r="C73" s="1" t="s">
        <v>131</v>
      </c>
      <c r="D73" s="1" t="s">
        <v>132</v>
      </c>
      <c r="E73" s="2">
        <v>114</v>
      </c>
      <c r="F73" t="s">
        <v>837</v>
      </c>
      <c r="G73" s="19" t="s">
        <v>822</v>
      </c>
      <c r="H73" s="2" t="s">
        <v>822</v>
      </c>
      <c r="I73" s="2">
        <v>114</v>
      </c>
      <c r="J73" s="7" t="s">
        <v>622</v>
      </c>
      <c r="K73" s="2" t="s">
        <v>839</v>
      </c>
      <c r="L73" s="2" t="s">
        <v>846</v>
      </c>
      <c r="M73" s="7" t="s">
        <v>622</v>
      </c>
      <c r="N73" s="67">
        <v>1</v>
      </c>
      <c r="O73" s="67">
        <v>1</v>
      </c>
      <c r="P73" s="67">
        <v>1</v>
      </c>
      <c r="Q73" s="67">
        <v>1</v>
      </c>
      <c r="R73" s="67">
        <v>1</v>
      </c>
      <c r="S73" s="67">
        <v>1</v>
      </c>
      <c r="T73" s="67">
        <v>1</v>
      </c>
      <c r="U73" s="67">
        <v>1</v>
      </c>
      <c r="V73" s="67">
        <v>1</v>
      </c>
      <c r="W73" s="67">
        <v>1</v>
      </c>
      <c r="X73" s="67" t="s">
        <v>847</v>
      </c>
      <c r="Y73" s="67" t="s">
        <v>847</v>
      </c>
      <c r="Z73" s="45"/>
      <c r="AA73" s="65" t="s">
        <v>131</v>
      </c>
      <c r="AB73" s="43"/>
      <c r="AC73" s="1" t="e">
        <v>#REF!</v>
      </c>
      <c r="AD73" s="1" t="e">
        <v>#REF!</v>
      </c>
      <c r="AE73" s="1"/>
      <c r="AF73" t="e">
        <v>#N/A</v>
      </c>
    </row>
    <row r="74" spans="1:32" x14ac:dyDescent="0.25">
      <c r="A74" s="2">
        <v>115</v>
      </c>
      <c r="B74" s="13" t="s">
        <v>525</v>
      </c>
      <c r="C74" s="1" t="s">
        <v>133</v>
      </c>
      <c r="D74" s="1" t="s">
        <v>134</v>
      </c>
      <c r="E74" s="2">
        <v>115</v>
      </c>
      <c r="F74" t="e">
        <v>#N/A</v>
      </c>
      <c r="G74" s="19" t="e">
        <v>#N/A</v>
      </c>
      <c r="H74" s="2" t="e">
        <v>#N/A</v>
      </c>
      <c r="I74" s="2">
        <v>115</v>
      </c>
      <c r="J74" s="7" t="s">
        <v>623</v>
      </c>
      <c r="K74" s="2" t="e">
        <v>#N/A</v>
      </c>
      <c r="L74" s="2" t="e">
        <v>#N/A</v>
      </c>
      <c r="M74" s="7" t="s">
        <v>623</v>
      </c>
      <c r="N74" s="67" t="e">
        <v>#N/A</v>
      </c>
      <c r="O74" s="67" t="e">
        <v>#N/A</v>
      </c>
      <c r="P74" s="67" t="e">
        <v>#N/A</v>
      </c>
      <c r="Q74" s="67" t="e">
        <v>#N/A</v>
      </c>
      <c r="R74" s="67" t="e">
        <v>#N/A</v>
      </c>
      <c r="S74" s="67" t="e">
        <v>#N/A</v>
      </c>
      <c r="T74" s="67" t="e">
        <v>#N/A</v>
      </c>
      <c r="U74" s="67" t="e">
        <v>#N/A</v>
      </c>
      <c r="V74" s="67" t="e">
        <v>#N/A</v>
      </c>
      <c r="W74" s="67" t="e">
        <v>#N/A</v>
      </c>
      <c r="X74" s="67" t="e">
        <v>#N/A</v>
      </c>
      <c r="Y74" s="67" t="e">
        <v>#N/A</v>
      </c>
      <c r="Z74" s="45"/>
      <c r="AA74" s="65" t="s">
        <v>133</v>
      </c>
      <c r="AB74" s="43"/>
      <c r="AC74" s="1" t="e">
        <v>#REF!</v>
      </c>
      <c r="AD74" s="1" t="e">
        <v>#REF!</v>
      </c>
      <c r="AE74" s="1"/>
      <c r="AF74" t="e">
        <v>#N/A</v>
      </c>
    </row>
    <row r="75" spans="1:32" x14ac:dyDescent="0.25">
      <c r="A75" s="2">
        <v>119</v>
      </c>
      <c r="B75" s="13" t="s">
        <v>525</v>
      </c>
      <c r="C75" s="1" t="s">
        <v>135</v>
      </c>
      <c r="D75" s="1" t="s">
        <v>136</v>
      </c>
      <c r="E75" s="2">
        <v>119</v>
      </c>
      <c r="F75" t="e">
        <v>#N/A</v>
      </c>
      <c r="G75" s="19" t="e">
        <v>#N/A</v>
      </c>
      <c r="H75" s="2" t="e">
        <v>#N/A</v>
      </c>
      <c r="I75" s="2">
        <v>119</v>
      </c>
      <c r="J75" s="7" t="s">
        <v>624</v>
      </c>
      <c r="K75" s="2" t="e">
        <v>#N/A</v>
      </c>
      <c r="L75" s="2" t="e">
        <v>#N/A</v>
      </c>
      <c r="M75" s="7" t="s">
        <v>624</v>
      </c>
      <c r="N75" s="67" t="e">
        <v>#N/A</v>
      </c>
      <c r="O75" s="67" t="e">
        <v>#N/A</v>
      </c>
      <c r="P75" s="67" t="e">
        <v>#N/A</v>
      </c>
      <c r="Q75" s="67" t="e">
        <v>#N/A</v>
      </c>
      <c r="R75" s="67" t="e">
        <v>#N/A</v>
      </c>
      <c r="S75" s="67" t="e">
        <v>#N/A</v>
      </c>
      <c r="T75" s="67" t="e">
        <v>#N/A</v>
      </c>
      <c r="U75" s="67" t="e">
        <v>#N/A</v>
      </c>
      <c r="V75" s="67" t="e">
        <v>#N/A</v>
      </c>
      <c r="W75" s="67" t="e">
        <v>#N/A</v>
      </c>
      <c r="X75" s="67" t="e">
        <v>#N/A</v>
      </c>
      <c r="Y75" s="67" t="e">
        <v>#N/A</v>
      </c>
      <c r="Z75" s="45"/>
      <c r="AA75" s="65" t="s">
        <v>135</v>
      </c>
      <c r="AB75" s="43"/>
      <c r="AC75" s="1" t="e">
        <v>#REF!</v>
      </c>
      <c r="AD75" s="1" t="e">
        <v>#REF!</v>
      </c>
      <c r="AE75" s="1"/>
      <c r="AF75" t="e">
        <v>#N/A</v>
      </c>
    </row>
    <row r="76" spans="1:32" x14ac:dyDescent="0.25">
      <c r="A76" s="2">
        <v>157</v>
      </c>
      <c r="B76" s="13" t="s">
        <v>526</v>
      </c>
      <c r="C76" s="1" t="s">
        <v>137</v>
      </c>
      <c r="D76" s="1" t="s">
        <v>138</v>
      </c>
      <c r="E76" s="2">
        <v>157</v>
      </c>
      <c r="F76" t="e">
        <v>#N/A</v>
      </c>
      <c r="G76" s="19" t="e">
        <v>#N/A</v>
      </c>
      <c r="H76" s="2" t="e">
        <v>#N/A</v>
      </c>
      <c r="I76" s="2">
        <v>157</v>
      </c>
      <c r="J76" s="7" t="s">
        <v>625</v>
      </c>
      <c r="K76" s="2" t="e">
        <v>#N/A</v>
      </c>
      <c r="L76" s="2" t="e">
        <v>#N/A</v>
      </c>
      <c r="M76" s="7" t="s">
        <v>625</v>
      </c>
      <c r="N76" s="67" t="e">
        <v>#N/A</v>
      </c>
      <c r="O76" s="67" t="e">
        <v>#N/A</v>
      </c>
      <c r="P76" s="67" t="e">
        <v>#N/A</v>
      </c>
      <c r="Q76" s="67" t="e">
        <v>#N/A</v>
      </c>
      <c r="R76" s="67" t="e">
        <v>#N/A</v>
      </c>
      <c r="S76" s="67" t="e">
        <v>#N/A</v>
      </c>
      <c r="T76" s="67" t="e">
        <v>#N/A</v>
      </c>
      <c r="U76" s="67" t="e">
        <v>#N/A</v>
      </c>
      <c r="V76" s="67" t="e">
        <v>#N/A</v>
      </c>
      <c r="W76" s="67" t="e">
        <v>#N/A</v>
      </c>
      <c r="X76" s="67" t="e">
        <v>#N/A</v>
      </c>
      <c r="Y76" s="67" t="e">
        <v>#N/A</v>
      </c>
      <c r="Z76" s="45"/>
      <c r="AA76" s="65" t="s">
        <v>137</v>
      </c>
      <c r="AB76" s="43"/>
      <c r="AC76" s="1" t="e">
        <v>#REF!</v>
      </c>
      <c r="AD76" s="1" t="e">
        <v>#REF!</v>
      </c>
      <c r="AE76" s="1"/>
      <c r="AF76" t="e">
        <v>#N/A</v>
      </c>
    </row>
    <row r="77" spans="1:32" x14ac:dyDescent="0.25">
      <c r="A77" s="2">
        <v>171</v>
      </c>
      <c r="B77" s="13" t="s">
        <v>526</v>
      </c>
      <c r="C77" s="1" t="s">
        <v>139</v>
      </c>
      <c r="D77" s="1" t="s">
        <v>140</v>
      </c>
      <c r="E77" s="2">
        <v>171</v>
      </c>
      <c r="F77" t="e">
        <v>#N/A</v>
      </c>
      <c r="G77" s="19" t="e">
        <v>#N/A</v>
      </c>
      <c r="H77" s="2" t="e">
        <v>#N/A</v>
      </c>
      <c r="I77" s="2">
        <v>171</v>
      </c>
      <c r="J77" s="7" t="s">
        <v>626</v>
      </c>
      <c r="K77" s="2" t="e">
        <v>#N/A</v>
      </c>
      <c r="L77" s="2" t="e">
        <v>#N/A</v>
      </c>
      <c r="M77" s="7" t="s">
        <v>626</v>
      </c>
      <c r="N77" s="67" t="e">
        <v>#N/A</v>
      </c>
      <c r="O77" s="67" t="e">
        <v>#N/A</v>
      </c>
      <c r="P77" s="67" t="e">
        <v>#N/A</v>
      </c>
      <c r="Q77" s="67" t="e">
        <v>#N/A</v>
      </c>
      <c r="R77" s="67" t="e">
        <v>#N/A</v>
      </c>
      <c r="S77" s="67" t="e">
        <v>#N/A</v>
      </c>
      <c r="T77" s="67" t="e">
        <v>#N/A</v>
      </c>
      <c r="U77" s="67" t="e">
        <v>#N/A</v>
      </c>
      <c r="V77" s="67" t="e">
        <v>#N/A</v>
      </c>
      <c r="W77" s="67" t="e">
        <v>#N/A</v>
      </c>
      <c r="X77" s="67" t="e">
        <v>#N/A</v>
      </c>
      <c r="Y77" s="67" t="e">
        <v>#N/A</v>
      </c>
      <c r="Z77" s="45"/>
      <c r="AA77" s="65" t="s">
        <v>139</v>
      </c>
      <c r="AB77" s="43"/>
      <c r="AC77" s="1" t="e">
        <v>#REF!</v>
      </c>
      <c r="AD77" s="1" t="e">
        <v>#REF!</v>
      </c>
      <c r="AE77" s="1"/>
      <c r="AF77" t="e">
        <v>#N/A</v>
      </c>
    </row>
    <row r="78" spans="1:32" x14ac:dyDescent="0.25">
      <c r="A78" s="2">
        <v>176</v>
      </c>
      <c r="B78" s="13" t="s">
        <v>527</v>
      </c>
      <c r="C78" s="1" t="s">
        <v>141</v>
      </c>
      <c r="D78" s="1" t="s">
        <v>142</v>
      </c>
      <c r="E78" s="2">
        <v>176</v>
      </c>
      <c r="F78" t="e">
        <v>#N/A</v>
      </c>
      <c r="G78" s="19" t="e">
        <v>#N/A</v>
      </c>
      <c r="H78" s="2" t="e">
        <v>#N/A</v>
      </c>
      <c r="I78" s="2">
        <v>176</v>
      </c>
      <c r="J78" s="7" t="s">
        <v>627</v>
      </c>
      <c r="K78" s="2">
        <v>0</v>
      </c>
      <c r="L78" s="2" t="e">
        <v>#N/A</v>
      </c>
      <c r="M78" s="7" t="s">
        <v>627</v>
      </c>
      <c r="N78" s="67" t="e">
        <v>#N/A</v>
      </c>
      <c r="O78" s="67" t="e">
        <v>#N/A</v>
      </c>
      <c r="P78" s="67" t="e">
        <v>#N/A</v>
      </c>
      <c r="Q78" s="67" t="e">
        <v>#N/A</v>
      </c>
      <c r="R78" s="67" t="e">
        <v>#N/A</v>
      </c>
      <c r="S78" s="67" t="e">
        <v>#N/A</v>
      </c>
      <c r="T78" s="67" t="e">
        <v>#N/A</v>
      </c>
      <c r="U78" s="67" t="e">
        <v>#N/A</v>
      </c>
      <c r="V78" s="67" t="e">
        <v>#N/A</v>
      </c>
      <c r="W78" s="67" t="e">
        <v>#N/A</v>
      </c>
      <c r="X78" s="67" t="e">
        <v>#N/A</v>
      </c>
      <c r="Y78" s="67" t="e">
        <v>#N/A</v>
      </c>
      <c r="Z78" s="45"/>
      <c r="AA78" s="65" t="s">
        <v>141</v>
      </c>
      <c r="AB78" s="43"/>
      <c r="AC78" s="1" t="e">
        <v>#REF!</v>
      </c>
      <c r="AD78" s="1" t="e">
        <v>#REF!</v>
      </c>
      <c r="AE78" s="1"/>
      <c r="AF78" t="e">
        <v>#N/A</v>
      </c>
    </row>
    <row r="79" spans="1:32" x14ac:dyDescent="0.25">
      <c r="A79" s="2">
        <v>187</v>
      </c>
      <c r="B79" s="13" t="s">
        <v>527</v>
      </c>
      <c r="C79" s="1" t="s">
        <v>143</v>
      </c>
      <c r="D79" s="1" t="s">
        <v>831</v>
      </c>
      <c r="E79" s="2">
        <v>187</v>
      </c>
      <c r="F79" t="s">
        <v>837</v>
      </c>
      <c r="G79" s="19" t="s">
        <v>822</v>
      </c>
      <c r="H79" s="2" t="s">
        <v>822</v>
      </c>
      <c r="I79" s="2">
        <v>187</v>
      </c>
      <c r="J79" s="7" t="s">
        <v>628</v>
      </c>
      <c r="K79" s="2" t="s">
        <v>839</v>
      </c>
      <c r="L79" s="2" t="s">
        <v>846</v>
      </c>
      <c r="M79" s="7" t="s">
        <v>628</v>
      </c>
      <c r="N79" s="67">
        <v>1</v>
      </c>
      <c r="O79" s="67">
        <v>1</v>
      </c>
      <c r="P79" s="67">
        <v>1</v>
      </c>
      <c r="Q79" s="67">
        <v>1</v>
      </c>
      <c r="R79" s="67">
        <v>1</v>
      </c>
      <c r="S79" s="67">
        <v>1</v>
      </c>
      <c r="T79" s="67">
        <v>1</v>
      </c>
      <c r="U79" s="67">
        <v>1</v>
      </c>
      <c r="V79" s="67">
        <v>1</v>
      </c>
      <c r="W79" s="67" t="s">
        <v>847</v>
      </c>
      <c r="X79" s="67" t="s">
        <v>847</v>
      </c>
      <c r="Y79" s="67" t="s">
        <v>847</v>
      </c>
      <c r="Z79" s="45"/>
      <c r="AA79" s="65" t="s">
        <v>143</v>
      </c>
      <c r="AB79" s="43"/>
      <c r="AC79" s="1" t="e">
        <v>#REF!</v>
      </c>
      <c r="AD79" s="1" t="e">
        <v>#REF!</v>
      </c>
      <c r="AE79" s="1"/>
      <c r="AF79" t="s">
        <v>560</v>
      </c>
    </row>
    <row r="80" spans="1:32" x14ac:dyDescent="0.25">
      <c r="A80" s="2">
        <v>189</v>
      </c>
      <c r="B80" s="13" t="s">
        <v>527</v>
      </c>
      <c r="C80" s="1" t="s">
        <v>144</v>
      </c>
      <c r="D80" s="1" t="s">
        <v>145</v>
      </c>
      <c r="E80" s="2">
        <v>189</v>
      </c>
      <c r="F80" t="e">
        <v>#N/A</v>
      </c>
      <c r="G80" s="19" t="e">
        <v>#N/A</v>
      </c>
      <c r="H80" s="2" t="e">
        <v>#N/A</v>
      </c>
      <c r="I80" s="2">
        <v>189</v>
      </c>
      <c r="J80" s="7" t="s">
        <v>629</v>
      </c>
      <c r="K80" s="2">
        <v>0</v>
      </c>
      <c r="L80" s="2" t="e">
        <v>#N/A</v>
      </c>
      <c r="M80" s="7" t="s">
        <v>629</v>
      </c>
      <c r="N80" s="67" t="e">
        <v>#N/A</v>
      </c>
      <c r="O80" s="67" t="e">
        <v>#N/A</v>
      </c>
      <c r="P80" s="67" t="e">
        <v>#N/A</v>
      </c>
      <c r="Q80" s="67" t="e">
        <v>#N/A</v>
      </c>
      <c r="R80" s="67" t="e">
        <v>#N/A</v>
      </c>
      <c r="S80" s="67" t="e">
        <v>#N/A</v>
      </c>
      <c r="T80" s="67" t="e">
        <v>#N/A</v>
      </c>
      <c r="U80" s="67" t="e">
        <v>#N/A</v>
      </c>
      <c r="V80" s="67" t="e">
        <v>#N/A</v>
      </c>
      <c r="W80" s="67" t="e">
        <v>#N/A</v>
      </c>
      <c r="X80" s="67" t="e">
        <v>#N/A</v>
      </c>
      <c r="Y80" s="67" t="e">
        <v>#N/A</v>
      </c>
      <c r="Z80" s="45"/>
      <c r="AA80" s="65" t="s">
        <v>144</v>
      </c>
      <c r="AB80" s="43"/>
      <c r="AC80" s="1" t="e">
        <v>#REF!</v>
      </c>
      <c r="AD80" s="1" t="e">
        <v>#REF!</v>
      </c>
      <c r="AE80" s="1"/>
      <c r="AF80" t="e">
        <v>#N/A</v>
      </c>
    </row>
    <row r="81" spans="1:32" x14ac:dyDescent="0.25">
      <c r="A81" s="2">
        <v>190</v>
      </c>
      <c r="B81" s="13" t="s">
        <v>527</v>
      </c>
      <c r="C81" s="1" t="s">
        <v>146</v>
      </c>
      <c r="D81" s="1" t="s">
        <v>147</v>
      </c>
      <c r="E81" s="2">
        <v>190</v>
      </c>
      <c r="F81" t="e">
        <v>#N/A</v>
      </c>
      <c r="G81" s="19" t="e">
        <v>#N/A</v>
      </c>
      <c r="H81" s="2" t="e">
        <v>#N/A</v>
      </c>
      <c r="I81" s="2">
        <v>190</v>
      </c>
      <c r="J81" s="7" t="s">
        <v>630</v>
      </c>
      <c r="K81" s="2">
        <v>0</v>
      </c>
      <c r="L81" s="2" t="e">
        <v>#N/A</v>
      </c>
      <c r="M81" s="7" t="s">
        <v>630</v>
      </c>
      <c r="N81" s="67" t="e">
        <v>#N/A</v>
      </c>
      <c r="O81" s="67" t="e">
        <v>#N/A</v>
      </c>
      <c r="P81" s="67" t="e">
        <v>#N/A</v>
      </c>
      <c r="Q81" s="67" t="e">
        <v>#N/A</v>
      </c>
      <c r="R81" s="67" t="e">
        <v>#N/A</v>
      </c>
      <c r="S81" s="67" t="e">
        <v>#N/A</v>
      </c>
      <c r="T81" s="67" t="e">
        <v>#N/A</v>
      </c>
      <c r="U81" s="67" t="e">
        <v>#N/A</v>
      </c>
      <c r="V81" s="67" t="e">
        <v>#N/A</v>
      </c>
      <c r="W81" s="67" t="e">
        <v>#N/A</v>
      </c>
      <c r="X81" s="67" t="e">
        <v>#N/A</v>
      </c>
      <c r="Y81" s="67" t="e">
        <v>#N/A</v>
      </c>
      <c r="Z81" s="45"/>
      <c r="AA81" s="65" t="s">
        <v>146</v>
      </c>
      <c r="AB81" s="43"/>
      <c r="AC81" s="1" t="e">
        <v>#REF!</v>
      </c>
      <c r="AD81" s="1" t="e">
        <v>#REF!</v>
      </c>
      <c r="AE81" s="1"/>
      <c r="AF81" t="e">
        <v>#N/A</v>
      </c>
    </row>
    <row r="82" spans="1:32" x14ac:dyDescent="0.25">
      <c r="A82" s="2">
        <v>196</v>
      </c>
      <c r="B82" s="13" t="s">
        <v>527</v>
      </c>
      <c r="C82" s="1" t="s">
        <v>148</v>
      </c>
      <c r="D82" s="1" t="s">
        <v>149</v>
      </c>
      <c r="E82" s="2">
        <v>196</v>
      </c>
      <c r="F82" t="e">
        <v>#N/A</v>
      </c>
      <c r="G82" s="19" t="e">
        <v>#N/A</v>
      </c>
      <c r="H82" s="2" t="e">
        <v>#N/A</v>
      </c>
      <c r="I82" s="2">
        <v>196</v>
      </c>
      <c r="J82" s="7" t="s">
        <v>631</v>
      </c>
      <c r="K82" s="2" t="e">
        <v>#N/A</v>
      </c>
      <c r="L82" s="2" t="e">
        <v>#N/A</v>
      </c>
      <c r="M82" s="7" t="s">
        <v>631</v>
      </c>
      <c r="N82" s="67" t="e">
        <v>#N/A</v>
      </c>
      <c r="O82" s="67" t="e">
        <v>#N/A</v>
      </c>
      <c r="P82" s="67" t="e">
        <v>#N/A</v>
      </c>
      <c r="Q82" s="67" t="e">
        <v>#N/A</v>
      </c>
      <c r="R82" s="67" t="e">
        <v>#N/A</v>
      </c>
      <c r="S82" s="67" t="e">
        <v>#N/A</v>
      </c>
      <c r="T82" s="67" t="e">
        <v>#N/A</v>
      </c>
      <c r="U82" s="67" t="e">
        <v>#N/A</v>
      </c>
      <c r="V82" s="67" t="e">
        <v>#N/A</v>
      </c>
      <c r="W82" s="67" t="e">
        <v>#N/A</v>
      </c>
      <c r="X82" s="67" t="e">
        <v>#N/A</v>
      </c>
      <c r="Y82" s="67" t="e">
        <v>#N/A</v>
      </c>
      <c r="Z82" s="45"/>
      <c r="AA82" s="65" t="s">
        <v>148</v>
      </c>
      <c r="AB82" s="43"/>
      <c r="AC82" s="1" t="e">
        <v>#REF!</v>
      </c>
      <c r="AD82" s="1" t="e">
        <v>#REF!</v>
      </c>
      <c r="AE82" s="1"/>
      <c r="AF82" t="e">
        <v>#N/A</v>
      </c>
    </row>
    <row r="83" spans="1:32" x14ac:dyDescent="0.25">
      <c r="A83" s="2">
        <v>202</v>
      </c>
      <c r="B83" s="13" t="s">
        <v>525</v>
      </c>
      <c r="C83" s="1" t="s">
        <v>150</v>
      </c>
      <c r="D83" s="1" t="s">
        <v>151</v>
      </c>
      <c r="E83" s="2">
        <v>202</v>
      </c>
      <c r="F83" t="s">
        <v>837</v>
      </c>
      <c r="G83" s="19" t="s">
        <v>822</v>
      </c>
      <c r="H83" s="2" t="s">
        <v>822</v>
      </c>
      <c r="I83" s="2">
        <v>202</v>
      </c>
      <c r="J83" s="7" t="s">
        <v>632</v>
      </c>
      <c r="K83" s="2">
        <v>0</v>
      </c>
      <c r="L83" s="2">
        <v>0</v>
      </c>
      <c r="M83" s="7" t="s">
        <v>632</v>
      </c>
      <c r="N83" s="67">
        <v>1</v>
      </c>
      <c r="O83" s="67">
        <v>1</v>
      </c>
      <c r="P83" s="67">
        <v>1</v>
      </c>
      <c r="Q83" s="67">
        <v>1</v>
      </c>
      <c r="R83" s="67">
        <v>1</v>
      </c>
      <c r="S83" s="67">
        <v>1</v>
      </c>
      <c r="T83" s="67">
        <v>1</v>
      </c>
      <c r="U83" s="67">
        <v>1</v>
      </c>
      <c r="V83" s="67">
        <v>1</v>
      </c>
      <c r="W83" s="67">
        <v>1</v>
      </c>
      <c r="X83" s="67" t="s">
        <v>847</v>
      </c>
      <c r="Y83" s="67" t="s">
        <v>847</v>
      </c>
      <c r="Z83" s="45"/>
      <c r="AA83" s="65" t="s">
        <v>150</v>
      </c>
      <c r="AB83" s="43"/>
      <c r="AC83" s="1" t="e">
        <v>#REF!</v>
      </c>
      <c r="AD83" s="1" t="e">
        <v>#REF!</v>
      </c>
      <c r="AE83" s="1"/>
      <c r="AF83" t="s">
        <v>560</v>
      </c>
    </row>
    <row r="84" spans="1:32" x14ac:dyDescent="0.25">
      <c r="A84" s="2">
        <v>203</v>
      </c>
      <c r="B84" s="13" t="s">
        <v>525</v>
      </c>
      <c r="C84" s="1" t="s">
        <v>152</v>
      </c>
      <c r="D84" s="1" t="s">
        <v>153</v>
      </c>
      <c r="E84" s="2">
        <v>203</v>
      </c>
      <c r="F84" t="s">
        <v>837</v>
      </c>
      <c r="G84" s="19" t="s">
        <v>822</v>
      </c>
      <c r="H84" s="2" t="s">
        <v>822</v>
      </c>
      <c r="I84" s="2">
        <v>203</v>
      </c>
      <c r="J84" s="7" t="s">
        <v>633</v>
      </c>
      <c r="K84" s="2" t="s">
        <v>839</v>
      </c>
      <c r="L84" s="2" t="s">
        <v>846</v>
      </c>
      <c r="M84" s="7" t="s">
        <v>633</v>
      </c>
      <c r="N84" s="67">
        <v>1</v>
      </c>
      <c r="O84" s="67">
        <v>1</v>
      </c>
      <c r="P84" s="67">
        <v>1</v>
      </c>
      <c r="Q84" s="67">
        <v>1</v>
      </c>
      <c r="R84" s="67">
        <v>1</v>
      </c>
      <c r="S84" s="67">
        <v>1</v>
      </c>
      <c r="T84" s="67">
        <v>1</v>
      </c>
      <c r="U84" s="67">
        <v>1</v>
      </c>
      <c r="V84" s="67">
        <v>1</v>
      </c>
      <c r="W84" s="67">
        <v>1</v>
      </c>
      <c r="X84" s="67" t="s">
        <v>847</v>
      </c>
      <c r="Y84" s="67" t="s">
        <v>847</v>
      </c>
      <c r="Z84" s="45"/>
      <c r="AA84" s="65" t="s">
        <v>152</v>
      </c>
      <c r="AB84" s="43"/>
      <c r="AC84" s="1" t="e">
        <v>#REF!</v>
      </c>
      <c r="AD84" s="1" t="e">
        <v>#REF!</v>
      </c>
      <c r="AE84" s="1"/>
      <c r="AF84" t="e">
        <v>#N/A</v>
      </c>
    </row>
    <row r="85" spans="1:32" x14ac:dyDescent="0.25">
      <c r="A85" s="2">
        <v>205</v>
      </c>
      <c r="B85" s="13" t="s">
        <v>525</v>
      </c>
      <c r="C85" s="1" t="s">
        <v>154</v>
      </c>
      <c r="D85" s="1" t="s">
        <v>155</v>
      </c>
      <c r="E85" s="2">
        <v>205</v>
      </c>
      <c r="F85" t="s">
        <v>837</v>
      </c>
      <c r="G85" s="19" t="s">
        <v>822</v>
      </c>
      <c r="H85" s="2" t="s">
        <v>822</v>
      </c>
      <c r="I85" s="2">
        <v>205</v>
      </c>
      <c r="J85" s="7" t="s">
        <v>634</v>
      </c>
      <c r="K85" s="2" t="s">
        <v>839</v>
      </c>
      <c r="L85" s="2" t="s">
        <v>846</v>
      </c>
      <c r="M85" s="7" t="s">
        <v>634</v>
      </c>
      <c r="N85" s="67">
        <v>1</v>
      </c>
      <c r="O85" s="67">
        <v>1</v>
      </c>
      <c r="P85" s="67">
        <v>1</v>
      </c>
      <c r="Q85" s="67">
        <v>1</v>
      </c>
      <c r="R85" s="67">
        <v>1</v>
      </c>
      <c r="S85" s="67">
        <v>1</v>
      </c>
      <c r="T85" s="67">
        <v>1</v>
      </c>
      <c r="U85" s="67">
        <v>1</v>
      </c>
      <c r="V85" s="67">
        <v>1</v>
      </c>
      <c r="W85" s="67" t="s">
        <v>847</v>
      </c>
      <c r="X85" s="67" t="s">
        <v>847</v>
      </c>
      <c r="Y85" s="67" t="s">
        <v>847</v>
      </c>
      <c r="Z85" s="45"/>
      <c r="AA85" s="65" t="s">
        <v>154</v>
      </c>
      <c r="AB85" s="43"/>
      <c r="AC85" s="1" t="e">
        <v>#REF!</v>
      </c>
      <c r="AD85" s="1" t="e">
        <v>#REF!</v>
      </c>
      <c r="AE85" s="1"/>
      <c r="AF85" t="e">
        <v>#N/A</v>
      </c>
    </row>
    <row r="86" spans="1:32" x14ac:dyDescent="0.25">
      <c r="A86" s="2">
        <v>206</v>
      </c>
      <c r="B86" s="13" t="s">
        <v>525</v>
      </c>
      <c r="C86" s="1" t="s">
        <v>156</v>
      </c>
      <c r="D86" s="1" t="s">
        <v>157</v>
      </c>
      <c r="E86" s="2">
        <v>206</v>
      </c>
      <c r="F86" t="s">
        <v>837</v>
      </c>
      <c r="G86" s="19" t="s">
        <v>822</v>
      </c>
      <c r="H86" s="2" t="s">
        <v>822</v>
      </c>
      <c r="I86" s="2">
        <v>206</v>
      </c>
      <c r="J86" s="7" t="s">
        <v>635</v>
      </c>
      <c r="K86" s="2" t="s">
        <v>839</v>
      </c>
      <c r="L86" s="2" t="s">
        <v>846</v>
      </c>
      <c r="M86" s="7" t="s">
        <v>635</v>
      </c>
      <c r="N86" s="67">
        <v>1</v>
      </c>
      <c r="O86" s="67">
        <v>1</v>
      </c>
      <c r="P86" s="67">
        <v>1</v>
      </c>
      <c r="Q86" s="67">
        <v>1</v>
      </c>
      <c r="R86" s="67">
        <v>1</v>
      </c>
      <c r="S86" s="67">
        <v>1</v>
      </c>
      <c r="T86" s="67">
        <v>1</v>
      </c>
      <c r="U86" s="67">
        <v>1</v>
      </c>
      <c r="V86" s="67">
        <v>1</v>
      </c>
      <c r="W86" s="67">
        <v>1</v>
      </c>
      <c r="X86" s="67" t="s">
        <v>847</v>
      </c>
      <c r="Y86" s="67" t="s">
        <v>847</v>
      </c>
      <c r="Z86" s="45"/>
      <c r="AA86" s="65" t="s">
        <v>156</v>
      </c>
      <c r="AB86" s="43"/>
      <c r="AC86" s="1" t="e">
        <v>#REF!</v>
      </c>
      <c r="AD86" s="1" t="e">
        <v>#REF!</v>
      </c>
      <c r="AE86" s="1"/>
      <c r="AF86" t="s">
        <v>560</v>
      </c>
    </row>
    <row r="87" spans="1:32" x14ac:dyDescent="0.25">
      <c r="A87" s="2">
        <v>208</v>
      </c>
      <c r="B87" s="13" t="s">
        <v>525</v>
      </c>
      <c r="C87" s="1" t="s">
        <v>158</v>
      </c>
      <c r="D87" s="1" t="s">
        <v>159</v>
      </c>
      <c r="E87" s="2">
        <v>208</v>
      </c>
      <c r="F87" t="e">
        <v>#N/A</v>
      </c>
      <c r="G87" s="19" t="e">
        <v>#N/A</v>
      </c>
      <c r="H87" s="2" t="e">
        <v>#N/A</v>
      </c>
      <c r="I87" s="2">
        <v>208</v>
      </c>
      <c r="J87" s="7" t="s">
        <v>636</v>
      </c>
      <c r="K87" s="2" t="e">
        <v>#N/A</v>
      </c>
      <c r="L87" s="2" t="e">
        <v>#N/A</v>
      </c>
      <c r="M87" s="7" t="s">
        <v>636</v>
      </c>
      <c r="N87" s="67" t="e">
        <v>#N/A</v>
      </c>
      <c r="O87" s="67" t="e">
        <v>#N/A</v>
      </c>
      <c r="P87" s="67" t="e">
        <v>#N/A</v>
      </c>
      <c r="Q87" s="67" t="e">
        <v>#N/A</v>
      </c>
      <c r="R87" s="67" t="e">
        <v>#N/A</v>
      </c>
      <c r="S87" s="67" t="e">
        <v>#N/A</v>
      </c>
      <c r="T87" s="67" t="e">
        <v>#N/A</v>
      </c>
      <c r="U87" s="67" t="e">
        <v>#N/A</v>
      </c>
      <c r="V87" s="67" t="e">
        <v>#N/A</v>
      </c>
      <c r="W87" s="67" t="e">
        <v>#N/A</v>
      </c>
      <c r="X87" s="67" t="e">
        <v>#N/A</v>
      </c>
      <c r="Y87" s="67" t="e">
        <v>#N/A</v>
      </c>
      <c r="Z87" s="45"/>
      <c r="AA87" s="65" t="s">
        <v>158</v>
      </c>
      <c r="AB87" s="43"/>
      <c r="AC87" s="1" t="e">
        <v>#REF!</v>
      </c>
      <c r="AD87" s="1" t="e">
        <v>#REF!</v>
      </c>
      <c r="AE87" s="1"/>
      <c r="AF87" t="e">
        <v>#N/A</v>
      </c>
    </row>
    <row r="88" spans="1:32" x14ac:dyDescent="0.25">
      <c r="A88" s="2">
        <v>211</v>
      </c>
      <c r="B88" s="13" t="s">
        <v>525</v>
      </c>
      <c r="C88" s="1" t="s">
        <v>160</v>
      </c>
      <c r="D88" s="1" t="s">
        <v>161</v>
      </c>
      <c r="E88" s="2">
        <v>211</v>
      </c>
      <c r="F88" t="s">
        <v>837</v>
      </c>
      <c r="G88" s="19" t="s">
        <v>822</v>
      </c>
      <c r="H88" s="2" t="s">
        <v>822</v>
      </c>
      <c r="I88" s="2">
        <v>211</v>
      </c>
      <c r="J88" s="7" t="s">
        <v>637</v>
      </c>
      <c r="K88" s="2">
        <v>0</v>
      </c>
      <c r="L88" s="2" t="s">
        <v>846</v>
      </c>
      <c r="M88" s="7" t="s">
        <v>637</v>
      </c>
      <c r="N88" s="67">
        <v>1</v>
      </c>
      <c r="O88" s="67">
        <v>1</v>
      </c>
      <c r="P88" s="67">
        <v>1</v>
      </c>
      <c r="Q88" s="67">
        <v>1</v>
      </c>
      <c r="R88" s="67">
        <v>1</v>
      </c>
      <c r="S88" s="67">
        <v>1</v>
      </c>
      <c r="T88" s="67">
        <v>1</v>
      </c>
      <c r="U88" s="67">
        <v>1</v>
      </c>
      <c r="V88" s="67">
        <v>1</v>
      </c>
      <c r="W88" s="67">
        <v>1</v>
      </c>
      <c r="X88" s="67" t="s">
        <v>847</v>
      </c>
      <c r="Y88" s="67" t="s">
        <v>847</v>
      </c>
      <c r="Z88" s="45"/>
      <c r="AA88" s="65" t="s">
        <v>160</v>
      </c>
      <c r="AB88" s="43"/>
      <c r="AC88" s="1" t="e">
        <v>#REF!</v>
      </c>
      <c r="AD88" s="1" t="e">
        <v>#REF!</v>
      </c>
      <c r="AE88" s="1"/>
      <c r="AF88" t="e">
        <v>#N/A</v>
      </c>
    </row>
    <row r="89" spans="1:32" x14ac:dyDescent="0.25">
      <c r="A89" s="2">
        <v>216</v>
      </c>
      <c r="B89" s="13" t="s">
        <v>525</v>
      </c>
      <c r="C89" s="1" t="s">
        <v>162</v>
      </c>
      <c r="D89" s="1" t="s">
        <v>163</v>
      </c>
      <c r="E89" s="2">
        <v>216</v>
      </c>
      <c r="F89" t="s">
        <v>837</v>
      </c>
      <c r="G89" s="19" t="s">
        <v>822</v>
      </c>
      <c r="H89" s="2" t="s">
        <v>822</v>
      </c>
      <c r="I89" s="2">
        <v>216</v>
      </c>
      <c r="J89" s="7" t="s">
        <v>638</v>
      </c>
      <c r="K89" s="2" t="s">
        <v>839</v>
      </c>
      <c r="L89" s="2" t="s">
        <v>846</v>
      </c>
      <c r="M89" s="7" t="s">
        <v>638</v>
      </c>
      <c r="N89" s="67">
        <v>1</v>
      </c>
      <c r="O89" s="67">
        <v>1</v>
      </c>
      <c r="P89" s="67">
        <v>1</v>
      </c>
      <c r="Q89" s="67">
        <v>1</v>
      </c>
      <c r="R89" s="67">
        <v>1</v>
      </c>
      <c r="S89" s="67">
        <v>1</v>
      </c>
      <c r="T89" s="67">
        <v>1</v>
      </c>
      <c r="U89" s="67">
        <v>1</v>
      </c>
      <c r="V89" s="67">
        <v>1</v>
      </c>
      <c r="W89" s="67">
        <v>1</v>
      </c>
      <c r="X89" s="67" t="s">
        <v>847</v>
      </c>
      <c r="Y89" s="67" t="s">
        <v>847</v>
      </c>
      <c r="Z89" s="45"/>
      <c r="AA89" s="65" t="s">
        <v>162</v>
      </c>
      <c r="AB89" s="43"/>
      <c r="AC89" s="1" t="e">
        <v>#REF!</v>
      </c>
      <c r="AD89" s="1" t="e">
        <v>#REF!</v>
      </c>
      <c r="AE89" s="1"/>
      <c r="AF89" t="s">
        <v>560</v>
      </c>
    </row>
    <row r="90" spans="1:32" x14ac:dyDescent="0.25">
      <c r="A90" s="2">
        <v>217</v>
      </c>
      <c r="B90" s="13" t="s">
        <v>525</v>
      </c>
      <c r="C90" s="1" t="s">
        <v>164</v>
      </c>
      <c r="D90" s="1" t="s">
        <v>165</v>
      </c>
      <c r="E90" s="2">
        <v>217</v>
      </c>
      <c r="F90" t="e">
        <v>#N/A</v>
      </c>
      <c r="G90" s="19" t="e">
        <v>#N/A</v>
      </c>
      <c r="H90" s="2" t="e">
        <v>#N/A</v>
      </c>
      <c r="I90" s="2">
        <v>217</v>
      </c>
      <c r="J90" s="7" t="s">
        <v>639</v>
      </c>
      <c r="K90" s="2" t="e">
        <v>#N/A</v>
      </c>
      <c r="L90" s="2" t="e">
        <v>#N/A</v>
      </c>
      <c r="M90" s="7" t="s">
        <v>639</v>
      </c>
      <c r="N90" s="67" t="e">
        <v>#N/A</v>
      </c>
      <c r="O90" s="67" t="e">
        <v>#N/A</v>
      </c>
      <c r="P90" s="67" t="e">
        <v>#N/A</v>
      </c>
      <c r="Q90" s="67" t="e">
        <v>#N/A</v>
      </c>
      <c r="R90" s="67" t="e">
        <v>#N/A</v>
      </c>
      <c r="S90" s="67" t="e">
        <v>#N/A</v>
      </c>
      <c r="T90" s="67" t="e">
        <v>#N/A</v>
      </c>
      <c r="U90" s="67" t="e">
        <v>#N/A</v>
      </c>
      <c r="V90" s="67" t="e">
        <v>#N/A</v>
      </c>
      <c r="W90" s="67" t="e">
        <v>#N/A</v>
      </c>
      <c r="X90" s="67" t="e">
        <v>#N/A</v>
      </c>
      <c r="Y90" s="67" t="e">
        <v>#N/A</v>
      </c>
      <c r="Z90" s="45"/>
      <c r="AA90" s="65" t="s">
        <v>164</v>
      </c>
      <c r="AB90" s="43"/>
      <c r="AC90" s="1" t="e">
        <v>#REF!</v>
      </c>
      <c r="AD90" s="1" t="e">
        <v>#REF!</v>
      </c>
      <c r="AE90" s="1"/>
      <c r="AF90" t="e">
        <v>#N/A</v>
      </c>
    </row>
    <row r="91" spans="1:32" x14ac:dyDescent="0.25">
      <c r="A91" s="2">
        <v>219</v>
      </c>
      <c r="B91" s="13" t="s">
        <v>525</v>
      </c>
      <c r="C91" s="1" t="s">
        <v>166</v>
      </c>
      <c r="D91" s="1" t="s">
        <v>167</v>
      </c>
      <c r="E91" s="2">
        <v>219</v>
      </c>
      <c r="F91" t="e">
        <v>#N/A</v>
      </c>
      <c r="G91" s="19" t="e">
        <v>#N/A</v>
      </c>
      <c r="H91" s="2" t="e">
        <v>#N/A</v>
      </c>
      <c r="I91" s="2">
        <v>219</v>
      </c>
      <c r="J91" s="7" t="s">
        <v>640</v>
      </c>
      <c r="K91" s="2" t="e">
        <v>#N/A</v>
      </c>
      <c r="L91" s="2" t="e">
        <v>#N/A</v>
      </c>
      <c r="M91" s="7" t="s">
        <v>640</v>
      </c>
      <c r="N91" s="67" t="e">
        <v>#N/A</v>
      </c>
      <c r="O91" s="67" t="e">
        <v>#N/A</v>
      </c>
      <c r="P91" s="67" t="e">
        <v>#N/A</v>
      </c>
      <c r="Q91" s="67" t="e">
        <v>#N/A</v>
      </c>
      <c r="R91" s="67" t="e">
        <v>#N/A</v>
      </c>
      <c r="S91" s="67" t="e">
        <v>#N/A</v>
      </c>
      <c r="T91" s="67" t="e">
        <v>#N/A</v>
      </c>
      <c r="U91" s="67" t="e">
        <v>#N/A</v>
      </c>
      <c r="V91" s="67" t="e">
        <v>#N/A</v>
      </c>
      <c r="W91" s="67" t="e">
        <v>#N/A</v>
      </c>
      <c r="X91" s="67" t="e">
        <v>#N/A</v>
      </c>
      <c r="Y91" s="67" t="e">
        <v>#N/A</v>
      </c>
      <c r="Z91" s="45"/>
      <c r="AA91" s="65" t="s">
        <v>166</v>
      </c>
      <c r="AB91" s="43"/>
      <c r="AC91" s="1" t="e">
        <v>#REF!</v>
      </c>
      <c r="AD91" s="1" t="e">
        <v>#REF!</v>
      </c>
      <c r="AE91" s="1"/>
      <c r="AF91" t="e">
        <v>#N/A</v>
      </c>
    </row>
    <row r="92" spans="1:32" x14ac:dyDescent="0.25">
      <c r="A92" s="2">
        <v>220</v>
      </c>
      <c r="B92" s="13" t="s">
        <v>525</v>
      </c>
      <c r="C92" s="1" t="s">
        <v>168</v>
      </c>
      <c r="D92" s="1" t="s">
        <v>169</v>
      </c>
      <c r="E92" s="2">
        <v>220</v>
      </c>
      <c r="F92" t="s">
        <v>837</v>
      </c>
      <c r="G92" s="19" t="s">
        <v>822</v>
      </c>
      <c r="H92" s="2" t="s">
        <v>822</v>
      </c>
      <c r="I92" s="2">
        <v>220</v>
      </c>
      <c r="J92" s="7" t="s">
        <v>641</v>
      </c>
      <c r="K92" s="2" t="s">
        <v>839</v>
      </c>
      <c r="L92" s="2" t="s">
        <v>846</v>
      </c>
      <c r="M92" s="7" t="s">
        <v>641</v>
      </c>
      <c r="N92" s="67">
        <v>1</v>
      </c>
      <c r="O92" s="67">
        <v>1</v>
      </c>
      <c r="P92" s="67">
        <v>1</v>
      </c>
      <c r="Q92" s="67">
        <v>1</v>
      </c>
      <c r="R92" s="67">
        <v>1</v>
      </c>
      <c r="S92" s="67">
        <v>1</v>
      </c>
      <c r="T92" s="67">
        <v>1</v>
      </c>
      <c r="U92" s="67">
        <v>1</v>
      </c>
      <c r="V92" s="67">
        <v>1</v>
      </c>
      <c r="W92" s="67">
        <v>1</v>
      </c>
      <c r="X92" s="67" t="s">
        <v>847</v>
      </c>
      <c r="Y92" s="67" t="s">
        <v>847</v>
      </c>
      <c r="Z92" s="45"/>
      <c r="AA92" s="65" t="s">
        <v>168</v>
      </c>
      <c r="AB92" s="43"/>
      <c r="AC92" s="1" t="e">
        <v>#REF!</v>
      </c>
      <c r="AD92" s="1" t="e">
        <v>#REF!</v>
      </c>
      <c r="AE92" s="1"/>
      <c r="AF92" t="e">
        <v>#N/A</v>
      </c>
    </row>
    <row r="93" spans="1:32" x14ac:dyDescent="0.25">
      <c r="A93" s="2">
        <v>223</v>
      </c>
      <c r="B93" s="13" t="s">
        <v>525</v>
      </c>
      <c r="C93" s="1" t="s">
        <v>170</v>
      </c>
      <c r="D93" s="1" t="s">
        <v>171</v>
      </c>
      <c r="E93" s="2">
        <v>223</v>
      </c>
      <c r="F93" t="s">
        <v>837</v>
      </c>
      <c r="G93" s="19" t="s">
        <v>822</v>
      </c>
      <c r="H93" s="2" t="s">
        <v>822</v>
      </c>
      <c r="I93" s="2">
        <v>223</v>
      </c>
      <c r="J93" s="7" t="s">
        <v>642</v>
      </c>
      <c r="K93" s="2" t="s">
        <v>839</v>
      </c>
      <c r="L93" s="2" t="s">
        <v>846</v>
      </c>
      <c r="M93" s="7" t="s">
        <v>642</v>
      </c>
      <c r="N93" s="67">
        <v>1</v>
      </c>
      <c r="O93" s="67">
        <v>1</v>
      </c>
      <c r="P93" s="67">
        <v>1</v>
      </c>
      <c r="Q93" s="67">
        <v>1</v>
      </c>
      <c r="R93" s="67">
        <v>1</v>
      </c>
      <c r="S93" s="67">
        <v>1</v>
      </c>
      <c r="T93" s="67">
        <v>1</v>
      </c>
      <c r="U93" s="67">
        <v>1</v>
      </c>
      <c r="V93" s="67">
        <v>1</v>
      </c>
      <c r="W93" s="67">
        <v>1</v>
      </c>
      <c r="X93" s="67" t="s">
        <v>847</v>
      </c>
      <c r="Y93" s="67" t="s">
        <v>847</v>
      </c>
      <c r="Z93" s="45"/>
      <c r="AA93" s="65" t="s">
        <v>170</v>
      </c>
      <c r="AB93" s="43"/>
      <c r="AC93" s="1" t="e">
        <v>#REF!</v>
      </c>
      <c r="AD93" s="1" t="e">
        <v>#REF!</v>
      </c>
      <c r="AE93" s="1"/>
      <c r="AF93" t="s">
        <v>560</v>
      </c>
    </row>
    <row r="94" spans="1:32" x14ac:dyDescent="0.25">
      <c r="A94" s="2">
        <v>224</v>
      </c>
      <c r="B94" s="13" t="s">
        <v>525</v>
      </c>
      <c r="C94" s="1" t="s">
        <v>172</v>
      </c>
      <c r="D94" s="1" t="s">
        <v>173</v>
      </c>
      <c r="E94" s="2">
        <v>224</v>
      </c>
      <c r="F94" t="e">
        <v>#N/A</v>
      </c>
      <c r="G94" s="19" t="e">
        <v>#N/A</v>
      </c>
      <c r="H94" s="2" t="e">
        <v>#N/A</v>
      </c>
      <c r="I94" s="2">
        <v>224</v>
      </c>
      <c r="J94" s="7" t="s">
        <v>643</v>
      </c>
      <c r="K94" s="2">
        <v>0</v>
      </c>
      <c r="L94" s="2" t="e">
        <v>#N/A</v>
      </c>
      <c r="M94" s="7" t="s">
        <v>643</v>
      </c>
      <c r="N94" s="67" t="e">
        <v>#N/A</v>
      </c>
      <c r="O94" s="67" t="e">
        <v>#N/A</v>
      </c>
      <c r="P94" s="67" t="e">
        <v>#N/A</v>
      </c>
      <c r="Q94" s="67" t="e">
        <v>#N/A</v>
      </c>
      <c r="R94" s="67" t="e">
        <v>#N/A</v>
      </c>
      <c r="S94" s="67" t="e">
        <v>#N/A</v>
      </c>
      <c r="T94" s="67" t="e">
        <v>#N/A</v>
      </c>
      <c r="U94" s="67" t="e">
        <v>#N/A</v>
      </c>
      <c r="V94" s="67" t="e">
        <v>#N/A</v>
      </c>
      <c r="W94" s="67" t="e">
        <v>#N/A</v>
      </c>
      <c r="X94" s="67" t="e">
        <v>#N/A</v>
      </c>
      <c r="Y94" s="67" t="e">
        <v>#N/A</v>
      </c>
      <c r="Z94" s="45"/>
      <c r="AA94" s="65" t="s">
        <v>172</v>
      </c>
      <c r="AB94" s="43"/>
      <c r="AC94" s="1" t="e">
        <v>#REF!</v>
      </c>
      <c r="AD94" s="1" t="e">
        <v>#REF!</v>
      </c>
      <c r="AE94" s="1"/>
      <c r="AF94" t="e">
        <v>#N/A</v>
      </c>
    </row>
    <row r="95" spans="1:32" x14ac:dyDescent="0.25">
      <c r="A95" s="2">
        <v>225</v>
      </c>
      <c r="B95" s="13" t="s">
        <v>525</v>
      </c>
      <c r="C95" s="1" t="s">
        <v>174</v>
      </c>
      <c r="D95" s="1" t="s">
        <v>175</v>
      </c>
      <c r="E95" s="2">
        <v>225</v>
      </c>
      <c r="F95" t="e">
        <v>#N/A</v>
      </c>
      <c r="G95" s="19" t="e">
        <v>#N/A</v>
      </c>
      <c r="H95" s="2" t="e">
        <v>#N/A</v>
      </c>
      <c r="I95" s="2">
        <v>225</v>
      </c>
      <c r="J95" s="7" t="s">
        <v>644</v>
      </c>
      <c r="K95" s="2" t="e">
        <v>#N/A</v>
      </c>
      <c r="L95" s="2" t="e">
        <v>#N/A</v>
      </c>
      <c r="M95" s="7" t="s">
        <v>644</v>
      </c>
      <c r="N95" s="67" t="e">
        <v>#N/A</v>
      </c>
      <c r="O95" s="67" t="e">
        <v>#N/A</v>
      </c>
      <c r="P95" s="67" t="e">
        <v>#N/A</v>
      </c>
      <c r="Q95" s="67" t="e">
        <v>#N/A</v>
      </c>
      <c r="R95" s="67" t="e">
        <v>#N/A</v>
      </c>
      <c r="S95" s="67" t="e">
        <v>#N/A</v>
      </c>
      <c r="T95" s="67" t="e">
        <v>#N/A</v>
      </c>
      <c r="U95" s="67" t="e">
        <v>#N/A</v>
      </c>
      <c r="V95" s="67" t="e">
        <v>#N/A</v>
      </c>
      <c r="W95" s="67" t="e">
        <v>#N/A</v>
      </c>
      <c r="X95" s="67" t="e">
        <v>#N/A</v>
      </c>
      <c r="Y95" s="67" t="e">
        <v>#N/A</v>
      </c>
      <c r="Z95" s="45"/>
      <c r="AA95" s="65" t="s">
        <v>174</v>
      </c>
      <c r="AB95" s="43"/>
      <c r="AC95" s="1" t="e">
        <v>#REF!</v>
      </c>
      <c r="AD95" s="1" t="e">
        <v>#REF!</v>
      </c>
      <c r="AE95" s="1"/>
      <c r="AF95" t="e">
        <v>#N/A</v>
      </c>
    </row>
    <row r="96" spans="1:32" x14ac:dyDescent="0.25">
      <c r="A96" s="2">
        <v>228</v>
      </c>
      <c r="B96" s="13" t="s">
        <v>525</v>
      </c>
      <c r="C96" s="1" t="s">
        <v>176</v>
      </c>
      <c r="D96" s="1" t="s">
        <v>177</v>
      </c>
      <c r="E96" s="2">
        <v>228</v>
      </c>
      <c r="F96" t="e">
        <v>#N/A</v>
      </c>
      <c r="G96" s="19" t="e">
        <v>#N/A</v>
      </c>
      <c r="H96" s="2" t="e">
        <v>#N/A</v>
      </c>
      <c r="I96" s="2">
        <v>228</v>
      </c>
      <c r="J96" s="7" t="s">
        <v>645</v>
      </c>
      <c r="K96" s="2" t="e">
        <v>#N/A</v>
      </c>
      <c r="L96" s="2" t="e">
        <v>#N/A</v>
      </c>
      <c r="M96" s="7" t="s">
        <v>645</v>
      </c>
      <c r="N96" s="67" t="e">
        <v>#N/A</v>
      </c>
      <c r="O96" s="67" t="e">
        <v>#N/A</v>
      </c>
      <c r="P96" s="67" t="e">
        <v>#N/A</v>
      </c>
      <c r="Q96" s="67" t="e">
        <v>#N/A</v>
      </c>
      <c r="R96" s="67" t="e">
        <v>#N/A</v>
      </c>
      <c r="S96" s="67" t="e">
        <v>#N/A</v>
      </c>
      <c r="T96" s="67" t="e">
        <v>#N/A</v>
      </c>
      <c r="U96" s="67" t="e">
        <v>#N/A</v>
      </c>
      <c r="V96" s="67" t="e">
        <v>#N/A</v>
      </c>
      <c r="W96" s="67" t="e">
        <v>#N/A</v>
      </c>
      <c r="X96" s="67" t="e">
        <v>#N/A</v>
      </c>
      <c r="Y96" s="67" t="e">
        <v>#N/A</v>
      </c>
      <c r="Z96" s="45"/>
      <c r="AA96" s="65" t="s">
        <v>176</v>
      </c>
      <c r="AB96" s="43"/>
      <c r="AC96" s="1" t="e">
        <v>#REF!</v>
      </c>
      <c r="AD96" s="1" t="e">
        <v>#REF!</v>
      </c>
      <c r="AE96" s="1"/>
      <c r="AF96" t="e">
        <v>#N/A</v>
      </c>
    </row>
    <row r="97" spans="1:32" x14ac:dyDescent="0.25">
      <c r="A97" s="2">
        <v>229</v>
      </c>
      <c r="B97" s="13" t="s">
        <v>525</v>
      </c>
      <c r="C97" s="1" t="s">
        <v>178</v>
      </c>
      <c r="D97" s="1" t="s">
        <v>179</v>
      </c>
      <c r="E97" s="2">
        <v>229</v>
      </c>
      <c r="F97" t="s">
        <v>837</v>
      </c>
      <c r="G97" s="19" t="s">
        <v>822</v>
      </c>
      <c r="H97" s="2" t="s">
        <v>822</v>
      </c>
      <c r="I97" s="2">
        <v>229</v>
      </c>
      <c r="J97" s="7" t="s">
        <v>646</v>
      </c>
      <c r="K97" s="2" t="s">
        <v>839</v>
      </c>
      <c r="L97" s="2" t="s">
        <v>846</v>
      </c>
      <c r="M97" s="7" t="s">
        <v>646</v>
      </c>
      <c r="N97" s="67">
        <v>1</v>
      </c>
      <c r="O97" s="67">
        <v>1</v>
      </c>
      <c r="P97" s="67">
        <v>1</v>
      </c>
      <c r="Q97" s="67">
        <v>1</v>
      </c>
      <c r="R97" s="67">
        <v>1</v>
      </c>
      <c r="S97" s="67">
        <v>1</v>
      </c>
      <c r="T97" s="67">
        <v>1</v>
      </c>
      <c r="U97" s="67">
        <v>1</v>
      </c>
      <c r="V97" s="67">
        <v>1</v>
      </c>
      <c r="W97" s="67">
        <v>1</v>
      </c>
      <c r="X97" s="67" t="s">
        <v>847</v>
      </c>
      <c r="Y97" s="67" t="s">
        <v>847</v>
      </c>
      <c r="Z97" s="45"/>
      <c r="AA97" s="65" t="s">
        <v>178</v>
      </c>
      <c r="AB97" s="43"/>
      <c r="AC97" s="1" t="e">
        <v>#REF!</v>
      </c>
      <c r="AD97" s="1" t="e">
        <v>#REF!</v>
      </c>
      <c r="AE97" s="1"/>
      <c r="AF97" t="e">
        <v>#N/A</v>
      </c>
    </row>
    <row r="98" spans="1:32" x14ac:dyDescent="0.25">
      <c r="A98" s="2">
        <v>230</v>
      </c>
      <c r="B98" s="13" t="s">
        <v>525</v>
      </c>
      <c r="C98" s="1" t="s">
        <v>180</v>
      </c>
      <c r="D98" s="1" t="s">
        <v>181</v>
      </c>
      <c r="E98" s="2">
        <v>230</v>
      </c>
      <c r="F98" t="s">
        <v>837</v>
      </c>
      <c r="G98" s="19" t="s">
        <v>822</v>
      </c>
      <c r="H98" s="2" t="s">
        <v>822</v>
      </c>
      <c r="I98" s="2">
        <v>230</v>
      </c>
      <c r="J98" s="7" t="s">
        <v>647</v>
      </c>
      <c r="K98" s="2" t="s">
        <v>839</v>
      </c>
      <c r="L98" s="2" t="s">
        <v>846</v>
      </c>
      <c r="M98" s="7" t="s">
        <v>647</v>
      </c>
      <c r="N98" s="67">
        <v>1</v>
      </c>
      <c r="O98" s="67">
        <v>1</v>
      </c>
      <c r="P98" s="67">
        <v>1</v>
      </c>
      <c r="Q98" s="67">
        <v>1</v>
      </c>
      <c r="R98" s="67">
        <v>1</v>
      </c>
      <c r="S98" s="67">
        <v>1</v>
      </c>
      <c r="T98" s="67">
        <v>1</v>
      </c>
      <c r="U98" s="67">
        <v>1</v>
      </c>
      <c r="V98" s="67">
        <v>1</v>
      </c>
      <c r="W98" s="67">
        <v>1</v>
      </c>
      <c r="X98" s="67" t="s">
        <v>847</v>
      </c>
      <c r="Y98" s="67" t="s">
        <v>847</v>
      </c>
      <c r="Z98" s="45"/>
      <c r="AA98" s="65" t="s">
        <v>180</v>
      </c>
      <c r="AB98" s="43"/>
      <c r="AC98" s="1" t="e">
        <v>#REF!</v>
      </c>
      <c r="AD98" s="1" t="e">
        <v>#REF!</v>
      </c>
      <c r="AE98" s="1"/>
      <c r="AF98" t="e">
        <v>#N/A</v>
      </c>
    </row>
    <row r="99" spans="1:32" x14ac:dyDescent="0.25">
      <c r="A99" s="2">
        <v>231</v>
      </c>
      <c r="B99" s="13" t="s">
        <v>525</v>
      </c>
      <c r="C99" s="1" t="s">
        <v>182</v>
      </c>
      <c r="D99" s="1" t="s">
        <v>183</v>
      </c>
      <c r="E99" s="2">
        <v>231</v>
      </c>
      <c r="F99" t="e">
        <v>#N/A</v>
      </c>
      <c r="G99" s="19" t="e">
        <v>#N/A</v>
      </c>
      <c r="H99" s="2" t="e">
        <v>#N/A</v>
      </c>
      <c r="I99" s="2">
        <v>231</v>
      </c>
      <c r="J99" s="7" t="s">
        <v>648</v>
      </c>
      <c r="K99" s="2" t="e">
        <v>#N/A</v>
      </c>
      <c r="L99" s="2" t="e">
        <v>#N/A</v>
      </c>
      <c r="M99" s="7" t="s">
        <v>648</v>
      </c>
      <c r="N99" s="67" t="e">
        <v>#N/A</v>
      </c>
      <c r="O99" s="67" t="e">
        <v>#N/A</v>
      </c>
      <c r="P99" s="67" t="e">
        <v>#N/A</v>
      </c>
      <c r="Q99" s="67" t="e">
        <v>#N/A</v>
      </c>
      <c r="R99" s="67" t="e">
        <v>#N/A</v>
      </c>
      <c r="S99" s="67" t="e">
        <v>#N/A</v>
      </c>
      <c r="T99" s="67" t="e">
        <v>#N/A</v>
      </c>
      <c r="U99" s="67" t="e">
        <v>#N/A</v>
      </c>
      <c r="V99" s="67" t="e">
        <v>#N/A</v>
      </c>
      <c r="W99" s="67" t="e">
        <v>#N/A</v>
      </c>
      <c r="X99" s="67" t="e">
        <v>#N/A</v>
      </c>
      <c r="Y99" s="67" t="e">
        <v>#N/A</v>
      </c>
      <c r="Z99" s="45"/>
      <c r="AA99" s="65" t="s">
        <v>182</v>
      </c>
      <c r="AB99" s="43"/>
      <c r="AC99" s="1" t="e">
        <v>#REF!</v>
      </c>
      <c r="AD99" s="1" t="e">
        <v>#REF!</v>
      </c>
      <c r="AE99" s="1"/>
      <c r="AF99" t="e">
        <v>#N/A</v>
      </c>
    </row>
    <row r="100" spans="1:32" x14ac:dyDescent="0.25">
      <c r="A100" s="2">
        <v>232</v>
      </c>
      <c r="B100" s="13" t="s">
        <v>525</v>
      </c>
      <c r="C100" s="1" t="s">
        <v>184</v>
      </c>
      <c r="D100" s="1" t="s">
        <v>185</v>
      </c>
      <c r="E100" s="2">
        <v>232</v>
      </c>
      <c r="F100" t="s">
        <v>837</v>
      </c>
      <c r="G100" s="19" t="s">
        <v>822</v>
      </c>
      <c r="H100" s="2" t="s">
        <v>822</v>
      </c>
      <c r="I100" s="2">
        <v>232</v>
      </c>
      <c r="J100" s="7" t="s">
        <v>649</v>
      </c>
      <c r="K100" s="2">
        <v>0</v>
      </c>
      <c r="L100" s="2" t="s">
        <v>846</v>
      </c>
      <c r="M100" s="7" t="s">
        <v>649</v>
      </c>
      <c r="N100" s="67">
        <v>1</v>
      </c>
      <c r="O100" s="67">
        <v>1</v>
      </c>
      <c r="P100" s="67">
        <v>1</v>
      </c>
      <c r="Q100" s="67">
        <v>1</v>
      </c>
      <c r="R100" s="67">
        <v>1</v>
      </c>
      <c r="S100" s="67">
        <v>1</v>
      </c>
      <c r="T100" s="67">
        <v>1</v>
      </c>
      <c r="U100" s="67">
        <v>1</v>
      </c>
      <c r="V100" s="67">
        <v>1</v>
      </c>
      <c r="W100" s="67">
        <v>1</v>
      </c>
      <c r="X100" s="67" t="s">
        <v>847</v>
      </c>
      <c r="Y100" s="67" t="s">
        <v>847</v>
      </c>
      <c r="Z100" s="45"/>
      <c r="AA100" s="65" t="s">
        <v>184</v>
      </c>
      <c r="AB100" s="43"/>
      <c r="AC100" s="1" t="e">
        <v>#REF!</v>
      </c>
      <c r="AD100" s="1" t="e">
        <v>#REF!</v>
      </c>
      <c r="AE100" s="1"/>
      <c r="AF100" t="e">
        <v>#N/A</v>
      </c>
    </row>
    <row r="101" spans="1:32" x14ac:dyDescent="0.25">
      <c r="A101" s="2">
        <v>234</v>
      </c>
      <c r="B101" s="13" t="s">
        <v>525</v>
      </c>
      <c r="C101" s="1" t="s">
        <v>186</v>
      </c>
      <c r="D101" s="1" t="s">
        <v>187</v>
      </c>
      <c r="E101" s="2">
        <v>234</v>
      </c>
      <c r="F101" t="e">
        <v>#N/A</v>
      </c>
      <c r="G101" s="19" t="e">
        <v>#N/A</v>
      </c>
      <c r="H101" s="2" t="e">
        <v>#N/A</v>
      </c>
      <c r="I101" s="2">
        <v>234</v>
      </c>
      <c r="J101" s="7" t="s">
        <v>650</v>
      </c>
      <c r="K101" s="2" t="e">
        <v>#N/A</v>
      </c>
      <c r="L101" s="2" t="e">
        <v>#N/A</v>
      </c>
      <c r="M101" s="7" t="s">
        <v>650</v>
      </c>
      <c r="N101" s="67" t="e">
        <v>#N/A</v>
      </c>
      <c r="O101" s="67" t="e">
        <v>#N/A</v>
      </c>
      <c r="P101" s="67" t="e">
        <v>#N/A</v>
      </c>
      <c r="Q101" s="67" t="e">
        <v>#N/A</v>
      </c>
      <c r="R101" s="67" t="e">
        <v>#N/A</v>
      </c>
      <c r="S101" s="67" t="e">
        <v>#N/A</v>
      </c>
      <c r="T101" s="67" t="e">
        <v>#N/A</v>
      </c>
      <c r="U101" s="67" t="e">
        <v>#N/A</v>
      </c>
      <c r="V101" s="67" t="e">
        <v>#N/A</v>
      </c>
      <c r="W101" s="67" t="e">
        <v>#N/A</v>
      </c>
      <c r="X101" s="67" t="e">
        <v>#N/A</v>
      </c>
      <c r="Y101" s="67" t="e">
        <v>#N/A</v>
      </c>
      <c r="Z101" s="45"/>
      <c r="AA101" s="65" t="s">
        <v>186</v>
      </c>
      <c r="AB101" s="43"/>
      <c r="AC101" s="1" t="e">
        <v>#REF!</v>
      </c>
      <c r="AD101" s="1" t="e">
        <v>#REF!</v>
      </c>
      <c r="AE101" s="1"/>
      <c r="AF101" t="e">
        <v>#N/A</v>
      </c>
    </row>
    <row r="102" spans="1:32" x14ac:dyDescent="0.25">
      <c r="A102" s="2">
        <v>237</v>
      </c>
      <c r="B102" s="13" t="s">
        <v>525</v>
      </c>
      <c r="C102" s="1" t="s">
        <v>188</v>
      </c>
      <c r="D102" s="1" t="s">
        <v>189</v>
      </c>
      <c r="E102" s="2">
        <v>237</v>
      </c>
      <c r="F102" t="s">
        <v>837</v>
      </c>
      <c r="G102" s="19" t="s">
        <v>822</v>
      </c>
      <c r="H102" s="2" t="s">
        <v>822</v>
      </c>
      <c r="I102" s="2">
        <v>237</v>
      </c>
      <c r="J102" s="7" t="s">
        <v>651</v>
      </c>
      <c r="K102" s="2">
        <v>0</v>
      </c>
      <c r="L102" s="2" t="s">
        <v>846</v>
      </c>
      <c r="M102" s="7" t="s">
        <v>651</v>
      </c>
      <c r="N102" s="67">
        <v>1</v>
      </c>
      <c r="O102" s="67">
        <v>1</v>
      </c>
      <c r="P102" s="67">
        <v>1</v>
      </c>
      <c r="Q102" s="67">
        <v>1</v>
      </c>
      <c r="R102" s="67">
        <v>1</v>
      </c>
      <c r="S102" s="67">
        <v>1</v>
      </c>
      <c r="T102" s="67">
        <v>1</v>
      </c>
      <c r="U102" s="67">
        <v>1</v>
      </c>
      <c r="V102" s="67">
        <v>1</v>
      </c>
      <c r="W102" s="67">
        <v>1</v>
      </c>
      <c r="X102" s="67" t="s">
        <v>847</v>
      </c>
      <c r="Y102" s="67" t="s">
        <v>847</v>
      </c>
      <c r="Z102" s="45"/>
      <c r="AA102" s="65" t="s">
        <v>188</v>
      </c>
      <c r="AB102" s="43"/>
      <c r="AC102" s="1" t="e">
        <v>#REF!</v>
      </c>
      <c r="AD102" s="1" t="e">
        <v>#REF!</v>
      </c>
      <c r="AE102" s="1"/>
      <c r="AF102" t="e">
        <v>#N/A</v>
      </c>
    </row>
    <row r="103" spans="1:32" x14ac:dyDescent="0.25">
      <c r="A103" s="2">
        <v>238</v>
      </c>
      <c r="B103" s="13" t="s">
        <v>525</v>
      </c>
      <c r="C103" s="1" t="s">
        <v>190</v>
      </c>
      <c r="D103" s="1" t="s">
        <v>191</v>
      </c>
      <c r="E103" s="2">
        <v>238</v>
      </c>
      <c r="F103" t="s">
        <v>837</v>
      </c>
      <c r="G103" s="19" t="s">
        <v>822</v>
      </c>
      <c r="H103" s="2" t="s">
        <v>822</v>
      </c>
      <c r="I103" s="2">
        <v>238</v>
      </c>
      <c r="J103" s="7" t="s">
        <v>652</v>
      </c>
      <c r="K103" s="2" t="s">
        <v>839</v>
      </c>
      <c r="L103" s="2" t="s">
        <v>846</v>
      </c>
      <c r="M103" s="7" t="s">
        <v>652</v>
      </c>
      <c r="N103" s="67">
        <v>1</v>
      </c>
      <c r="O103" s="67">
        <v>1</v>
      </c>
      <c r="P103" s="67">
        <v>1</v>
      </c>
      <c r="Q103" s="67">
        <v>1</v>
      </c>
      <c r="R103" s="67">
        <v>1</v>
      </c>
      <c r="S103" s="67">
        <v>1</v>
      </c>
      <c r="T103" s="67">
        <v>1</v>
      </c>
      <c r="U103" s="67">
        <v>1</v>
      </c>
      <c r="V103" s="67">
        <v>1</v>
      </c>
      <c r="W103" s="67">
        <v>1</v>
      </c>
      <c r="X103" s="67" t="s">
        <v>847</v>
      </c>
      <c r="Y103" s="67" t="s">
        <v>847</v>
      </c>
      <c r="Z103" s="45"/>
      <c r="AA103" s="65" t="s">
        <v>190</v>
      </c>
      <c r="AB103" s="43"/>
      <c r="AC103" s="1" t="e">
        <v>#REF!</v>
      </c>
      <c r="AD103" s="1" t="e">
        <v>#REF!</v>
      </c>
      <c r="AE103" s="1"/>
      <c r="AF103" t="s">
        <v>560</v>
      </c>
    </row>
    <row r="104" spans="1:32" x14ac:dyDescent="0.25">
      <c r="A104" s="2">
        <v>239</v>
      </c>
      <c r="B104" s="13" t="s">
        <v>525</v>
      </c>
      <c r="C104" s="1" t="s">
        <v>192</v>
      </c>
      <c r="D104" s="1" t="s">
        <v>193</v>
      </c>
      <c r="E104" s="2">
        <v>239</v>
      </c>
      <c r="F104" t="s">
        <v>837</v>
      </c>
      <c r="G104" s="19" t="s">
        <v>822</v>
      </c>
      <c r="H104" s="2" t="s">
        <v>822</v>
      </c>
      <c r="I104" s="2">
        <v>239</v>
      </c>
      <c r="J104" s="7" t="s">
        <v>653</v>
      </c>
      <c r="K104" s="2" t="s">
        <v>839</v>
      </c>
      <c r="L104" s="2" t="s">
        <v>846</v>
      </c>
      <c r="M104" s="7" t="s">
        <v>653</v>
      </c>
      <c r="N104" s="67">
        <v>1</v>
      </c>
      <c r="O104" s="67">
        <v>1</v>
      </c>
      <c r="P104" s="67">
        <v>1</v>
      </c>
      <c r="Q104" s="67">
        <v>1</v>
      </c>
      <c r="R104" s="67">
        <v>1</v>
      </c>
      <c r="S104" s="67">
        <v>1</v>
      </c>
      <c r="T104" s="67">
        <v>1</v>
      </c>
      <c r="U104" s="67">
        <v>1</v>
      </c>
      <c r="V104" s="67">
        <v>1</v>
      </c>
      <c r="W104" s="67">
        <v>1</v>
      </c>
      <c r="X104" s="67" t="s">
        <v>847</v>
      </c>
      <c r="Y104" s="67" t="s">
        <v>847</v>
      </c>
      <c r="Z104" s="45"/>
      <c r="AA104" s="65" t="s">
        <v>192</v>
      </c>
      <c r="AB104" s="43"/>
      <c r="AC104" s="1" t="e">
        <v>#REF!</v>
      </c>
      <c r="AD104" s="1" t="e">
        <v>#REF!</v>
      </c>
      <c r="AE104" s="1"/>
      <c r="AF104" t="s">
        <v>560</v>
      </c>
    </row>
    <row r="105" spans="1:32" x14ac:dyDescent="0.25">
      <c r="A105" s="2">
        <v>240</v>
      </c>
      <c r="B105" s="13" t="s">
        <v>525</v>
      </c>
      <c r="C105" s="1" t="s">
        <v>194</v>
      </c>
      <c r="D105" s="1" t="s">
        <v>195</v>
      </c>
      <c r="E105" s="2">
        <v>240</v>
      </c>
      <c r="F105" t="e">
        <v>#N/A</v>
      </c>
      <c r="G105" s="19" t="e">
        <v>#N/A</v>
      </c>
      <c r="H105" s="2" t="e">
        <v>#N/A</v>
      </c>
      <c r="I105" s="2">
        <v>240</v>
      </c>
      <c r="J105" s="7" t="s">
        <v>654</v>
      </c>
      <c r="K105" s="2" t="e">
        <v>#N/A</v>
      </c>
      <c r="L105" s="2" t="e">
        <v>#N/A</v>
      </c>
      <c r="M105" s="7" t="s">
        <v>654</v>
      </c>
      <c r="N105" s="67" t="e">
        <v>#N/A</v>
      </c>
      <c r="O105" s="67" t="e">
        <v>#N/A</v>
      </c>
      <c r="P105" s="67" t="e">
        <v>#N/A</v>
      </c>
      <c r="Q105" s="67" t="e">
        <v>#N/A</v>
      </c>
      <c r="R105" s="67" t="e">
        <v>#N/A</v>
      </c>
      <c r="S105" s="67" t="e">
        <v>#N/A</v>
      </c>
      <c r="T105" s="67" t="e">
        <v>#N/A</v>
      </c>
      <c r="U105" s="67" t="e">
        <v>#N/A</v>
      </c>
      <c r="V105" s="67" t="e">
        <v>#N/A</v>
      </c>
      <c r="W105" s="67" t="e">
        <v>#N/A</v>
      </c>
      <c r="X105" s="67" t="e">
        <v>#N/A</v>
      </c>
      <c r="Y105" s="67" t="e">
        <v>#N/A</v>
      </c>
      <c r="Z105" s="45"/>
      <c r="AA105" s="65" t="s">
        <v>194</v>
      </c>
      <c r="AB105" s="43"/>
      <c r="AC105" s="1" t="e">
        <v>#REF!</v>
      </c>
      <c r="AD105" s="1" t="e">
        <v>#REF!</v>
      </c>
      <c r="AE105" s="1"/>
      <c r="AF105" t="e">
        <v>#N/A</v>
      </c>
    </row>
    <row r="106" spans="1:32" x14ac:dyDescent="0.25">
      <c r="A106" s="2">
        <v>242</v>
      </c>
      <c r="B106" s="13" t="s">
        <v>525</v>
      </c>
      <c r="C106" s="1" t="s">
        <v>196</v>
      </c>
      <c r="D106" s="1" t="s">
        <v>197</v>
      </c>
      <c r="E106" s="2">
        <v>242</v>
      </c>
      <c r="F106" t="e">
        <v>#N/A</v>
      </c>
      <c r="G106" s="19" t="e">
        <v>#N/A</v>
      </c>
      <c r="H106" s="2" t="e">
        <v>#N/A</v>
      </c>
      <c r="I106" s="2">
        <v>242</v>
      </c>
      <c r="J106" s="7" t="s">
        <v>655</v>
      </c>
      <c r="K106" s="2" t="e">
        <v>#N/A</v>
      </c>
      <c r="L106" s="2" t="e">
        <v>#N/A</v>
      </c>
      <c r="M106" s="7" t="s">
        <v>655</v>
      </c>
      <c r="N106" s="67" t="e">
        <v>#N/A</v>
      </c>
      <c r="O106" s="67" t="e">
        <v>#N/A</v>
      </c>
      <c r="P106" s="67" t="e">
        <v>#N/A</v>
      </c>
      <c r="Q106" s="67" t="e">
        <v>#N/A</v>
      </c>
      <c r="R106" s="67" t="e">
        <v>#N/A</v>
      </c>
      <c r="S106" s="67" t="e">
        <v>#N/A</v>
      </c>
      <c r="T106" s="67" t="e">
        <v>#N/A</v>
      </c>
      <c r="U106" s="67" t="e">
        <v>#N/A</v>
      </c>
      <c r="V106" s="67" t="e">
        <v>#N/A</v>
      </c>
      <c r="W106" s="67" t="e">
        <v>#N/A</v>
      </c>
      <c r="X106" s="67" t="e">
        <v>#N/A</v>
      </c>
      <c r="Y106" s="67" t="e">
        <v>#N/A</v>
      </c>
      <c r="Z106" s="45"/>
      <c r="AA106" s="65" t="s">
        <v>196</v>
      </c>
      <c r="AB106" s="43"/>
      <c r="AC106" s="1" t="e">
        <v>#REF!</v>
      </c>
      <c r="AD106" s="1" t="e">
        <v>#REF!</v>
      </c>
      <c r="AE106" s="1"/>
      <c r="AF106" t="e">
        <v>#N/A</v>
      </c>
    </row>
    <row r="107" spans="1:32" x14ac:dyDescent="0.25">
      <c r="A107" s="2">
        <v>243</v>
      </c>
      <c r="B107" s="13" t="s">
        <v>525</v>
      </c>
      <c r="C107" s="1" t="s">
        <v>198</v>
      </c>
      <c r="D107" s="1" t="s">
        <v>199</v>
      </c>
      <c r="E107" s="2">
        <v>243</v>
      </c>
      <c r="F107" t="e">
        <v>#N/A</v>
      </c>
      <c r="G107" s="19" t="e">
        <v>#N/A</v>
      </c>
      <c r="H107" s="2" t="e">
        <v>#N/A</v>
      </c>
      <c r="I107" s="2">
        <v>243</v>
      </c>
      <c r="J107" s="7" t="s">
        <v>656</v>
      </c>
      <c r="K107" s="2" t="e">
        <v>#N/A</v>
      </c>
      <c r="L107" s="2" t="e">
        <v>#N/A</v>
      </c>
      <c r="M107" s="7" t="s">
        <v>656</v>
      </c>
      <c r="N107" s="67" t="e">
        <v>#N/A</v>
      </c>
      <c r="O107" s="67" t="e">
        <v>#N/A</v>
      </c>
      <c r="P107" s="67" t="e">
        <v>#N/A</v>
      </c>
      <c r="Q107" s="67" t="e">
        <v>#N/A</v>
      </c>
      <c r="R107" s="67" t="e">
        <v>#N/A</v>
      </c>
      <c r="S107" s="67" t="e">
        <v>#N/A</v>
      </c>
      <c r="T107" s="67" t="e">
        <v>#N/A</v>
      </c>
      <c r="U107" s="67" t="e">
        <v>#N/A</v>
      </c>
      <c r="V107" s="67" t="e">
        <v>#N/A</v>
      </c>
      <c r="W107" s="67" t="e">
        <v>#N/A</v>
      </c>
      <c r="X107" s="67" t="e">
        <v>#N/A</v>
      </c>
      <c r="Y107" s="67" t="e">
        <v>#N/A</v>
      </c>
      <c r="Z107" s="45"/>
      <c r="AA107" s="65" t="s">
        <v>198</v>
      </c>
      <c r="AB107" s="43"/>
      <c r="AC107" s="1" t="e">
        <v>#REF!</v>
      </c>
      <c r="AD107" s="1" t="e">
        <v>#REF!</v>
      </c>
      <c r="AE107" s="1"/>
      <c r="AF107" t="e">
        <v>#N/A</v>
      </c>
    </row>
    <row r="108" spans="1:32" x14ac:dyDescent="0.25">
      <c r="A108" s="2">
        <v>245</v>
      </c>
      <c r="B108" s="13" t="s">
        <v>525</v>
      </c>
      <c r="C108" s="1" t="s">
        <v>200</v>
      </c>
      <c r="D108" s="1" t="s">
        <v>201</v>
      </c>
      <c r="E108" s="2">
        <v>245</v>
      </c>
      <c r="F108" t="s">
        <v>837</v>
      </c>
      <c r="G108" s="19" t="s">
        <v>822</v>
      </c>
      <c r="H108" s="2" t="s">
        <v>822</v>
      </c>
      <c r="I108" s="2">
        <v>245</v>
      </c>
      <c r="J108" s="7" t="s">
        <v>657</v>
      </c>
      <c r="K108" s="2" t="s">
        <v>839</v>
      </c>
      <c r="L108" s="2" t="s">
        <v>846</v>
      </c>
      <c r="M108" s="7" t="s">
        <v>657</v>
      </c>
      <c r="N108" s="67">
        <v>1</v>
      </c>
      <c r="O108" s="67">
        <v>1</v>
      </c>
      <c r="P108" s="67">
        <v>1</v>
      </c>
      <c r="Q108" s="67">
        <v>1</v>
      </c>
      <c r="R108" s="67">
        <v>1</v>
      </c>
      <c r="S108" s="67">
        <v>1</v>
      </c>
      <c r="T108" s="67">
        <v>1</v>
      </c>
      <c r="U108" s="67">
        <v>1</v>
      </c>
      <c r="V108" s="67">
        <v>1</v>
      </c>
      <c r="W108" s="67">
        <v>1</v>
      </c>
      <c r="X108" s="67" t="s">
        <v>847</v>
      </c>
      <c r="Y108" s="67" t="s">
        <v>847</v>
      </c>
      <c r="Z108" s="45"/>
      <c r="AA108" s="65" t="s">
        <v>200</v>
      </c>
      <c r="AB108" s="43"/>
      <c r="AC108" s="1" t="e">
        <v>#REF!</v>
      </c>
      <c r="AD108" s="1" t="e">
        <v>#REF!</v>
      </c>
      <c r="AE108" s="1"/>
      <c r="AF108" t="e">
        <v>#N/A</v>
      </c>
    </row>
    <row r="109" spans="1:32" x14ac:dyDescent="0.25">
      <c r="A109" s="2">
        <v>246</v>
      </c>
      <c r="B109" s="13" t="s">
        <v>525</v>
      </c>
      <c r="C109" s="1" t="s">
        <v>202</v>
      </c>
      <c r="D109" s="1" t="s">
        <v>203</v>
      </c>
      <c r="E109" s="2">
        <v>246</v>
      </c>
      <c r="F109" t="s">
        <v>837</v>
      </c>
      <c r="G109" s="19" t="s">
        <v>822</v>
      </c>
      <c r="H109" s="2" t="s">
        <v>822</v>
      </c>
      <c r="I109" s="2">
        <v>246</v>
      </c>
      <c r="J109" s="7" t="s">
        <v>658</v>
      </c>
      <c r="K109" s="2" t="s">
        <v>839</v>
      </c>
      <c r="L109" s="2" t="s">
        <v>846</v>
      </c>
      <c r="M109" s="7" t="s">
        <v>658</v>
      </c>
      <c r="N109" s="67">
        <v>1</v>
      </c>
      <c r="O109" s="67">
        <v>1</v>
      </c>
      <c r="P109" s="67">
        <v>1</v>
      </c>
      <c r="Q109" s="67">
        <v>1</v>
      </c>
      <c r="R109" s="67">
        <v>1</v>
      </c>
      <c r="S109" s="67">
        <v>1</v>
      </c>
      <c r="T109" s="67">
        <v>1</v>
      </c>
      <c r="U109" s="67">
        <v>1</v>
      </c>
      <c r="V109" s="67">
        <v>1</v>
      </c>
      <c r="W109" s="67">
        <v>1</v>
      </c>
      <c r="X109" s="67" t="s">
        <v>847</v>
      </c>
      <c r="Y109" s="67" t="s">
        <v>847</v>
      </c>
      <c r="Z109" s="45"/>
      <c r="AA109" s="65" t="s">
        <v>202</v>
      </c>
      <c r="AB109" s="43"/>
      <c r="AC109" s="1" t="e">
        <v>#REF!</v>
      </c>
      <c r="AD109" s="1" t="e">
        <v>#REF!</v>
      </c>
      <c r="AE109" s="1"/>
      <c r="AF109" t="s">
        <v>560</v>
      </c>
    </row>
    <row r="110" spans="1:32" x14ac:dyDescent="0.25">
      <c r="A110" s="2">
        <v>249</v>
      </c>
      <c r="B110" s="13" t="s">
        <v>525</v>
      </c>
      <c r="C110" s="1" t="s">
        <v>204</v>
      </c>
      <c r="D110" s="1" t="s">
        <v>205</v>
      </c>
      <c r="E110" s="2">
        <v>249</v>
      </c>
      <c r="F110" t="e">
        <v>#N/A</v>
      </c>
      <c r="G110" s="19" t="e">
        <v>#N/A</v>
      </c>
      <c r="H110" s="2" t="e">
        <v>#N/A</v>
      </c>
      <c r="I110" s="2">
        <v>249</v>
      </c>
      <c r="J110" s="7" t="s">
        <v>659</v>
      </c>
      <c r="K110" s="2" t="e">
        <v>#N/A</v>
      </c>
      <c r="L110" s="2" t="e">
        <v>#N/A</v>
      </c>
      <c r="M110" s="7" t="s">
        <v>659</v>
      </c>
      <c r="N110" s="67" t="e">
        <v>#N/A</v>
      </c>
      <c r="O110" s="67" t="e">
        <v>#N/A</v>
      </c>
      <c r="P110" s="67" t="e">
        <v>#N/A</v>
      </c>
      <c r="Q110" s="67" t="e">
        <v>#N/A</v>
      </c>
      <c r="R110" s="67" t="e">
        <v>#N/A</v>
      </c>
      <c r="S110" s="67" t="e">
        <v>#N/A</v>
      </c>
      <c r="T110" s="67" t="e">
        <v>#N/A</v>
      </c>
      <c r="U110" s="67" t="e">
        <v>#N/A</v>
      </c>
      <c r="V110" s="67" t="e">
        <v>#N/A</v>
      </c>
      <c r="W110" s="67" t="e">
        <v>#N/A</v>
      </c>
      <c r="X110" s="67" t="e">
        <v>#N/A</v>
      </c>
      <c r="Y110" s="67" t="e">
        <v>#N/A</v>
      </c>
      <c r="Z110" s="45"/>
      <c r="AA110" s="65" t="s">
        <v>204</v>
      </c>
      <c r="AB110" s="43"/>
      <c r="AC110" s="1" t="e">
        <v>#REF!</v>
      </c>
      <c r="AD110" s="1" t="e">
        <v>#REF!</v>
      </c>
      <c r="AE110" s="1"/>
      <c r="AF110" t="e">
        <v>#N/A</v>
      </c>
    </row>
    <row r="111" spans="1:32" x14ac:dyDescent="0.25">
      <c r="A111" s="2">
        <v>250</v>
      </c>
      <c r="B111" s="13" t="s">
        <v>525</v>
      </c>
      <c r="C111" s="1" t="s">
        <v>206</v>
      </c>
      <c r="D111" s="1" t="s">
        <v>207</v>
      </c>
      <c r="E111" s="2">
        <v>250</v>
      </c>
      <c r="F111" t="e">
        <v>#N/A</v>
      </c>
      <c r="G111" s="19" t="e">
        <v>#N/A</v>
      </c>
      <c r="H111" s="2" t="e">
        <v>#N/A</v>
      </c>
      <c r="I111" s="2">
        <v>250</v>
      </c>
      <c r="J111" s="7" t="s">
        <v>660</v>
      </c>
      <c r="K111" s="2" t="e">
        <v>#N/A</v>
      </c>
      <c r="L111" s="2" t="e">
        <v>#N/A</v>
      </c>
      <c r="M111" s="7" t="s">
        <v>660</v>
      </c>
      <c r="N111" s="67" t="e">
        <v>#N/A</v>
      </c>
      <c r="O111" s="67" t="e">
        <v>#N/A</v>
      </c>
      <c r="P111" s="67" t="e">
        <v>#N/A</v>
      </c>
      <c r="Q111" s="67" t="e">
        <v>#N/A</v>
      </c>
      <c r="R111" s="67" t="e">
        <v>#N/A</v>
      </c>
      <c r="S111" s="67" t="e">
        <v>#N/A</v>
      </c>
      <c r="T111" s="67" t="e">
        <v>#N/A</v>
      </c>
      <c r="U111" s="67" t="e">
        <v>#N/A</v>
      </c>
      <c r="V111" s="67" t="e">
        <v>#N/A</v>
      </c>
      <c r="W111" s="67" t="e">
        <v>#N/A</v>
      </c>
      <c r="X111" s="67" t="e">
        <v>#N/A</v>
      </c>
      <c r="Y111" s="67" t="e">
        <v>#N/A</v>
      </c>
      <c r="Z111" s="45"/>
      <c r="AA111" s="65" t="s">
        <v>206</v>
      </c>
      <c r="AB111" s="43"/>
      <c r="AC111" s="1" t="e">
        <v>#REF!</v>
      </c>
      <c r="AD111" s="1" t="e">
        <v>#REF!</v>
      </c>
      <c r="AE111" s="1"/>
      <c r="AF111" t="e">
        <v>#N/A</v>
      </c>
    </row>
    <row r="112" spans="1:32" x14ac:dyDescent="0.25">
      <c r="A112" s="2">
        <v>258</v>
      </c>
      <c r="B112" s="13" t="s">
        <v>525</v>
      </c>
      <c r="C112" s="1" t="s">
        <v>208</v>
      </c>
      <c r="D112" s="1" t="s">
        <v>209</v>
      </c>
      <c r="E112" s="2">
        <v>258</v>
      </c>
      <c r="F112" t="s">
        <v>837</v>
      </c>
      <c r="G112" s="19" t="s">
        <v>822</v>
      </c>
      <c r="H112" s="2" t="s">
        <v>822</v>
      </c>
      <c r="I112" s="2">
        <v>258</v>
      </c>
      <c r="J112" s="7" t="s">
        <v>661</v>
      </c>
      <c r="K112" s="2" t="s">
        <v>839</v>
      </c>
      <c r="L112" s="2">
        <v>0</v>
      </c>
      <c r="M112" s="7" t="s">
        <v>661</v>
      </c>
      <c r="N112" s="67">
        <v>1</v>
      </c>
      <c r="O112" s="67">
        <v>1</v>
      </c>
      <c r="P112" s="67">
        <v>1</v>
      </c>
      <c r="Q112" s="67">
        <v>1</v>
      </c>
      <c r="R112" s="67">
        <v>1</v>
      </c>
      <c r="S112" s="67">
        <v>1</v>
      </c>
      <c r="T112" s="67">
        <v>1</v>
      </c>
      <c r="U112" s="67">
        <v>1</v>
      </c>
      <c r="V112" s="67">
        <v>1</v>
      </c>
      <c r="W112" s="67">
        <v>1</v>
      </c>
      <c r="X112" s="67" t="s">
        <v>847</v>
      </c>
      <c r="Y112" s="67" t="s">
        <v>847</v>
      </c>
      <c r="Z112" s="45"/>
      <c r="AA112" s="65" t="s">
        <v>208</v>
      </c>
      <c r="AB112" s="43"/>
      <c r="AC112" s="1" t="e">
        <v>#REF!</v>
      </c>
      <c r="AD112" s="1" t="e">
        <v>#REF!</v>
      </c>
      <c r="AE112" s="1"/>
      <c r="AF112" t="s">
        <v>560</v>
      </c>
    </row>
    <row r="113" spans="1:32" x14ac:dyDescent="0.25">
      <c r="A113" s="2">
        <v>259</v>
      </c>
      <c r="B113" s="13" t="s">
        <v>525</v>
      </c>
      <c r="C113" s="1" t="s">
        <v>210</v>
      </c>
      <c r="D113" s="1" t="s">
        <v>211</v>
      </c>
      <c r="E113" s="2">
        <v>259</v>
      </c>
      <c r="F113" t="s">
        <v>837</v>
      </c>
      <c r="G113" s="19" t="s">
        <v>822</v>
      </c>
      <c r="H113" s="2" t="s">
        <v>822</v>
      </c>
      <c r="I113" s="2">
        <v>259</v>
      </c>
      <c r="J113" s="7" t="s">
        <v>662</v>
      </c>
      <c r="K113" s="2" t="s">
        <v>839</v>
      </c>
      <c r="L113" s="2">
        <v>0</v>
      </c>
      <c r="M113" s="7" t="s">
        <v>662</v>
      </c>
      <c r="N113" s="67">
        <v>1</v>
      </c>
      <c r="O113" s="67">
        <v>1</v>
      </c>
      <c r="P113" s="67">
        <v>1</v>
      </c>
      <c r="Q113" s="67">
        <v>1</v>
      </c>
      <c r="R113" s="67">
        <v>1</v>
      </c>
      <c r="S113" s="67">
        <v>1</v>
      </c>
      <c r="T113" s="67">
        <v>1</v>
      </c>
      <c r="U113" s="67">
        <v>1</v>
      </c>
      <c r="V113" s="67">
        <v>1</v>
      </c>
      <c r="W113" s="67">
        <v>1</v>
      </c>
      <c r="X113" s="67" t="s">
        <v>847</v>
      </c>
      <c r="Y113" s="67" t="s">
        <v>847</v>
      </c>
      <c r="Z113" s="45"/>
      <c r="AA113" s="65" t="s">
        <v>210</v>
      </c>
      <c r="AB113" s="43"/>
      <c r="AC113" s="1" t="e">
        <v>#REF!</v>
      </c>
      <c r="AD113" s="1" t="e">
        <v>#REF!</v>
      </c>
      <c r="AE113" s="1"/>
      <c r="AF113" t="e">
        <v>#N/A</v>
      </c>
    </row>
    <row r="114" spans="1:32" x14ac:dyDescent="0.25">
      <c r="A114" s="2">
        <v>260</v>
      </c>
      <c r="B114" s="13" t="s">
        <v>525</v>
      </c>
      <c r="C114" s="1" t="s">
        <v>212</v>
      </c>
      <c r="D114" s="1" t="s">
        <v>213</v>
      </c>
      <c r="E114" s="2">
        <v>260</v>
      </c>
      <c r="F114" t="e">
        <v>#N/A</v>
      </c>
      <c r="G114" s="19" t="e">
        <v>#N/A</v>
      </c>
      <c r="H114" s="2" t="e">
        <v>#N/A</v>
      </c>
      <c r="I114" s="2">
        <v>260</v>
      </c>
      <c r="J114" s="7" t="s">
        <v>663</v>
      </c>
      <c r="K114" s="2" t="e">
        <v>#N/A</v>
      </c>
      <c r="L114" s="2" t="e">
        <v>#N/A</v>
      </c>
      <c r="M114" s="7" t="s">
        <v>663</v>
      </c>
      <c r="N114" s="67" t="e">
        <v>#N/A</v>
      </c>
      <c r="O114" s="67" t="e">
        <v>#N/A</v>
      </c>
      <c r="P114" s="67" t="e">
        <v>#N/A</v>
      </c>
      <c r="Q114" s="67" t="e">
        <v>#N/A</v>
      </c>
      <c r="R114" s="67" t="e">
        <v>#N/A</v>
      </c>
      <c r="S114" s="67" t="e">
        <v>#N/A</v>
      </c>
      <c r="T114" s="67" t="e">
        <v>#N/A</v>
      </c>
      <c r="U114" s="67" t="e">
        <v>#N/A</v>
      </c>
      <c r="V114" s="67" t="e">
        <v>#N/A</v>
      </c>
      <c r="W114" s="67" t="e">
        <v>#N/A</v>
      </c>
      <c r="X114" s="67" t="e">
        <v>#N/A</v>
      </c>
      <c r="Y114" s="67" t="e">
        <v>#N/A</v>
      </c>
      <c r="Z114" s="45"/>
      <c r="AA114" s="65" t="s">
        <v>212</v>
      </c>
      <c r="AB114" s="43"/>
      <c r="AC114" s="1" t="e">
        <v>#REF!</v>
      </c>
      <c r="AD114" s="1" t="e">
        <v>#REF!</v>
      </c>
      <c r="AE114" s="1"/>
      <c r="AF114" t="e">
        <v>#N/A</v>
      </c>
    </row>
    <row r="115" spans="1:32" x14ac:dyDescent="0.25">
      <c r="A115" s="2">
        <v>263</v>
      </c>
      <c r="B115" s="13" t="s">
        <v>525</v>
      </c>
      <c r="C115" s="1" t="s">
        <v>214</v>
      </c>
      <c r="D115" s="1" t="s">
        <v>215</v>
      </c>
      <c r="E115" s="2">
        <v>263</v>
      </c>
      <c r="F115" t="e">
        <v>#N/A</v>
      </c>
      <c r="G115" s="19" t="e">
        <v>#N/A</v>
      </c>
      <c r="H115" s="2" t="e">
        <v>#N/A</v>
      </c>
      <c r="I115" s="2">
        <v>263</v>
      </c>
      <c r="J115" s="7" t="s">
        <v>664</v>
      </c>
      <c r="K115" s="2" t="e">
        <v>#N/A</v>
      </c>
      <c r="L115" s="2" t="e">
        <v>#N/A</v>
      </c>
      <c r="M115" s="7" t="s">
        <v>664</v>
      </c>
      <c r="N115" s="67" t="e">
        <v>#N/A</v>
      </c>
      <c r="O115" s="67" t="e">
        <v>#N/A</v>
      </c>
      <c r="P115" s="67" t="e">
        <v>#N/A</v>
      </c>
      <c r="Q115" s="67" t="e">
        <v>#N/A</v>
      </c>
      <c r="R115" s="67" t="e">
        <v>#N/A</v>
      </c>
      <c r="S115" s="67" t="e">
        <v>#N/A</v>
      </c>
      <c r="T115" s="67" t="e">
        <v>#N/A</v>
      </c>
      <c r="U115" s="67" t="e">
        <v>#N/A</v>
      </c>
      <c r="V115" s="67" t="e">
        <v>#N/A</v>
      </c>
      <c r="W115" s="67" t="e">
        <v>#N/A</v>
      </c>
      <c r="X115" s="67" t="e">
        <v>#N/A</v>
      </c>
      <c r="Y115" s="67" t="e">
        <v>#N/A</v>
      </c>
      <c r="Z115" s="45"/>
      <c r="AA115" s="65" t="s">
        <v>214</v>
      </c>
      <c r="AB115" s="43"/>
      <c r="AC115" s="1" t="e">
        <v>#REF!</v>
      </c>
      <c r="AD115" s="1" t="e">
        <v>#REF!</v>
      </c>
      <c r="AE115" s="1"/>
      <c r="AF115" t="e">
        <v>#N/A</v>
      </c>
    </row>
    <row r="116" spans="1:32" x14ac:dyDescent="0.25">
      <c r="A116" s="2">
        <v>264</v>
      </c>
      <c r="B116" s="13" t="s">
        <v>525</v>
      </c>
      <c r="C116" s="1" t="s">
        <v>216</v>
      </c>
      <c r="D116" s="1" t="s">
        <v>217</v>
      </c>
      <c r="E116" s="2">
        <v>264</v>
      </c>
      <c r="F116" t="e">
        <v>#N/A</v>
      </c>
      <c r="G116" s="19" t="e">
        <v>#N/A</v>
      </c>
      <c r="H116" s="2" t="e">
        <v>#N/A</v>
      </c>
      <c r="I116" s="2">
        <v>264</v>
      </c>
      <c r="J116" s="7" t="s">
        <v>665</v>
      </c>
      <c r="K116" s="2" t="e">
        <v>#N/A</v>
      </c>
      <c r="L116" s="2" t="e">
        <v>#N/A</v>
      </c>
      <c r="M116" s="7" t="s">
        <v>665</v>
      </c>
      <c r="N116" s="67" t="e">
        <v>#N/A</v>
      </c>
      <c r="O116" s="67" t="e">
        <v>#N/A</v>
      </c>
      <c r="P116" s="67" t="e">
        <v>#N/A</v>
      </c>
      <c r="Q116" s="67" t="e">
        <v>#N/A</v>
      </c>
      <c r="R116" s="67" t="e">
        <v>#N/A</v>
      </c>
      <c r="S116" s="67" t="e">
        <v>#N/A</v>
      </c>
      <c r="T116" s="67" t="e">
        <v>#N/A</v>
      </c>
      <c r="U116" s="67" t="e">
        <v>#N/A</v>
      </c>
      <c r="V116" s="67" t="e">
        <v>#N/A</v>
      </c>
      <c r="W116" s="67" t="e">
        <v>#N/A</v>
      </c>
      <c r="X116" s="67" t="e">
        <v>#N/A</v>
      </c>
      <c r="Y116" s="67" t="e">
        <v>#N/A</v>
      </c>
      <c r="Z116" s="45"/>
      <c r="AA116" s="65" t="s">
        <v>216</v>
      </c>
      <c r="AB116" s="43"/>
      <c r="AC116" s="1" t="e">
        <v>#REF!</v>
      </c>
      <c r="AD116" s="1" t="e">
        <v>#REF!</v>
      </c>
      <c r="AE116" s="1"/>
      <c r="AF116" t="e">
        <v>#N/A</v>
      </c>
    </row>
    <row r="117" spans="1:32" x14ac:dyDescent="0.25">
      <c r="A117" s="2">
        <v>266</v>
      </c>
      <c r="B117" s="13" t="s">
        <v>525</v>
      </c>
      <c r="C117" s="1" t="s">
        <v>218</v>
      </c>
      <c r="D117" s="1" t="s">
        <v>219</v>
      </c>
      <c r="E117" s="2">
        <v>266</v>
      </c>
      <c r="F117" t="s">
        <v>837</v>
      </c>
      <c r="G117" s="19" t="s">
        <v>822</v>
      </c>
      <c r="H117" s="2" t="s">
        <v>822</v>
      </c>
      <c r="I117" s="2">
        <v>266</v>
      </c>
      <c r="J117" s="7" t="s">
        <v>666</v>
      </c>
      <c r="K117" s="2" t="s">
        <v>839</v>
      </c>
      <c r="L117" s="2" t="s">
        <v>846</v>
      </c>
      <c r="M117" s="7" t="s">
        <v>666</v>
      </c>
      <c r="N117" s="67">
        <v>1</v>
      </c>
      <c r="O117" s="67">
        <v>1</v>
      </c>
      <c r="P117" s="67">
        <v>1</v>
      </c>
      <c r="Q117" s="67">
        <v>1</v>
      </c>
      <c r="R117" s="67">
        <v>1</v>
      </c>
      <c r="S117" s="67">
        <v>1</v>
      </c>
      <c r="T117" s="67">
        <v>1</v>
      </c>
      <c r="U117" s="67">
        <v>1</v>
      </c>
      <c r="V117" s="67">
        <v>1</v>
      </c>
      <c r="W117" s="67">
        <v>1</v>
      </c>
      <c r="X117" s="67" t="s">
        <v>847</v>
      </c>
      <c r="Y117" s="67" t="s">
        <v>847</v>
      </c>
      <c r="Z117" s="45"/>
      <c r="AA117" s="65" t="s">
        <v>218</v>
      </c>
      <c r="AB117" s="43"/>
      <c r="AC117" s="1" t="e">
        <v>#REF!</v>
      </c>
      <c r="AD117" s="1" t="e">
        <v>#REF!</v>
      </c>
      <c r="AE117" s="1"/>
      <c r="AF117" t="s">
        <v>560</v>
      </c>
    </row>
    <row r="118" spans="1:32" x14ac:dyDescent="0.25">
      <c r="A118" s="2">
        <v>269</v>
      </c>
      <c r="B118" s="13" t="s">
        <v>525</v>
      </c>
      <c r="C118" s="1" t="s">
        <v>220</v>
      </c>
      <c r="D118" s="1" t="s">
        <v>221</v>
      </c>
      <c r="E118" s="2">
        <v>269</v>
      </c>
      <c r="F118" t="e">
        <v>#N/A</v>
      </c>
      <c r="G118" s="19" t="e">
        <v>#N/A</v>
      </c>
      <c r="H118" s="2" t="e">
        <v>#N/A</v>
      </c>
      <c r="I118" s="2">
        <v>269</v>
      </c>
      <c r="J118" s="7" t="s">
        <v>667</v>
      </c>
      <c r="K118" s="2" t="e">
        <v>#N/A</v>
      </c>
      <c r="L118" s="2" t="e">
        <v>#N/A</v>
      </c>
      <c r="M118" s="7" t="s">
        <v>667</v>
      </c>
      <c r="N118" s="67" t="e">
        <v>#N/A</v>
      </c>
      <c r="O118" s="67" t="e">
        <v>#N/A</v>
      </c>
      <c r="P118" s="67" t="e">
        <v>#N/A</v>
      </c>
      <c r="Q118" s="67" t="e">
        <v>#N/A</v>
      </c>
      <c r="R118" s="67" t="e">
        <v>#N/A</v>
      </c>
      <c r="S118" s="67" t="e">
        <v>#N/A</v>
      </c>
      <c r="T118" s="67" t="e">
        <v>#N/A</v>
      </c>
      <c r="U118" s="67" t="e">
        <v>#N/A</v>
      </c>
      <c r="V118" s="67" t="e">
        <v>#N/A</v>
      </c>
      <c r="W118" s="67" t="e">
        <v>#N/A</v>
      </c>
      <c r="X118" s="67" t="e">
        <v>#N/A</v>
      </c>
      <c r="Y118" s="67" t="e">
        <v>#N/A</v>
      </c>
      <c r="Z118" s="45"/>
      <c r="AA118" s="65" t="s">
        <v>220</v>
      </c>
      <c r="AB118" s="43"/>
      <c r="AC118" s="1" t="e">
        <v>#REF!</v>
      </c>
      <c r="AD118" s="1" t="e">
        <v>#REF!</v>
      </c>
      <c r="AE118" s="1"/>
      <c r="AF118" t="e">
        <v>#N/A</v>
      </c>
    </row>
    <row r="119" spans="1:32" x14ac:dyDescent="0.25">
      <c r="A119" s="2">
        <v>270</v>
      </c>
      <c r="B119" s="13" t="s">
        <v>525</v>
      </c>
      <c r="C119" s="1" t="s">
        <v>222</v>
      </c>
      <c r="D119" s="1" t="s">
        <v>223</v>
      </c>
      <c r="E119" s="2">
        <v>270</v>
      </c>
      <c r="F119" t="e">
        <v>#N/A</v>
      </c>
      <c r="G119" s="19" t="e">
        <v>#N/A</v>
      </c>
      <c r="H119" s="2" t="e">
        <v>#N/A</v>
      </c>
      <c r="I119" s="2">
        <v>270</v>
      </c>
      <c r="J119" s="7" t="s">
        <v>668</v>
      </c>
      <c r="K119" s="2" t="e">
        <v>#N/A</v>
      </c>
      <c r="L119" s="2" t="e">
        <v>#N/A</v>
      </c>
      <c r="M119" s="7" t="s">
        <v>668</v>
      </c>
      <c r="N119" s="67" t="e">
        <v>#N/A</v>
      </c>
      <c r="O119" s="67" t="e">
        <v>#N/A</v>
      </c>
      <c r="P119" s="67" t="e">
        <v>#N/A</v>
      </c>
      <c r="Q119" s="67" t="e">
        <v>#N/A</v>
      </c>
      <c r="R119" s="67" t="e">
        <v>#N/A</v>
      </c>
      <c r="S119" s="67" t="e">
        <v>#N/A</v>
      </c>
      <c r="T119" s="67" t="e">
        <v>#N/A</v>
      </c>
      <c r="U119" s="67" t="e">
        <v>#N/A</v>
      </c>
      <c r="V119" s="67" t="e">
        <v>#N/A</v>
      </c>
      <c r="W119" s="67" t="e">
        <v>#N/A</v>
      </c>
      <c r="X119" s="67" t="e">
        <v>#N/A</v>
      </c>
      <c r="Y119" s="67" t="e">
        <v>#N/A</v>
      </c>
      <c r="Z119" s="45"/>
      <c r="AA119" s="65" t="s">
        <v>222</v>
      </c>
      <c r="AB119" s="43"/>
      <c r="AC119" s="1" t="e">
        <v>#REF!</v>
      </c>
      <c r="AD119" s="1" t="e">
        <v>#REF!</v>
      </c>
      <c r="AE119" s="1"/>
      <c r="AF119" t="e">
        <v>#N/A</v>
      </c>
    </row>
    <row r="120" spans="1:32" x14ac:dyDescent="0.25">
      <c r="A120" s="2">
        <v>273</v>
      </c>
      <c r="B120" s="13" t="s">
        <v>525</v>
      </c>
      <c r="C120" s="1" t="s">
        <v>224</v>
      </c>
      <c r="D120" s="1" t="s">
        <v>225</v>
      </c>
      <c r="E120" s="2">
        <v>273</v>
      </c>
      <c r="F120" t="s">
        <v>837</v>
      </c>
      <c r="G120" s="19" t="s">
        <v>822</v>
      </c>
      <c r="H120" s="2" t="s">
        <v>822</v>
      </c>
      <c r="I120" s="2">
        <v>273</v>
      </c>
      <c r="J120" s="7" t="s">
        <v>669</v>
      </c>
      <c r="K120" s="2" t="s">
        <v>839</v>
      </c>
      <c r="L120" s="2">
        <v>0</v>
      </c>
      <c r="M120" s="7" t="s">
        <v>669</v>
      </c>
      <c r="N120" s="67">
        <v>1</v>
      </c>
      <c r="O120" s="67">
        <v>1</v>
      </c>
      <c r="P120" s="67">
        <v>1</v>
      </c>
      <c r="Q120" s="67">
        <v>1</v>
      </c>
      <c r="R120" s="67">
        <v>1</v>
      </c>
      <c r="S120" s="67">
        <v>1</v>
      </c>
      <c r="T120" s="67">
        <v>1</v>
      </c>
      <c r="U120" s="67">
        <v>1</v>
      </c>
      <c r="V120" s="67">
        <v>1</v>
      </c>
      <c r="W120" s="67">
        <v>1</v>
      </c>
      <c r="X120" s="67" t="s">
        <v>847</v>
      </c>
      <c r="Y120" s="67" t="s">
        <v>847</v>
      </c>
      <c r="Z120" s="45"/>
      <c r="AA120" s="65" t="s">
        <v>224</v>
      </c>
      <c r="AB120" s="43"/>
      <c r="AC120" s="1" t="e">
        <v>#REF!</v>
      </c>
      <c r="AD120" s="1" t="e">
        <v>#REF!</v>
      </c>
      <c r="AE120" s="1"/>
      <c r="AF120" t="s">
        <v>560</v>
      </c>
    </row>
    <row r="121" spans="1:32" x14ac:dyDescent="0.25">
      <c r="A121" s="2">
        <v>274</v>
      </c>
      <c r="B121" s="13" t="s">
        <v>525</v>
      </c>
      <c r="C121" s="1" t="s">
        <v>226</v>
      </c>
      <c r="D121" s="1" t="s">
        <v>227</v>
      </c>
      <c r="E121" s="2">
        <v>274</v>
      </c>
      <c r="F121" t="e">
        <v>#N/A</v>
      </c>
      <c r="G121" s="19" t="e">
        <v>#N/A</v>
      </c>
      <c r="H121" s="2" t="e">
        <v>#N/A</v>
      </c>
      <c r="I121" s="2">
        <v>274</v>
      </c>
      <c r="J121" s="7" t="s">
        <v>670</v>
      </c>
      <c r="K121" s="2" t="e">
        <v>#N/A</v>
      </c>
      <c r="L121" s="2" t="e">
        <v>#N/A</v>
      </c>
      <c r="M121" s="7" t="s">
        <v>670</v>
      </c>
      <c r="N121" s="67" t="e">
        <v>#N/A</v>
      </c>
      <c r="O121" s="67" t="e">
        <v>#N/A</v>
      </c>
      <c r="P121" s="67" t="e">
        <v>#N/A</v>
      </c>
      <c r="Q121" s="67" t="e">
        <v>#N/A</v>
      </c>
      <c r="R121" s="67" t="e">
        <v>#N/A</v>
      </c>
      <c r="S121" s="67" t="e">
        <v>#N/A</v>
      </c>
      <c r="T121" s="67" t="e">
        <v>#N/A</v>
      </c>
      <c r="U121" s="67" t="e">
        <v>#N/A</v>
      </c>
      <c r="V121" s="67" t="e">
        <v>#N/A</v>
      </c>
      <c r="W121" s="67" t="e">
        <v>#N/A</v>
      </c>
      <c r="X121" s="67" t="e">
        <v>#N/A</v>
      </c>
      <c r="Y121" s="67" t="e">
        <v>#N/A</v>
      </c>
      <c r="Z121" s="45"/>
      <c r="AA121" s="65" t="s">
        <v>226</v>
      </c>
      <c r="AB121" s="43"/>
      <c r="AC121" s="1" t="e">
        <v>#REF!</v>
      </c>
      <c r="AD121" s="1" t="e">
        <v>#REF!</v>
      </c>
      <c r="AE121" s="1"/>
      <c r="AF121" t="e">
        <v>#N/A</v>
      </c>
    </row>
    <row r="122" spans="1:32" x14ac:dyDescent="0.25">
      <c r="A122" s="2">
        <v>275</v>
      </c>
      <c r="B122" s="13" t="s">
        <v>525</v>
      </c>
      <c r="C122" s="1" t="s">
        <v>228</v>
      </c>
      <c r="D122" s="1" t="s">
        <v>229</v>
      </c>
      <c r="E122" s="2">
        <v>275</v>
      </c>
      <c r="F122" t="s">
        <v>837</v>
      </c>
      <c r="G122" s="19" t="s">
        <v>822</v>
      </c>
      <c r="H122" s="2" t="s">
        <v>822</v>
      </c>
      <c r="I122" s="2">
        <v>275</v>
      </c>
      <c r="J122" s="7" t="s">
        <v>671</v>
      </c>
      <c r="K122" s="2">
        <v>0</v>
      </c>
      <c r="L122" s="2" t="s">
        <v>846</v>
      </c>
      <c r="M122" s="7" t="s">
        <v>671</v>
      </c>
      <c r="N122" s="67">
        <v>1</v>
      </c>
      <c r="O122" s="67">
        <v>1</v>
      </c>
      <c r="P122" s="67">
        <v>1</v>
      </c>
      <c r="Q122" s="67">
        <v>1</v>
      </c>
      <c r="R122" s="67">
        <v>1</v>
      </c>
      <c r="S122" s="67">
        <v>1</v>
      </c>
      <c r="T122" s="67">
        <v>1</v>
      </c>
      <c r="U122" s="67">
        <v>1</v>
      </c>
      <c r="V122" s="67">
        <v>1</v>
      </c>
      <c r="W122" s="67">
        <v>1</v>
      </c>
      <c r="X122" s="67" t="s">
        <v>847</v>
      </c>
      <c r="Y122" s="67" t="s">
        <v>847</v>
      </c>
      <c r="Z122" s="45"/>
      <c r="AA122" s="65" t="s">
        <v>228</v>
      </c>
      <c r="AB122" s="43"/>
      <c r="AC122" s="1" t="e">
        <v>#REF!</v>
      </c>
      <c r="AD122" s="1" t="e">
        <v>#REF!</v>
      </c>
      <c r="AE122" s="1"/>
      <c r="AF122" t="s">
        <v>560</v>
      </c>
    </row>
    <row r="123" spans="1:32" x14ac:dyDescent="0.25">
      <c r="A123" s="2">
        <v>279</v>
      </c>
      <c r="B123" s="13" t="s">
        <v>525</v>
      </c>
      <c r="C123" s="1" t="s">
        <v>230</v>
      </c>
      <c r="D123" s="1" t="s">
        <v>231</v>
      </c>
      <c r="E123" s="2">
        <v>279</v>
      </c>
      <c r="F123" t="e">
        <v>#N/A</v>
      </c>
      <c r="G123" s="19" t="e">
        <v>#N/A</v>
      </c>
      <c r="H123" s="2" t="e">
        <v>#N/A</v>
      </c>
      <c r="I123" s="2">
        <v>279</v>
      </c>
      <c r="J123" s="7" t="s">
        <v>672</v>
      </c>
      <c r="K123" s="2" t="e">
        <v>#N/A</v>
      </c>
      <c r="L123" s="2" t="e">
        <v>#N/A</v>
      </c>
      <c r="M123" s="7" t="s">
        <v>672</v>
      </c>
      <c r="N123" s="67" t="e">
        <v>#N/A</v>
      </c>
      <c r="O123" s="67" t="e">
        <v>#N/A</v>
      </c>
      <c r="P123" s="67" t="e">
        <v>#N/A</v>
      </c>
      <c r="Q123" s="67" t="e">
        <v>#N/A</v>
      </c>
      <c r="R123" s="67" t="e">
        <v>#N/A</v>
      </c>
      <c r="S123" s="67" t="e">
        <v>#N/A</v>
      </c>
      <c r="T123" s="67" t="e">
        <v>#N/A</v>
      </c>
      <c r="U123" s="67" t="e">
        <v>#N/A</v>
      </c>
      <c r="V123" s="67" t="e">
        <v>#N/A</v>
      </c>
      <c r="W123" s="67" t="e">
        <v>#N/A</v>
      </c>
      <c r="X123" s="67" t="e">
        <v>#N/A</v>
      </c>
      <c r="Y123" s="67" t="e">
        <v>#N/A</v>
      </c>
      <c r="Z123" s="45"/>
      <c r="AA123" s="65" t="s">
        <v>230</v>
      </c>
      <c r="AB123" s="43"/>
      <c r="AC123" s="1" t="e">
        <v>#REF!</v>
      </c>
      <c r="AD123" s="1" t="e">
        <v>#REF!</v>
      </c>
      <c r="AE123" s="1"/>
      <c r="AF123" t="e">
        <v>#N/A</v>
      </c>
    </row>
    <row r="124" spans="1:32" x14ac:dyDescent="0.25">
      <c r="A124" s="2">
        <v>281</v>
      </c>
      <c r="B124" s="13" t="s">
        <v>525</v>
      </c>
      <c r="C124" s="1" t="s">
        <v>232</v>
      </c>
      <c r="D124" s="1" t="s">
        <v>233</v>
      </c>
      <c r="E124" s="2">
        <v>281</v>
      </c>
      <c r="F124" t="e">
        <v>#N/A</v>
      </c>
      <c r="G124" s="19" t="e">
        <v>#N/A</v>
      </c>
      <c r="H124" s="2" t="e">
        <v>#N/A</v>
      </c>
      <c r="I124" s="2">
        <v>281</v>
      </c>
      <c r="J124" s="7" t="s">
        <v>673</v>
      </c>
      <c r="K124" s="2" t="e">
        <v>#N/A</v>
      </c>
      <c r="L124" s="2" t="e">
        <v>#N/A</v>
      </c>
      <c r="M124" s="7" t="s">
        <v>673</v>
      </c>
      <c r="N124" s="67" t="e">
        <v>#N/A</v>
      </c>
      <c r="O124" s="67" t="e">
        <v>#N/A</v>
      </c>
      <c r="P124" s="67" t="e">
        <v>#N/A</v>
      </c>
      <c r="Q124" s="67" t="e">
        <v>#N/A</v>
      </c>
      <c r="R124" s="67" t="e">
        <v>#N/A</v>
      </c>
      <c r="S124" s="67" t="e">
        <v>#N/A</v>
      </c>
      <c r="T124" s="67" t="e">
        <v>#N/A</v>
      </c>
      <c r="U124" s="67" t="e">
        <v>#N/A</v>
      </c>
      <c r="V124" s="67" t="e">
        <v>#N/A</v>
      </c>
      <c r="W124" s="67" t="e">
        <v>#N/A</v>
      </c>
      <c r="X124" s="67" t="e">
        <v>#N/A</v>
      </c>
      <c r="Y124" s="67" t="e">
        <v>#N/A</v>
      </c>
      <c r="Z124" s="45"/>
      <c r="AA124" s="65" t="s">
        <v>232</v>
      </c>
      <c r="AB124" s="43"/>
      <c r="AC124" s="1" t="e">
        <v>#REF!</v>
      </c>
      <c r="AD124" s="1" t="e">
        <v>#REF!</v>
      </c>
      <c r="AE124" s="1"/>
      <c r="AF124" t="e">
        <v>#N/A</v>
      </c>
    </row>
    <row r="125" spans="1:32" x14ac:dyDescent="0.25">
      <c r="A125" s="2">
        <v>284</v>
      </c>
      <c r="B125" s="13" t="s">
        <v>525</v>
      </c>
      <c r="C125" s="1" t="s">
        <v>234</v>
      </c>
      <c r="D125" s="1" t="s">
        <v>235</v>
      </c>
      <c r="E125" s="2">
        <v>284</v>
      </c>
      <c r="F125" t="s">
        <v>837</v>
      </c>
      <c r="G125" s="19" t="s">
        <v>822</v>
      </c>
      <c r="H125" s="2" t="s">
        <v>822</v>
      </c>
      <c r="I125" s="2">
        <v>284</v>
      </c>
      <c r="J125" s="7" t="s">
        <v>674</v>
      </c>
      <c r="K125" s="2">
        <v>0</v>
      </c>
      <c r="L125" s="2" t="s">
        <v>846</v>
      </c>
      <c r="M125" s="7" t="s">
        <v>674</v>
      </c>
      <c r="N125" s="67">
        <v>1</v>
      </c>
      <c r="O125" s="67">
        <v>1</v>
      </c>
      <c r="P125" s="67">
        <v>1</v>
      </c>
      <c r="Q125" s="67">
        <v>1</v>
      </c>
      <c r="R125" s="67">
        <v>1</v>
      </c>
      <c r="S125" s="67">
        <v>1</v>
      </c>
      <c r="T125" s="67">
        <v>1</v>
      </c>
      <c r="U125" s="67">
        <v>1</v>
      </c>
      <c r="V125" s="67">
        <v>1</v>
      </c>
      <c r="W125" s="67">
        <v>1</v>
      </c>
      <c r="X125" s="67" t="s">
        <v>847</v>
      </c>
      <c r="Y125" s="67" t="s">
        <v>847</v>
      </c>
      <c r="Z125" s="45"/>
      <c r="AA125" s="65" t="s">
        <v>234</v>
      </c>
      <c r="AB125" s="43"/>
      <c r="AC125" s="1" t="e">
        <v>#REF!</v>
      </c>
      <c r="AD125" s="1" t="e">
        <v>#REF!</v>
      </c>
      <c r="AE125" s="1"/>
      <c r="AF125" t="e">
        <v>#N/A</v>
      </c>
    </row>
    <row r="126" spans="1:32" x14ac:dyDescent="0.25">
      <c r="A126" s="2">
        <v>285</v>
      </c>
      <c r="B126" s="13" t="s">
        <v>525</v>
      </c>
      <c r="C126" s="1" t="s">
        <v>236</v>
      </c>
      <c r="D126" s="1" t="s">
        <v>237</v>
      </c>
      <c r="E126" s="2">
        <v>285</v>
      </c>
      <c r="F126" t="s">
        <v>837</v>
      </c>
      <c r="G126" s="19" t="s">
        <v>822</v>
      </c>
      <c r="H126" s="2" t="s">
        <v>822</v>
      </c>
      <c r="I126" s="2">
        <v>285</v>
      </c>
      <c r="J126" s="7" t="s">
        <v>675</v>
      </c>
      <c r="K126" s="2" t="s">
        <v>839</v>
      </c>
      <c r="L126" s="2" t="s">
        <v>846</v>
      </c>
      <c r="M126" s="7" t="s">
        <v>675</v>
      </c>
      <c r="N126" s="67">
        <v>1</v>
      </c>
      <c r="O126" s="67">
        <v>1</v>
      </c>
      <c r="P126" s="67">
        <v>1</v>
      </c>
      <c r="Q126" s="67">
        <v>1</v>
      </c>
      <c r="R126" s="67">
        <v>1</v>
      </c>
      <c r="S126" s="67">
        <v>1</v>
      </c>
      <c r="T126" s="67">
        <v>1</v>
      </c>
      <c r="U126" s="67">
        <v>1</v>
      </c>
      <c r="V126" s="67">
        <v>1</v>
      </c>
      <c r="W126" s="67" t="s">
        <v>847</v>
      </c>
      <c r="X126" s="67" t="s">
        <v>847</v>
      </c>
      <c r="Y126" s="67" t="s">
        <v>847</v>
      </c>
      <c r="Z126" s="45"/>
      <c r="AA126" s="65" t="s">
        <v>236</v>
      </c>
      <c r="AB126" s="43"/>
      <c r="AC126" s="1" t="e">
        <v>#REF!</v>
      </c>
      <c r="AD126" s="1" t="e">
        <v>#REF!</v>
      </c>
      <c r="AE126" s="1"/>
      <c r="AF126" t="s">
        <v>560</v>
      </c>
    </row>
    <row r="127" spans="1:32" x14ac:dyDescent="0.25">
      <c r="A127" s="2">
        <v>287</v>
      </c>
      <c r="B127" s="13" t="s">
        <v>525</v>
      </c>
      <c r="C127" s="1" t="s">
        <v>238</v>
      </c>
      <c r="D127" s="1" t="s">
        <v>239</v>
      </c>
      <c r="E127" s="2">
        <v>287</v>
      </c>
      <c r="F127" t="s">
        <v>837</v>
      </c>
      <c r="G127" s="19" t="s">
        <v>822</v>
      </c>
      <c r="H127" s="2" t="s">
        <v>822</v>
      </c>
      <c r="I127" s="2">
        <v>287</v>
      </c>
      <c r="J127" s="7" t="s">
        <v>676</v>
      </c>
      <c r="K127" s="2">
        <v>0</v>
      </c>
      <c r="L127" s="2" t="s">
        <v>846</v>
      </c>
      <c r="M127" s="7" t="s">
        <v>676</v>
      </c>
      <c r="N127" s="67">
        <v>1</v>
      </c>
      <c r="O127" s="67">
        <v>1</v>
      </c>
      <c r="P127" s="67">
        <v>1</v>
      </c>
      <c r="Q127" s="67">
        <v>1</v>
      </c>
      <c r="R127" s="67">
        <v>1</v>
      </c>
      <c r="S127" s="67">
        <v>1</v>
      </c>
      <c r="T127" s="67">
        <v>1</v>
      </c>
      <c r="U127" s="67">
        <v>1</v>
      </c>
      <c r="V127" s="67">
        <v>1</v>
      </c>
      <c r="W127" s="67">
        <v>1</v>
      </c>
      <c r="X127" s="67" t="s">
        <v>847</v>
      </c>
      <c r="Y127" s="67" t="s">
        <v>847</v>
      </c>
      <c r="Z127" s="45"/>
      <c r="AA127" s="65" t="s">
        <v>238</v>
      </c>
      <c r="AB127" s="43"/>
      <c r="AC127" s="1" t="e">
        <v>#REF!</v>
      </c>
      <c r="AD127" s="1" t="e">
        <v>#REF!</v>
      </c>
      <c r="AE127" s="1"/>
      <c r="AF127" t="s">
        <v>560</v>
      </c>
    </row>
    <row r="128" spans="1:32" x14ac:dyDescent="0.25">
      <c r="A128" s="2">
        <v>288</v>
      </c>
      <c r="B128" s="13" t="s">
        <v>525</v>
      </c>
      <c r="C128" s="1" t="s">
        <v>240</v>
      </c>
      <c r="D128" s="1" t="s">
        <v>241</v>
      </c>
      <c r="E128" s="2">
        <v>288</v>
      </c>
      <c r="F128" t="e">
        <v>#N/A</v>
      </c>
      <c r="G128" s="19" t="e">
        <v>#N/A</v>
      </c>
      <c r="H128" s="2" t="e">
        <v>#N/A</v>
      </c>
      <c r="I128" s="2">
        <v>288</v>
      </c>
      <c r="J128" s="7" t="s">
        <v>677</v>
      </c>
      <c r="K128" s="2" t="e">
        <v>#N/A</v>
      </c>
      <c r="L128" s="2" t="e">
        <v>#N/A</v>
      </c>
      <c r="M128" s="7" t="s">
        <v>677</v>
      </c>
      <c r="N128" s="67" t="e">
        <v>#N/A</v>
      </c>
      <c r="O128" s="67" t="e">
        <v>#N/A</v>
      </c>
      <c r="P128" s="67" t="e">
        <v>#N/A</v>
      </c>
      <c r="Q128" s="67" t="e">
        <v>#N/A</v>
      </c>
      <c r="R128" s="67" t="e">
        <v>#N/A</v>
      </c>
      <c r="S128" s="67" t="e">
        <v>#N/A</v>
      </c>
      <c r="T128" s="67" t="e">
        <v>#N/A</v>
      </c>
      <c r="U128" s="67" t="e">
        <v>#N/A</v>
      </c>
      <c r="V128" s="67" t="e">
        <v>#N/A</v>
      </c>
      <c r="W128" s="67" t="e">
        <v>#N/A</v>
      </c>
      <c r="X128" s="67" t="e">
        <v>#N/A</v>
      </c>
      <c r="Y128" s="67" t="e">
        <v>#N/A</v>
      </c>
      <c r="Z128" s="45"/>
      <c r="AA128" s="65" t="s">
        <v>240</v>
      </c>
      <c r="AB128" s="43"/>
      <c r="AC128" s="1" t="e">
        <v>#REF!</v>
      </c>
      <c r="AD128" s="1" t="e">
        <v>#REF!</v>
      </c>
      <c r="AE128" s="1"/>
      <c r="AF128" t="e">
        <v>#N/A</v>
      </c>
    </row>
    <row r="129" spans="1:32" x14ac:dyDescent="0.25">
      <c r="A129" s="2">
        <v>289</v>
      </c>
      <c r="B129" s="13" t="s">
        <v>525</v>
      </c>
      <c r="C129" s="1" t="s">
        <v>242</v>
      </c>
      <c r="D129" s="1" t="s">
        <v>243</v>
      </c>
      <c r="E129" s="2">
        <v>289</v>
      </c>
      <c r="F129" t="e">
        <v>#N/A</v>
      </c>
      <c r="G129" s="19" t="e">
        <v>#N/A</v>
      </c>
      <c r="H129" s="2" t="e">
        <v>#N/A</v>
      </c>
      <c r="I129" s="2">
        <v>289</v>
      </c>
      <c r="J129" s="7" t="s">
        <v>678</v>
      </c>
      <c r="K129" s="2" t="e">
        <v>#N/A</v>
      </c>
      <c r="L129" s="2" t="e">
        <v>#N/A</v>
      </c>
      <c r="M129" s="7" t="s">
        <v>678</v>
      </c>
      <c r="N129" s="67" t="e">
        <v>#N/A</v>
      </c>
      <c r="O129" s="67" t="e">
        <v>#N/A</v>
      </c>
      <c r="P129" s="67" t="e">
        <v>#N/A</v>
      </c>
      <c r="Q129" s="67" t="e">
        <v>#N/A</v>
      </c>
      <c r="R129" s="67" t="e">
        <v>#N/A</v>
      </c>
      <c r="S129" s="67" t="e">
        <v>#N/A</v>
      </c>
      <c r="T129" s="67" t="e">
        <v>#N/A</v>
      </c>
      <c r="U129" s="67" t="e">
        <v>#N/A</v>
      </c>
      <c r="V129" s="67" t="e">
        <v>#N/A</v>
      </c>
      <c r="W129" s="67" t="e">
        <v>#N/A</v>
      </c>
      <c r="X129" s="67" t="e">
        <v>#N/A</v>
      </c>
      <c r="Y129" s="67" t="e">
        <v>#N/A</v>
      </c>
      <c r="Z129" s="45"/>
      <c r="AA129" s="65" t="s">
        <v>242</v>
      </c>
      <c r="AB129" s="43"/>
      <c r="AC129" s="1" t="e">
        <v>#REF!</v>
      </c>
      <c r="AD129" s="1" t="e">
        <v>#REF!</v>
      </c>
      <c r="AE129" s="1"/>
      <c r="AF129" t="e">
        <v>#N/A</v>
      </c>
    </row>
    <row r="130" spans="1:32" x14ac:dyDescent="0.25">
      <c r="A130" s="2">
        <v>291</v>
      </c>
      <c r="B130" s="13" t="s">
        <v>525</v>
      </c>
      <c r="C130" s="1" t="s">
        <v>244</v>
      </c>
      <c r="D130" s="1" t="s">
        <v>245</v>
      </c>
      <c r="E130" s="2">
        <v>291</v>
      </c>
      <c r="F130" t="e">
        <v>#N/A</v>
      </c>
      <c r="G130" s="19" t="e">
        <v>#N/A</v>
      </c>
      <c r="H130" s="2" t="e">
        <v>#N/A</v>
      </c>
      <c r="I130" s="2">
        <v>291</v>
      </c>
      <c r="J130" s="7" t="s">
        <v>679</v>
      </c>
      <c r="K130" s="2" t="e">
        <v>#N/A</v>
      </c>
      <c r="L130" s="2" t="e">
        <v>#N/A</v>
      </c>
      <c r="M130" s="7" t="s">
        <v>679</v>
      </c>
      <c r="N130" s="67" t="e">
        <v>#N/A</v>
      </c>
      <c r="O130" s="67" t="e">
        <v>#N/A</v>
      </c>
      <c r="P130" s="67" t="e">
        <v>#N/A</v>
      </c>
      <c r="Q130" s="67" t="e">
        <v>#N/A</v>
      </c>
      <c r="R130" s="67" t="e">
        <v>#N/A</v>
      </c>
      <c r="S130" s="67" t="e">
        <v>#N/A</v>
      </c>
      <c r="T130" s="67" t="e">
        <v>#N/A</v>
      </c>
      <c r="U130" s="67" t="e">
        <v>#N/A</v>
      </c>
      <c r="V130" s="67" t="e">
        <v>#N/A</v>
      </c>
      <c r="W130" s="67" t="e">
        <v>#N/A</v>
      </c>
      <c r="X130" s="67" t="e">
        <v>#N/A</v>
      </c>
      <c r="Y130" s="67" t="e">
        <v>#N/A</v>
      </c>
      <c r="Z130" s="45"/>
      <c r="AA130" s="65" t="s">
        <v>244</v>
      </c>
      <c r="AB130" s="43"/>
      <c r="AC130" s="1" t="e">
        <v>#REF!</v>
      </c>
      <c r="AD130" s="1" t="e">
        <v>#REF!</v>
      </c>
      <c r="AE130" s="1"/>
      <c r="AF130" t="e">
        <v>#N/A</v>
      </c>
    </row>
    <row r="131" spans="1:32" x14ac:dyDescent="0.25">
      <c r="A131" s="2">
        <v>293</v>
      </c>
      <c r="B131" s="13" t="s">
        <v>525</v>
      </c>
      <c r="C131" s="1" t="s">
        <v>246</v>
      </c>
      <c r="D131" s="1" t="s">
        <v>247</v>
      </c>
      <c r="E131" s="2">
        <v>293</v>
      </c>
      <c r="F131" t="e">
        <v>#N/A</v>
      </c>
      <c r="G131" s="19" t="e">
        <v>#N/A</v>
      </c>
      <c r="H131" s="2" t="e">
        <v>#N/A</v>
      </c>
      <c r="I131" s="2">
        <v>293</v>
      </c>
      <c r="J131" s="7" t="s">
        <v>680</v>
      </c>
      <c r="K131" s="2" t="e">
        <v>#N/A</v>
      </c>
      <c r="L131" s="2" t="e">
        <v>#N/A</v>
      </c>
      <c r="M131" s="7" t="s">
        <v>680</v>
      </c>
      <c r="N131" s="67" t="e">
        <v>#N/A</v>
      </c>
      <c r="O131" s="67" t="e">
        <v>#N/A</v>
      </c>
      <c r="P131" s="67" t="e">
        <v>#N/A</v>
      </c>
      <c r="Q131" s="67" t="e">
        <v>#N/A</v>
      </c>
      <c r="R131" s="67" t="e">
        <v>#N/A</v>
      </c>
      <c r="S131" s="67" t="e">
        <v>#N/A</v>
      </c>
      <c r="T131" s="67" t="e">
        <v>#N/A</v>
      </c>
      <c r="U131" s="67" t="e">
        <v>#N/A</v>
      </c>
      <c r="V131" s="67" t="e">
        <v>#N/A</v>
      </c>
      <c r="W131" s="67" t="e">
        <v>#N/A</v>
      </c>
      <c r="X131" s="67" t="e">
        <v>#N/A</v>
      </c>
      <c r="Y131" s="67" t="e">
        <v>#N/A</v>
      </c>
      <c r="Z131" s="45"/>
      <c r="AA131" s="65" t="s">
        <v>246</v>
      </c>
      <c r="AB131" s="43"/>
      <c r="AC131" s="1" t="e">
        <v>#REF!</v>
      </c>
      <c r="AD131" s="1" t="e">
        <v>#REF!</v>
      </c>
      <c r="AE131" s="1"/>
      <c r="AF131" t="e">
        <v>#N/A</v>
      </c>
    </row>
    <row r="132" spans="1:32" x14ac:dyDescent="0.25">
      <c r="A132" s="2">
        <v>294</v>
      </c>
      <c r="B132" s="13" t="s">
        <v>525</v>
      </c>
      <c r="C132" s="1" t="s">
        <v>248</v>
      </c>
      <c r="D132" s="1" t="s">
        <v>249</v>
      </c>
      <c r="E132" s="2">
        <v>294</v>
      </c>
      <c r="F132" t="e">
        <v>#N/A</v>
      </c>
      <c r="G132" s="19" t="e">
        <v>#N/A</v>
      </c>
      <c r="H132" s="2" t="e">
        <v>#N/A</v>
      </c>
      <c r="I132" s="2">
        <v>294</v>
      </c>
      <c r="J132" s="7" t="s">
        <v>681</v>
      </c>
      <c r="K132" s="2" t="e">
        <v>#N/A</v>
      </c>
      <c r="L132" s="2" t="e">
        <v>#N/A</v>
      </c>
      <c r="M132" s="7" t="s">
        <v>681</v>
      </c>
      <c r="N132" s="67" t="e">
        <v>#N/A</v>
      </c>
      <c r="O132" s="67" t="e">
        <v>#N/A</v>
      </c>
      <c r="P132" s="67" t="e">
        <v>#N/A</v>
      </c>
      <c r="Q132" s="67" t="e">
        <v>#N/A</v>
      </c>
      <c r="R132" s="67" t="e">
        <v>#N/A</v>
      </c>
      <c r="S132" s="67" t="e">
        <v>#N/A</v>
      </c>
      <c r="T132" s="67" t="e">
        <v>#N/A</v>
      </c>
      <c r="U132" s="67" t="e">
        <v>#N/A</v>
      </c>
      <c r="V132" s="67" t="e">
        <v>#N/A</v>
      </c>
      <c r="W132" s="67" t="e">
        <v>#N/A</v>
      </c>
      <c r="X132" s="67" t="e">
        <v>#N/A</v>
      </c>
      <c r="Y132" s="67" t="e">
        <v>#N/A</v>
      </c>
      <c r="Z132" s="45"/>
      <c r="AA132" s="65" t="s">
        <v>248</v>
      </c>
      <c r="AB132" s="43"/>
      <c r="AC132" s="1" t="e">
        <v>#REF!</v>
      </c>
      <c r="AD132" s="1" t="e">
        <v>#REF!</v>
      </c>
      <c r="AE132" s="1"/>
      <c r="AF132" t="e">
        <v>#N/A</v>
      </c>
    </row>
    <row r="133" spans="1:32" x14ac:dyDescent="0.25">
      <c r="A133" s="2">
        <v>295</v>
      </c>
      <c r="B133" s="13" t="s">
        <v>525</v>
      </c>
      <c r="C133" s="1" t="s">
        <v>250</v>
      </c>
      <c r="D133" s="1" t="s">
        <v>251</v>
      </c>
      <c r="E133" s="2">
        <v>295</v>
      </c>
      <c r="F133" t="e">
        <v>#N/A</v>
      </c>
      <c r="G133" s="19" t="e">
        <v>#N/A</v>
      </c>
      <c r="H133" s="2" t="e">
        <v>#N/A</v>
      </c>
      <c r="I133" s="2">
        <v>295</v>
      </c>
      <c r="J133" s="7" t="s">
        <v>682</v>
      </c>
      <c r="K133" s="2" t="e">
        <v>#N/A</v>
      </c>
      <c r="L133" s="2" t="e">
        <v>#N/A</v>
      </c>
      <c r="M133" s="7" t="s">
        <v>682</v>
      </c>
      <c r="N133" s="67" t="e">
        <v>#N/A</v>
      </c>
      <c r="O133" s="67" t="e">
        <v>#N/A</v>
      </c>
      <c r="P133" s="67" t="e">
        <v>#N/A</v>
      </c>
      <c r="Q133" s="67" t="e">
        <v>#N/A</v>
      </c>
      <c r="R133" s="67" t="e">
        <v>#N/A</v>
      </c>
      <c r="S133" s="67" t="e">
        <v>#N/A</v>
      </c>
      <c r="T133" s="67" t="e">
        <v>#N/A</v>
      </c>
      <c r="U133" s="67" t="e">
        <v>#N/A</v>
      </c>
      <c r="V133" s="67" t="e">
        <v>#N/A</v>
      </c>
      <c r="W133" s="67" t="e">
        <v>#N/A</v>
      </c>
      <c r="X133" s="67" t="e">
        <v>#N/A</v>
      </c>
      <c r="Y133" s="67" t="e">
        <v>#N/A</v>
      </c>
      <c r="Z133" s="45"/>
      <c r="AA133" s="65" t="s">
        <v>250</v>
      </c>
      <c r="AB133" s="43"/>
      <c r="AC133" s="1" t="e">
        <v>#REF!</v>
      </c>
      <c r="AD133" s="1" t="e">
        <v>#REF!</v>
      </c>
      <c r="AE133" s="1"/>
      <c r="AF133" t="e">
        <v>#N/A</v>
      </c>
    </row>
    <row r="134" spans="1:32" ht="14.25" customHeight="1" x14ac:dyDescent="0.25">
      <c r="A134" s="2">
        <v>300</v>
      </c>
      <c r="B134" s="13" t="s">
        <v>525</v>
      </c>
      <c r="C134" s="1" t="s">
        <v>252</v>
      </c>
      <c r="D134" s="1" t="s">
        <v>253</v>
      </c>
      <c r="E134" s="2">
        <v>300</v>
      </c>
      <c r="F134" t="e">
        <v>#N/A</v>
      </c>
      <c r="G134" s="19" t="e">
        <v>#N/A</v>
      </c>
      <c r="H134" s="2" t="e">
        <v>#N/A</v>
      </c>
      <c r="I134" s="2">
        <v>300</v>
      </c>
      <c r="J134" s="7" t="s">
        <v>683</v>
      </c>
      <c r="K134" s="2">
        <v>0</v>
      </c>
      <c r="L134" s="2" t="e">
        <v>#N/A</v>
      </c>
      <c r="M134" s="7" t="s">
        <v>683</v>
      </c>
      <c r="N134" s="67" t="e">
        <v>#N/A</v>
      </c>
      <c r="O134" s="67" t="e">
        <v>#N/A</v>
      </c>
      <c r="P134" s="67" t="e">
        <v>#N/A</v>
      </c>
      <c r="Q134" s="67" t="e">
        <v>#N/A</v>
      </c>
      <c r="R134" s="67" t="e">
        <v>#N/A</v>
      </c>
      <c r="S134" s="67" t="e">
        <v>#N/A</v>
      </c>
      <c r="T134" s="67" t="e">
        <v>#N/A</v>
      </c>
      <c r="U134" s="67" t="e">
        <v>#N/A</v>
      </c>
      <c r="V134" s="67" t="e">
        <v>#N/A</v>
      </c>
      <c r="W134" s="67" t="e">
        <v>#N/A</v>
      </c>
      <c r="X134" s="67" t="e">
        <v>#N/A</v>
      </c>
      <c r="Y134" s="67" t="e">
        <v>#N/A</v>
      </c>
      <c r="Z134" s="45"/>
      <c r="AA134" s="65" t="s">
        <v>252</v>
      </c>
      <c r="AB134" s="43"/>
      <c r="AC134" s="1" t="e">
        <v>#REF!</v>
      </c>
      <c r="AD134" s="1" t="e">
        <v>#REF!</v>
      </c>
      <c r="AE134" s="1"/>
      <c r="AF134" t="e">
        <v>#N/A</v>
      </c>
    </row>
    <row r="135" spans="1:32" x14ac:dyDescent="0.25">
      <c r="A135" s="2">
        <v>307</v>
      </c>
      <c r="B135" s="13" t="s">
        <v>525</v>
      </c>
      <c r="C135" s="1" t="s">
        <v>254</v>
      </c>
      <c r="D135" s="1" t="s">
        <v>255</v>
      </c>
      <c r="E135" s="2">
        <v>307</v>
      </c>
      <c r="F135" t="s">
        <v>837</v>
      </c>
      <c r="G135" s="19" t="s">
        <v>822</v>
      </c>
      <c r="H135" s="2" t="s">
        <v>822</v>
      </c>
      <c r="I135" s="2">
        <v>307</v>
      </c>
      <c r="J135" s="7" t="s">
        <v>684</v>
      </c>
      <c r="K135" s="2" t="s">
        <v>839</v>
      </c>
      <c r="L135" s="2" t="s">
        <v>846</v>
      </c>
      <c r="M135" s="7" t="s">
        <v>684</v>
      </c>
      <c r="N135" s="67">
        <v>1</v>
      </c>
      <c r="O135" s="67">
        <v>1</v>
      </c>
      <c r="P135" s="67">
        <v>1</v>
      </c>
      <c r="Q135" s="67">
        <v>1</v>
      </c>
      <c r="R135" s="67">
        <v>1</v>
      </c>
      <c r="S135" s="67">
        <v>1</v>
      </c>
      <c r="T135" s="67">
        <v>1</v>
      </c>
      <c r="U135" s="67">
        <v>1</v>
      </c>
      <c r="V135" s="67">
        <v>1</v>
      </c>
      <c r="W135" s="67">
        <v>1</v>
      </c>
      <c r="X135" s="67" t="s">
        <v>847</v>
      </c>
      <c r="Y135" s="67" t="s">
        <v>847</v>
      </c>
      <c r="Z135" s="45"/>
      <c r="AA135" s="65" t="s">
        <v>254</v>
      </c>
      <c r="AB135" s="43"/>
      <c r="AC135" s="1" t="e">
        <v>#REF!</v>
      </c>
      <c r="AD135" s="1" t="e">
        <v>#REF!</v>
      </c>
      <c r="AE135" s="1"/>
      <c r="AF135" t="s">
        <v>560</v>
      </c>
    </row>
    <row r="136" spans="1:32" x14ac:dyDescent="0.25">
      <c r="A136" s="2">
        <v>308</v>
      </c>
      <c r="B136" s="13" t="s">
        <v>525</v>
      </c>
      <c r="C136" s="1" t="s">
        <v>256</v>
      </c>
      <c r="D136" s="1" t="s">
        <v>257</v>
      </c>
      <c r="E136" s="2">
        <v>308</v>
      </c>
      <c r="F136" t="e">
        <v>#N/A</v>
      </c>
      <c r="G136" s="19" t="e">
        <v>#N/A</v>
      </c>
      <c r="H136" s="2" t="e">
        <v>#N/A</v>
      </c>
      <c r="I136" s="2">
        <v>308</v>
      </c>
      <c r="J136" s="7" t="s">
        <v>685</v>
      </c>
      <c r="K136" s="2">
        <v>0</v>
      </c>
      <c r="L136" s="2" t="e">
        <v>#N/A</v>
      </c>
      <c r="M136" s="7" t="s">
        <v>685</v>
      </c>
      <c r="N136" s="67" t="e">
        <v>#N/A</v>
      </c>
      <c r="O136" s="67" t="e">
        <v>#N/A</v>
      </c>
      <c r="P136" s="67" t="e">
        <v>#N/A</v>
      </c>
      <c r="Q136" s="67" t="e">
        <v>#N/A</v>
      </c>
      <c r="R136" s="67" t="e">
        <v>#N/A</v>
      </c>
      <c r="S136" s="67" t="e">
        <v>#N/A</v>
      </c>
      <c r="T136" s="67" t="e">
        <v>#N/A</v>
      </c>
      <c r="U136" s="67" t="e">
        <v>#N/A</v>
      </c>
      <c r="V136" s="67" t="e">
        <v>#N/A</v>
      </c>
      <c r="W136" s="67" t="e">
        <v>#N/A</v>
      </c>
      <c r="X136" s="67" t="e">
        <v>#N/A</v>
      </c>
      <c r="Y136" s="67" t="e">
        <v>#N/A</v>
      </c>
      <c r="Z136" s="45"/>
      <c r="AA136" s="65" t="s">
        <v>256</v>
      </c>
      <c r="AB136" s="43"/>
      <c r="AC136" s="1" t="e">
        <v>#REF!</v>
      </c>
      <c r="AD136" s="1" t="e">
        <v>#REF!</v>
      </c>
      <c r="AE136" s="1"/>
      <c r="AF136" t="e">
        <v>#N/A</v>
      </c>
    </row>
    <row r="137" spans="1:32" x14ac:dyDescent="0.25">
      <c r="A137" s="2">
        <v>309</v>
      </c>
      <c r="B137" s="13" t="s">
        <v>525</v>
      </c>
      <c r="C137" s="1" t="s">
        <v>258</v>
      </c>
      <c r="D137" s="1" t="s">
        <v>259</v>
      </c>
      <c r="E137" s="2">
        <v>309</v>
      </c>
      <c r="F137" t="s">
        <v>837</v>
      </c>
      <c r="G137" s="19" t="s">
        <v>822</v>
      </c>
      <c r="H137" s="2" t="s">
        <v>822</v>
      </c>
      <c r="I137" s="2">
        <v>309</v>
      </c>
      <c r="J137" s="7" t="s">
        <v>686</v>
      </c>
      <c r="K137" s="2" t="s">
        <v>839</v>
      </c>
      <c r="L137" s="2">
        <v>0</v>
      </c>
      <c r="M137" s="7" t="s">
        <v>686</v>
      </c>
      <c r="N137" s="67">
        <v>1</v>
      </c>
      <c r="O137" s="67">
        <v>1</v>
      </c>
      <c r="P137" s="67">
        <v>1</v>
      </c>
      <c r="Q137" s="67">
        <v>1</v>
      </c>
      <c r="R137" s="67">
        <v>1</v>
      </c>
      <c r="S137" s="67">
        <v>1</v>
      </c>
      <c r="T137" s="67">
        <v>1</v>
      </c>
      <c r="U137" s="67">
        <v>1</v>
      </c>
      <c r="V137" s="67">
        <v>1</v>
      </c>
      <c r="W137" s="67" t="s">
        <v>847</v>
      </c>
      <c r="X137" s="67" t="s">
        <v>847</v>
      </c>
      <c r="Y137" s="67" t="s">
        <v>847</v>
      </c>
      <c r="Z137" s="45"/>
      <c r="AA137" s="65" t="s">
        <v>258</v>
      </c>
      <c r="AB137" s="43"/>
      <c r="AC137" s="1" t="e">
        <v>#REF!</v>
      </c>
      <c r="AD137" s="1" t="e">
        <v>#REF!</v>
      </c>
      <c r="AE137" s="1"/>
      <c r="AF137" t="s">
        <v>560</v>
      </c>
    </row>
    <row r="138" spans="1:32" x14ac:dyDescent="0.25">
      <c r="A138" s="2">
        <v>310</v>
      </c>
      <c r="B138" s="13" t="s">
        <v>525</v>
      </c>
      <c r="C138" s="1" t="s">
        <v>260</v>
      </c>
      <c r="D138" s="1" t="s">
        <v>261</v>
      </c>
      <c r="E138" s="2">
        <v>310</v>
      </c>
      <c r="F138">
        <v>0</v>
      </c>
      <c r="G138" s="19" t="s">
        <v>822</v>
      </c>
      <c r="H138" s="2" t="s">
        <v>822</v>
      </c>
      <c r="I138" s="2">
        <v>310</v>
      </c>
      <c r="J138" s="7" t="s">
        <v>687</v>
      </c>
      <c r="K138" s="2">
        <v>0</v>
      </c>
      <c r="L138" s="2">
        <v>0</v>
      </c>
      <c r="M138" s="7" t="s">
        <v>687</v>
      </c>
      <c r="N138" s="67">
        <v>1</v>
      </c>
      <c r="O138" s="67">
        <v>1</v>
      </c>
      <c r="P138" s="67">
        <v>1</v>
      </c>
      <c r="Q138" s="67">
        <v>1</v>
      </c>
      <c r="R138" s="67">
        <v>1</v>
      </c>
      <c r="S138" s="67">
        <v>1</v>
      </c>
      <c r="T138" s="67">
        <v>1</v>
      </c>
      <c r="U138" s="67">
        <v>1</v>
      </c>
      <c r="V138" s="67">
        <v>1</v>
      </c>
      <c r="W138" s="67">
        <v>1</v>
      </c>
      <c r="X138" s="67" t="s">
        <v>847</v>
      </c>
      <c r="Y138" s="67" t="s">
        <v>847</v>
      </c>
      <c r="Z138" s="45"/>
      <c r="AA138" s="65" t="s">
        <v>260</v>
      </c>
      <c r="AB138" s="43"/>
      <c r="AC138" s="1" t="e">
        <v>#REF!</v>
      </c>
      <c r="AD138" s="1" t="e">
        <v>#REF!</v>
      </c>
      <c r="AE138" s="1"/>
      <c r="AF138" t="s">
        <v>560</v>
      </c>
    </row>
    <row r="139" spans="1:32" x14ac:dyDescent="0.25">
      <c r="A139" s="2">
        <v>311</v>
      </c>
      <c r="B139" s="13" t="s">
        <v>525</v>
      </c>
      <c r="C139" s="1" t="s">
        <v>262</v>
      </c>
      <c r="D139" s="1" t="s">
        <v>263</v>
      </c>
      <c r="E139" s="2">
        <v>311</v>
      </c>
      <c r="F139" t="s">
        <v>837</v>
      </c>
      <c r="G139" s="19" t="s">
        <v>822</v>
      </c>
      <c r="H139" s="2" t="s">
        <v>822</v>
      </c>
      <c r="I139" s="2">
        <v>311</v>
      </c>
      <c r="J139" s="7" t="s">
        <v>688</v>
      </c>
      <c r="K139" s="2" t="s">
        <v>839</v>
      </c>
      <c r="L139" s="2" t="s">
        <v>846</v>
      </c>
      <c r="M139" s="7" t="s">
        <v>688</v>
      </c>
      <c r="N139" s="67">
        <v>1</v>
      </c>
      <c r="O139" s="67">
        <v>1</v>
      </c>
      <c r="P139" s="67">
        <v>1</v>
      </c>
      <c r="Q139" s="67">
        <v>1</v>
      </c>
      <c r="R139" s="67">
        <v>1</v>
      </c>
      <c r="S139" s="67">
        <v>1</v>
      </c>
      <c r="T139" s="67">
        <v>1</v>
      </c>
      <c r="U139" s="67">
        <v>1</v>
      </c>
      <c r="V139" s="67">
        <v>1</v>
      </c>
      <c r="W139" s="67" t="s">
        <v>847</v>
      </c>
      <c r="X139" s="67" t="s">
        <v>847</v>
      </c>
      <c r="Y139" s="67" t="s">
        <v>847</v>
      </c>
      <c r="Z139" s="45"/>
      <c r="AA139" s="65" t="s">
        <v>262</v>
      </c>
      <c r="AB139" s="43"/>
      <c r="AC139" s="1" t="e">
        <v>#REF!</v>
      </c>
      <c r="AD139" s="1" t="e">
        <v>#REF!</v>
      </c>
      <c r="AE139" s="1"/>
      <c r="AF139" t="e">
        <v>#N/A</v>
      </c>
    </row>
    <row r="140" spans="1:32" x14ac:dyDescent="0.25">
      <c r="A140" s="2">
        <v>312</v>
      </c>
      <c r="B140" s="13" t="s">
        <v>525</v>
      </c>
      <c r="C140" s="1" t="s">
        <v>264</v>
      </c>
      <c r="D140" s="1" t="s">
        <v>265</v>
      </c>
      <c r="E140" s="2">
        <v>312</v>
      </c>
      <c r="F140" t="e">
        <v>#N/A</v>
      </c>
      <c r="G140" s="19" t="e">
        <v>#N/A</v>
      </c>
      <c r="H140" s="2" t="e">
        <v>#N/A</v>
      </c>
      <c r="I140" s="2">
        <v>312</v>
      </c>
      <c r="J140" s="7" t="s">
        <v>689</v>
      </c>
      <c r="K140" s="2" t="e">
        <v>#N/A</v>
      </c>
      <c r="L140" s="2" t="e">
        <v>#N/A</v>
      </c>
      <c r="M140" s="7" t="s">
        <v>689</v>
      </c>
      <c r="N140" s="67" t="e">
        <v>#N/A</v>
      </c>
      <c r="O140" s="67" t="e">
        <v>#N/A</v>
      </c>
      <c r="P140" s="67" t="e">
        <v>#N/A</v>
      </c>
      <c r="Q140" s="67" t="e">
        <v>#N/A</v>
      </c>
      <c r="R140" s="67" t="e">
        <v>#N/A</v>
      </c>
      <c r="S140" s="67" t="e">
        <v>#N/A</v>
      </c>
      <c r="T140" s="67" t="e">
        <v>#N/A</v>
      </c>
      <c r="U140" s="67" t="e">
        <v>#N/A</v>
      </c>
      <c r="V140" s="67" t="e">
        <v>#N/A</v>
      </c>
      <c r="W140" s="67" t="e">
        <v>#N/A</v>
      </c>
      <c r="X140" s="67" t="e">
        <v>#N/A</v>
      </c>
      <c r="Y140" s="67" t="e">
        <v>#N/A</v>
      </c>
      <c r="Z140" s="45"/>
      <c r="AA140" s="65" t="s">
        <v>264</v>
      </c>
      <c r="AB140" s="43"/>
      <c r="AC140" s="1" t="e">
        <v>#REF!</v>
      </c>
      <c r="AD140" s="1" t="e">
        <v>#REF!</v>
      </c>
      <c r="AE140" s="1"/>
      <c r="AF140" t="e">
        <v>#N/A</v>
      </c>
    </row>
    <row r="141" spans="1:32" x14ac:dyDescent="0.25">
      <c r="A141" s="2">
        <v>313</v>
      </c>
      <c r="B141" s="13" t="s">
        <v>525</v>
      </c>
      <c r="C141" s="1" t="s">
        <v>266</v>
      </c>
      <c r="D141" s="1" t="s">
        <v>267</v>
      </c>
      <c r="E141" s="2">
        <v>313</v>
      </c>
      <c r="F141" t="s">
        <v>837</v>
      </c>
      <c r="G141" s="19" t="s">
        <v>822</v>
      </c>
      <c r="H141" s="2" t="s">
        <v>822</v>
      </c>
      <c r="I141" s="2">
        <v>313</v>
      </c>
      <c r="J141" s="7" t="s">
        <v>690</v>
      </c>
      <c r="K141" s="2">
        <v>0</v>
      </c>
      <c r="L141" s="2" t="s">
        <v>846</v>
      </c>
      <c r="M141" s="7" t="s">
        <v>690</v>
      </c>
      <c r="N141" s="67">
        <v>1</v>
      </c>
      <c r="O141" s="67">
        <v>1</v>
      </c>
      <c r="P141" s="67">
        <v>1</v>
      </c>
      <c r="Q141" s="67">
        <v>1</v>
      </c>
      <c r="R141" s="67">
        <v>1</v>
      </c>
      <c r="S141" s="67">
        <v>1</v>
      </c>
      <c r="T141" s="67">
        <v>1</v>
      </c>
      <c r="U141" s="67">
        <v>1</v>
      </c>
      <c r="V141" s="67">
        <v>1</v>
      </c>
      <c r="W141" s="67">
        <v>1</v>
      </c>
      <c r="X141" s="67" t="s">
        <v>847</v>
      </c>
      <c r="Y141" s="67" t="s">
        <v>847</v>
      </c>
      <c r="Z141" s="45"/>
      <c r="AA141" s="65" t="s">
        <v>266</v>
      </c>
      <c r="AB141" s="43"/>
      <c r="AC141" s="1" t="e">
        <v>#REF!</v>
      </c>
      <c r="AD141" s="1" t="e">
        <v>#REF!</v>
      </c>
      <c r="AE141" s="1"/>
      <c r="AF141" t="s">
        <v>560</v>
      </c>
    </row>
    <row r="142" spans="1:32" x14ac:dyDescent="0.25">
      <c r="A142" s="2">
        <v>314</v>
      </c>
      <c r="B142" s="13" t="s">
        <v>525</v>
      </c>
      <c r="C142" s="1" t="s">
        <v>268</v>
      </c>
      <c r="D142" s="1" t="s">
        <v>269</v>
      </c>
      <c r="E142" s="2">
        <v>314</v>
      </c>
      <c r="F142" t="s">
        <v>837</v>
      </c>
      <c r="G142" s="19" t="s">
        <v>822</v>
      </c>
      <c r="H142" s="2" t="s">
        <v>822</v>
      </c>
      <c r="I142" s="2">
        <v>314</v>
      </c>
      <c r="J142" s="7" t="s">
        <v>691</v>
      </c>
      <c r="K142" s="2" t="s">
        <v>839</v>
      </c>
      <c r="L142" s="2" t="s">
        <v>846</v>
      </c>
      <c r="M142" s="7" t="s">
        <v>691</v>
      </c>
      <c r="N142" s="67">
        <v>1</v>
      </c>
      <c r="O142" s="67">
        <v>1</v>
      </c>
      <c r="P142" s="67">
        <v>1</v>
      </c>
      <c r="Q142" s="67">
        <v>1</v>
      </c>
      <c r="R142" s="67">
        <v>1</v>
      </c>
      <c r="S142" s="67">
        <v>1</v>
      </c>
      <c r="T142" s="67">
        <v>1</v>
      </c>
      <c r="U142" s="67">
        <v>1</v>
      </c>
      <c r="V142" s="67">
        <v>1</v>
      </c>
      <c r="W142" s="67">
        <v>1</v>
      </c>
      <c r="X142" s="67" t="s">
        <v>847</v>
      </c>
      <c r="Y142" s="67" t="s">
        <v>847</v>
      </c>
      <c r="Z142" s="45"/>
      <c r="AA142" s="65" t="s">
        <v>268</v>
      </c>
      <c r="AB142" s="43"/>
      <c r="AC142" s="1" t="e">
        <v>#REF!</v>
      </c>
      <c r="AD142" s="1" t="e">
        <v>#REF!</v>
      </c>
      <c r="AE142" s="1"/>
      <c r="AF142" t="s">
        <v>560</v>
      </c>
    </row>
    <row r="143" spans="1:32" x14ac:dyDescent="0.25">
      <c r="A143" s="2">
        <v>316</v>
      </c>
      <c r="B143" s="13" t="s">
        <v>525</v>
      </c>
      <c r="C143" s="1" t="s">
        <v>270</v>
      </c>
      <c r="D143" s="1" t="s">
        <v>271</v>
      </c>
      <c r="E143" s="2">
        <v>316</v>
      </c>
      <c r="F143" t="e">
        <v>#N/A</v>
      </c>
      <c r="G143" s="19" t="e">
        <v>#N/A</v>
      </c>
      <c r="H143" s="2" t="e">
        <v>#N/A</v>
      </c>
      <c r="I143" s="2">
        <v>316</v>
      </c>
      <c r="J143" s="7" t="s">
        <v>692</v>
      </c>
      <c r="K143" s="2" t="e">
        <v>#N/A</v>
      </c>
      <c r="L143" s="2" t="e">
        <v>#N/A</v>
      </c>
      <c r="M143" s="7" t="s">
        <v>692</v>
      </c>
      <c r="N143" s="67" t="e">
        <v>#N/A</v>
      </c>
      <c r="O143" s="67" t="e">
        <v>#N/A</v>
      </c>
      <c r="P143" s="67" t="e">
        <v>#N/A</v>
      </c>
      <c r="Q143" s="67" t="e">
        <v>#N/A</v>
      </c>
      <c r="R143" s="67" t="e">
        <v>#N/A</v>
      </c>
      <c r="S143" s="67" t="e">
        <v>#N/A</v>
      </c>
      <c r="T143" s="67" t="e">
        <v>#N/A</v>
      </c>
      <c r="U143" s="67" t="e">
        <v>#N/A</v>
      </c>
      <c r="V143" s="67" t="e">
        <v>#N/A</v>
      </c>
      <c r="W143" s="67" t="e">
        <v>#N/A</v>
      </c>
      <c r="X143" s="67" t="e">
        <v>#N/A</v>
      </c>
      <c r="Y143" s="67" t="e">
        <v>#N/A</v>
      </c>
      <c r="Z143" s="45"/>
      <c r="AA143" s="65" t="s">
        <v>270</v>
      </c>
      <c r="AB143" s="43"/>
      <c r="AC143" s="1" t="e">
        <v>#REF!</v>
      </c>
      <c r="AD143" s="1" t="e">
        <v>#REF!</v>
      </c>
      <c r="AE143" s="1"/>
      <c r="AF143" t="e">
        <v>#N/A</v>
      </c>
    </row>
    <row r="144" spans="1:32" x14ac:dyDescent="0.25">
      <c r="A144" s="2">
        <v>317</v>
      </c>
      <c r="B144" s="13" t="s">
        <v>525</v>
      </c>
      <c r="C144" s="1" t="s">
        <v>272</v>
      </c>
      <c r="D144" s="1" t="s">
        <v>273</v>
      </c>
      <c r="E144" s="2">
        <v>317</v>
      </c>
      <c r="F144">
        <v>0</v>
      </c>
      <c r="G144" s="19" t="s">
        <v>822</v>
      </c>
      <c r="H144" s="2" t="s">
        <v>822</v>
      </c>
      <c r="I144" s="2">
        <v>317</v>
      </c>
      <c r="J144" s="7" t="s">
        <v>693</v>
      </c>
      <c r="K144" s="2">
        <v>0</v>
      </c>
      <c r="L144" s="2">
        <v>0</v>
      </c>
      <c r="M144" s="7" t="s">
        <v>693</v>
      </c>
      <c r="N144" s="67">
        <v>1</v>
      </c>
      <c r="O144" s="67">
        <v>1</v>
      </c>
      <c r="P144" s="67">
        <v>1</v>
      </c>
      <c r="Q144" s="67">
        <v>1</v>
      </c>
      <c r="R144" s="67">
        <v>1</v>
      </c>
      <c r="S144" s="67">
        <v>1</v>
      </c>
      <c r="T144" s="67">
        <v>1</v>
      </c>
      <c r="U144" s="67">
        <v>1</v>
      </c>
      <c r="V144" s="67">
        <v>1</v>
      </c>
      <c r="W144" s="67" t="s">
        <v>847</v>
      </c>
      <c r="X144" s="67" t="s">
        <v>847</v>
      </c>
      <c r="Y144" s="67" t="s">
        <v>847</v>
      </c>
      <c r="Z144" s="45"/>
      <c r="AA144" s="65" t="s">
        <v>272</v>
      </c>
      <c r="AB144" s="43"/>
      <c r="AC144" s="1" t="e">
        <v>#REF!</v>
      </c>
      <c r="AD144" s="1" t="e">
        <v>#REF!</v>
      </c>
      <c r="AE144" s="1"/>
      <c r="AF144" t="e">
        <v>#N/A</v>
      </c>
    </row>
    <row r="145" spans="1:32" x14ac:dyDescent="0.25">
      <c r="A145" s="2">
        <v>318</v>
      </c>
      <c r="B145" s="13" t="s">
        <v>525</v>
      </c>
      <c r="C145" s="1" t="s">
        <v>274</v>
      </c>
      <c r="D145" s="1" t="s">
        <v>275</v>
      </c>
      <c r="E145" s="2">
        <v>318</v>
      </c>
      <c r="F145" t="s">
        <v>837</v>
      </c>
      <c r="G145" s="19" t="s">
        <v>822</v>
      </c>
      <c r="H145" s="2" t="s">
        <v>822</v>
      </c>
      <c r="I145" s="2">
        <v>318</v>
      </c>
      <c r="J145" s="7" t="s">
        <v>694</v>
      </c>
      <c r="K145" s="2">
        <v>0</v>
      </c>
      <c r="L145" s="2">
        <v>0</v>
      </c>
      <c r="M145" s="7" t="s">
        <v>694</v>
      </c>
      <c r="N145" s="67" t="e">
        <v>#N/A</v>
      </c>
      <c r="O145" s="67" t="e">
        <v>#N/A</v>
      </c>
      <c r="P145" s="67" t="e">
        <v>#N/A</v>
      </c>
      <c r="Q145" s="67" t="e">
        <v>#N/A</v>
      </c>
      <c r="R145" s="67" t="e">
        <v>#N/A</v>
      </c>
      <c r="S145" s="67" t="e">
        <v>#N/A</v>
      </c>
      <c r="T145" s="67" t="e">
        <v>#N/A</v>
      </c>
      <c r="U145" s="67" t="e">
        <v>#N/A</v>
      </c>
      <c r="V145" s="67" t="e">
        <v>#N/A</v>
      </c>
      <c r="W145" s="67" t="e">
        <v>#N/A</v>
      </c>
      <c r="X145" s="67" t="e">
        <v>#N/A</v>
      </c>
      <c r="Y145" s="67" t="e">
        <v>#N/A</v>
      </c>
      <c r="Z145" s="45"/>
      <c r="AA145" s="65" t="s">
        <v>274</v>
      </c>
      <c r="AB145" s="43"/>
      <c r="AC145" s="1" t="e">
        <v>#REF!</v>
      </c>
      <c r="AD145" s="1" t="e">
        <v>#REF!</v>
      </c>
      <c r="AE145" s="1"/>
      <c r="AF145" t="e">
        <v>#N/A</v>
      </c>
    </row>
    <row r="146" spans="1:32" x14ac:dyDescent="0.25">
      <c r="A146" s="2">
        <v>320</v>
      </c>
      <c r="B146" s="13" t="s">
        <v>525</v>
      </c>
      <c r="C146" s="1" t="s">
        <v>276</v>
      </c>
      <c r="D146" s="1" t="s">
        <v>277</v>
      </c>
      <c r="E146" s="2">
        <v>320</v>
      </c>
      <c r="F146" t="e">
        <v>#N/A</v>
      </c>
      <c r="G146" s="19" t="e">
        <v>#N/A</v>
      </c>
      <c r="H146" s="2" t="e">
        <v>#N/A</v>
      </c>
      <c r="I146" s="2">
        <v>320</v>
      </c>
      <c r="J146" s="7" t="s">
        <v>695</v>
      </c>
      <c r="K146" s="2" t="e">
        <v>#N/A</v>
      </c>
      <c r="L146" s="2" t="e">
        <v>#N/A</v>
      </c>
      <c r="M146" s="7" t="s">
        <v>695</v>
      </c>
      <c r="N146" s="67" t="e">
        <v>#N/A</v>
      </c>
      <c r="O146" s="67" t="e">
        <v>#N/A</v>
      </c>
      <c r="P146" s="67" t="e">
        <v>#N/A</v>
      </c>
      <c r="Q146" s="67" t="e">
        <v>#N/A</v>
      </c>
      <c r="R146" s="67" t="e">
        <v>#N/A</v>
      </c>
      <c r="S146" s="67" t="e">
        <v>#N/A</v>
      </c>
      <c r="T146" s="67" t="e">
        <v>#N/A</v>
      </c>
      <c r="U146" s="67" t="e">
        <v>#N/A</v>
      </c>
      <c r="V146" s="67" t="e">
        <v>#N/A</v>
      </c>
      <c r="W146" s="67" t="e">
        <v>#N/A</v>
      </c>
      <c r="X146" s="67" t="e">
        <v>#N/A</v>
      </c>
      <c r="Y146" s="67" t="e">
        <v>#N/A</v>
      </c>
      <c r="Z146" s="45"/>
      <c r="AA146" s="65" t="s">
        <v>276</v>
      </c>
      <c r="AB146" s="43"/>
      <c r="AC146" s="1" t="e">
        <v>#REF!</v>
      </c>
      <c r="AD146" s="1" t="e">
        <v>#REF!</v>
      </c>
      <c r="AE146" s="1"/>
      <c r="AF146" t="e">
        <v>#N/A</v>
      </c>
    </row>
    <row r="147" spans="1:32" x14ac:dyDescent="0.25">
      <c r="A147" s="2">
        <v>322</v>
      </c>
      <c r="B147" s="13" t="s">
        <v>525</v>
      </c>
      <c r="C147" s="1" t="s">
        <v>278</v>
      </c>
      <c r="D147" s="1" t="s">
        <v>279</v>
      </c>
      <c r="E147" s="2">
        <v>322</v>
      </c>
      <c r="F147" t="e">
        <v>#N/A</v>
      </c>
      <c r="G147" s="19" t="e">
        <v>#N/A</v>
      </c>
      <c r="H147" s="2" t="e">
        <v>#N/A</v>
      </c>
      <c r="I147" s="2">
        <v>322</v>
      </c>
      <c r="J147" s="7" t="s">
        <v>696</v>
      </c>
      <c r="K147" s="2" t="e">
        <v>#N/A</v>
      </c>
      <c r="L147" s="2" t="e">
        <v>#N/A</v>
      </c>
      <c r="M147" s="7" t="s">
        <v>696</v>
      </c>
      <c r="N147" s="67" t="e">
        <v>#N/A</v>
      </c>
      <c r="O147" s="67" t="e">
        <v>#N/A</v>
      </c>
      <c r="P147" s="67" t="e">
        <v>#N/A</v>
      </c>
      <c r="Q147" s="67" t="e">
        <v>#N/A</v>
      </c>
      <c r="R147" s="67" t="e">
        <v>#N/A</v>
      </c>
      <c r="S147" s="67" t="e">
        <v>#N/A</v>
      </c>
      <c r="T147" s="67" t="e">
        <v>#N/A</v>
      </c>
      <c r="U147" s="67" t="e">
        <v>#N/A</v>
      </c>
      <c r="V147" s="67" t="e">
        <v>#N/A</v>
      </c>
      <c r="W147" s="67" t="e">
        <v>#N/A</v>
      </c>
      <c r="X147" s="67" t="e">
        <v>#N/A</v>
      </c>
      <c r="Y147" s="67" t="e">
        <v>#N/A</v>
      </c>
      <c r="Z147" s="45"/>
      <c r="AA147" s="65" t="s">
        <v>278</v>
      </c>
      <c r="AB147" s="43"/>
      <c r="AC147" s="1" t="e">
        <v>#REF!</v>
      </c>
      <c r="AD147" s="1" t="e">
        <v>#REF!</v>
      </c>
      <c r="AE147" s="1"/>
      <c r="AF147" t="e">
        <v>#N/A</v>
      </c>
    </row>
    <row r="148" spans="1:32" x14ac:dyDescent="0.25">
      <c r="A148" s="2">
        <v>324</v>
      </c>
      <c r="B148" s="13" t="s">
        <v>525</v>
      </c>
      <c r="C148" s="1" t="s">
        <v>280</v>
      </c>
      <c r="D148" s="1" t="s">
        <v>281</v>
      </c>
      <c r="E148" s="2">
        <v>324</v>
      </c>
      <c r="F148" t="s">
        <v>837</v>
      </c>
      <c r="G148" s="19" t="s">
        <v>822</v>
      </c>
      <c r="H148" s="2" t="s">
        <v>822</v>
      </c>
      <c r="I148" s="2">
        <v>324</v>
      </c>
      <c r="J148" s="7" t="s">
        <v>697</v>
      </c>
      <c r="K148" s="2" t="s">
        <v>839</v>
      </c>
      <c r="L148" s="2" t="s">
        <v>846</v>
      </c>
      <c r="M148" s="7" t="s">
        <v>697</v>
      </c>
      <c r="N148" s="67">
        <v>1</v>
      </c>
      <c r="O148" s="67">
        <v>1</v>
      </c>
      <c r="P148" s="67">
        <v>1</v>
      </c>
      <c r="Q148" s="67">
        <v>1</v>
      </c>
      <c r="R148" s="67">
        <v>1</v>
      </c>
      <c r="S148" s="67">
        <v>1</v>
      </c>
      <c r="T148" s="67">
        <v>1</v>
      </c>
      <c r="U148" s="67">
        <v>1</v>
      </c>
      <c r="V148" s="67">
        <v>1</v>
      </c>
      <c r="W148" s="67">
        <v>1</v>
      </c>
      <c r="X148" s="67" t="s">
        <v>847</v>
      </c>
      <c r="Y148" s="67" t="s">
        <v>847</v>
      </c>
      <c r="Z148" s="45"/>
      <c r="AA148" s="65" t="s">
        <v>280</v>
      </c>
      <c r="AB148" s="43"/>
      <c r="AC148" s="1" t="e">
        <v>#REF!</v>
      </c>
      <c r="AD148" s="1" t="e">
        <v>#REF!</v>
      </c>
      <c r="AE148" s="1"/>
      <c r="AF148" t="e">
        <v>#N/A</v>
      </c>
    </row>
    <row r="149" spans="1:32" x14ac:dyDescent="0.25">
      <c r="A149" s="2">
        <v>325</v>
      </c>
      <c r="B149" s="13" t="s">
        <v>525</v>
      </c>
      <c r="C149" s="1" t="s">
        <v>282</v>
      </c>
      <c r="D149" s="1" t="s">
        <v>283</v>
      </c>
      <c r="E149" s="2">
        <v>325</v>
      </c>
      <c r="F149" t="e">
        <v>#N/A</v>
      </c>
      <c r="G149" s="19" t="e">
        <v>#N/A</v>
      </c>
      <c r="H149" s="2" t="e">
        <v>#N/A</v>
      </c>
      <c r="I149" s="2">
        <v>325</v>
      </c>
      <c r="J149" s="7" t="s">
        <v>698</v>
      </c>
      <c r="K149" s="2" t="e">
        <v>#N/A</v>
      </c>
      <c r="L149" s="2" t="e">
        <v>#N/A</v>
      </c>
      <c r="M149" s="7" t="s">
        <v>698</v>
      </c>
      <c r="N149" s="67" t="e">
        <v>#N/A</v>
      </c>
      <c r="O149" s="67" t="e">
        <v>#N/A</v>
      </c>
      <c r="P149" s="67" t="e">
        <v>#N/A</v>
      </c>
      <c r="Q149" s="67" t="e">
        <v>#N/A</v>
      </c>
      <c r="R149" s="67" t="e">
        <v>#N/A</v>
      </c>
      <c r="S149" s="67" t="e">
        <v>#N/A</v>
      </c>
      <c r="T149" s="67" t="e">
        <v>#N/A</v>
      </c>
      <c r="U149" s="67" t="e">
        <v>#N/A</v>
      </c>
      <c r="V149" s="67" t="e">
        <v>#N/A</v>
      </c>
      <c r="W149" s="67" t="e">
        <v>#N/A</v>
      </c>
      <c r="X149" s="67" t="e">
        <v>#N/A</v>
      </c>
      <c r="Y149" s="67" t="e">
        <v>#N/A</v>
      </c>
      <c r="Z149" s="45"/>
      <c r="AA149" s="65" t="s">
        <v>282</v>
      </c>
      <c r="AB149" s="43"/>
      <c r="AC149" s="1" t="e">
        <v>#REF!</v>
      </c>
      <c r="AD149" s="1" t="e">
        <v>#REF!</v>
      </c>
      <c r="AE149" s="1"/>
      <c r="AF149" t="e">
        <v>#N/A</v>
      </c>
    </row>
    <row r="150" spans="1:32" x14ac:dyDescent="0.25">
      <c r="A150" s="2">
        <v>327</v>
      </c>
      <c r="B150" s="13" t="s">
        <v>525</v>
      </c>
      <c r="C150" s="1" t="s">
        <v>284</v>
      </c>
      <c r="D150" s="1" t="s">
        <v>285</v>
      </c>
      <c r="E150" s="2">
        <v>327</v>
      </c>
      <c r="F150" t="s">
        <v>838</v>
      </c>
      <c r="G150" s="19" t="s">
        <v>822</v>
      </c>
      <c r="H150" s="2" t="s">
        <v>822</v>
      </c>
      <c r="I150" s="2">
        <v>327</v>
      </c>
      <c r="J150" s="7" t="s">
        <v>699</v>
      </c>
      <c r="K150" s="2" t="s">
        <v>839</v>
      </c>
      <c r="L150" s="2" t="s">
        <v>846</v>
      </c>
      <c r="M150" s="7" t="s">
        <v>699</v>
      </c>
      <c r="N150" s="67">
        <v>1</v>
      </c>
      <c r="O150" s="67">
        <v>1</v>
      </c>
      <c r="P150" s="67">
        <v>1</v>
      </c>
      <c r="Q150" s="67">
        <v>1</v>
      </c>
      <c r="R150" s="67">
        <v>1</v>
      </c>
      <c r="S150" s="67">
        <v>1</v>
      </c>
      <c r="T150" s="67">
        <v>1</v>
      </c>
      <c r="U150" s="67" t="s">
        <v>847</v>
      </c>
      <c r="V150" s="67">
        <v>1</v>
      </c>
      <c r="W150" s="67">
        <v>1</v>
      </c>
      <c r="X150" s="67" t="s">
        <v>847</v>
      </c>
      <c r="Y150" s="67" t="s">
        <v>847</v>
      </c>
      <c r="Z150" s="45"/>
      <c r="AA150" s="65" t="s">
        <v>284</v>
      </c>
      <c r="AB150" s="43"/>
      <c r="AC150" s="1" t="e">
        <v>#REF!</v>
      </c>
      <c r="AD150" s="1" t="e">
        <v>#REF!</v>
      </c>
      <c r="AE150" s="1"/>
      <c r="AF150" t="s">
        <v>560</v>
      </c>
    </row>
    <row r="151" spans="1:32" x14ac:dyDescent="0.25">
      <c r="A151" s="2">
        <v>328</v>
      </c>
      <c r="B151" s="13" t="s">
        <v>525</v>
      </c>
      <c r="C151" s="1" t="s">
        <v>286</v>
      </c>
      <c r="D151" s="1" t="s">
        <v>287</v>
      </c>
      <c r="E151" s="2">
        <v>328</v>
      </c>
      <c r="F151" t="e">
        <v>#N/A</v>
      </c>
      <c r="G151" s="19" t="e">
        <v>#N/A</v>
      </c>
      <c r="H151" s="2" t="e">
        <v>#N/A</v>
      </c>
      <c r="I151" s="2">
        <v>328</v>
      </c>
      <c r="J151" s="7" t="s">
        <v>700</v>
      </c>
      <c r="K151" s="2" t="e">
        <v>#N/A</v>
      </c>
      <c r="L151" s="2" t="e">
        <v>#N/A</v>
      </c>
      <c r="M151" s="7" t="s">
        <v>700</v>
      </c>
      <c r="N151" s="67" t="e">
        <v>#N/A</v>
      </c>
      <c r="O151" s="67" t="e">
        <v>#N/A</v>
      </c>
      <c r="P151" s="67" t="e">
        <v>#N/A</v>
      </c>
      <c r="Q151" s="67" t="e">
        <v>#N/A</v>
      </c>
      <c r="R151" s="67" t="e">
        <v>#N/A</v>
      </c>
      <c r="S151" s="67" t="e">
        <v>#N/A</v>
      </c>
      <c r="T151" s="67" t="e">
        <v>#N/A</v>
      </c>
      <c r="U151" s="67" t="e">
        <v>#N/A</v>
      </c>
      <c r="V151" s="67" t="e">
        <v>#N/A</v>
      </c>
      <c r="W151" s="67" t="e">
        <v>#N/A</v>
      </c>
      <c r="X151" s="67" t="e">
        <v>#N/A</v>
      </c>
      <c r="Y151" s="67" t="e">
        <v>#N/A</v>
      </c>
      <c r="Z151" s="45"/>
      <c r="AA151" s="65" t="s">
        <v>286</v>
      </c>
      <c r="AB151" s="43"/>
      <c r="AC151" s="1" t="e">
        <v>#REF!</v>
      </c>
      <c r="AD151" s="1" t="e">
        <v>#REF!</v>
      </c>
      <c r="AE151" s="1"/>
      <c r="AF151" t="e">
        <v>#N/A</v>
      </c>
    </row>
    <row r="152" spans="1:32" x14ac:dyDescent="0.25">
      <c r="A152" s="2">
        <v>331</v>
      </c>
      <c r="B152" s="13" t="s">
        <v>525</v>
      </c>
      <c r="C152" s="1" t="s">
        <v>288</v>
      </c>
      <c r="D152" s="1" t="s">
        <v>289</v>
      </c>
      <c r="E152" s="2">
        <v>331</v>
      </c>
      <c r="F152" t="s">
        <v>837</v>
      </c>
      <c r="G152" s="19" t="s">
        <v>822</v>
      </c>
      <c r="H152" s="2" t="s">
        <v>822</v>
      </c>
      <c r="I152" s="2">
        <v>331</v>
      </c>
      <c r="J152" s="7" t="s">
        <v>701</v>
      </c>
      <c r="K152" s="2">
        <v>0</v>
      </c>
      <c r="L152" s="2" t="s">
        <v>846</v>
      </c>
      <c r="M152" s="7" t="s">
        <v>701</v>
      </c>
      <c r="N152" s="67">
        <v>1</v>
      </c>
      <c r="O152" s="67">
        <v>1</v>
      </c>
      <c r="P152" s="67">
        <v>1</v>
      </c>
      <c r="Q152" s="67">
        <v>1</v>
      </c>
      <c r="R152" s="67">
        <v>1</v>
      </c>
      <c r="S152" s="67">
        <v>1</v>
      </c>
      <c r="T152" s="67">
        <v>1</v>
      </c>
      <c r="U152" s="67">
        <v>1</v>
      </c>
      <c r="V152" s="67">
        <v>1</v>
      </c>
      <c r="W152" s="67">
        <v>1</v>
      </c>
      <c r="X152" s="67" t="s">
        <v>847</v>
      </c>
      <c r="Y152" s="67" t="s">
        <v>847</v>
      </c>
      <c r="Z152" s="45"/>
      <c r="AA152" s="65" t="s">
        <v>288</v>
      </c>
      <c r="AB152" s="43"/>
      <c r="AC152" s="1" t="e">
        <v>#REF!</v>
      </c>
      <c r="AD152" s="1" t="e">
        <v>#REF!</v>
      </c>
      <c r="AE152" s="1"/>
      <c r="AF152" t="e">
        <v>#N/A</v>
      </c>
    </row>
    <row r="153" spans="1:32" x14ac:dyDescent="0.25">
      <c r="A153" s="2">
        <v>332</v>
      </c>
      <c r="B153" s="13" t="s">
        <v>525</v>
      </c>
      <c r="C153" s="1" t="s">
        <v>290</v>
      </c>
      <c r="D153" s="1" t="s">
        <v>291</v>
      </c>
      <c r="E153" s="2">
        <v>332</v>
      </c>
      <c r="F153" t="s">
        <v>837</v>
      </c>
      <c r="G153" s="19" t="s">
        <v>822</v>
      </c>
      <c r="H153" s="2" t="s">
        <v>822</v>
      </c>
      <c r="I153" s="2">
        <v>332</v>
      </c>
      <c r="J153" s="7" t="s">
        <v>702</v>
      </c>
      <c r="K153" s="2" t="s">
        <v>839</v>
      </c>
      <c r="L153" s="2" t="s">
        <v>846</v>
      </c>
      <c r="M153" s="7" t="s">
        <v>702</v>
      </c>
      <c r="N153" s="67">
        <v>1</v>
      </c>
      <c r="O153" s="67">
        <v>1</v>
      </c>
      <c r="P153" s="67">
        <v>1</v>
      </c>
      <c r="Q153" s="67">
        <v>1</v>
      </c>
      <c r="R153" s="67">
        <v>1</v>
      </c>
      <c r="S153" s="67">
        <v>1</v>
      </c>
      <c r="T153" s="67">
        <v>1</v>
      </c>
      <c r="U153" s="67">
        <v>1</v>
      </c>
      <c r="V153" s="67">
        <v>1</v>
      </c>
      <c r="W153" s="67" t="s">
        <v>847</v>
      </c>
      <c r="X153" s="67" t="s">
        <v>847</v>
      </c>
      <c r="Y153" s="67" t="s">
        <v>847</v>
      </c>
      <c r="Z153" s="45"/>
      <c r="AA153" s="65" t="s">
        <v>290</v>
      </c>
      <c r="AB153" s="43"/>
      <c r="AC153" s="1" t="e">
        <v>#REF!</v>
      </c>
      <c r="AD153" s="1" t="e">
        <v>#REF!</v>
      </c>
      <c r="AE153" s="1"/>
      <c r="AF153" t="s">
        <v>560</v>
      </c>
    </row>
    <row r="154" spans="1:32" x14ac:dyDescent="0.25">
      <c r="A154" s="2">
        <v>333</v>
      </c>
      <c r="B154" s="13" t="s">
        <v>525</v>
      </c>
      <c r="C154" s="1" t="s">
        <v>292</v>
      </c>
      <c r="D154" s="1" t="s">
        <v>293</v>
      </c>
      <c r="E154" s="2">
        <v>333</v>
      </c>
      <c r="F154" t="s">
        <v>837</v>
      </c>
      <c r="G154" s="19" t="s">
        <v>822</v>
      </c>
      <c r="H154" s="2" t="s">
        <v>822</v>
      </c>
      <c r="I154" s="2">
        <v>333</v>
      </c>
      <c r="J154" s="7" t="s">
        <v>703</v>
      </c>
      <c r="K154" s="2" t="s">
        <v>839</v>
      </c>
      <c r="L154" s="2">
        <v>0</v>
      </c>
      <c r="M154" s="7" t="s">
        <v>703</v>
      </c>
      <c r="N154" s="67">
        <v>1</v>
      </c>
      <c r="O154" s="67">
        <v>1</v>
      </c>
      <c r="P154" s="67">
        <v>1</v>
      </c>
      <c r="Q154" s="67">
        <v>1</v>
      </c>
      <c r="R154" s="67">
        <v>1</v>
      </c>
      <c r="S154" s="67">
        <v>1</v>
      </c>
      <c r="T154" s="67">
        <v>1</v>
      </c>
      <c r="U154" s="67">
        <v>1</v>
      </c>
      <c r="V154" s="67">
        <v>1</v>
      </c>
      <c r="W154" s="67">
        <v>1</v>
      </c>
      <c r="X154" s="67" t="s">
        <v>847</v>
      </c>
      <c r="Y154" s="67" t="s">
        <v>847</v>
      </c>
      <c r="Z154" s="45"/>
      <c r="AA154" s="65" t="s">
        <v>292</v>
      </c>
      <c r="AB154" s="43"/>
      <c r="AC154" s="1" t="e">
        <v>#REF!</v>
      </c>
      <c r="AD154" s="1" t="e">
        <v>#REF!</v>
      </c>
      <c r="AE154" s="1"/>
      <c r="AF154" t="s">
        <v>560</v>
      </c>
    </row>
    <row r="155" spans="1:32" x14ac:dyDescent="0.25">
      <c r="A155" s="2">
        <v>337</v>
      </c>
      <c r="B155" s="13" t="s">
        <v>525</v>
      </c>
      <c r="C155" s="1" t="s">
        <v>294</v>
      </c>
      <c r="D155" s="1" t="s">
        <v>295</v>
      </c>
      <c r="E155" s="2">
        <v>337</v>
      </c>
      <c r="F155" t="s">
        <v>837</v>
      </c>
      <c r="G155" s="19" t="s">
        <v>822</v>
      </c>
      <c r="H155" s="2" t="s">
        <v>822</v>
      </c>
      <c r="I155" s="2">
        <v>337</v>
      </c>
      <c r="J155" s="7" t="s">
        <v>704</v>
      </c>
      <c r="K155" s="2" t="s">
        <v>839</v>
      </c>
      <c r="L155" s="2" t="s">
        <v>846</v>
      </c>
      <c r="M155" s="7" t="s">
        <v>704</v>
      </c>
      <c r="N155" s="67">
        <v>1</v>
      </c>
      <c r="O155" s="67">
        <v>1</v>
      </c>
      <c r="P155" s="67">
        <v>1</v>
      </c>
      <c r="Q155" s="67">
        <v>1</v>
      </c>
      <c r="R155" s="67">
        <v>1</v>
      </c>
      <c r="S155" s="67">
        <v>1</v>
      </c>
      <c r="T155" s="67">
        <v>1</v>
      </c>
      <c r="U155" s="67">
        <v>1</v>
      </c>
      <c r="V155" s="67">
        <v>1</v>
      </c>
      <c r="W155" s="67">
        <v>1</v>
      </c>
      <c r="X155" s="67" t="s">
        <v>847</v>
      </c>
      <c r="Y155" s="67" t="s">
        <v>847</v>
      </c>
      <c r="Z155" s="45"/>
      <c r="AA155" s="65" t="s">
        <v>294</v>
      </c>
      <c r="AB155" s="43"/>
      <c r="AC155" s="1" t="e">
        <v>#REF!</v>
      </c>
      <c r="AD155" s="1" t="e">
        <v>#REF!</v>
      </c>
      <c r="AE155" s="1"/>
      <c r="AF155" t="s">
        <v>560</v>
      </c>
    </row>
    <row r="156" spans="1:32" x14ac:dyDescent="0.25">
      <c r="A156" s="2">
        <v>338</v>
      </c>
      <c r="B156" s="13" t="s">
        <v>525</v>
      </c>
      <c r="C156" s="1" t="s">
        <v>296</v>
      </c>
      <c r="D156" s="1" t="s">
        <v>297</v>
      </c>
      <c r="E156" s="2">
        <v>338</v>
      </c>
      <c r="F156" t="s">
        <v>837</v>
      </c>
      <c r="G156" s="19" t="s">
        <v>822</v>
      </c>
      <c r="H156" s="2" t="s">
        <v>822</v>
      </c>
      <c r="I156" s="2">
        <v>338</v>
      </c>
      <c r="J156" s="7" t="s">
        <v>705</v>
      </c>
      <c r="K156" s="2" t="e">
        <v>#N/A</v>
      </c>
      <c r="L156" s="2" t="e">
        <v>#N/A</v>
      </c>
      <c r="M156" s="7" t="s">
        <v>705</v>
      </c>
      <c r="N156" s="67" t="e">
        <v>#N/A</v>
      </c>
      <c r="O156" s="67" t="e">
        <v>#N/A</v>
      </c>
      <c r="P156" s="67" t="e">
        <v>#N/A</v>
      </c>
      <c r="Q156" s="67" t="e">
        <v>#N/A</v>
      </c>
      <c r="R156" s="67" t="e">
        <v>#N/A</v>
      </c>
      <c r="S156" s="67" t="e">
        <v>#N/A</v>
      </c>
      <c r="T156" s="67" t="e">
        <v>#N/A</v>
      </c>
      <c r="U156" s="67" t="e">
        <v>#N/A</v>
      </c>
      <c r="V156" s="67" t="e">
        <v>#N/A</v>
      </c>
      <c r="W156" s="67" t="e">
        <v>#N/A</v>
      </c>
      <c r="X156" s="67" t="e">
        <v>#N/A</v>
      </c>
      <c r="Y156" s="67" t="e">
        <v>#N/A</v>
      </c>
      <c r="Z156" s="45"/>
      <c r="AA156" s="65" t="s">
        <v>296</v>
      </c>
      <c r="AB156" s="43"/>
      <c r="AC156" s="1" t="e">
        <v>#REF!</v>
      </c>
      <c r="AD156" s="1" t="e">
        <v>#REF!</v>
      </c>
      <c r="AE156" s="1"/>
      <c r="AF156" t="e">
        <v>#N/A</v>
      </c>
    </row>
    <row r="157" spans="1:32" x14ac:dyDescent="0.25">
      <c r="A157" s="2">
        <v>339</v>
      </c>
      <c r="B157" s="13" t="s">
        <v>525</v>
      </c>
      <c r="C157" s="1" t="s">
        <v>298</v>
      </c>
      <c r="D157" s="1" t="s">
        <v>299</v>
      </c>
      <c r="E157" s="2">
        <v>339</v>
      </c>
      <c r="F157" t="s">
        <v>837</v>
      </c>
      <c r="G157" s="19" t="s">
        <v>822</v>
      </c>
      <c r="H157" s="2" t="s">
        <v>822</v>
      </c>
      <c r="I157" s="2">
        <v>339</v>
      </c>
      <c r="J157" s="7" t="s">
        <v>706</v>
      </c>
      <c r="K157" s="2">
        <v>0</v>
      </c>
      <c r="L157" s="2" t="s">
        <v>846</v>
      </c>
      <c r="M157" s="7" t="s">
        <v>706</v>
      </c>
      <c r="N157" s="67">
        <v>1</v>
      </c>
      <c r="O157" s="67">
        <v>1</v>
      </c>
      <c r="P157" s="67">
        <v>1</v>
      </c>
      <c r="Q157" s="67">
        <v>1</v>
      </c>
      <c r="R157" s="67">
        <v>1</v>
      </c>
      <c r="S157" s="67">
        <v>1</v>
      </c>
      <c r="T157" s="67">
        <v>1</v>
      </c>
      <c r="U157" s="67">
        <v>1</v>
      </c>
      <c r="V157" s="67">
        <v>1</v>
      </c>
      <c r="W157" s="67">
        <v>1</v>
      </c>
      <c r="X157" s="67" t="s">
        <v>847</v>
      </c>
      <c r="Y157" s="67" t="s">
        <v>847</v>
      </c>
      <c r="Z157" s="45"/>
      <c r="AA157" s="65" t="s">
        <v>298</v>
      </c>
      <c r="AB157" s="43"/>
      <c r="AC157" s="1" t="e">
        <v>#REF!</v>
      </c>
      <c r="AD157" s="1" t="e">
        <v>#REF!</v>
      </c>
      <c r="AE157" s="1"/>
      <c r="AF157" t="e">
        <v>#N/A</v>
      </c>
    </row>
    <row r="158" spans="1:32" x14ac:dyDescent="0.25">
      <c r="A158" s="2">
        <v>341</v>
      </c>
      <c r="B158" s="13" t="s">
        <v>525</v>
      </c>
      <c r="C158" s="1" t="s">
        <v>300</v>
      </c>
      <c r="D158" s="1" t="s">
        <v>301</v>
      </c>
      <c r="E158" s="2">
        <v>341</v>
      </c>
      <c r="F158" t="s">
        <v>837</v>
      </c>
      <c r="G158" s="19" t="s">
        <v>822</v>
      </c>
      <c r="H158" s="2" t="s">
        <v>822</v>
      </c>
      <c r="I158" s="2">
        <v>341</v>
      </c>
      <c r="J158" s="7" t="s">
        <v>707</v>
      </c>
      <c r="K158" s="2">
        <v>0</v>
      </c>
      <c r="L158" s="2" t="s">
        <v>846</v>
      </c>
      <c r="M158" s="7" t="s">
        <v>707</v>
      </c>
      <c r="N158" s="67">
        <v>1</v>
      </c>
      <c r="O158" s="67">
        <v>1</v>
      </c>
      <c r="P158" s="67">
        <v>1</v>
      </c>
      <c r="Q158" s="67">
        <v>1</v>
      </c>
      <c r="R158" s="67">
        <v>1</v>
      </c>
      <c r="S158" s="67">
        <v>1</v>
      </c>
      <c r="T158" s="67">
        <v>1</v>
      </c>
      <c r="U158" s="67">
        <v>1</v>
      </c>
      <c r="V158" s="67">
        <v>1</v>
      </c>
      <c r="W158" s="67">
        <v>1</v>
      </c>
      <c r="X158" s="67" t="s">
        <v>847</v>
      </c>
      <c r="Y158" s="67" t="s">
        <v>847</v>
      </c>
      <c r="Z158" s="45"/>
      <c r="AA158" s="65" t="s">
        <v>300</v>
      </c>
      <c r="AB158" s="43"/>
      <c r="AC158" s="1" t="e">
        <v>#REF!</v>
      </c>
      <c r="AD158" s="1" t="e">
        <v>#REF!</v>
      </c>
      <c r="AE158" s="1"/>
      <c r="AF158" t="e">
        <v>#N/A</v>
      </c>
    </row>
    <row r="159" spans="1:32" x14ac:dyDescent="0.25">
      <c r="A159" s="2">
        <v>342</v>
      </c>
      <c r="B159" s="13" t="s">
        <v>525</v>
      </c>
      <c r="C159" s="1" t="s">
        <v>302</v>
      </c>
      <c r="D159" s="1" t="s">
        <v>303</v>
      </c>
      <c r="E159" s="2">
        <v>342</v>
      </c>
      <c r="F159" t="s">
        <v>837</v>
      </c>
      <c r="G159" s="19" t="s">
        <v>822</v>
      </c>
      <c r="H159" s="2" t="s">
        <v>822</v>
      </c>
      <c r="I159" s="2">
        <v>342</v>
      </c>
      <c r="J159" s="7" t="s">
        <v>708</v>
      </c>
      <c r="K159" s="2">
        <v>0</v>
      </c>
      <c r="L159" s="2">
        <v>0</v>
      </c>
      <c r="M159" s="7" t="s">
        <v>708</v>
      </c>
      <c r="N159" s="67">
        <v>1</v>
      </c>
      <c r="O159" s="67">
        <v>1</v>
      </c>
      <c r="P159" s="67">
        <v>1</v>
      </c>
      <c r="Q159" s="67">
        <v>1</v>
      </c>
      <c r="R159" s="67">
        <v>1</v>
      </c>
      <c r="S159" s="67">
        <v>1</v>
      </c>
      <c r="T159" s="67">
        <v>1</v>
      </c>
      <c r="U159" s="67">
        <v>1</v>
      </c>
      <c r="V159" s="67">
        <v>1</v>
      </c>
      <c r="W159" s="67" t="s">
        <v>847</v>
      </c>
      <c r="X159" s="67" t="s">
        <v>847</v>
      </c>
      <c r="Y159" s="67" t="s">
        <v>847</v>
      </c>
      <c r="Z159" s="45"/>
      <c r="AA159" s="65" t="s">
        <v>302</v>
      </c>
      <c r="AB159" s="43"/>
      <c r="AC159" s="1" t="e">
        <v>#REF!</v>
      </c>
      <c r="AD159" s="1" t="e">
        <v>#REF!</v>
      </c>
      <c r="AE159" s="1"/>
      <c r="AF159" t="s">
        <v>560</v>
      </c>
    </row>
    <row r="160" spans="1:32" x14ac:dyDescent="0.25">
      <c r="A160" s="2">
        <v>343</v>
      </c>
      <c r="B160" s="13" t="s">
        <v>525</v>
      </c>
      <c r="C160" s="1" t="s">
        <v>304</v>
      </c>
      <c r="D160" s="1" t="s">
        <v>305</v>
      </c>
      <c r="E160" s="2">
        <v>343</v>
      </c>
      <c r="F160" t="s">
        <v>837</v>
      </c>
      <c r="G160" s="19">
        <v>0</v>
      </c>
      <c r="H160" s="2" t="s">
        <v>822</v>
      </c>
      <c r="I160" s="2">
        <v>343</v>
      </c>
      <c r="J160" s="7" t="s">
        <v>709</v>
      </c>
      <c r="K160" s="2">
        <v>0</v>
      </c>
      <c r="L160" s="2" t="s">
        <v>846</v>
      </c>
      <c r="M160" s="7" t="s">
        <v>709</v>
      </c>
      <c r="N160" s="67">
        <v>1</v>
      </c>
      <c r="O160" s="67">
        <v>1</v>
      </c>
      <c r="P160" s="67">
        <v>1</v>
      </c>
      <c r="Q160" s="67">
        <v>1</v>
      </c>
      <c r="R160" s="67">
        <v>1</v>
      </c>
      <c r="S160" s="67">
        <v>1</v>
      </c>
      <c r="T160" s="67">
        <v>1</v>
      </c>
      <c r="U160" s="67">
        <v>1</v>
      </c>
      <c r="V160" s="67">
        <v>1</v>
      </c>
      <c r="W160" s="67">
        <v>1</v>
      </c>
      <c r="X160" s="67" t="s">
        <v>847</v>
      </c>
      <c r="Y160" s="67" t="s">
        <v>847</v>
      </c>
      <c r="Z160" s="45"/>
      <c r="AA160" s="65" t="s">
        <v>304</v>
      </c>
      <c r="AB160" s="43"/>
      <c r="AC160" s="1" t="e">
        <v>#REF!</v>
      </c>
      <c r="AD160" s="1" t="e">
        <v>#REF!</v>
      </c>
      <c r="AE160" s="1"/>
      <c r="AF160" t="s">
        <v>560</v>
      </c>
    </row>
    <row r="161" spans="1:32" x14ac:dyDescent="0.25">
      <c r="A161" s="2">
        <v>344</v>
      </c>
      <c r="B161" s="13" t="s">
        <v>525</v>
      </c>
      <c r="C161" s="26" t="s">
        <v>306</v>
      </c>
      <c r="D161" s="1" t="s">
        <v>307</v>
      </c>
      <c r="E161" s="2">
        <v>344</v>
      </c>
      <c r="F161" t="e">
        <v>#N/A</v>
      </c>
      <c r="G161" s="19" t="e">
        <v>#N/A</v>
      </c>
      <c r="H161" s="2" t="e">
        <v>#N/A</v>
      </c>
      <c r="I161" s="2">
        <v>344</v>
      </c>
      <c r="J161" s="7" t="s">
        <v>710</v>
      </c>
      <c r="K161" s="2" t="e">
        <v>#N/A</v>
      </c>
      <c r="L161" s="2" t="e">
        <v>#N/A</v>
      </c>
      <c r="M161" s="7" t="s">
        <v>710</v>
      </c>
      <c r="N161" s="67" t="e">
        <v>#N/A</v>
      </c>
      <c r="O161" s="67" t="e">
        <v>#N/A</v>
      </c>
      <c r="P161" s="67" t="e">
        <v>#N/A</v>
      </c>
      <c r="Q161" s="67" t="e">
        <v>#N/A</v>
      </c>
      <c r="R161" s="67" t="e">
        <v>#N/A</v>
      </c>
      <c r="S161" s="67" t="e">
        <v>#N/A</v>
      </c>
      <c r="T161" s="67" t="e">
        <v>#N/A</v>
      </c>
      <c r="U161" s="67" t="e">
        <v>#N/A</v>
      </c>
      <c r="V161" s="67" t="e">
        <v>#N/A</v>
      </c>
      <c r="W161" s="67" t="e">
        <v>#N/A</v>
      </c>
      <c r="X161" s="67" t="e">
        <v>#N/A</v>
      </c>
      <c r="Y161" s="67" t="e">
        <v>#N/A</v>
      </c>
      <c r="Z161" s="45"/>
      <c r="AA161" s="65" t="s">
        <v>306</v>
      </c>
      <c r="AB161" s="43"/>
      <c r="AC161" s="1" t="e">
        <v>#REF!</v>
      </c>
      <c r="AD161" s="1" t="e">
        <v>#REF!</v>
      </c>
      <c r="AE161" s="1"/>
      <c r="AF161" t="e">
        <v>#N/A</v>
      </c>
    </row>
    <row r="162" spans="1:32" x14ac:dyDescent="0.25">
      <c r="A162" s="2">
        <v>351</v>
      </c>
      <c r="B162" s="13" t="s">
        <v>527</v>
      </c>
      <c r="C162" s="27" t="s">
        <v>537</v>
      </c>
      <c r="D162" s="1" t="s">
        <v>308</v>
      </c>
      <c r="E162" s="2">
        <v>351</v>
      </c>
      <c r="F162" t="e">
        <v>#N/A</v>
      </c>
      <c r="G162" s="19" t="e">
        <v>#N/A</v>
      </c>
      <c r="H162" s="2" t="e">
        <v>#N/A</v>
      </c>
      <c r="I162" s="2">
        <v>351</v>
      </c>
      <c r="J162" s="7" t="s">
        <v>711</v>
      </c>
      <c r="K162" s="2" t="e">
        <v>#N/A</v>
      </c>
      <c r="L162" s="2" t="e">
        <v>#N/A</v>
      </c>
      <c r="M162" s="7" t="s">
        <v>711</v>
      </c>
      <c r="N162" s="67" t="e">
        <v>#N/A</v>
      </c>
      <c r="O162" s="67" t="e">
        <v>#N/A</v>
      </c>
      <c r="P162" s="67" t="e">
        <v>#N/A</v>
      </c>
      <c r="Q162" s="67" t="e">
        <v>#N/A</v>
      </c>
      <c r="R162" s="67" t="e">
        <v>#N/A</v>
      </c>
      <c r="S162" s="67" t="e">
        <v>#N/A</v>
      </c>
      <c r="T162" s="67" t="e">
        <v>#N/A</v>
      </c>
      <c r="U162" s="67" t="e">
        <v>#N/A</v>
      </c>
      <c r="V162" s="67" t="e">
        <v>#N/A</v>
      </c>
      <c r="W162" s="67" t="e">
        <v>#N/A</v>
      </c>
      <c r="X162" s="67" t="e">
        <v>#N/A</v>
      </c>
      <c r="Y162" s="67" t="e">
        <v>#N/A</v>
      </c>
      <c r="Z162" s="45"/>
      <c r="AA162" s="65" t="s">
        <v>537</v>
      </c>
      <c r="AB162" s="43"/>
      <c r="AC162" s="1" t="e">
        <v>#REF!</v>
      </c>
      <c r="AD162" s="1" t="e">
        <v>#REF!</v>
      </c>
      <c r="AE162" s="1"/>
      <c r="AF162" t="e">
        <v>#N/A</v>
      </c>
    </row>
    <row r="163" spans="1:32" x14ac:dyDescent="0.25">
      <c r="A163" s="2">
        <v>352</v>
      </c>
      <c r="B163" s="13" t="s">
        <v>527</v>
      </c>
      <c r="C163" s="1" t="s">
        <v>309</v>
      </c>
      <c r="D163" s="1" t="s">
        <v>310</v>
      </c>
      <c r="E163" s="2">
        <v>352</v>
      </c>
      <c r="F163" t="e">
        <v>#N/A</v>
      </c>
      <c r="G163" s="19" t="e">
        <v>#N/A</v>
      </c>
      <c r="H163" s="2" t="e">
        <v>#N/A</v>
      </c>
      <c r="I163" s="2">
        <v>352</v>
      </c>
      <c r="J163" s="7" t="s">
        <v>712</v>
      </c>
      <c r="K163" s="2" t="e">
        <v>#N/A</v>
      </c>
      <c r="L163" s="2" t="e">
        <v>#N/A</v>
      </c>
      <c r="M163" s="7" t="s">
        <v>712</v>
      </c>
      <c r="N163" s="67" t="e">
        <v>#N/A</v>
      </c>
      <c r="O163" s="67" t="e">
        <v>#N/A</v>
      </c>
      <c r="P163" s="67" t="e">
        <v>#N/A</v>
      </c>
      <c r="Q163" s="67" t="e">
        <v>#N/A</v>
      </c>
      <c r="R163" s="67" t="e">
        <v>#N/A</v>
      </c>
      <c r="S163" s="67" t="e">
        <v>#N/A</v>
      </c>
      <c r="T163" s="67" t="e">
        <v>#N/A</v>
      </c>
      <c r="U163" s="67" t="e">
        <v>#N/A</v>
      </c>
      <c r="V163" s="67" t="e">
        <v>#N/A</v>
      </c>
      <c r="W163" s="67" t="e">
        <v>#N/A</v>
      </c>
      <c r="X163" s="67" t="e">
        <v>#N/A</v>
      </c>
      <c r="Y163" s="67" t="e">
        <v>#N/A</v>
      </c>
      <c r="Z163" s="45"/>
      <c r="AA163" s="65" t="s">
        <v>309</v>
      </c>
      <c r="AB163" s="43"/>
      <c r="AC163" s="1" t="e">
        <v>#REF!</v>
      </c>
      <c r="AD163" s="1" t="e">
        <v>#REF!</v>
      </c>
      <c r="AE163" s="1"/>
      <c r="AF163" t="e">
        <v>#N/A</v>
      </c>
    </row>
    <row r="164" spans="1:32" x14ac:dyDescent="0.25">
      <c r="A164" s="2">
        <v>353</v>
      </c>
      <c r="B164" s="13" t="s">
        <v>527</v>
      </c>
      <c r="C164" s="1" t="s">
        <v>311</v>
      </c>
      <c r="D164" s="1" t="s">
        <v>312</v>
      </c>
      <c r="E164" s="2">
        <v>353</v>
      </c>
      <c r="F164" t="e">
        <v>#N/A</v>
      </c>
      <c r="G164" s="19" t="e">
        <v>#N/A</v>
      </c>
      <c r="H164" s="2" t="e">
        <v>#N/A</v>
      </c>
      <c r="I164" s="2">
        <v>353</v>
      </c>
      <c r="J164" s="7" t="s">
        <v>713</v>
      </c>
      <c r="K164" s="2" t="e">
        <v>#N/A</v>
      </c>
      <c r="L164" s="2" t="e">
        <v>#N/A</v>
      </c>
      <c r="M164" s="7" t="s">
        <v>713</v>
      </c>
      <c r="N164" s="67" t="e">
        <v>#N/A</v>
      </c>
      <c r="O164" s="67" t="e">
        <v>#N/A</v>
      </c>
      <c r="P164" s="67" t="e">
        <v>#N/A</v>
      </c>
      <c r="Q164" s="67" t="e">
        <v>#N/A</v>
      </c>
      <c r="R164" s="67" t="e">
        <v>#N/A</v>
      </c>
      <c r="S164" s="67" t="e">
        <v>#N/A</v>
      </c>
      <c r="T164" s="67" t="e">
        <v>#N/A</v>
      </c>
      <c r="U164" s="67" t="e">
        <v>#N/A</v>
      </c>
      <c r="V164" s="67" t="e">
        <v>#N/A</v>
      </c>
      <c r="W164" s="67" t="e">
        <v>#N/A</v>
      </c>
      <c r="X164" s="67" t="e">
        <v>#N/A</v>
      </c>
      <c r="Y164" s="67" t="e">
        <v>#N/A</v>
      </c>
      <c r="Z164" s="45"/>
      <c r="AA164" s="65" t="s">
        <v>311</v>
      </c>
      <c r="AB164" s="43"/>
      <c r="AC164" s="1" t="e">
        <v>#REF!</v>
      </c>
      <c r="AD164" s="1" t="e">
        <v>#REF!</v>
      </c>
      <c r="AE164" s="1"/>
      <c r="AF164" t="e">
        <v>#N/A</v>
      </c>
    </row>
    <row r="165" spans="1:32" x14ac:dyDescent="0.25">
      <c r="A165" s="2">
        <v>356</v>
      </c>
      <c r="B165" s="13" t="s">
        <v>526</v>
      </c>
      <c r="C165" s="1" t="s">
        <v>313</v>
      </c>
      <c r="D165" s="1" t="s">
        <v>314</v>
      </c>
      <c r="E165" s="2">
        <v>356</v>
      </c>
      <c r="F165" t="e">
        <v>#N/A</v>
      </c>
      <c r="G165" s="19" t="e">
        <v>#N/A</v>
      </c>
      <c r="H165" s="2" t="e">
        <v>#N/A</v>
      </c>
      <c r="I165" s="2">
        <v>356</v>
      </c>
      <c r="J165" s="7" t="s">
        <v>714</v>
      </c>
      <c r="K165" s="2" t="e">
        <v>#N/A</v>
      </c>
      <c r="L165" s="2" t="e">
        <v>#N/A</v>
      </c>
      <c r="M165" s="7" t="s">
        <v>714</v>
      </c>
      <c r="N165" s="67" t="e">
        <v>#N/A</v>
      </c>
      <c r="O165" s="67" t="e">
        <v>#N/A</v>
      </c>
      <c r="P165" s="67" t="e">
        <v>#N/A</v>
      </c>
      <c r="Q165" s="67" t="e">
        <v>#N/A</v>
      </c>
      <c r="R165" s="67" t="e">
        <v>#N/A</v>
      </c>
      <c r="S165" s="67" t="e">
        <v>#N/A</v>
      </c>
      <c r="T165" s="67" t="e">
        <v>#N/A</v>
      </c>
      <c r="U165" s="67" t="e">
        <v>#N/A</v>
      </c>
      <c r="V165" s="67" t="e">
        <v>#N/A</v>
      </c>
      <c r="W165" s="67" t="e">
        <v>#N/A</v>
      </c>
      <c r="X165" s="67" t="e">
        <v>#N/A</v>
      </c>
      <c r="Y165" s="67" t="e">
        <v>#N/A</v>
      </c>
      <c r="Z165" s="45"/>
      <c r="AA165" s="65" t="s">
        <v>313</v>
      </c>
      <c r="AB165" s="43"/>
      <c r="AC165" s="1" t="e">
        <v>#REF!</v>
      </c>
      <c r="AD165" s="1" t="e">
        <v>#REF!</v>
      </c>
      <c r="AE165" s="1"/>
      <c r="AF165" t="e">
        <v>#N/A</v>
      </c>
    </row>
    <row r="166" spans="1:32" x14ac:dyDescent="0.25">
      <c r="A166" s="2">
        <v>367</v>
      </c>
      <c r="B166" s="13" t="s">
        <v>527</v>
      </c>
      <c r="C166" s="1" t="s">
        <v>315</v>
      </c>
      <c r="D166" s="1" t="s">
        <v>316</v>
      </c>
      <c r="E166" s="2">
        <v>367</v>
      </c>
      <c r="F166" t="e">
        <v>#N/A</v>
      </c>
      <c r="G166" s="19" t="e">
        <v>#N/A</v>
      </c>
      <c r="H166" s="2" t="e">
        <v>#N/A</v>
      </c>
      <c r="I166" s="2">
        <v>367</v>
      </c>
      <c r="J166" s="7" t="s">
        <v>715</v>
      </c>
      <c r="K166" s="2" t="e">
        <v>#N/A</v>
      </c>
      <c r="L166" s="2" t="e">
        <v>#N/A</v>
      </c>
      <c r="M166" s="7" t="s">
        <v>715</v>
      </c>
      <c r="N166" s="67" t="e">
        <v>#N/A</v>
      </c>
      <c r="O166" s="67" t="e">
        <v>#N/A</v>
      </c>
      <c r="P166" s="67" t="e">
        <v>#N/A</v>
      </c>
      <c r="Q166" s="67" t="e">
        <v>#N/A</v>
      </c>
      <c r="R166" s="67" t="e">
        <v>#N/A</v>
      </c>
      <c r="S166" s="67" t="e">
        <v>#N/A</v>
      </c>
      <c r="T166" s="67" t="e">
        <v>#N/A</v>
      </c>
      <c r="U166" s="67" t="e">
        <v>#N/A</v>
      </c>
      <c r="V166" s="67" t="e">
        <v>#N/A</v>
      </c>
      <c r="W166" s="67" t="e">
        <v>#N/A</v>
      </c>
      <c r="X166" s="67" t="e">
        <v>#N/A</v>
      </c>
      <c r="Y166" s="67" t="e">
        <v>#N/A</v>
      </c>
      <c r="Z166" s="45"/>
      <c r="AA166" s="65" t="s">
        <v>315</v>
      </c>
      <c r="AB166" s="43"/>
      <c r="AC166" s="1" t="e">
        <v>#REF!</v>
      </c>
      <c r="AD166" s="1" t="e">
        <v>#REF!</v>
      </c>
      <c r="AE166" s="1"/>
      <c r="AF166" t="e">
        <v>#N/A</v>
      </c>
    </row>
    <row r="167" spans="1:32" x14ac:dyDescent="0.25">
      <c r="A167" s="2">
        <v>370</v>
      </c>
      <c r="B167" s="13" t="s">
        <v>526</v>
      </c>
      <c r="C167" s="1" t="s">
        <v>317</v>
      </c>
      <c r="D167" s="1" t="s">
        <v>318</v>
      </c>
      <c r="E167" s="2">
        <v>370</v>
      </c>
      <c r="F167" t="s">
        <v>837</v>
      </c>
      <c r="G167" s="19" t="s">
        <v>822</v>
      </c>
      <c r="H167" s="2" t="s">
        <v>822</v>
      </c>
      <c r="I167" s="2">
        <v>370</v>
      </c>
      <c r="J167" s="7" t="s">
        <v>716</v>
      </c>
      <c r="K167" s="2" t="s">
        <v>839</v>
      </c>
      <c r="L167" s="2" t="s">
        <v>846</v>
      </c>
      <c r="M167" s="7" t="s">
        <v>716</v>
      </c>
      <c r="N167" s="67">
        <v>1</v>
      </c>
      <c r="O167" s="67">
        <v>1</v>
      </c>
      <c r="P167" s="67">
        <v>1</v>
      </c>
      <c r="Q167" s="67">
        <v>1</v>
      </c>
      <c r="R167" s="67">
        <v>1</v>
      </c>
      <c r="S167" s="67">
        <v>1</v>
      </c>
      <c r="T167" s="67">
        <v>1</v>
      </c>
      <c r="U167" s="67">
        <v>1</v>
      </c>
      <c r="V167" s="67">
        <v>1</v>
      </c>
      <c r="W167" s="67">
        <v>1</v>
      </c>
      <c r="X167" s="67" t="s">
        <v>847</v>
      </c>
      <c r="Y167" s="67" t="s">
        <v>847</v>
      </c>
      <c r="Z167" s="45"/>
      <c r="AA167" s="65" t="s">
        <v>317</v>
      </c>
      <c r="AB167" s="43"/>
      <c r="AC167" s="1" t="e">
        <v>#REF!</v>
      </c>
      <c r="AD167" s="1" t="e">
        <v>#REF!</v>
      </c>
      <c r="AE167" s="1"/>
      <c r="AF167" t="s">
        <v>560</v>
      </c>
    </row>
    <row r="168" spans="1:32" x14ac:dyDescent="0.25">
      <c r="A168" s="2">
        <v>374</v>
      </c>
      <c r="B168" s="13" t="s">
        <v>526</v>
      </c>
      <c r="C168" s="1" t="s">
        <v>319</v>
      </c>
      <c r="D168" s="1" t="s">
        <v>320</v>
      </c>
      <c r="E168" s="2">
        <v>374</v>
      </c>
      <c r="F168" t="e">
        <v>#N/A</v>
      </c>
      <c r="G168" s="19" t="e">
        <v>#N/A</v>
      </c>
      <c r="H168" s="2" t="e">
        <v>#N/A</v>
      </c>
      <c r="I168" s="2">
        <v>374</v>
      </c>
      <c r="J168" s="7" t="s">
        <v>717</v>
      </c>
      <c r="K168" s="2" t="e">
        <v>#N/A</v>
      </c>
      <c r="L168" s="2" t="e">
        <v>#N/A</v>
      </c>
      <c r="M168" s="7" t="s">
        <v>717</v>
      </c>
      <c r="N168" s="67" t="e">
        <v>#N/A</v>
      </c>
      <c r="O168" s="67" t="e">
        <v>#N/A</v>
      </c>
      <c r="P168" s="67" t="e">
        <v>#N/A</v>
      </c>
      <c r="Q168" s="67" t="e">
        <v>#N/A</v>
      </c>
      <c r="R168" s="67" t="e">
        <v>#N/A</v>
      </c>
      <c r="S168" s="67" t="e">
        <v>#N/A</v>
      </c>
      <c r="T168" s="67" t="e">
        <v>#N/A</v>
      </c>
      <c r="U168" s="67" t="e">
        <v>#N/A</v>
      </c>
      <c r="V168" s="67" t="e">
        <v>#N/A</v>
      </c>
      <c r="W168" s="67" t="e">
        <v>#N/A</v>
      </c>
      <c r="X168" s="67" t="e">
        <v>#N/A</v>
      </c>
      <c r="Y168" s="67" t="e">
        <v>#N/A</v>
      </c>
      <c r="Z168" s="45"/>
      <c r="AA168" s="65" t="s">
        <v>319</v>
      </c>
      <c r="AB168" s="43"/>
      <c r="AC168" s="1" t="e">
        <v>#REF!</v>
      </c>
      <c r="AD168" s="1" t="e">
        <v>#REF!</v>
      </c>
      <c r="AE168" s="1"/>
      <c r="AF168" t="e">
        <v>#N/A</v>
      </c>
    </row>
    <row r="169" spans="1:32" x14ac:dyDescent="0.25">
      <c r="A169" s="2">
        <v>389</v>
      </c>
      <c r="B169" s="13" t="s">
        <v>527</v>
      </c>
      <c r="C169" s="1" t="s">
        <v>321</v>
      </c>
      <c r="D169" s="1" t="s">
        <v>322</v>
      </c>
      <c r="E169" s="2">
        <v>389</v>
      </c>
      <c r="F169" t="e">
        <v>#N/A</v>
      </c>
      <c r="G169" s="19" t="e">
        <v>#N/A</v>
      </c>
      <c r="H169" s="2" t="e">
        <v>#N/A</v>
      </c>
      <c r="I169" s="2">
        <v>389</v>
      </c>
      <c r="J169" s="7" t="s">
        <v>718</v>
      </c>
      <c r="K169" s="2" t="e">
        <v>#N/A</v>
      </c>
      <c r="L169" s="2" t="e">
        <v>#N/A</v>
      </c>
      <c r="M169" s="7" t="s">
        <v>718</v>
      </c>
      <c r="N169" s="67" t="e">
        <v>#N/A</v>
      </c>
      <c r="O169" s="67" t="e">
        <v>#N/A</v>
      </c>
      <c r="P169" s="67" t="e">
        <v>#N/A</v>
      </c>
      <c r="Q169" s="67" t="e">
        <v>#N/A</v>
      </c>
      <c r="R169" s="67" t="e">
        <v>#N/A</v>
      </c>
      <c r="S169" s="67" t="e">
        <v>#N/A</v>
      </c>
      <c r="T169" s="67" t="e">
        <v>#N/A</v>
      </c>
      <c r="U169" s="67" t="e">
        <v>#N/A</v>
      </c>
      <c r="V169" s="67" t="e">
        <v>#N/A</v>
      </c>
      <c r="W169" s="67" t="e">
        <v>#N/A</v>
      </c>
      <c r="X169" s="67" t="e">
        <v>#N/A</v>
      </c>
      <c r="Y169" s="67" t="e">
        <v>#N/A</v>
      </c>
      <c r="Z169" s="45"/>
      <c r="AA169" s="65" t="s">
        <v>321</v>
      </c>
      <c r="AB169" s="43"/>
      <c r="AC169" s="1" t="e">
        <v>#REF!</v>
      </c>
      <c r="AD169" s="1" t="e">
        <v>#REF!</v>
      </c>
      <c r="AE169" s="1"/>
      <c r="AF169" t="e">
        <v>#N/A</v>
      </c>
    </row>
    <row r="170" spans="1:32" x14ac:dyDescent="0.25">
      <c r="A170" s="2">
        <v>396</v>
      </c>
      <c r="B170" s="13" t="s">
        <v>527</v>
      </c>
      <c r="C170" s="1" t="s">
        <v>323</v>
      </c>
      <c r="D170" s="1" t="s">
        <v>324</v>
      </c>
      <c r="E170" s="2">
        <v>396</v>
      </c>
      <c r="F170" t="e">
        <v>#N/A</v>
      </c>
      <c r="G170" s="19" t="e">
        <v>#N/A</v>
      </c>
      <c r="H170" s="2" t="e">
        <v>#N/A</v>
      </c>
      <c r="I170" s="2">
        <v>396</v>
      </c>
      <c r="J170" s="7" t="s">
        <v>719</v>
      </c>
      <c r="K170" s="2" t="e">
        <v>#N/A</v>
      </c>
      <c r="L170" s="2" t="e">
        <v>#N/A</v>
      </c>
      <c r="M170" s="7" t="s">
        <v>719</v>
      </c>
      <c r="N170" s="67" t="e">
        <v>#N/A</v>
      </c>
      <c r="O170" s="67" t="e">
        <v>#N/A</v>
      </c>
      <c r="P170" s="67" t="e">
        <v>#N/A</v>
      </c>
      <c r="Q170" s="67" t="e">
        <v>#N/A</v>
      </c>
      <c r="R170" s="67" t="e">
        <v>#N/A</v>
      </c>
      <c r="S170" s="67" t="e">
        <v>#N/A</v>
      </c>
      <c r="T170" s="67" t="e">
        <v>#N/A</v>
      </c>
      <c r="U170" s="67" t="e">
        <v>#N/A</v>
      </c>
      <c r="V170" s="67" t="e">
        <v>#N/A</v>
      </c>
      <c r="W170" s="67" t="e">
        <v>#N/A</v>
      </c>
      <c r="X170" s="67" t="e">
        <v>#N/A</v>
      </c>
      <c r="Y170" s="67" t="e">
        <v>#N/A</v>
      </c>
      <c r="Z170" s="45"/>
      <c r="AA170" s="65" t="s">
        <v>323</v>
      </c>
      <c r="AB170" s="43"/>
      <c r="AC170" s="1" t="e">
        <v>#REF!</v>
      </c>
      <c r="AD170" s="1" t="e">
        <v>#REF!</v>
      </c>
      <c r="AE170" s="1"/>
      <c r="AF170" t="e">
        <v>#N/A</v>
      </c>
    </row>
    <row r="171" spans="1:32" x14ac:dyDescent="0.25">
      <c r="A171" s="2">
        <v>400</v>
      </c>
      <c r="B171" s="13" t="s">
        <v>525</v>
      </c>
      <c r="C171" s="1" t="s">
        <v>325</v>
      </c>
      <c r="D171" s="1" t="s">
        <v>326</v>
      </c>
      <c r="E171" s="2">
        <v>400</v>
      </c>
      <c r="F171" t="s">
        <v>837</v>
      </c>
      <c r="G171" s="19" t="s">
        <v>822</v>
      </c>
      <c r="H171" s="2" t="s">
        <v>822</v>
      </c>
      <c r="I171" s="2">
        <v>400</v>
      </c>
      <c r="J171" s="7" t="s">
        <v>720</v>
      </c>
      <c r="K171" s="2" t="s">
        <v>839</v>
      </c>
      <c r="L171" s="2" t="s">
        <v>846</v>
      </c>
      <c r="M171" s="7" t="s">
        <v>720</v>
      </c>
      <c r="N171" s="67">
        <v>1</v>
      </c>
      <c r="O171" s="67">
        <v>1</v>
      </c>
      <c r="P171" s="67">
        <v>1</v>
      </c>
      <c r="Q171" s="67">
        <v>1</v>
      </c>
      <c r="R171" s="67">
        <v>1</v>
      </c>
      <c r="S171" s="67">
        <v>1</v>
      </c>
      <c r="T171" s="67">
        <v>1</v>
      </c>
      <c r="U171" s="67">
        <v>1</v>
      </c>
      <c r="V171" s="67">
        <v>1</v>
      </c>
      <c r="W171" s="67">
        <v>1</v>
      </c>
      <c r="X171" s="67" t="s">
        <v>847</v>
      </c>
      <c r="Y171" s="67" t="s">
        <v>847</v>
      </c>
      <c r="Z171" s="45"/>
      <c r="AA171" s="65" t="s">
        <v>325</v>
      </c>
      <c r="AB171" s="43"/>
      <c r="AC171" s="1" t="e">
        <v>#REF!</v>
      </c>
      <c r="AD171" s="1" t="e">
        <v>#REF!</v>
      </c>
      <c r="AE171" s="1"/>
      <c r="AF171" t="s">
        <v>560</v>
      </c>
    </row>
    <row r="172" spans="1:32" x14ac:dyDescent="0.25">
      <c r="A172" s="2">
        <v>402</v>
      </c>
      <c r="B172" s="13" t="s">
        <v>525</v>
      </c>
      <c r="C172" s="1" t="s">
        <v>327</v>
      </c>
      <c r="D172" s="1" t="s">
        <v>328</v>
      </c>
      <c r="E172" s="2">
        <v>402</v>
      </c>
      <c r="F172" t="e">
        <v>#N/A</v>
      </c>
      <c r="G172" s="19" t="e">
        <v>#N/A</v>
      </c>
      <c r="H172" s="2" t="e">
        <v>#N/A</v>
      </c>
      <c r="I172" s="2">
        <v>402</v>
      </c>
      <c r="J172" s="7" t="s">
        <v>721</v>
      </c>
      <c r="K172" s="2" t="e">
        <v>#N/A</v>
      </c>
      <c r="L172" s="2" t="e">
        <v>#N/A</v>
      </c>
      <c r="M172" s="7" t="s">
        <v>721</v>
      </c>
      <c r="N172" s="67" t="e">
        <v>#N/A</v>
      </c>
      <c r="O172" s="67" t="e">
        <v>#N/A</v>
      </c>
      <c r="P172" s="67" t="e">
        <v>#N/A</v>
      </c>
      <c r="Q172" s="67" t="e">
        <v>#N/A</v>
      </c>
      <c r="R172" s="67" t="e">
        <v>#N/A</v>
      </c>
      <c r="S172" s="67" t="e">
        <v>#N/A</v>
      </c>
      <c r="T172" s="67" t="e">
        <v>#N/A</v>
      </c>
      <c r="U172" s="67" t="e">
        <v>#N/A</v>
      </c>
      <c r="V172" s="67" t="e">
        <v>#N/A</v>
      </c>
      <c r="W172" s="67" t="e">
        <v>#N/A</v>
      </c>
      <c r="X172" s="67" t="e">
        <v>#N/A</v>
      </c>
      <c r="Y172" s="67" t="e">
        <v>#N/A</v>
      </c>
      <c r="Z172" s="45"/>
      <c r="AA172" s="65" t="s">
        <v>327</v>
      </c>
      <c r="AB172" s="43"/>
      <c r="AC172" s="1" t="e">
        <v>#REF!</v>
      </c>
      <c r="AD172" s="1" t="e">
        <v>#REF!</v>
      </c>
      <c r="AE172" s="1"/>
      <c r="AF172" t="e">
        <v>#N/A</v>
      </c>
    </row>
    <row r="173" spans="1:32" x14ac:dyDescent="0.25">
      <c r="A173" s="2">
        <v>404</v>
      </c>
      <c r="B173" s="13" t="s">
        <v>525</v>
      </c>
      <c r="C173" s="1" t="s">
        <v>329</v>
      </c>
      <c r="D173" s="1" t="s">
        <v>330</v>
      </c>
      <c r="E173" s="2">
        <v>404</v>
      </c>
      <c r="F173" t="e">
        <v>#N/A</v>
      </c>
      <c r="G173" s="19" t="e">
        <v>#N/A</v>
      </c>
      <c r="H173" s="2" t="e">
        <v>#N/A</v>
      </c>
      <c r="I173" s="2">
        <v>404</v>
      </c>
      <c r="J173" s="7" t="s">
        <v>722</v>
      </c>
      <c r="K173" s="2" t="e">
        <v>#N/A</v>
      </c>
      <c r="L173" s="2" t="e">
        <v>#N/A</v>
      </c>
      <c r="M173" s="7" t="s">
        <v>722</v>
      </c>
      <c r="N173" s="67" t="e">
        <v>#N/A</v>
      </c>
      <c r="O173" s="67" t="e">
        <v>#N/A</v>
      </c>
      <c r="P173" s="67" t="e">
        <v>#N/A</v>
      </c>
      <c r="Q173" s="67" t="e">
        <v>#N/A</v>
      </c>
      <c r="R173" s="67" t="e">
        <v>#N/A</v>
      </c>
      <c r="S173" s="67" t="e">
        <v>#N/A</v>
      </c>
      <c r="T173" s="67" t="e">
        <v>#N/A</v>
      </c>
      <c r="U173" s="67" t="e">
        <v>#N/A</v>
      </c>
      <c r="V173" s="67" t="e">
        <v>#N/A</v>
      </c>
      <c r="W173" s="67" t="e">
        <v>#N/A</v>
      </c>
      <c r="X173" s="67" t="e">
        <v>#N/A</v>
      </c>
      <c r="Y173" s="67" t="e">
        <v>#N/A</v>
      </c>
      <c r="Z173" s="45"/>
      <c r="AA173" s="65" t="s">
        <v>329</v>
      </c>
      <c r="AB173" s="43"/>
      <c r="AC173" s="1" t="e">
        <v>#REF!</v>
      </c>
      <c r="AD173" s="1" t="e">
        <v>#REF!</v>
      </c>
      <c r="AE173" s="1"/>
      <c r="AF173" t="e">
        <v>#N/A</v>
      </c>
    </row>
    <row r="174" spans="1:32" x14ac:dyDescent="0.25">
      <c r="A174" s="2">
        <v>405</v>
      </c>
      <c r="B174" s="13" t="s">
        <v>525</v>
      </c>
      <c r="C174" s="1" t="s">
        <v>331</v>
      </c>
      <c r="D174" s="1" t="s">
        <v>332</v>
      </c>
      <c r="E174" s="2">
        <v>405</v>
      </c>
      <c r="F174" t="s">
        <v>837</v>
      </c>
      <c r="G174" s="19" t="s">
        <v>822</v>
      </c>
      <c r="H174" s="2" t="s">
        <v>822</v>
      </c>
      <c r="I174" s="2">
        <v>405</v>
      </c>
      <c r="J174" s="7" t="s">
        <v>723</v>
      </c>
      <c r="K174" s="2">
        <v>0</v>
      </c>
      <c r="L174" s="2" t="s">
        <v>846</v>
      </c>
      <c r="M174" s="7" t="s">
        <v>723</v>
      </c>
      <c r="N174" s="67">
        <v>1</v>
      </c>
      <c r="O174" s="67">
        <v>1</v>
      </c>
      <c r="P174" s="67">
        <v>1</v>
      </c>
      <c r="Q174" s="67">
        <v>1</v>
      </c>
      <c r="R174" s="67">
        <v>1</v>
      </c>
      <c r="S174" s="67">
        <v>1</v>
      </c>
      <c r="T174" s="67">
        <v>1</v>
      </c>
      <c r="U174" s="67">
        <v>1</v>
      </c>
      <c r="V174" s="67">
        <v>1</v>
      </c>
      <c r="W174" s="67" t="s">
        <v>847</v>
      </c>
      <c r="X174" s="67" t="s">
        <v>847</v>
      </c>
      <c r="Y174" s="67" t="s">
        <v>847</v>
      </c>
      <c r="Z174" s="45"/>
      <c r="AA174" s="65" t="s">
        <v>331</v>
      </c>
      <c r="AB174" s="43"/>
      <c r="AC174" s="1" t="e">
        <v>#REF!</v>
      </c>
      <c r="AD174" s="1" t="e">
        <v>#REF!</v>
      </c>
      <c r="AE174" s="1"/>
      <c r="AF174" t="e">
        <v>#N/A</v>
      </c>
    </row>
    <row r="175" spans="1:32" x14ac:dyDescent="0.25">
      <c r="A175" s="2">
        <v>406</v>
      </c>
      <c r="B175" s="13" t="s">
        <v>525</v>
      </c>
      <c r="C175" s="1" t="s">
        <v>333</v>
      </c>
      <c r="D175" s="1" t="s">
        <v>334</v>
      </c>
      <c r="E175" s="2">
        <v>406</v>
      </c>
      <c r="F175" t="s">
        <v>837</v>
      </c>
      <c r="G175" s="19" t="s">
        <v>822</v>
      </c>
      <c r="H175" s="2" t="s">
        <v>822</v>
      </c>
      <c r="I175" s="2">
        <v>406</v>
      </c>
      <c r="J175" s="7" t="s">
        <v>724</v>
      </c>
      <c r="K175" s="2">
        <v>0</v>
      </c>
      <c r="L175" s="2">
        <v>0</v>
      </c>
      <c r="M175" s="7" t="s">
        <v>724</v>
      </c>
      <c r="N175" s="67">
        <v>1</v>
      </c>
      <c r="O175" s="67">
        <v>1</v>
      </c>
      <c r="P175" s="67">
        <v>1</v>
      </c>
      <c r="Q175" s="67">
        <v>1</v>
      </c>
      <c r="R175" s="67">
        <v>1</v>
      </c>
      <c r="S175" s="67">
        <v>1</v>
      </c>
      <c r="T175" s="67">
        <v>1</v>
      </c>
      <c r="U175" s="67">
        <v>1</v>
      </c>
      <c r="V175" s="67">
        <v>1</v>
      </c>
      <c r="W175" s="67" t="s">
        <v>847</v>
      </c>
      <c r="X175" s="67" t="s">
        <v>847</v>
      </c>
      <c r="Y175" s="67" t="s">
        <v>847</v>
      </c>
      <c r="Z175" s="45"/>
      <c r="AA175" s="65" t="s">
        <v>333</v>
      </c>
      <c r="AB175" s="43"/>
      <c r="AC175" s="1" t="e">
        <v>#REF!</v>
      </c>
      <c r="AD175" s="1" t="e">
        <v>#REF!</v>
      </c>
      <c r="AE175" s="1"/>
      <c r="AF175" t="e">
        <v>#N/A</v>
      </c>
    </row>
    <row r="176" spans="1:32" x14ac:dyDescent="0.25">
      <c r="A176" s="2">
        <v>407</v>
      </c>
      <c r="B176" s="13" t="s">
        <v>525</v>
      </c>
      <c r="C176" s="1" t="s">
        <v>335</v>
      </c>
      <c r="D176" s="1" t="s">
        <v>336</v>
      </c>
      <c r="E176" s="2">
        <v>407</v>
      </c>
      <c r="F176" t="s">
        <v>837</v>
      </c>
      <c r="G176" s="19" t="s">
        <v>822</v>
      </c>
      <c r="H176" s="2" t="s">
        <v>822</v>
      </c>
      <c r="I176" s="2">
        <v>407</v>
      </c>
      <c r="J176" s="7" t="s">
        <v>725</v>
      </c>
      <c r="K176" s="2" t="s">
        <v>839</v>
      </c>
      <c r="L176" s="2" t="s">
        <v>846</v>
      </c>
      <c r="M176" s="7" t="s">
        <v>725</v>
      </c>
      <c r="N176" s="67">
        <v>1</v>
      </c>
      <c r="O176" s="67">
        <v>1</v>
      </c>
      <c r="P176" s="67">
        <v>1</v>
      </c>
      <c r="Q176" s="67">
        <v>1</v>
      </c>
      <c r="R176" s="67">
        <v>1</v>
      </c>
      <c r="S176" s="67">
        <v>1</v>
      </c>
      <c r="T176" s="67">
        <v>1</v>
      </c>
      <c r="U176" s="67">
        <v>1</v>
      </c>
      <c r="V176" s="67">
        <v>1</v>
      </c>
      <c r="W176" s="67">
        <v>1</v>
      </c>
      <c r="X176" s="67" t="s">
        <v>847</v>
      </c>
      <c r="Y176" s="67" t="s">
        <v>847</v>
      </c>
      <c r="Z176" s="45"/>
      <c r="AA176" s="65" t="s">
        <v>335</v>
      </c>
      <c r="AB176" s="43"/>
      <c r="AC176" s="1" t="e">
        <v>#REF!</v>
      </c>
      <c r="AD176" s="1" t="e">
        <v>#REF!</v>
      </c>
      <c r="AE176" s="1"/>
      <c r="AF176" t="s">
        <v>560</v>
      </c>
    </row>
    <row r="177" spans="1:32" x14ac:dyDescent="0.25">
      <c r="A177" s="2">
        <v>409</v>
      </c>
      <c r="B177" s="13" t="s">
        <v>525</v>
      </c>
      <c r="C177" s="1" t="s">
        <v>337</v>
      </c>
      <c r="D177" s="1" t="s">
        <v>338</v>
      </c>
      <c r="E177" s="2">
        <v>409</v>
      </c>
      <c r="F177" t="s">
        <v>837</v>
      </c>
      <c r="G177" s="19" t="s">
        <v>822</v>
      </c>
      <c r="H177" s="2" t="s">
        <v>822</v>
      </c>
      <c r="I177" s="2">
        <v>409</v>
      </c>
      <c r="J177" s="7" t="s">
        <v>726</v>
      </c>
      <c r="K177" s="2" t="s">
        <v>839</v>
      </c>
      <c r="L177" s="2" t="s">
        <v>846</v>
      </c>
      <c r="M177" s="7" t="s">
        <v>726</v>
      </c>
      <c r="N177" s="67">
        <v>1</v>
      </c>
      <c r="O177" s="67">
        <v>1</v>
      </c>
      <c r="P177" s="67">
        <v>1</v>
      </c>
      <c r="Q177" s="67">
        <v>1</v>
      </c>
      <c r="R177" s="67">
        <v>1</v>
      </c>
      <c r="S177" s="67">
        <v>1</v>
      </c>
      <c r="T177" s="67">
        <v>1</v>
      </c>
      <c r="U177" s="67">
        <v>1</v>
      </c>
      <c r="V177" s="67">
        <v>1</v>
      </c>
      <c r="W177" s="67">
        <v>1</v>
      </c>
      <c r="X177" s="67" t="s">
        <v>847</v>
      </c>
      <c r="Y177" s="67" t="s">
        <v>847</v>
      </c>
      <c r="Z177" s="45"/>
      <c r="AA177" s="65" t="s">
        <v>337</v>
      </c>
      <c r="AB177" s="43"/>
      <c r="AC177" s="1" t="e">
        <v>#REF!</v>
      </c>
      <c r="AD177" s="1" t="e">
        <v>#REF!</v>
      </c>
      <c r="AE177" s="1"/>
      <c r="AF177" t="s">
        <v>560</v>
      </c>
    </row>
    <row r="178" spans="1:32" x14ac:dyDescent="0.25">
      <c r="A178" s="2">
        <v>412</v>
      </c>
      <c r="B178" s="13" t="s">
        <v>525</v>
      </c>
      <c r="C178" s="1" t="s">
        <v>339</v>
      </c>
      <c r="D178" s="1" t="s">
        <v>340</v>
      </c>
      <c r="E178" s="2">
        <v>412</v>
      </c>
      <c r="F178" t="s">
        <v>837</v>
      </c>
      <c r="G178" s="19" t="s">
        <v>822</v>
      </c>
      <c r="H178" s="2" t="s">
        <v>822</v>
      </c>
      <c r="I178" s="2">
        <v>412</v>
      </c>
      <c r="J178" s="7" t="s">
        <v>727</v>
      </c>
      <c r="K178" s="2" t="s">
        <v>839</v>
      </c>
      <c r="L178" s="2" t="s">
        <v>846</v>
      </c>
      <c r="M178" s="7" t="s">
        <v>727</v>
      </c>
      <c r="N178" s="67">
        <v>1</v>
      </c>
      <c r="O178" s="67">
        <v>1</v>
      </c>
      <c r="P178" s="67">
        <v>1</v>
      </c>
      <c r="Q178" s="67">
        <v>1</v>
      </c>
      <c r="R178" s="67">
        <v>1</v>
      </c>
      <c r="S178" s="67">
        <v>1</v>
      </c>
      <c r="T178" s="67">
        <v>1</v>
      </c>
      <c r="U178" s="67">
        <v>1</v>
      </c>
      <c r="V178" s="67">
        <v>1</v>
      </c>
      <c r="W178" s="67">
        <v>1</v>
      </c>
      <c r="X178" s="67" t="s">
        <v>847</v>
      </c>
      <c r="Y178" s="67" t="s">
        <v>847</v>
      </c>
      <c r="Z178" s="45"/>
      <c r="AA178" s="65" t="s">
        <v>339</v>
      </c>
      <c r="AB178" s="43"/>
      <c r="AC178" s="1" t="e">
        <v>#REF!</v>
      </c>
      <c r="AD178" s="1" t="e">
        <v>#REF!</v>
      </c>
      <c r="AE178" s="1"/>
      <c r="AF178" t="s">
        <v>560</v>
      </c>
    </row>
    <row r="179" spans="1:32" x14ac:dyDescent="0.25">
      <c r="A179" s="2">
        <v>413</v>
      </c>
      <c r="B179" s="13" t="s">
        <v>525</v>
      </c>
      <c r="C179" s="1" t="s">
        <v>341</v>
      </c>
      <c r="D179" s="1" t="s">
        <v>342</v>
      </c>
      <c r="E179" s="2">
        <v>413</v>
      </c>
      <c r="F179" t="e">
        <v>#N/A</v>
      </c>
      <c r="G179" s="19" t="e">
        <v>#N/A</v>
      </c>
      <c r="H179" s="2" t="e">
        <v>#N/A</v>
      </c>
      <c r="I179" s="2">
        <v>413</v>
      </c>
      <c r="J179" s="7" t="s">
        <v>728</v>
      </c>
      <c r="K179" s="2" t="e">
        <v>#N/A</v>
      </c>
      <c r="L179" s="2" t="e">
        <v>#N/A</v>
      </c>
      <c r="M179" s="7" t="s">
        <v>728</v>
      </c>
      <c r="N179" s="67" t="e">
        <v>#N/A</v>
      </c>
      <c r="O179" s="67" t="e">
        <v>#N/A</v>
      </c>
      <c r="P179" s="67" t="e">
        <v>#N/A</v>
      </c>
      <c r="Q179" s="67" t="e">
        <v>#N/A</v>
      </c>
      <c r="R179" s="67" t="e">
        <v>#N/A</v>
      </c>
      <c r="S179" s="67" t="e">
        <v>#N/A</v>
      </c>
      <c r="T179" s="67" t="e">
        <v>#N/A</v>
      </c>
      <c r="U179" s="67" t="e">
        <v>#N/A</v>
      </c>
      <c r="V179" s="67" t="e">
        <v>#N/A</v>
      </c>
      <c r="W179" s="67" t="e">
        <v>#N/A</v>
      </c>
      <c r="X179" s="67" t="e">
        <v>#N/A</v>
      </c>
      <c r="Y179" s="67" t="e">
        <v>#N/A</v>
      </c>
      <c r="Z179" s="45"/>
      <c r="AA179" s="65" t="s">
        <v>341</v>
      </c>
      <c r="AB179" s="43"/>
      <c r="AC179" s="1" t="e">
        <v>#REF!</v>
      </c>
      <c r="AD179" s="1" t="e">
        <v>#REF!</v>
      </c>
      <c r="AE179" s="1"/>
      <c r="AF179" t="e">
        <v>#N/A</v>
      </c>
    </row>
    <row r="180" spans="1:32" x14ac:dyDescent="0.25">
      <c r="A180" s="2">
        <v>415</v>
      </c>
      <c r="B180" s="13" t="s">
        <v>525</v>
      </c>
      <c r="C180" s="1" t="s">
        <v>343</v>
      </c>
      <c r="D180" s="1" t="s">
        <v>344</v>
      </c>
      <c r="E180" s="2">
        <v>415</v>
      </c>
      <c r="F180" t="s">
        <v>837</v>
      </c>
      <c r="G180" s="19" t="s">
        <v>822</v>
      </c>
      <c r="H180" s="2" t="s">
        <v>822</v>
      </c>
      <c r="I180" s="2">
        <v>415</v>
      </c>
      <c r="J180" s="7" t="s">
        <v>729</v>
      </c>
      <c r="K180" s="2" t="s">
        <v>839</v>
      </c>
      <c r="L180" s="2" t="s">
        <v>846</v>
      </c>
      <c r="M180" s="7" t="s">
        <v>729</v>
      </c>
      <c r="N180" s="67">
        <v>1</v>
      </c>
      <c r="O180" s="67">
        <v>1</v>
      </c>
      <c r="P180" s="67">
        <v>1</v>
      </c>
      <c r="Q180" s="67">
        <v>1</v>
      </c>
      <c r="R180" s="67">
        <v>1</v>
      </c>
      <c r="S180" s="67">
        <v>1</v>
      </c>
      <c r="T180" s="67">
        <v>1</v>
      </c>
      <c r="U180" s="67">
        <v>1</v>
      </c>
      <c r="V180" s="67">
        <v>1</v>
      </c>
      <c r="W180" s="67">
        <v>1</v>
      </c>
      <c r="X180" s="67" t="s">
        <v>847</v>
      </c>
      <c r="Y180" s="67" t="s">
        <v>847</v>
      </c>
      <c r="Z180" s="45"/>
      <c r="AA180" s="65" t="s">
        <v>343</v>
      </c>
      <c r="AB180" s="43"/>
      <c r="AC180" s="1" t="e">
        <v>#REF!</v>
      </c>
      <c r="AD180" s="1" t="e">
        <v>#REF!</v>
      </c>
      <c r="AE180" s="1"/>
      <c r="AF180" t="e">
        <v>#N/A</v>
      </c>
    </row>
    <row r="181" spans="1:32" x14ac:dyDescent="0.25">
      <c r="A181" s="2">
        <v>416</v>
      </c>
      <c r="B181" s="13" t="s">
        <v>525</v>
      </c>
      <c r="C181" s="1" t="s">
        <v>345</v>
      </c>
      <c r="D181" s="1" t="s">
        <v>346</v>
      </c>
      <c r="E181" s="2">
        <v>416</v>
      </c>
      <c r="F181" t="e">
        <v>#N/A</v>
      </c>
      <c r="G181" s="19" t="e">
        <v>#N/A</v>
      </c>
      <c r="H181" s="2" t="e">
        <v>#N/A</v>
      </c>
      <c r="I181" s="2">
        <v>416</v>
      </c>
      <c r="J181" s="7" t="s">
        <v>730</v>
      </c>
      <c r="K181" s="2" t="e">
        <v>#N/A</v>
      </c>
      <c r="L181" s="2" t="e">
        <v>#N/A</v>
      </c>
      <c r="M181" s="7" t="s">
        <v>730</v>
      </c>
      <c r="N181" s="67" t="e">
        <v>#N/A</v>
      </c>
      <c r="O181" s="67" t="e">
        <v>#N/A</v>
      </c>
      <c r="P181" s="67" t="e">
        <v>#N/A</v>
      </c>
      <c r="Q181" s="67" t="e">
        <v>#N/A</v>
      </c>
      <c r="R181" s="67" t="e">
        <v>#N/A</v>
      </c>
      <c r="S181" s="67" t="e">
        <v>#N/A</v>
      </c>
      <c r="T181" s="67" t="e">
        <v>#N/A</v>
      </c>
      <c r="U181" s="67" t="e">
        <v>#N/A</v>
      </c>
      <c r="V181" s="67" t="e">
        <v>#N/A</v>
      </c>
      <c r="W181" s="67" t="e">
        <v>#N/A</v>
      </c>
      <c r="X181" s="67" t="e">
        <v>#N/A</v>
      </c>
      <c r="Y181" s="67" t="e">
        <v>#N/A</v>
      </c>
      <c r="Z181" s="45"/>
      <c r="AA181" s="65" t="s">
        <v>345</v>
      </c>
      <c r="AB181" s="43"/>
      <c r="AC181" s="1" t="e">
        <v>#REF!</v>
      </c>
      <c r="AD181" s="1" t="e">
        <v>#REF!</v>
      </c>
      <c r="AE181" s="1"/>
      <c r="AF181" t="e">
        <v>#N/A</v>
      </c>
    </row>
    <row r="182" spans="1:32" x14ac:dyDescent="0.25">
      <c r="A182" s="2">
        <v>417</v>
      </c>
      <c r="B182" s="13" t="s">
        <v>525</v>
      </c>
      <c r="C182" s="1" t="s">
        <v>347</v>
      </c>
      <c r="D182" s="1" t="s">
        <v>348</v>
      </c>
      <c r="E182" s="2">
        <v>417</v>
      </c>
      <c r="F182" t="e">
        <v>#N/A</v>
      </c>
      <c r="G182" s="19" t="e">
        <v>#N/A</v>
      </c>
      <c r="H182" s="2" t="e">
        <v>#N/A</v>
      </c>
      <c r="I182" s="2">
        <v>417</v>
      </c>
      <c r="J182" s="7" t="s">
        <v>731</v>
      </c>
      <c r="K182" s="2" t="e">
        <v>#N/A</v>
      </c>
      <c r="L182" s="2" t="e">
        <v>#N/A</v>
      </c>
      <c r="M182" s="7" t="s">
        <v>731</v>
      </c>
      <c r="N182" s="67" t="e">
        <v>#N/A</v>
      </c>
      <c r="O182" s="67" t="e">
        <v>#N/A</v>
      </c>
      <c r="P182" s="67" t="e">
        <v>#N/A</v>
      </c>
      <c r="Q182" s="67" t="e">
        <v>#N/A</v>
      </c>
      <c r="R182" s="67" t="e">
        <v>#N/A</v>
      </c>
      <c r="S182" s="67" t="e">
        <v>#N/A</v>
      </c>
      <c r="T182" s="67" t="e">
        <v>#N/A</v>
      </c>
      <c r="U182" s="67" t="e">
        <v>#N/A</v>
      </c>
      <c r="V182" s="67" t="e">
        <v>#N/A</v>
      </c>
      <c r="W182" s="67" t="e">
        <v>#N/A</v>
      </c>
      <c r="X182" s="67" t="e">
        <v>#N/A</v>
      </c>
      <c r="Y182" s="67" t="e">
        <v>#N/A</v>
      </c>
      <c r="Z182" s="45"/>
      <c r="AA182" s="65" t="s">
        <v>347</v>
      </c>
      <c r="AB182" s="43"/>
      <c r="AC182" s="1" t="e">
        <v>#REF!</v>
      </c>
      <c r="AD182" s="1" t="e">
        <v>#REF!</v>
      </c>
      <c r="AE182" s="1"/>
      <c r="AF182" t="e">
        <v>#N/A</v>
      </c>
    </row>
    <row r="183" spans="1:32" x14ac:dyDescent="0.25">
      <c r="A183" s="2">
        <v>418</v>
      </c>
      <c r="B183" s="13" t="s">
        <v>525</v>
      </c>
      <c r="C183" s="1" t="s">
        <v>349</v>
      </c>
      <c r="D183" s="1" t="s">
        <v>350</v>
      </c>
      <c r="E183" s="2">
        <v>418</v>
      </c>
      <c r="F183" t="s">
        <v>837</v>
      </c>
      <c r="G183" s="19" t="s">
        <v>822</v>
      </c>
      <c r="H183" s="2" t="s">
        <v>822</v>
      </c>
      <c r="I183" s="2">
        <v>418</v>
      </c>
      <c r="J183" s="7" t="s">
        <v>732</v>
      </c>
      <c r="K183" s="2" t="s">
        <v>839</v>
      </c>
      <c r="L183" s="2">
        <v>0</v>
      </c>
      <c r="M183" s="7" t="s">
        <v>732</v>
      </c>
      <c r="N183" s="67">
        <v>1</v>
      </c>
      <c r="O183" s="67">
        <v>1</v>
      </c>
      <c r="P183" s="67">
        <v>1</v>
      </c>
      <c r="Q183" s="67">
        <v>1</v>
      </c>
      <c r="R183" s="67">
        <v>1</v>
      </c>
      <c r="S183" s="67">
        <v>1</v>
      </c>
      <c r="T183" s="67">
        <v>1</v>
      </c>
      <c r="U183" s="67">
        <v>1</v>
      </c>
      <c r="V183" s="67" t="s">
        <v>847</v>
      </c>
      <c r="W183" s="67">
        <v>1</v>
      </c>
      <c r="X183" s="67" t="s">
        <v>847</v>
      </c>
      <c r="Y183" s="67" t="s">
        <v>847</v>
      </c>
      <c r="Z183" s="45"/>
      <c r="AA183" s="65" t="s">
        <v>349</v>
      </c>
      <c r="AB183" s="43"/>
      <c r="AC183" s="1" t="e">
        <v>#REF!</v>
      </c>
      <c r="AD183" s="1" t="e">
        <v>#REF!</v>
      </c>
      <c r="AE183" s="1"/>
      <c r="AF183" t="s">
        <v>560</v>
      </c>
    </row>
    <row r="184" spans="1:32" x14ac:dyDescent="0.25">
      <c r="A184" s="2">
        <v>420</v>
      </c>
      <c r="B184" s="13" t="s">
        <v>525</v>
      </c>
      <c r="C184" s="1" t="s">
        <v>351</v>
      </c>
      <c r="D184" s="1" t="s">
        <v>352</v>
      </c>
      <c r="E184" s="2">
        <v>420</v>
      </c>
      <c r="F184" t="s">
        <v>837</v>
      </c>
      <c r="G184" s="19" t="s">
        <v>822</v>
      </c>
      <c r="H184" s="2" t="s">
        <v>822</v>
      </c>
      <c r="I184" s="2">
        <v>420</v>
      </c>
      <c r="J184" s="7" t="s">
        <v>733</v>
      </c>
      <c r="K184" s="2" t="s">
        <v>839</v>
      </c>
      <c r="L184" s="2" t="s">
        <v>846</v>
      </c>
      <c r="M184" s="7" t="s">
        <v>733</v>
      </c>
      <c r="N184" s="67">
        <v>1</v>
      </c>
      <c r="O184" s="67">
        <v>1</v>
      </c>
      <c r="P184" s="67">
        <v>1</v>
      </c>
      <c r="Q184" s="67">
        <v>1</v>
      </c>
      <c r="R184" s="67">
        <v>1</v>
      </c>
      <c r="S184" s="67">
        <v>1</v>
      </c>
      <c r="T184" s="67">
        <v>1</v>
      </c>
      <c r="U184" s="67">
        <v>1</v>
      </c>
      <c r="V184" s="67">
        <v>1</v>
      </c>
      <c r="W184" s="67">
        <v>1</v>
      </c>
      <c r="X184" s="67" t="s">
        <v>847</v>
      </c>
      <c r="Y184" s="67" t="s">
        <v>847</v>
      </c>
      <c r="Z184" s="45"/>
      <c r="AA184" s="65" t="s">
        <v>351</v>
      </c>
      <c r="AB184" s="43"/>
      <c r="AC184" s="1" t="e">
        <v>#REF!</v>
      </c>
      <c r="AD184" s="1" t="e">
        <v>#REF!</v>
      </c>
      <c r="AE184" s="1"/>
      <c r="AF184" t="e">
        <v>#N/A</v>
      </c>
    </row>
    <row r="185" spans="1:32" x14ac:dyDescent="0.25">
      <c r="A185" s="2">
        <v>421</v>
      </c>
      <c r="B185" s="13" t="s">
        <v>525</v>
      </c>
      <c r="C185" s="1" t="s">
        <v>353</v>
      </c>
      <c r="D185" s="1" t="s">
        <v>354</v>
      </c>
      <c r="E185" s="2">
        <v>421</v>
      </c>
      <c r="F185" t="s">
        <v>837</v>
      </c>
      <c r="G185" s="19" t="s">
        <v>822</v>
      </c>
      <c r="H185" s="2" t="s">
        <v>822</v>
      </c>
      <c r="I185" s="2">
        <v>421</v>
      </c>
      <c r="J185" s="7" t="s">
        <v>734</v>
      </c>
      <c r="K185" s="2">
        <v>0</v>
      </c>
      <c r="L185" s="2">
        <v>0</v>
      </c>
      <c r="M185" s="7" t="s">
        <v>734</v>
      </c>
      <c r="N185" s="67">
        <v>1</v>
      </c>
      <c r="O185" s="67">
        <v>1</v>
      </c>
      <c r="P185" s="67">
        <v>1</v>
      </c>
      <c r="Q185" s="67">
        <v>1</v>
      </c>
      <c r="R185" s="67">
        <v>1</v>
      </c>
      <c r="S185" s="67">
        <v>1</v>
      </c>
      <c r="T185" s="67">
        <v>1</v>
      </c>
      <c r="U185" s="67">
        <v>1</v>
      </c>
      <c r="V185" s="67">
        <v>1</v>
      </c>
      <c r="W185" s="67">
        <v>1</v>
      </c>
      <c r="X185" s="67" t="s">
        <v>847</v>
      </c>
      <c r="Y185" s="67" t="s">
        <v>847</v>
      </c>
      <c r="Z185" s="45"/>
      <c r="AA185" s="65" t="s">
        <v>353</v>
      </c>
      <c r="AB185" s="43"/>
      <c r="AC185" s="1" t="e">
        <v>#REF!</v>
      </c>
      <c r="AD185" s="1" t="e">
        <v>#REF!</v>
      </c>
      <c r="AE185" s="1"/>
      <c r="AF185" t="s">
        <v>560</v>
      </c>
    </row>
    <row r="186" spans="1:32" x14ac:dyDescent="0.25">
      <c r="A186" s="2">
        <v>422</v>
      </c>
      <c r="B186" s="13" t="s">
        <v>525</v>
      </c>
      <c r="C186" s="1" t="s">
        <v>355</v>
      </c>
      <c r="D186" s="1" t="s">
        <v>356</v>
      </c>
      <c r="E186" s="2">
        <v>422</v>
      </c>
      <c r="F186" t="s">
        <v>837</v>
      </c>
      <c r="G186" s="19" t="s">
        <v>822</v>
      </c>
      <c r="H186" s="2" t="s">
        <v>822</v>
      </c>
      <c r="I186" s="2">
        <v>422</v>
      </c>
      <c r="J186" s="7" t="s">
        <v>735</v>
      </c>
      <c r="K186" s="2" t="s">
        <v>839</v>
      </c>
      <c r="L186" s="2">
        <v>0</v>
      </c>
      <c r="M186" s="7" t="s">
        <v>735</v>
      </c>
      <c r="N186" s="67">
        <v>1</v>
      </c>
      <c r="O186" s="67">
        <v>1</v>
      </c>
      <c r="P186" s="67">
        <v>1</v>
      </c>
      <c r="Q186" s="67">
        <v>1</v>
      </c>
      <c r="R186" s="67">
        <v>1</v>
      </c>
      <c r="S186" s="67">
        <v>1</v>
      </c>
      <c r="T186" s="67">
        <v>1</v>
      </c>
      <c r="U186" s="67">
        <v>1</v>
      </c>
      <c r="V186" s="67">
        <v>1</v>
      </c>
      <c r="W186" s="67">
        <v>1</v>
      </c>
      <c r="X186" s="67" t="s">
        <v>847</v>
      </c>
      <c r="Y186" s="67" t="s">
        <v>847</v>
      </c>
      <c r="Z186" s="45"/>
      <c r="AA186" s="65" t="s">
        <v>355</v>
      </c>
      <c r="AB186" s="43"/>
      <c r="AC186" s="1" t="e">
        <v>#REF!</v>
      </c>
      <c r="AD186" s="1" t="e">
        <v>#REF!</v>
      </c>
      <c r="AE186" s="1"/>
      <c r="AF186" t="s">
        <v>560</v>
      </c>
    </row>
    <row r="187" spans="1:32" x14ac:dyDescent="0.25">
      <c r="A187" s="2">
        <v>424</v>
      </c>
      <c r="B187" s="13" t="s">
        <v>525</v>
      </c>
      <c r="C187" s="1" t="s">
        <v>357</v>
      </c>
      <c r="D187" s="1" t="s">
        <v>358</v>
      </c>
      <c r="E187" s="2">
        <v>424</v>
      </c>
      <c r="F187" t="s">
        <v>837</v>
      </c>
      <c r="G187" s="19" t="s">
        <v>822</v>
      </c>
      <c r="H187" s="2" t="s">
        <v>822</v>
      </c>
      <c r="I187" s="2">
        <v>424</v>
      </c>
      <c r="J187" s="7" t="s">
        <v>736</v>
      </c>
      <c r="K187" s="2">
        <v>0</v>
      </c>
      <c r="L187" s="2" t="s">
        <v>846</v>
      </c>
      <c r="M187" s="7" t="s">
        <v>736</v>
      </c>
      <c r="N187" s="67">
        <v>1</v>
      </c>
      <c r="O187" s="67">
        <v>1</v>
      </c>
      <c r="P187" s="67">
        <v>1</v>
      </c>
      <c r="Q187" s="67">
        <v>1</v>
      </c>
      <c r="R187" s="67">
        <v>1</v>
      </c>
      <c r="S187" s="67">
        <v>1</v>
      </c>
      <c r="T187" s="67">
        <v>1</v>
      </c>
      <c r="U187" s="67">
        <v>1</v>
      </c>
      <c r="V187" s="67">
        <v>1</v>
      </c>
      <c r="W187" s="67" t="s">
        <v>847</v>
      </c>
      <c r="X187" s="67" t="s">
        <v>847</v>
      </c>
      <c r="Y187" s="67" t="s">
        <v>847</v>
      </c>
      <c r="Z187" s="45"/>
      <c r="AA187" s="65" t="s">
        <v>357</v>
      </c>
      <c r="AB187" s="43"/>
      <c r="AC187" s="1" t="e">
        <v>#REF!</v>
      </c>
      <c r="AD187" s="1" t="e">
        <v>#REF!</v>
      </c>
      <c r="AE187" s="1"/>
      <c r="AF187" t="s">
        <v>560</v>
      </c>
    </row>
    <row r="188" spans="1:32" x14ac:dyDescent="0.25">
      <c r="A188" s="2">
        <v>425</v>
      </c>
      <c r="B188" s="13" t="s">
        <v>525</v>
      </c>
      <c r="C188" s="1" t="s">
        <v>359</v>
      </c>
      <c r="D188" s="1" t="s">
        <v>360</v>
      </c>
      <c r="E188" s="2">
        <v>425</v>
      </c>
      <c r="F188" t="e">
        <v>#N/A</v>
      </c>
      <c r="G188" s="19" t="e">
        <v>#N/A</v>
      </c>
      <c r="H188" s="2" t="e">
        <v>#N/A</v>
      </c>
      <c r="I188" s="2">
        <v>425</v>
      </c>
      <c r="J188" s="7" t="s">
        <v>737</v>
      </c>
      <c r="K188" s="2" t="e">
        <v>#N/A</v>
      </c>
      <c r="L188" s="2" t="e">
        <v>#N/A</v>
      </c>
      <c r="M188" s="7" t="s">
        <v>737</v>
      </c>
      <c r="N188" s="67" t="e">
        <v>#N/A</v>
      </c>
      <c r="O188" s="67" t="e">
        <v>#N/A</v>
      </c>
      <c r="P188" s="67" t="e">
        <v>#N/A</v>
      </c>
      <c r="Q188" s="67" t="e">
        <v>#N/A</v>
      </c>
      <c r="R188" s="67" t="e">
        <v>#N/A</v>
      </c>
      <c r="S188" s="67" t="e">
        <v>#N/A</v>
      </c>
      <c r="T188" s="67" t="e">
        <v>#N/A</v>
      </c>
      <c r="U188" s="67" t="e">
        <v>#N/A</v>
      </c>
      <c r="V188" s="67" t="e">
        <v>#N/A</v>
      </c>
      <c r="W188" s="67" t="e">
        <v>#N/A</v>
      </c>
      <c r="X188" s="67" t="e">
        <v>#N/A</v>
      </c>
      <c r="Y188" s="67" t="e">
        <v>#N/A</v>
      </c>
      <c r="Z188" s="45"/>
      <c r="AA188" s="65" t="s">
        <v>359</v>
      </c>
      <c r="AB188" s="43"/>
      <c r="AC188" s="1" t="e">
        <v>#REF!</v>
      </c>
      <c r="AD188" s="1" t="e">
        <v>#REF!</v>
      </c>
      <c r="AE188" s="1"/>
      <c r="AF188" t="e">
        <v>#N/A</v>
      </c>
    </row>
    <row r="189" spans="1:32" x14ac:dyDescent="0.25">
      <c r="A189" s="2">
        <v>426</v>
      </c>
      <c r="B189" s="13" t="s">
        <v>525</v>
      </c>
      <c r="C189" s="1" t="s">
        <v>361</v>
      </c>
      <c r="D189" s="1" t="s">
        <v>362</v>
      </c>
      <c r="E189" s="2">
        <v>426</v>
      </c>
      <c r="F189" t="s">
        <v>837</v>
      </c>
      <c r="G189" s="19">
        <v>0</v>
      </c>
      <c r="H189" s="2" t="s">
        <v>822</v>
      </c>
      <c r="I189" s="2">
        <v>426</v>
      </c>
      <c r="J189" s="7" t="s">
        <v>738</v>
      </c>
      <c r="K189" s="2" t="s">
        <v>839</v>
      </c>
      <c r="L189" s="2" t="s">
        <v>846</v>
      </c>
      <c r="M189" s="7" t="s">
        <v>738</v>
      </c>
      <c r="N189" s="67">
        <v>1</v>
      </c>
      <c r="O189" s="67">
        <v>1</v>
      </c>
      <c r="P189" s="67">
        <v>1</v>
      </c>
      <c r="Q189" s="67">
        <v>1</v>
      </c>
      <c r="R189" s="67">
        <v>1</v>
      </c>
      <c r="S189" s="67">
        <v>1</v>
      </c>
      <c r="T189" s="67">
        <v>1</v>
      </c>
      <c r="U189" s="67">
        <v>1</v>
      </c>
      <c r="V189" s="67">
        <v>1</v>
      </c>
      <c r="W189" s="67" t="s">
        <v>847</v>
      </c>
      <c r="X189" s="67" t="s">
        <v>847</v>
      </c>
      <c r="Y189" s="67" t="s">
        <v>847</v>
      </c>
      <c r="Z189" s="45"/>
      <c r="AA189" s="65" t="s">
        <v>361</v>
      </c>
      <c r="AB189" s="43"/>
      <c r="AC189" s="1" t="e">
        <v>#REF!</v>
      </c>
      <c r="AD189" s="1" t="e">
        <v>#REF!</v>
      </c>
      <c r="AE189" s="1"/>
      <c r="AF189" t="e">
        <v>#N/A</v>
      </c>
    </row>
    <row r="190" spans="1:32" x14ac:dyDescent="0.25">
      <c r="A190" s="2">
        <v>429</v>
      </c>
      <c r="B190" s="13" t="s">
        <v>525</v>
      </c>
      <c r="C190" s="1" t="s">
        <v>363</v>
      </c>
      <c r="D190" s="1" t="s">
        <v>364</v>
      </c>
      <c r="E190" s="2">
        <v>429</v>
      </c>
      <c r="F190" t="e">
        <v>#N/A</v>
      </c>
      <c r="G190" s="19" t="e">
        <v>#N/A</v>
      </c>
      <c r="H190" s="2" t="e">
        <v>#N/A</v>
      </c>
      <c r="I190" s="2">
        <v>429</v>
      </c>
      <c r="J190" s="7" t="s">
        <v>739</v>
      </c>
      <c r="K190" s="2" t="e">
        <v>#N/A</v>
      </c>
      <c r="L190" s="2" t="e">
        <v>#N/A</v>
      </c>
      <c r="M190" s="7" t="s">
        <v>739</v>
      </c>
      <c r="N190" s="67" t="e">
        <v>#N/A</v>
      </c>
      <c r="O190" s="67" t="e">
        <v>#N/A</v>
      </c>
      <c r="P190" s="67" t="e">
        <v>#N/A</v>
      </c>
      <c r="Q190" s="67" t="e">
        <v>#N/A</v>
      </c>
      <c r="R190" s="67" t="e">
        <v>#N/A</v>
      </c>
      <c r="S190" s="67" t="e">
        <v>#N/A</v>
      </c>
      <c r="T190" s="67" t="e">
        <v>#N/A</v>
      </c>
      <c r="U190" s="67" t="e">
        <v>#N/A</v>
      </c>
      <c r="V190" s="67" t="e">
        <v>#N/A</v>
      </c>
      <c r="W190" s="67" t="e">
        <v>#N/A</v>
      </c>
      <c r="X190" s="67" t="e">
        <v>#N/A</v>
      </c>
      <c r="Y190" s="67" t="e">
        <v>#N/A</v>
      </c>
      <c r="Z190" s="45"/>
      <c r="AA190" s="65" t="s">
        <v>363</v>
      </c>
      <c r="AB190" s="43"/>
      <c r="AC190" s="1" t="e">
        <v>#REF!</v>
      </c>
      <c r="AD190" s="1" t="e">
        <v>#REF!</v>
      </c>
      <c r="AE190" s="1"/>
      <c r="AF190" t="e">
        <v>#N/A</v>
      </c>
    </row>
    <row r="191" spans="1:32" x14ac:dyDescent="0.25">
      <c r="A191" s="2">
        <v>430</v>
      </c>
      <c r="B191" s="13" t="s">
        <v>525</v>
      </c>
      <c r="C191" s="1" t="s">
        <v>365</v>
      </c>
      <c r="D191" s="1" t="s">
        <v>366</v>
      </c>
      <c r="E191" s="2">
        <v>430</v>
      </c>
      <c r="F191">
        <v>0</v>
      </c>
      <c r="G191" s="19" t="s">
        <v>822</v>
      </c>
      <c r="H191" s="2" t="s">
        <v>822</v>
      </c>
      <c r="I191" s="2">
        <v>430</v>
      </c>
      <c r="J191" s="7" t="s">
        <v>740</v>
      </c>
      <c r="K191" s="2" t="s">
        <v>839</v>
      </c>
      <c r="L191" s="2" t="s">
        <v>846</v>
      </c>
      <c r="M191" s="7" t="s">
        <v>740</v>
      </c>
      <c r="N191" s="67">
        <v>1</v>
      </c>
      <c r="O191" s="67">
        <v>1</v>
      </c>
      <c r="P191" s="67">
        <v>1</v>
      </c>
      <c r="Q191" s="67">
        <v>1</v>
      </c>
      <c r="R191" s="67">
        <v>1</v>
      </c>
      <c r="S191" s="67">
        <v>1</v>
      </c>
      <c r="T191" s="67">
        <v>1</v>
      </c>
      <c r="U191" s="67">
        <v>1</v>
      </c>
      <c r="V191" s="67">
        <v>1</v>
      </c>
      <c r="W191" s="67">
        <v>1</v>
      </c>
      <c r="X191" s="67">
        <v>1</v>
      </c>
      <c r="Y191" s="67" t="s">
        <v>847</v>
      </c>
      <c r="Z191" s="45"/>
      <c r="AA191" s="65" t="s">
        <v>365</v>
      </c>
      <c r="AB191" s="43"/>
      <c r="AC191" s="1" t="e">
        <v>#REF!</v>
      </c>
      <c r="AD191" s="1" t="e">
        <v>#REF!</v>
      </c>
      <c r="AE191" s="1"/>
      <c r="AF191" t="e">
        <v>#N/A</v>
      </c>
    </row>
    <row r="192" spans="1:32" x14ac:dyDescent="0.25">
      <c r="A192" s="2">
        <v>431</v>
      </c>
      <c r="B192" s="13" t="s">
        <v>525</v>
      </c>
      <c r="C192" s="1" t="s">
        <v>367</v>
      </c>
      <c r="D192" s="1" t="s">
        <v>368</v>
      </c>
      <c r="E192" s="2">
        <v>431</v>
      </c>
      <c r="F192" t="e">
        <v>#N/A</v>
      </c>
      <c r="G192" s="19" t="e">
        <v>#N/A</v>
      </c>
      <c r="H192" s="2" t="e">
        <v>#N/A</v>
      </c>
      <c r="I192" s="2">
        <v>431</v>
      </c>
      <c r="J192" s="7" t="s">
        <v>741</v>
      </c>
      <c r="K192" s="2" t="e">
        <v>#N/A</v>
      </c>
      <c r="L192" s="2" t="e">
        <v>#N/A</v>
      </c>
      <c r="M192" s="7" t="s">
        <v>741</v>
      </c>
      <c r="N192" s="67" t="e">
        <v>#N/A</v>
      </c>
      <c r="O192" s="67" t="e">
        <v>#N/A</v>
      </c>
      <c r="P192" s="67" t="e">
        <v>#N/A</v>
      </c>
      <c r="Q192" s="67" t="e">
        <v>#N/A</v>
      </c>
      <c r="R192" s="67" t="e">
        <v>#N/A</v>
      </c>
      <c r="S192" s="67" t="e">
        <v>#N/A</v>
      </c>
      <c r="T192" s="67" t="e">
        <v>#N/A</v>
      </c>
      <c r="U192" s="67" t="e">
        <v>#N/A</v>
      </c>
      <c r="V192" s="67" t="e">
        <v>#N/A</v>
      </c>
      <c r="W192" s="67" t="e">
        <v>#N/A</v>
      </c>
      <c r="X192" s="67" t="e">
        <v>#N/A</v>
      </c>
      <c r="Y192" s="67" t="e">
        <v>#N/A</v>
      </c>
      <c r="Z192" s="45"/>
      <c r="AA192" s="65" t="s">
        <v>367</v>
      </c>
      <c r="AB192" s="43"/>
      <c r="AC192" s="1" t="e">
        <v>#REF!</v>
      </c>
      <c r="AD192" s="1" t="e">
        <v>#REF!</v>
      </c>
      <c r="AE192" s="1"/>
      <c r="AF192" t="e">
        <v>#N/A</v>
      </c>
    </row>
    <row r="193" spans="1:32" x14ac:dyDescent="0.25">
      <c r="A193" s="2">
        <v>432</v>
      </c>
      <c r="B193" s="13" t="s">
        <v>525</v>
      </c>
      <c r="C193" s="1" t="s">
        <v>369</v>
      </c>
      <c r="D193" s="1" t="s">
        <v>370</v>
      </c>
      <c r="E193" s="2">
        <v>432</v>
      </c>
      <c r="F193" t="s">
        <v>837</v>
      </c>
      <c r="G193" s="19" t="s">
        <v>822</v>
      </c>
      <c r="H193" s="2" t="s">
        <v>822</v>
      </c>
      <c r="I193" s="2">
        <v>432</v>
      </c>
      <c r="J193" s="7" t="s">
        <v>742</v>
      </c>
      <c r="K193" s="2">
        <v>0</v>
      </c>
      <c r="L193" s="2" t="s">
        <v>846</v>
      </c>
      <c r="M193" s="7" t="s">
        <v>742</v>
      </c>
      <c r="N193" s="67">
        <v>1</v>
      </c>
      <c r="O193" s="67">
        <v>1</v>
      </c>
      <c r="P193" s="67">
        <v>1</v>
      </c>
      <c r="Q193" s="67">
        <v>1</v>
      </c>
      <c r="R193" s="67">
        <v>1</v>
      </c>
      <c r="S193" s="67">
        <v>1</v>
      </c>
      <c r="T193" s="67">
        <v>1</v>
      </c>
      <c r="U193" s="67">
        <v>1</v>
      </c>
      <c r="V193" s="67">
        <v>1</v>
      </c>
      <c r="W193" s="67">
        <v>1</v>
      </c>
      <c r="X193" s="67" t="s">
        <v>847</v>
      </c>
      <c r="Y193" s="67" t="s">
        <v>847</v>
      </c>
      <c r="Z193" s="45"/>
      <c r="AA193" s="65" t="s">
        <v>369</v>
      </c>
      <c r="AB193" s="43"/>
      <c r="AC193" s="1" t="e">
        <v>#REF!</v>
      </c>
      <c r="AD193" s="1" t="e">
        <v>#REF!</v>
      </c>
      <c r="AE193" s="1"/>
      <c r="AF193" t="s">
        <v>560</v>
      </c>
    </row>
    <row r="194" spans="1:32" x14ac:dyDescent="0.25">
      <c r="A194" s="2">
        <v>436</v>
      </c>
      <c r="B194" s="13" t="s">
        <v>525</v>
      </c>
      <c r="C194" s="1" t="s">
        <v>371</v>
      </c>
      <c r="D194" s="1" t="s">
        <v>372</v>
      </c>
      <c r="E194" s="2">
        <v>436</v>
      </c>
      <c r="F194" t="s">
        <v>837</v>
      </c>
      <c r="G194" s="19" t="s">
        <v>822</v>
      </c>
      <c r="H194" s="2" t="s">
        <v>822</v>
      </c>
      <c r="I194" s="2">
        <v>436</v>
      </c>
      <c r="J194" s="7" t="s">
        <v>743</v>
      </c>
      <c r="K194" s="2" t="s">
        <v>839</v>
      </c>
      <c r="L194" s="2" t="s">
        <v>846</v>
      </c>
      <c r="M194" s="7" t="s">
        <v>743</v>
      </c>
      <c r="N194" s="67">
        <v>1</v>
      </c>
      <c r="O194" s="67">
        <v>1</v>
      </c>
      <c r="P194" s="67">
        <v>1</v>
      </c>
      <c r="Q194" s="67">
        <v>1</v>
      </c>
      <c r="R194" s="67">
        <v>1</v>
      </c>
      <c r="S194" s="67">
        <v>1</v>
      </c>
      <c r="T194" s="67">
        <v>1</v>
      </c>
      <c r="U194" s="67">
        <v>1</v>
      </c>
      <c r="V194" s="67">
        <v>1</v>
      </c>
      <c r="W194" s="67">
        <v>1</v>
      </c>
      <c r="X194" s="67" t="s">
        <v>847</v>
      </c>
      <c r="Y194" s="67" t="s">
        <v>847</v>
      </c>
      <c r="Z194" s="45"/>
      <c r="AA194" s="65" t="s">
        <v>371</v>
      </c>
      <c r="AB194" s="43"/>
      <c r="AC194" s="1" t="e">
        <v>#REF!</v>
      </c>
      <c r="AD194" s="1" t="e">
        <v>#REF!</v>
      </c>
      <c r="AE194" s="1"/>
      <c r="AF194" t="s">
        <v>560</v>
      </c>
    </row>
    <row r="195" spans="1:32" x14ac:dyDescent="0.25">
      <c r="A195" s="2">
        <v>441</v>
      </c>
      <c r="B195" s="13" t="s">
        <v>525</v>
      </c>
      <c r="C195" s="1" t="s">
        <v>373</v>
      </c>
      <c r="D195" s="1" t="s">
        <v>374</v>
      </c>
      <c r="E195" s="2">
        <v>441</v>
      </c>
      <c r="F195" t="e">
        <v>#N/A</v>
      </c>
      <c r="G195" s="19" t="e">
        <v>#N/A</v>
      </c>
      <c r="H195" s="2" t="e">
        <v>#N/A</v>
      </c>
      <c r="I195" s="2">
        <v>441</v>
      </c>
      <c r="J195" s="7" t="s">
        <v>744</v>
      </c>
      <c r="K195" s="2" t="e">
        <v>#N/A</v>
      </c>
      <c r="L195" s="2" t="e">
        <v>#N/A</v>
      </c>
      <c r="M195" s="7" t="s">
        <v>744</v>
      </c>
      <c r="N195" s="67" t="e">
        <v>#N/A</v>
      </c>
      <c r="O195" s="67" t="e">
        <v>#N/A</v>
      </c>
      <c r="P195" s="67" t="e">
        <v>#N/A</v>
      </c>
      <c r="Q195" s="67" t="e">
        <v>#N/A</v>
      </c>
      <c r="R195" s="67" t="e">
        <v>#N/A</v>
      </c>
      <c r="S195" s="67" t="e">
        <v>#N/A</v>
      </c>
      <c r="T195" s="67" t="e">
        <v>#N/A</v>
      </c>
      <c r="U195" s="67" t="e">
        <v>#N/A</v>
      </c>
      <c r="V195" s="67" t="e">
        <v>#N/A</v>
      </c>
      <c r="W195" s="67" t="e">
        <v>#N/A</v>
      </c>
      <c r="X195" s="67" t="e">
        <v>#N/A</v>
      </c>
      <c r="Y195" s="67" t="e">
        <v>#N/A</v>
      </c>
      <c r="Z195" s="45"/>
      <c r="AA195" s="65" t="s">
        <v>373</v>
      </c>
      <c r="AB195" s="43"/>
      <c r="AC195" s="1" t="e">
        <v>#REF!</v>
      </c>
      <c r="AD195" s="1" t="e">
        <v>#REF!</v>
      </c>
      <c r="AE195" s="1"/>
      <c r="AF195" t="e">
        <v>#N/A</v>
      </c>
    </row>
    <row r="196" spans="1:32" x14ac:dyDescent="0.25">
      <c r="A196" s="2">
        <v>442</v>
      </c>
      <c r="B196" s="13" t="s">
        <v>525</v>
      </c>
      <c r="C196" s="1" t="s">
        <v>375</v>
      </c>
      <c r="D196" s="1" t="s">
        <v>376</v>
      </c>
      <c r="E196" s="2">
        <v>442</v>
      </c>
      <c r="F196" t="e">
        <v>#N/A</v>
      </c>
      <c r="G196" s="19" t="e">
        <v>#N/A</v>
      </c>
      <c r="H196" s="2" t="e">
        <v>#N/A</v>
      </c>
      <c r="I196" s="2">
        <v>442</v>
      </c>
      <c r="J196" s="7" t="s">
        <v>745</v>
      </c>
      <c r="K196" s="2" t="e">
        <v>#N/A</v>
      </c>
      <c r="L196" s="2" t="e">
        <v>#N/A</v>
      </c>
      <c r="M196" s="7" t="s">
        <v>745</v>
      </c>
      <c r="N196" s="67" t="e">
        <v>#N/A</v>
      </c>
      <c r="O196" s="67" t="e">
        <v>#N/A</v>
      </c>
      <c r="P196" s="67" t="e">
        <v>#N/A</v>
      </c>
      <c r="Q196" s="67" t="e">
        <v>#N/A</v>
      </c>
      <c r="R196" s="67" t="e">
        <v>#N/A</v>
      </c>
      <c r="S196" s="67" t="e">
        <v>#N/A</v>
      </c>
      <c r="T196" s="67" t="e">
        <v>#N/A</v>
      </c>
      <c r="U196" s="67" t="e">
        <v>#N/A</v>
      </c>
      <c r="V196" s="67" t="e">
        <v>#N/A</v>
      </c>
      <c r="W196" s="67" t="e">
        <v>#N/A</v>
      </c>
      <c r="X196" s="67" t="e">
        <v>#N/A</v>
      </c>
      <c r="Y196" s="67" t="e">
        <v>#N/A</v>
      </c>
      <c r="Z196" s="45"/>
      <c r="AA196" s="65" t="s">
        <v>375</v>
      </c>
      <c r="AB196" s="43"/>
      <c r="AC196" s="1" t="e">
        <v>#REF!</v>
      </c>
      <c r="AD196" s="1" t="e">
        <v>#REF!</v>
      </c>
      <c r="AE196" s="1"/>
      <c r="AF196" t="e">
        <v>#N/A</v>
      </c>
    </row>
    <row r="197" spans="1:32" x14ac:dyDescent="0.25">
      <c r="A197" s="2">
        <v>443</v>
      </c>
      <c r="B197" s="13" t="s">
        <v>525</v>
      </c>
      <c r="C197" s="1" t="s">
        <v>377</v>
      </c>
      <c r="D197" s="1" t="s">
        <v>378</v>
      </c>
      <c r="E197" s="2">
        <v>443</v>
      </c>
      <c r="F197" t="s">
        <v>837</v>
      </c>
      <c r="G197" s="19" t="s">
        <v>822</v>
      </c>
      <c r="H197" s="2" t="s">
        <v>822</v>
      </c>
      <c r="I197" s="2">
        <v>443</v>
      </c>
      <c r="J197" s="7" t="s">
        <v>746</v>
      </c>
      <c r="K197" s="2">
        <v>0</v>
      </c>
      <c r="L197" s="2">
        <v>0</v>
      </c>
      <c r="M197" s="7" t="s">
        <v>746</v>
      </c>
      <c r="N197" s="67">
        <v>1</v>
      </c>
      <c r="O197" s="67">
        <v>1</v>
      </c>
      <c r="P197" s="67">
        <v>1</v>
      </c>
      <c r="Q197" s="67">
        <v>1</v>
      </c>
      <c r="R197" s="67">
        <v>1</v>
      </c>
      <c r="S197" s="67">
        <v>1</v>
      </c>
      <c r="T197" s="67">
        <v>1</v>
      </c>
      <c r="U197" s="67">
        <v>1</v>
      </c>
      <c r="V197" s="67">
        <v>1</v>
      </c>
      <c r="W197" s="67">
        <v>1</v>
      </c>
      <c r="X197" s="67" t="s">
        <v>847</v>
      </c>
      <c r="Y197" s="67" t="s">
        <v>847</v>
      </c>
      <c r="Z197" s="45"/>
      <c r="AA197" s="65" t="s">
        <v>377</v>
      </c>
      <c r="AB197" s="43"/>
      <c r="AC197" s="1" t="e">
        <v>#REF!</v>
      </c>
      <c r="AD197" s="1" t="e">
        <v>#REF!</v>
      </c>
      <c r="AE197" s="1"/>
      <c r="AF197" t="s">
        <v>560</v>
      </c>
    </row>
    <row r="198" spans="1:32" x14ac:dyDescent="0.25">
      <c r="A198" s="2">
        <v>444</v>
      </c>
      <c r="B198" s="13" t="s">
        <v>525</v>
      </c>
      <c r="C198" s="1" t="s">
        <v>379</v>
      </c>
      <c r="D198" s="1" t="s">
        <v>380</v>
      </c>
      <c r="E198" s="2">
        <v>444</v>
      </c>
      <c r="F198" t="s">
        <v>837</v>
      </c>
      <c r="G198" s="19" t="s">
        <v>822</v>
      </c>
      <c r="H198" s="2" t="s">
        <v>822</v>
      </c>
      <c r="I198" s="2">
        <v>444</v>
      </c>
      <c r="J198" s="7" t="s">
        <v>747</v>
      </c>
      <c r="K198" s="2" t="s">
        <v>839</v>
      </c>
      <c r="L198" s="2" t="s">
        <v>846</v>
      </c>
      <c r="M198" s="7" t="s">
        <v>747</v>
      </c>
      <c r="N198" s="67">
        <v>1</v>
      </c>
      <c r="O198" s="67">
        <v>1</v>
      </c>
      <c r="P198" s="67">
        <v>1</v>
      </c>
      <c r="Q198" s="67">
        <v>1</v>
      </c>
      <c r="R198" s="67">
        <v>1</v>
      </c>
      <c r="S198" s="67">
        <v>1</v>
      </c>
      <c r="T198" s="67">
        <v>1</v>
      </c>
      <c r="U198" s="67">
        <v>1</v>
      </c>
      <c r="V198" s="67">
        <v>1</v>
      </c>
      <c r="W198" s="67">
        <v>1</v>
      </c>
      <c r="X198" s="67" t="s">
        <v>847</v>
      </c>
      <c r="Y198" s="67" t="s">
        <v>847</v>
      </c>
      <c r="Z198" s="45"/>
      <c r="AA198" s="65" t="s">
        <v>379</v>
      </c>
      <c r="AB198" s="43"/>
      <c r="AC198" s="1" t="e">
        <v>#REF!</v>
      </c>
      <c r="AD198" s="1" t="e">
        <v>#REF!</v>
      </c>
      <c r="AE198" s="1"/>
      <c r="AF198" t="s">
        <v>560</v>
      </c>
    </row>
    <row r="199" spans="1:32" x14ac:dyDescent="0.25">
      <c r="A199" s="2">
        <v>445</v>
      </c>
      <c r="B199" s="13" t="s">
        <v>525</v>
      </c>
      <c r="C199" s="1" t="s">
        <v>381</v>
      </c>
      <c r="D199" s="1" t="s">
        <v>382</v>
      </c>
      <c r="E199" s="2">
        <v>445</v>
      </c>
      <c r="F199" t="s">
        <v>837</v>
      </c>
      <c r="G199" s="19" t="s">
        <v>822</v>
      </c>
      <c r="H199" s="2" t="s">
        <v>822</v>
      </c>
      <c r="I199" s="2">
        <v>445</v>
      </c>
      <c r="J199" s="7" t="s">
        <v>748</v>
      </c>
      <c r="K199" s="2" t="s">
        <v>839</v>
      </c>
      <c r="L199" s="2" t="s">
        <v>846</v>
      </c>
      <c r="M199" s="7" t="s">
        <v>748</v>
      </c>
      <c r="N199" s="67">
        <v>1</v>
      </c>
      <c r="O199" s="67">
        <v>1</v>
      </c>
      <c r="P199" s="67">
        <v>1</v>
      </c>
      <c r="Q199" s="67">
        <v>1</v>
      </c>
      <c r="R199" s="67">
        <v>1</v>
      </c>
      <c r="S199" s="67">
        <v>1</v>
      </c>
      <c r="T199" s="67">
        <v>1</v>
      </c>
      <c r="U199" s="67">
        <v>1</v>
      </c>
      <c r="V199" s="67">
        <v>1</v>
      </c>
      <c r="W199" s="67">
        <v>1</v>
      </c>
      <c r="X199" s="67" t="s">
        <v>847</v>
      </c>
      <c r="Y199" s="67" t="s">
        <v>847</v>
      </c>
      <c r="Z199" s="45"/>
      <c r="AA199" s="65" t="s">
        <v>381</v>
      </c>
      <c r="AB199" s="43"/>
      <c r="AC199" s="1" t="e">
        <v>#REF!</v>
      </c>
      <c r="AD199" s="1" t="e">
        <v>#REF!</v>
      </c>
      <c r="AE199" s="1"/>
      <c r="AF199" t="s">
        <v>560</v>
      </c>
    </row>
    <row r="200" spans="1:32" x14ac:dyDescent="0.25">
      <c r="A200" s="2">
        <v>446</v>
      </c>
      <c r="B200" s="13" t="s">
        <v>525</v>
      </c>
      <c r="C200" s="1" t="s">
        <v>383</v>
      </c>
      <c r="D200" s="1" t="s">
        <v>384</v>
      </c>
      <c r="E200" s="2">
        <v>446</v>
      </c>
      <c r="F200" t="e">
        <v>#N/A</v>
      </c>
      <c r="G200" s="19" t="e">
        <v>#N/A</v>
      </c>
      <c r="H200" s="2" t="e">
        <v>#N/A</v>
      </c>
      <c r="I200" s="2">
        <v>446</v>
      </c>
      <c r="J200" s="7" t="s">
        <v>749</v>
      </c>
      <c r="K200" s="2" t="e">
        <v>#N/A</v>
      </c>
      <c r="L200" s="2" t="e">
        <v>#N/A</v>
      </c>
      <c r="M200" s="7" t="s">
        <v>749</v>
      </c>
      <c r="N200" s="67" t="e">
        <v>#N/A</v>
      </c>
      <c r="O200" s="67" t="e">
        <v>#N/A</v>
      </c>
      <c r="P200" s="67" t="e">
        <v>#N/A</v>
      </c>
      <c r="Q200" s="67" t="e">
        <v>#N/A</v>
      </c>
      <c r="R200" s="67" t="e">
        <v>#N/A</v>
      </c>
      <c r="S200" s="67" t="e">
        <v>#N/A</v>
      </c>
      <c r="T200" s="67" t="e">
        <v>#N/A</v>
      </c>
      <c r="U200" s="67" t="e">
        <v>#N/A</v>
      </c>
      <c r="V200" s="67" t="e">
        <v>#N/A</v>
      </c>
      <c r="W200" s="67" t="e">
        <v>#N/A</v>
      </c>
      <c r="X200" s="67" t="e">
        <v>#N/A</v>
      </c>
      <c r="Y200" s="67" t="e">
        <v>#N/A</v>
      </c>
      <c r="Z200" s="45"/>
      <c r="AA200" s="65" t="s">
        <v>383</v>
      </c>
      <c r="AB200" s="43"/>
      <c r="AC200" s="1" t="e">
        <v>#REF!</v>
      </c>
      <c r="AD200" s="1" t="e">
        <v>#REF!</v>
      </c>
      <c r="AE200" s="1"/>
      <c r="AF200" t="e">
        <v>#N/A</v>
      </c>
    </row>
    <row r="201" spans="1:32" x14ac:dyDescent="0.25">
      <c r="A201" s="2">
        <v>448</v>
      </c>
      <c r="B201" s="13" t="s">
        <v>525</v>
      </c>
      <c r="C201" s="1" t="s">
        <v>385</v>
      </c>
      <c r="D201" s="1" t="s">
        <v>386</v>
      </c>
      <c r="E201" s="2">
        <v>448</v>
      </c>
      <c r="F201" t="e">
        <v>#N/A</v>
      </c>
      <c r="G201" s="19" t="e">
        <v>#N/A</v>
      </c>
      <c r="H201" s="2" t="e">
        <v>#N/A</v>
      </c>
      <c r="I201" s="2">
        <v>448</v>
      </c>
      <c r="J201" s="7" t="s">
        <v>750</v>
      </c>
      <c r="K201" s="2" t="e">
        <v>#N/A</v>
      </c>
      <c r="L201" s="2" t="e">
        <v>#N/A</v>
      </c>
      <c r="M201" s="7" t="s">
        <v>750</v>
      </c>
      <c r="N201" s="67" t="e">
        <v>#N/A</v>
      </c>
      <c r="O201" s="67" t="e">
        <v>#N/A</v>
      </c>
      <c r="P201" s="67" t="e">
        <v>#N/A</v>
      </c>
      <c r="Q201" s="67" t="e">
        <v>#N/A</v>
      </c>
      <c r="R201" s="67" t="e">
        <v>#N/A</v>
      </c>
      <c r="S201" s="67" t="e">
        <v>#N/A</v>
      </c>
      <c r="T201" s="67" t="e">
        <v>#N/A</v>
      </c>
      <c r="U201" s="67" t="e">
        <v>#N/A</v>
      </c>
      <c r="V201" s="67" t="e">
        <v>#N/A</v>
      </c>
      <c r="W201" s="67" t="e">
        <v>#N/A</v>
      </c>
      <c r="X201" s="67" t="e">
        <v>#N/A</v>
      </c>
      <c r="Y201" s="67" t="e">
        <v>#N/A</v>
      </c>
      <c r="Z201" s="45"/>
      <c r="AA201" s="65" t="s">
        <v>385</v>
      </c>
      <c r="AB201" s="43"/>
      <c r="AC201" s="1" t="e">
        <v>#REF!</v>
      </c>
      <c r="AD201" s="1" t="e">
        <v>#REF!</v>
      </c>
      <c r="AE201" s="1"/>
      <c r="AF201" t="e">
        <v>#N/A</v>
      </c>
    </row>
    <row r="202" spans="1:32" x14ac:dyDescent="0.25">
      <c r="A202" s="2">
        <v>449</v>
      </c>
      <c r="B202" s="13" t="s">
        <v>525</v>
      </c>
      <c r="C202" s="1" t="s">
        <v>387</v>
      </c>
      <c r="D202" s="1" t="s">
        <v>388</v>
      </c>
      <c r="E202" s="2">
        <v>449</v>
      </c>
      <c r="F202" t="e">
        <v>#N/A</v>
      </c>
      <c r="G202" s="19" t="e">
        <v>#N/A</v>
      </c>
      <c r="H202" s="2" t="e">
        <v>#N/A</v>
      </c>
      <c r="I202" s="2">
        <v>449</v>
      </c>
      <c r="J202" s="7" t="s">
        <v>751</v>
      </c>
      <c r="K202" s="2" t="e">
        <v>#N/A</v>
      </c>
      <c r="L202" s="2" t="e">
        <v>#N/A</v>
      </c>
      <c r="M202" s="7" t="s">
        <v>751</v>
      </c>
      <c r="N202" s="67" t="e">
        <v>#N/A</v>
      </c>
      <c r="O202" s="67" t="e">
        <v>#N/A</v>
      </c>
      <c r="P202" s="67" t="e">
        <v>#N/A</v>
      </c>
      <c r="Q202" s="67" t="e">
        <v>#N/A</v>
      </c>
      <c r="R202" s="67" t="e">
        <v>#N/A</v>
      </c>
      <c r="S202" s="67" t="e">
        <v>#N/A</v>
      </c>
      <c r="T202" s="67" t="e">
        <v>#N/A</v>
      </c>
      <c r="U202" s="67" t="e">
        <v>#N/A</v>
      </c>
      <c r="V202" s="67" t="e">
        <v>#N/A</v>
      </c>
      <c r="W202" s="67" t="e">
        <v>#N/A</v>
      </c>
      <c r="X202" s="67" t="e">
        <v>#N/A</v>
      </c>
      <c r="Y202" s="67" t="e">
        <v>#N/A</v>
      </c>
      <c r="Z202" s="45"/>
      <c r="AA202" s="65" t="s">
        <v>387</v>
      </c>
      <c r="AB202" s="43"/>
      <c r="AC202" s="1" t="e">
        <v>#REF!</v>
      </c>
      <c r="AD202" s="1" t="e">
        <v>#REF!</v>
      </c>
      <c r="AE202" s="1"/>
      <c r="AF202" t="e">
        <v>#N/A</v>
      </c>
    </row>
    <row r="203" spans="1:32" x14ac:dyDescent="0.25">
      <c r="A203" s="2">
        <v>451</v>
      </c>
      <c r="B203" s="13" t="s">
        <v>525</v>
      </c>
      <c r="C203" s="1" t="s">
        <v>389</v>
      </c>
      <c r="D203" s="1" t="s">
        <v>390</v>
      </c>
      <c r="E203" s="2">
        <v>451</v>
      </c>
      <c r="F203" t="s">
        <v>837</v>
      </c>
      <c r="G203" s="19" t="s">
        <v>822</v>
      </c>
      <c r="H203" s="2" t="s">
        <v>822</v>
      </c>
      <c r="I203" s="2">
        <v>451</v>
      </c>
      <c r="J203" s="7" t="s">
        <v>752</v>
      </c>
      <c r="K203" s="2" t="s">
        <v>839</v>
      </c>
      <c r="L203" s="2" t="s">
        <v>846</v>
      </c>
      <c r="M203" s="7" t="s">
        <v>752</v>
      </c>
      <c r="N203" s="67">
        <v>1</v>
      </c>
      <c r="O203" s="67">
        <v>1</v>
      </c>
      <c r="P203" s="67">
        <v>1</v>
      </c>
      <c r="Q203" s="67">
        <v>1</v>
      </c>
      <c r="R203" s="67">
        <v>1</v>
      </c>
      <c r="S203" s="67">
        <v>1</v>
      </c>
      <c r="T203" s="67">
        <v>1</v>
      </c>
      <c r="U203" s="67">
        <v>1</v>
      </c>
      <c r="V203" s="67">
        <v>1</v>
      </c>
      <c r="W203" s="67">
        <v>1</v>
      </c>
      <c r="X203" s="67" t="s">
        <v>847</v>
      </c>
      <c r="Y203" s="67" t="s">
        <v>847</v>
      </c>
      <c r="Z203" s="45"/>
      <c r="AA203" s="65" t="s">
        <v>389</v>
      </c>
      <c r="AB203" s="43"/>
      <c r="AC203" s="1" t="e">
        <v>#REF!</v>
      </c>
      <c r="AD203" s="1" t="e">
        <v>#REF!</v>
      </c>
      <c r="AE203" s="1"/>
      <c r="AF203" t="s">
        <v>560</v>
      </c>
    </row>
    <row r="204" spans="1:32" x14ac:dyDescent="0.25">
      <c r="A204" s="2">
        <v>452</v>
      </c>
      <c r="B204" s="13" t="s">
        <v>525</v>
      </c>
      <c r="C204" s="1" t="s">
        <v>391</v>
      </c>
      <c r="D204" s="1" t="s">
        <v>392</v>
      </c>
      <c r="E204" s="2">
        <v>452</v>
      </c>
      <c r="F204" t="e">
        <v>#N/A</v>
      </c>
      <c r="G204" s="19" t="e">
        <v>#N/A</v>
      </c>
      <c r="H204" s="2" t="e">
        <v>#N/A</v>
      </c>
      <c r="I204" s="2">
        <v>452</v>
      </c>
      <c r="J204" s="7" t="s">
        <v>753</v>
      </c>
      <c r="K204" s="2" t="e">
        <v>#N/A</v>
      </c>
      <c r="L204" s="2" t="e">
        <v>#N/A</v>
      </c>
      <c r="M204" s="7" t="s">
        <v>753</v>
      </c>
      <c r="N204" s="67" t="e">
        <v>#N/A</v>
      </c>
      <c r="O204" s="67" t="e">
        <v>#N/A</v>
      </c>
      <c r="P204" s="67" t="e">
        <v>#N/A</v>
      </c>
      <c r="Q204" s="67" t="e">
        <v>#N/A</v>
      </c>
      <c r="R204" s="67" t="e">
        <v>#N/A</v>
      </c>
      <c r="S204" s="67" t="e">
        <v>#N/A</v>
      </c>
      <c r="T204" s="67" t="e">
        <v>#N/A</v>
      </c>
      <c r="U204" s="67" t="e">
        <v>#N/A</v>
      </c>
      <c r="V204" s="67" t="e">
        <v>#N/A</v>
      </c>
      <c r="W204" s="67" t="e">
        <v>#N/A</v>
      </c>
      <c r="X204" s="67" t="e">
        <v>#N/A</v>
      </c>
      <c r="Y204" s="67" t="e">
        <v>#N/A</v>
      </c>
      <c r="Z204" s="45"/>
      <c r="AA204" s="65" t="s">
        <v>391</v>
      </c>
      <c r="AB204" s="43"/>
      <c r="AC204" s="1" t="e">
        <v>#REF!</v>
      </c>
      <c r="AD204" s="1" t="e">
        <v>#REF!</v>
      </c>
      <c r="AE204" s="1"/>
      <c r="AF204" t="e">
        <v>#N/A</v>
      </c>
    </row>
    <row r="205" spans="1:32" x14ac:dyDescent="0.25">
      <c r="A205" s="2">
        <v>455</v>
      </c>
      <c r="B205" s="13" t="s">
        <v>525</v>
      </c>
      <c r="C205" s="1" t="s">
        <v>393</v>
      </c>
      <c r="D205" s="1" t="s">
        <v>394</v>
      </c>
      <c r="E205" s="2">
        <v>455</v>
      </c>
      <c r="F205" t="e">
        <v>#N/A</v>
      </c>
      <c r="G205" s="19" t="e">
        <v>#N/A</v>
      </c>
      <c r="H205" s="2" t="e">
        <v>#N/A</v>
      </c>
      <c r="I205" s="2">
        <v>455</v>
      </c>
      <c r="J205" s="7" t="s">
        <v>754</v>
      </c>
      <c r="K205" s="2" t="e">
        <v>#N/A</v>
      </c>
      <c r="L205" s="2" t="e">
        <v>#N/A</v>
      </c>
      <c r="M205" s="7" t="s">
        <v>754</v>
      </c>
      <c r="N205" s="67" t="e">
        <v>#N/A</v>
      </c>
      <c r="O205" s="67" t="e">
        <v>#N/A</v>
      </c>
      <c r="P205" s="67" t="e">
        <v>#N/A</v>
      </c>
      <c r="Q205" s="67" t="e">
        <v>#N/A</v>
      </c>
      <c r="R205" s="67" t="e">
        <v>#N/A</v>
      </c>
      <c r="S205" s="67" t="e">
        <v>#N/A</v>
      </c>
      <c r="T205" s="67" t="e">
        <v>#N/A</v>
      </c>
      <c r="U205" s="67" t="e">
        <v>#N/A</v>
      </c>
      <c r="V205" s="67" t="e">
        <v>#N/A</v>
      </c>
      <c r="W205" s="67" t="e">
        <v>#N/A</v>
      </c>
      <c r="X205" s="67" t="e">
        <v>#N/A</v>
      </c>
      <c r="Y205" s="67" t="e">
        <v>#N/A</v>
      </c>
      <c r="Z205" s="45"/>
      <c r="AA205" s="65" t="s">
        <v>393</v>
      </c>
      <c r="AB205" s="43"/>
      <c r="AC205" s="1" t="e">
        <v>#REF!</v>
      </c>
      <c r="AD205" s="1" t="e">
        <v>#REF!</v>
      </c>
      <c r="AE205" s="1"/>
      <c r="AF205" t="e">
        <v>#N/A</v>
      </c>
    </row>
    <row r="206" spans="1:32" x14ac:dyDescent="0.25">
      <c r="A206" s="2">
        <v>457</v>
      </c>
      <c r="B206" s="13" t="s">
        <v>525</v>
      </c>
      <c r="C206" s="1" t="s">
        <v>395</v>
      </c>
      <c r="D206" s="1" t="s">
        <v>396</v>
      </c>
      <c r="E206" s="2">
        <v>457</v>
      </c>
      <c r="F206" t="s">
        <v>837</v>
      </c>
      <c r="G206" s="19" t="s">
        <v>822</v>
      </c>
      <c r="H206" s="2" t="s">
        <v>822</v>
      </c>
      <c r="I206" s="2">
        <v>457</v>
      </c>
      <c r="J206" s="7" t="s">
        <v>755</v>
      </c>
      <c r="K206" s="2" t="s">
        <v>839</v>
      </c>
      <c r="L206" s="2" t="s">
        <v>846</v>
      </c>
      <c r="M206" s="7" t="s">
        <v>755</v>
      </c>
      <c r="N206" s="67">
        <v>1</v>
      </c>
      <c r="O206" s="67">
        <v>1</v>
      </c>
      <c r="P206" s="67">
        <v>1</v>
      </c>
      <c r="Q206" s="67">
        <v>1</v>
      </c>
      <c r="R206" s="67">
        <v>1</v>
      </c>
      <c r="S206" s="67">
        <v>1</v>
      </c>
      <c r="T206" s="67">
        <v>1</v>
      </c>
      <c r="U206" s="67">
        <v>1</v>
      </c>
      <c r="V206" s="67">
        <v>1</v>
      </c>
      <c r="W206" s="67">
        <v>1</v>
      </c>
      <c r="X206" s="67" t="s">
        <v>847</v>
      </c>
      <c r="Y206" s="67" t="s">
        <v>847</v>
      </c>
      <c r="Z206" s="45"/>
      <c r="AA206" s="65" t="s">
        <v>395</v>
      </c>
      <c r="AB206" s="43"/>
      <c r="AC206" s="1" t="e">
        <v>#REF!</v>
      </c>
      <c r="AD206" s="1" t="e">
        <v>#REF!</v>
      </c>
      <c r="AE206" s="1"/>
      <c r="AF206" t="e">
        <v>#N/A</v>
      </c>
    </row>
    <row r="207" spans="1:32" x14ac:dyDescent="0.25">
      <c r="A207" s="2">
        <v>458</v>
      </c>
      <c r="B207" s="13" t="s">
        <v>525</v>
      </c>
      <c r="C207" s="1" t="s">
        <v>397</v>
      </c>
      <c r="D207" s="1" t="s">
        <v>398</v>
      </c>
      <c r="E207" s="2">
        <v>458</v>
      </c>
      <c r="F207" t="s">
        <v>837</v>
      </c>
      <c r="G207" s="19" t="s">
        <v>822</v>
      </c>
      <c r="H207" s="2" t="s">
        <v>822</v>
      </c>
      <c r="I207" s="2">
        <v>458</v>
      </c>
      <c r="J207" s="7" t="s">
        <v>756</v>
      </c>
      <c r="K207" s="2" t="s">
        <v>839</v>
      </c>
      <c r="L207" s="2" t="s">
        <v>846</v>
      </c>
      <c r="M207" s="7" t="s">
        <v>756</v>
      </c>
      <c r="N207" s="67">
        <v>1</v>
      </c>
      <c r="O207" s="67">
        <v>1</v>
      </c>
      <c r="P207" s="67">
        <v>1</v>
      </c>
      <c r="Q207" s="67">
        <v>1</v>
      </c>
      <c r="R207" s="67">
        <v>1</v>
      </c>
      <c r="S207" s="67">
        <v>1</v>
      </c>
      <c r="T207" s="67">
        <v>1</v>
      </c>
      <c r="U207" s="67">
        <v>1</v>
      </c>
      <c r="V207" s="67">
        <v>1</v>
      </c>
      <c r="W207" s="67">
        <v>1</v>
      </c>
      <c r="X207" s="67" t="s">
        <v>847</v>
      </c>
      <c r="Y207" s="67" t="s">
        <v>847</v>
      </c>
      <c r="Z207" s="45"/>
      <c r="AA207" s="65" t="s">
        <v>397</v>
      </c>
      <c r="AB207" s="43"/>
      <c r="AC207" s="1" t="e">
        <v>#REF!</v>
      </c>
      <c r="AD207" s="1" t="e">
        <v>#REF!</v>
      </c>
      <c r="AE207" s="1"/>
      <c r="AF207" t="s">
        <v>560</v>
      </c>
    </row>
    <row r="208" spans="1:32" x14ac:dyDescent="0.25">
      <c r="A208" s="2">
        <v>460</v>
      </c>
      <c r="B208" s="13" t="s">
        <v>525</v>
      </c>
      <c r="C208" s="1" t="s">
        <v>399</v>
      </c>
      <c r="D208" s="1" t="s">
        <v>400</v>
      </c>
      <c r="E208" s="2">
        <v>460</v>
      </c>
      <c r="F208" t="s">
        <v>837</v>
      </c>
      <c r="G208" s="19" t="s">
        <v>822</v>
      </c>
      <c r="H208" s="2" t="s">
        <v>822</v>
      </c>
      <c r="I208" s="2">
        <v>460</v>
      </c>
      <c r="J208" s="7" t="s">
        <v>757</v>
      </c>
      <c r="K208" s="2" t="s">
        <v>839</v>
      </c>
      <c r="L208" s="2" t="s">
        <v>846</v>
      </c>
      <c r="M208" s="7" t="s">
        <v>757</v>
      </c>
      <c r="N208" s="67">
        <v>1</v>
      </c>
      <c r="O208" s="67">
        <v>1</v>
      </c>
      <c r="P208" s="67">
        <v>1</v>
      </c>
      <c r="Q208" s="67">
        <v>1</v>
      </c>
      <c r="R208" s="67">
        <v>1</v>
      </c>
      <c r="S208" s="67">
        <v>1</v>
      </c>
      <c r="T208" s="67">
        <v>1</v>
      </c>
      <c r="U208" s="67">
        <v>1</v>
      </c>
      <c r="V208" s="67">
        <v>1</v>
      </c>
      <c r="W208" s="67">
        <v>1</v>
      </c>
      <c r="X208" s="67" t="s">
        <v>847</v>
      </c>
      <c r="Y208" s="67" t="s">
        <v>847</v>
      </c>
      <c r="Z208" s="45"/>
      <c r="AA208" s="65" t="s">
        <v>399</v>
      </c>
      <c r="AB208" s="43"/>
      <c r="AC208" s="1" t="e">
        <v>#REF!</v>
      </c>
      <c r="AD208" s="1" t="e">
        <v>#REF!</v>
      </c>
      <c r="AE208" s="1"/>
      <c r="AF208" t="s">
        <v>560</v>
      </c>
    </row>
    <row r="209" spans="1:32" x14ac:dyDescent="0.25">
      <c r="A209" s="2">
        <v>461</v>
      </c>
      <c r="B209" s="13" t="s">
        <v>525</v>
      </c>
      <c r="C209" s="1" t="s">
        <v>401</v>
      </c>
      <c r="D209" s="1" t="s">
        <v>402</v>
      </c>
      <c r="E209" s="2">
        <v>461</v>
      </c>
      <c r="F209" t="s">
        <v>837</v>
      </c>
      <c r="G209" s="19" t="s">
        <v>822</v>
      </c>
      <c r="H209" s="2" t="s">
        <v>822</v>
      </c>
      <c r="I209" s="2">
        <v>461</v>
      </c>
      <c r="J209" s="7" t="s">
        <v>758</v>
      </c>
      <c r="K209" s="2" t="s">
        <v>839</v>
      </c>
      <c r="L209" s="2" t="s">
        <v>846</v>
      </c>
      <c r="M209" s="7" t="s">
        <v>758</v>
      </c>
      <c r="N209" s="67">
        <v>1</v>
      </c>
      <c r="O209" s="67">
        <v>1</v>
      </c>
      <c r="P209" s="67">
        <v>1</v>
      </c>
      <c r="Q209" s="67">
        <v>1</v>
      </c>
      <c r="R209" s="67">
        <v>1</v>
      </c>
      <c r="S209" s="67">
        <v>1</v>
      </c>
      <c r="T209" s="67">
        <v>1</v>
      </c>
      <c r="U209" s="67">
        <v>1</v>
      </c>
      <c r="V209" s="67">
        <v>1</v>
      </c>
      <c r="W209" s="67" t="s">
        <v>847</v>
      </c>
      <c r="X209" s="67" t="s">
        <v>847</v>
      </c>
      <c r="Y209" s="67" t="s">
        <v>847</v>
      </c>
      <c r="Z209" s="45"/>
      <c r="AA209" s="65" t="s">
        <v>401</v>
      </c>
      <c r="AB209" s="43"/>
      <c r="AC209" s="1" t="e">
        <v>#REF!</v>
      </c>
      <c r="AD209" s="1" t="e">
        <v>#REF!</v>
      </c>
      <c r="AE209" s="1"/>
      <c r="AF209" t="s">
        <v>560</v>
      </c>
    </row>
    <row r="210" spans="1:32" x14ac:dyDescent="0.25">
      <c r="A210" s="2">
        <v>464</v>
      </c>
      <c r="B210" s="13" t="s">
        <v>525</v>
      </c>
      <c r="C210" s="1" t="s">
        <v>403</v>
      </c>
      <c r="D210" s="1" t="s">
        <v>404</v>
      </c>
      <c r="E210" s="2">
        <v>464</v>
      </c>
      <c r="F210" t="e">
        <v>#N/A</v>
      </c>
      <c r="G210" s="19" t="e">
        <v>#N/A</v>
      </c>
      <c r="H210" s="2" t="e">
        <v>#N/A</v>
      </c>
      <c r="I210" s="2">
        <v>464</v>
      </c>
      <c r="J210" s="7" t="s">
        <v>759</v>
      </c>
      <c r="K210" s="2" t="e">
        <v>#N/A</v>
      </c>
      <c r="L210" s="2" t="e">
        <v>#N/A</v>
      </c>
      <c r="M210" s="7" t="s">
        <v>759</v>
      </c>
      <c r="N210" s="67" t="e">
        <v>#N/A</v>
      </c>
      <c r="O210" s="67" t="e">
        <v>#N/A</v>
      </c>
      <c r="P210" s="67" t="e">
        <v>#N/A</v>
      </c>
      <c r="Q210" s="67" t="e">
        <v>#N/A</v>
      </c>
      <c r="R210" s="67" t="e">
        <v>#N/A</v>
      </c>
      <c r="S210" s="67" t="e">
        <v>#N/A</v>
      </c>
      <c r="T210" s="67" t="e">
        <v>#N/A</v>
      </c>
      <c r="U210" s="67" t="e">
        <v>#N/A</v>
      </c>
      <c r="V210" s="67" t="e">
        <v>#N/A</v>
      </c>
      <c r="W210" s="67" t="e">
        <v>#N/A</v>
      </c>
      <c r="X210" s="67" t="e">
        <v>#N/A</v>
      </c>
      <c r="Y210" s="67" t="e">
        <v>#N/A</v>
      </c>
      <c r="Z210" s="45"/>
      <c r="AA210" s="65" t="s">
        <v>403</v>
      </c>
      <c r="AB210" s="43"/>
      <c r="AC210" s="1" t="e">
        <v>#REF!</v>
      </c>
      <c r="AD210" s="1" t="e">
        <v>#REF!</v>
      </c>
      <c r="AE210" s="1"/>
      <c r="AF210" t="e">
        <v>#N/A</v>
      </c>
    </row>
    <row r="211" spans="1:32" x14ac:dyDescent="0.25">
      <c r="A211" s="2">
        <v>466</v>
      </c>
      <c r="B211" s="13" t="s">
        <v>525</v>
      </c>
      <c r="C211" s="1" t="s">
        <v>405</v>
      </c>
      <c r="D211" s="1" t="s">
        <v>406</v>
      </c>
      <c r="E211" s="2">
        <v>466</v>
      </c>
      <c r="F211" t="s">
        <v>837</v>
      </c>
      <c r="G211" s="19" t="s">
        <v>822</v>
      </c>
      <c r="H211" s="2" t="s">
        <v>822</v>
      </c>
      <c r="I211" s="2">
        <v>466</v>
      </c>
      <c r="J211" s="7" t="s">
        <v>760</v>
      </c>
      <c r="K211" s="2" t="s">
        <v>839</v>
      </c>
      <c r="L211" s="2" t="s">
        <v>846</v>
      </c>
      <c r="M211" s="7" t="s">
        <v>760</v>
      </c>
      <c r="N211" s="67">
        <v>1</v>
      </c>
      <c r="O211" s="67">
        <v>1</v>
      </c>
      <c r="P211" s="67">
        <v>1</v>
      </c>
      <c r="Q211" s="67">
        <v>1</v>
      </c>
      <c r="R211" s="67">
        <v>1</v>
      </c>
      <c r="S211" s="67">
        <v>1</v>
      </c>
      <c r="T211" s="67">
        <v>1</v>
      </c>
      <c r="U211" s="67">
        <v>1</v>
      </c>
      <c r="V211" s="67">
        <v>1</v>
      </c>
      <c r="W211" s="67">
        <v>1</v>
      </c>
      <c r="X211" s="67" t="s">
        <v>847</v>
      </c>
      <c r="Y211" s="67" t="s">
        <v>847</v>
      </c>
      <c r="Z211" s="45"/>
      <c r="AA211" s="65" t="s">
        <v>405</v>
      </c>
      <c r="AB211" s="43"/>
      <c r="AC211" s="1" t="e">
        <v>#REF!</v>
      </c>
      <c r="AD211" s="1" t="e">
        <v>#REF!</v>
      </c>
      <c r="AE211" s="1"/>
      <c r="AF211" t="e">
        <v>#N/A</v>
      </c>
    </row>
    <row r="212" spans="1:32" x14ac:dyDescent="0.25">
      <c r="A212" s="2">
        <v>467</v>
      </c>
      <c r="B212" s="13" t="s">
        <v>525</v>
      </c>
      <c r="C212" s="1" t="s">
        <v>407</v>
      </c>
      <c r="D212" s="1" t="s">
        <v>408</v>
      </c>
      <c r="E212" s="2">
        <v>467</v>
      </c>
      <c r="F212" t="s">
        <v>837</v>
      </c>
      <c r="G212" s="19" t="s">
        <v>822</v>
      </c>
      <c r="H212" s="2" t="s">
        <v>822</v>
      </c>
      <c r="I212" s="2">
        <v>467</v>
      </c>
      <c r="J212" s="7" t="s">
        <v>761</v>
      </c>
      <c r="K212" s="2" t="s">
        <v>839</v>
      </c>
      <c r="L212" s="2">
        <v>0</v>
      </c>
      <c r="M212" s="7" t="s">
        <v>761</v>
      </c>
      <c r="N212" s="67">
        <v>1</v>
      </c>
      <c r="O212" s="67">
        <v>1</v>
      </c>
      <c r="P212" s="67">
        <v>1</v>
      </c>
      <c r="Q212" s="67">
        <v>1</v>
      </c>
      <c r="R212" s="67">
        <v>1</v>
      </c>
      <c r="S212" s="67">
        <v>1</v>
      </c>
      <c r="T212" s="67">
        <v>1</v>
      </c>
      <c r="U212" s="67">
        <v>1</v>
      </c>
      <c r="V212" s="67">
        <v>1</v>
      </c>
      <c r="W212" s="67">
        <v>1</v>
      </c>
      <c r="X212" s="67" t="s">
        <v>847</v>
      </c>
      <c r="Y212" s="67" t="s">
        <v>847</v>
      </c>
      <c r="Z212" s="45"/>
      <c r="AA212" s="65" t="s">
        <v>407</v>
      </c>
      <c r="AB212" s="43"/>
      <c r="AC212" s="1" t="e">
        <v>#REF!</v>
      </c>
      <c r="AD212" s="1" t="e">
        <v>#REF!</v>
      </c>
      <c r="AE212" s="1"/>
      <c r="AF212" t="e">
        <v>#N/A</v>
      </c>
    </row>
    <row r="213" spans="1:32" x14ac:dyDescent="0.25">
      <c r="A213" s="2">
        <v>468</v>
      </c>
      <c r="B213" s="13" t="s">
        <v>525</v>
      </c>
      <c r="C213" s="1" t="s">
        <v>409</v>
      </c>
      <c r="D213" s="1" t="s">
        <v>410</v>
      </c>
      <c r="E213" s="2">
        <v>468</v>
      </c>
      <c r="F213" t="s">
        <v>837</v>
      </c>
      <c r="G213" s="19" t="s">
        <v>822</v>
      </c>
      <c r="H213" s="2" t="s">
        <v>822</v>
      </c>
      <c r="I213" s="2">
        <v>468</v>
      </c>
      <c r="J213" s="7" t="s">
        <v>762</v>
      </c>
      <c r="K213" s="2" t="s">
        <v>839</v>
      </c>
      <c r="L213" s="2" t="s">
        <v>846</v>
      </c>
      <c r="M213" s="7" t="s">
        <v>762</v>
      </c>
      <c r="N213" s="67">
        <v>1</v>
      </c>
      <c r="O213" s="67">
        <v>1</v>
      </c>
      <c r="P213" s="67">
        <v>1</v>
      </c>
      <c r="Q213" s="67">
        <v>1</v>
      </c>
      <c r="R213" s="67">
        <v>1</v>
      </c>
      <c r="S213" s="67">
        <v>1</v>
      </c>
      <c r="T213" s="67">
        <v>1</v>
      </c>
      <c r="U213" s="67">
        <v>1</v>
      </c>
      <c r="V213" s="67">
        <v>1</v>
      </c>
      <c r="W213" s="67" t="s">
        <v>847</v>
      </c>
      <c r="X213" s="67" t="s">
        <v>847</v>
      </c>
      <c r="Y213" s="67" t="s">
        <v>847</v>
      </c>
      <c r="Z213" s="45"/>
      <c r="AA213" s="65" t="s">
        <v>409</v>
      </c>
      <c r="AB213" s="43"/>
      <c r="AC213" s="1" t="e">
        <v>#REF!</v>
      </c>
      <c r="AD213" s="1" t="e">
        <v>#REF!</v>
      </c>
      <c r="AE213" s="1"/>
      <c r="AF213" t="e">
        <v>#N/A</v>
      </c>
    </row>
    <row r="214" spans="1:32" x14ac:dyDescent="0.25">
      <c r="A214" s="2">
        <v>469</v>
      </c>
      <c r="B214" s="13" t="s">
        <v>525</v>
      </c>
      <c r="C214" s="1" t="s">
        <v>411</v>
      </c>
      <c r="D214" s="1" t="s">
        <v>412</v>
      </c>
      <c r="E214" s="2">
        <v>469</v>
      </c>
      <c r="F214" t="e">
        <v>#N/A</v>
      </c>
      <c r="G214" s="19" t="e">
        <v>#N/A</v>
      </c>
      <c r="H214" s="2" t="e">
        <v>#N/A</v>
      </c>
      <c r="I214" s="2">
        <v>469</v>
      </c>
      <c r="J214" s="7" t="s">
        <v>763</v>
      </c>
      <c r="K214" s="2" t="e">
        <v>#N/A</v>
      </c>
      <c r="L214" s="2" t="e">
        <v>#N/A</v>
      </c>
      <c r="M214" s="7" t="s">
        <v>763</v>
      </c>
      <c r="N214" s="67" t="e">
        <v>#N/A</v>
      </c>
      <c r="O214" s="67" t="e">
        <v>#N/A</v>
      </c>
      <c r="P214" s="67" t="e">
        <v>#N/A</v>
      </c>
      <c r="Q214" s="67" t="e">
        <v>#N/A</v>
      </c>
      <c r="R214" s="67" t="e">
        <v>#N/A</v>
      </c>
      <c r="S214" s="67" t="e">
        <v>#N/A</v>
      </c>
      <c r="T214" s="67" t="e">
        <v>#N/A</v>
      </c>
      <c r="U214" s="67" t="e">
        <v>#N/A</v>
      </c>
      <c r="V214" s="67" t="e">
        <v>#N/A</v>
      </c>
      <c r="W214" s="67" t="e">
        <v>#N/A</v>
      </c>
      <c r="X214" s="67" t="e">
        <v>#N/A</v>
      </c>
      <c r="Y214" s="67" t="e">
        <v>#N/A</v>
      </c>
      <c r="Z214" s="45"/>
      <c r="AA214" s="65" t="s">
        <v>411</v>
      </c>
      <c r="AB214" s="43"/>
      <c r="AC214" s="1" t="e">
        <v>#REF!</v>
      </c>
      <c r="AD214" s="1" t="e">
        <v>#REF!</v>
      </c>
      <c r="AE214" s="1"/>
      <c r="AF214" t="e">
        <v>#N/A</v>
      </c>
    </row>
    <row r="215" spans="1:32" x14ac:dyDescent="0.25">
      <c r="A215" s="2">
        <v>471</v>
      </c>
      <c r="B215" s="13" t="s">
        <v>525</v>
      </c>
      <c r="C215" s="1" t="s">
        <v>413</v>
      </c>
      <c r="D215" s="1" t="s">
        <v>414</v>
      </c>
      <c r="E215" s="2">
        <v>471</v>
      </c>
      <c r="F215" t="e">
        <v>#N/A</v>
      </c>
      <c r="G215" s="19" t="e">
        <v>#N/A</v>
      </c>
      <c r="H215" s="2" t="e">
        <v>#N/A</v>
      </c>
      <c r="I215" s="2">
        <v>471</v>
      </c>
      <c r="J215" s="7" t="s">
        <v>764</v>
      </c>
      <c r="K215" s="2" t="e">
        <v>#N/A</v>
      </c>
      <c r="L215" s="2" t="e">
        <v>#N/A</v>
      </c>
      <c r="M215" s="7" t="s">
        <v>764</v>
      </c>
      <c r="N215" s="67" t="e">
        <v>#N/A</v>
      </c>
      <c r="O215" s="67" t="e">
        <v>#N/A</v>
      </c>
      <c r="P215" s="67" t="e">
        <v>#N/A</v>
      </c>
      <c r="Q215" s="67" t="e">
        <v>#N/A</v>
      </c>
      <c r="R215" s="67" t="e">
        <v>#N/A</v>
      </c>
      <c r="S215" s="67" t="e">
        <v>#N/A</v>
      </c>
      <c r="T215" s="67" t="e">
        <v>#N/A</v>
      </c>
      <c r="U215" s="67" t="e">
        <v>#N/A</v>
      </c>
      <c r="V215" s="67" t="e">
        <v>#N/A</v>
      </c>
      <c r="W215" s="67" t="e">
        <v>#N/A</v>
      </c>
      <c r="X215" s="67" t="e">
        <v>#N/A</v>
      </c>
      <c r="Y215" s="67" t="e">
        <v>#N/A</v>
      </c>
      <c r="Z215" s="45"/>
      <c r="AA215" s="65" t="s">
        <v>413</v>
      </c>
      <c r="AB215" s="43"/>
      <c r="AC215" s="1" t="e">
        <v>#REF!</v>
      </c>
      <c r="AD215" s="1" t="e">
        <v>#REF!</v>
      </c>
      <c r="AE215" s="1"/>
      <c r="AF215" t="e">
        <v>#N/A</v>
      </c>
    </row>
    <row r="216" spans="1:32" x14ac:dyDescent="0.25">
      <c r="A216" s="2">
        <v>473</v>
      </c>
      <c r="B216" s="13" t="s">
        <v>525</v>
      </c>
      <c r="C216" s="1" t="s">
        <v>415</v>
      </c>
      <c r="D216" s="1" t="s">
        <v>416</v>
      </c>
      <c r="E216" s="2">
        <v>473</v>
      </c>
      <c r="F216" t="e">
        <v>#N/A</v>
      </c>
      <c r="G216" s="19" t="e">
        <v>#N/A</v>
      </c>
      <c r="H216" s="2" t="e">
        <v>#N/A</v>
      </c>
      <c r="I216" s="2">
        <v>473</v>
      </c>
      <c r="J216" s="7" t="s">
        <v>765</v>
      </c>
      <c r="K216" s="2" t="e">
        <v>#N/A</v>
      </c>
      <c r="L216" s="2" t="e">
        <v>#N/A</v>
      </c>
      <c r="M216" s="7" t="s">
        <v>765</v>
      </c>
      <c r="N216" s="67" t="e">
        <v>#N/A</v>
      </c>
      <c r="O216" s="67" t="e">
        <v>#N/A</v>
      </c>
      <c r="P216" s="67" t="e">
        <v>#N/A</v>
      </c>
      <c r="Q216" s="67" t="e">
        <v>#N/A</v>
      </c>
      <c r="R216" s="67" t="e">
        <v>#N/A</v>
      </c>
      <c r="S216" s="67" t="e">
        <v>#N/A</v>
      </c>
      <c r="T216" s="67" t="e">
        <v>#N/A</v>
      </c>
      <c r="U216" s="67" t="e">
        <v>#N/A</v>
      </c>
      <c r="V216" s="67" t="e">
        <v>#N/A</v>
      </c>
      <c r="W216" s="67" t="e">
        <v>#N/A</v>
      </c>
      <c r="X216" s="67" t="e">
        <v>#N/A</v>
      </c>
      <c r="Y216" s="67" t="e">
        <v>#N/A</v>
      </c>
      <c r="Z216" s="45"/>
      <c r="AA216" s="65" t="s">
        <v>415</v>
      </c>
      <c r="AB216" s="43"/>
      <c r="AC216" s="1" t="e">
        <v>#REF!</v>
      </c>
      <c r="AD216" s="1" t="e">
        <v>#REF!</v>
      </c>
      <c r="AE216" s="1"/>
      <c r="AF216" t="e">
        <v>#N/A</v>
      </c>
    </row>
    <row r="217" spans="1:32" x14ac:dyDescent="0.25">
      <c r="A217" s="2">
        <v>474</v>
      </c>
      <c r="B217" s="13" t="s">
        <v>525</v>
      </c>
      <c r="C217" s="1" t="s">
        <v>417</v>
      </c>
      <c r="D217" s="1" t="s">
        <v>418</v>
      </c>
      <c r="E217" s="2">
        <v>474</v>
      </c>
      <c r="F217" t="e">
        <v>#N/A</v>
      </c>
      <c r="G217" s="19" t="e">
        <v>#N/A</v>
      </c>
      <c r="H217" s="2" t="e">
        <v>#N/A</v>
      </c>
      <c r="I217" s="2">
        <v>474</v>
      </c>
      <c r="J217" s="7" t="s">
        <v>766</v>
      </c>
      <c r="K217" s="2" t="e">
        <v>#N/A</v>
      </c>
      <c r="L217" s="2" t="e">
        <v>#N/A</v>
      </c>
      <c r="M217" s="7" t="s">
        <v>766</v>
      </c>
      <c r="N217" s="67" t="e">
        <v>#N/A</v>
      </c>
      <c r="O217" s="67" t="e">
        <v>#N/A</v>
      </c>
      <c r="P217" s="67" t="e">
        <v>#N/A</v>
      </c>
      <c r="Q217" s="67" t="e">
        <v>#N/A</v>
      </c>
      <c r="R217" s="67" t="e">
        <v>#N/A</v>
      </c>
      <c r="S217" s="67" t="e">
        <v>#N/A</v>
      </c>
      <c r="T217" s="67" t="e">
        <v>#N/A</v>
      </c>
      <c r="U217" s="67" t="e">
        <v>#N/A</v>
      </c>
      <c r="V217" s="67" t="e">
        <v>#N/A</v>
      </c>
      <c r="W217" s="67" t="e">
        <v>#N/A</v>
      </c>
      <c r="X217" s="67" t="e">
        <v>#N/A</v>
      </c>
      <c r="Y217" s="67" t="e">
        <v>#N/A</v>
      </c>
      <c r="Z217" s="45"/>
      <c r="AA217" s="65" t="s">
        <v>417</v>
      </c>
      <c r="AB217" s="43"/>
      <c r="AC217" s="1" t="e">
        <v>#REF!</v>
      </c>
      <c r="AD217" s="1" t="e">
        <v>#REF!</v>
      </c>
      <c r="AE217" s="1"/>
      <c r="AF217" t="e">
        <v>#N/A</v>
      </c>
    </row>
    <row r="218" spans="1:32" x14ac:dyDescent="0.25">
      <c r="A218" s="2">
        <v>476</v>
      </c>
      <c r="B218" s="13" t="s">
        <v>525</v>
      </c>
      <c r="C218" s="1" t="s">
        <v>419</v>
      </c>
      <c r="D218" s="1" t="s">
        <v>420</v>
      </c>
      <c r="E218" s="2">
        <v>476</v>
      </c>
      <c r="F218" t="e">
        <v>#N/A</v>
      </c>
      <c r="G218" s="19" t="e">
        <v>#N/A</v>
      </c>
      <c r="H218" s="2" t="e">
        <v>#N/A</v>
      </c>
      <c r="I218" s="2">
        <v>476</v>
      </c>
      <c r="J218" s="7" t="s">
        <v>767</v>
      </c>
      <c r="K218" s="2" t="e">
        <v>#N/A</v>
      </c>
      <c r="L218" s="2" t="e">
        <v>#N/A</v>
      </c>
      <c r="M218" s="7" t="s">
        <v>767</v>
      </c>
      <c r="N218" s="67" t="e">
        <v>#N/A</v>
      </c>
      <c r="O218" s="67" t="e">
        <v>#N/A</v>
      </c>
      <c r="P218" s="67" t="e">
        <v>#N/A</v>
      </c>
      <c r="Q218" s="67" t="e">
        <v>#N/A</v>
      </c>
      <c r="R218" s="67" t="e">
        <v>#N/A</v>
      </c>
      <c r="S218" s="67" t="e">
        <v>#N/A</v>
      </c>
      <c r="T218" s="67" t="e">
        <v>#N/A</v>
      </c>
      <c r="U218" s="67" t="e">
        <v>#N/A</v>
      </c>
      <c r="V218" s="67" t="e">
        <v>#N/A</v>
      </c>
      <c r="W218" s="67" t="e">
        <v>#N/A</v>
      </c>
      <c r="X218" s="67" t="e">
        <v>#N/A</v>
      </c>
      <c r="Y218" s="67" t="e">
        <v>#N/A</v>
      </c>
      <c r="Z218" s="45"/>
      <c r="AA218" s="65" t="s">
        <v>419</v>
      </c>
      <c r="AB218" s="43"/>
      <c r="AC218" s="1" t="e">
        <v>#REF!</v>
      </c>
      <c r="AD218" s="1" t="e">
        <v>#REF!</v>
      </c>
      <c r="AE218" s="1"/>
      <c r="AF218" t="e">
        <v>#N/A</v>
      </c>
    </row>
    <row r="219" spans="1:32" x14ac:dyDescent="0.25">
      <c r="A219" s="2">
        <v>478</v>
      </c>
      <c r="B219" s="13" t="s">
        <v>525</v>
      </c>
      <c r="C219" s="1" t="s">
        <v>421</v>
      </c>
      <c r="D219" s="1" t="s">
        <v>422</v>
      </c>
      <c r="E219" s="2">
        <v>478</v>
      </c>
      <c r="F219" t="s">
        <v>837</v>
      </c>
      <c r="G219" s="19" t="s">
        <v>822</v>
      </c>
      <c r="H219" s="2" t="s">
        <v>822</v>
      </c>
      <c r="I219" s="2">
        <v>478</v>
      </c>
      <c r="J219" s="7" t="s">
        <v>768</v>
      </c>
      <c r="K219" s="2">
        <v>0</v>
      </c>
      <c r="L219" s="2" t="s">
        <v>846</v>
      </c>
      <c r="M219" s="7" t="s">
        <v>768</v>
      </c>
      <c r="N219" s="67">
        <v>1</v>
      </c>
      <c r="O219" s="67">
        <v>1</v>
      </c>
      <c r="P219" s="67">
        <v>1</v>
      </c>
      <c r="Q219" s="67">
        <v>1</v>
      </c>
      <c r="R219" s="67">
        <v>1</v>
      </c>
      <c r="S219" s="67">
        <v>1</v>
      </c>
      <c r="T219" s="67">
        <v>1</v>
      </c>
      <c r="U219" s="67">
        <v>1</v>
      </c>
      <c r="V219" s="67">
        <v>1</v>
      </c>
      <c r="W219" s="67">
        <v>1</v>
      </c>
      <c r="X219" s="67" t="s">
        <v>847</v>
      </c>
      <c r="Y219" s="67" t="s">
        <v>847</v>
      </c>
      <c r="Z219" s="45"/>
      <c r="AA219" s="65" t="s">
        <v>421</v>
      </c>
      <c r="AB219" s="43"/>
      <c r="AC219" s="1" t="e">
        <v>#REF!</v>
      </c>
      <c r="AD219" s="1" t="e">
        <v>#REF!</v>
      </c>
      <c r="AE219" s="1"/>
      <c r="AF219" t="s">
        <v>560</v>
      </c>
    </row>
    <row r="220" spans="1:32" x14ac:dyDescent="0.25">
      <c r="A220" s="2">
        <v>479</v>
      </c>
      <c r="B220" s="13" t="s">
        <v>525</v>
      </c>
      <c r="C220" s="1" t="s">
        <v>423</v>
      </c>
      <c r="D220" s="1" t="s">
        <v>424</v>
      </c>
      <c r="E220" s="2">
        <v>479</v>
      </c>
      <c r="F220" t="s">
        <v>837</v>
      </c>
      <c r="G220" s="19" t="s">
        <v>822</v>
      </c>
      <c r="H220" s="2" t="s">
        <v>822</v>
      </c>
      <c r="I220" s="2">
        <v>479</v>
      </c>
      <c r="J220" s="7" t="s">
        <v>769</v>
      </c>
      <c r="K220" s="2">
        <v>0</v>
      </c>
      <c r="L220" s="2">
        <v>0</v>
      </c>
      <c r="M220" s="7" t="s">
        <v>769</v>
      </c>
      <c r="N220" s="67">
        <v>1</v>
      </c>
      <c r="O220" s="67">
        <v>1</v>
      </c>
      <c r="P220" s="67">
        <v>1</v>
      </c>
      <c r="Q220" s="67">
        <v>1</v>
      </c>
      <c r="R220" s="67">
        <v>1</v>
      </c>
      <c r="S220" s="67">
        <v>1</v>
      </c>
      <c r="T220" s="67">
        <v>1</v>
      </c>
      <c r="U220" s="67">
        <v>1</v>
      </c>
      <c r="V220" s="67">
        <v>1</v>
      </c>
      <c r="W220" s="67">
        <v>1</v>
      </c>
      <c r="X220" s="67" t="s">
        <v>847</v>
      </c>
      <c r="Y220" s="67" t="s">
        <v>847</v>
      </c>
      <c r="Z220" s="45"/>
      <c r="AA220" s="65" t="s">
        <v>423</v>
      </c>
      <c r="AB220" s="43"/>
      <c r="AC220" s="1" t="e">
        <v>#REF!</v>
      </c>
      <c r="AD220" s="1" t="e">
        <v>#REF!</v>
      </c>
      <c r="AE220" s="1"/>
      <c r="AF220" t="e">
        <v>#N/A</v>
      </c>
    </row>
    <row r="221" spans="1:32" x14ac:dyDescent="0.25">
      <c r="A221" s="2">
        <v>480</v>
      </c>
      <c r="B221" s="13" t="s">
        <v>525</v>
      </c>
      <c r="C221" s="1" t="s">
        <v>425</v>
      </c>
      <c r="D221" s="1" t="s">
        <v>426</v>
      </c>
      <c r="E221" s="2">
        <v>480</v>
      </c>
      <c r="F221" t="e">
        <v>#N/A</v>
      </c>
      <c r="G221" s="19" t="e">
        <v>#N/A</v>
      </c>
      <c r="H221" s="2" t="e">
        <v>#N/A</v>
      </c>
      <c r="I221" s="2">
        <v>480</v>
      </c>
      <c r="J221" s="7" t="s">
        <v>770</v>
      </c>
      <c r="K221" s="2" t="e">
        <v>#N/A</v>
      </c>
      <c r="L221" s="2" t="e">
        <v>#N/A</v>
      </c>
      <c r="M221" s="7" t="s">
        <v>770</v>
      </c>
      <c r="N221" s="67" t="e">
        <v>#N/A</v>
      </c>
      <c r="O221" s="67" t="e">
        <v>#N/A</v>
      </c>
      <c r="P221" s="67" t="e">
        <v>#N/A</v>
      </c>
      <c r="Q221" s="67" t="e">
        <v>#N/A</v>
      </c>
      <c r="R221" s="67" t="e">
        <v>#N/A</v>
      </c>
      <c r="S221" s="67" t="e">
        <v>#N/A</v>
      </c>
      <c r="T221" s="67" t="e">
        <v>#N/A</v>
      </c>
      <c r="U221" s="67" t="e">
        <v>#N/A</v>
      </c>
      <c r="V221" s="67" t="e">
        <v>#N/A</v>
      </c>
      <c r="W221" s="67" t="e">
        <v>#N/A</v>
      </c>
      <c r="X221" s="67" t="e">
        <v>#N/A</v>
      </c>
      <c r="Y221" s="67" t="e">
        <v>#N/A</v>
      </c>
      <c r="Z221" s="45"/>
      <c r="AA221" s="65" t="s">
        <v>425</v>
      </c>
      <c r="AB221" s="43"/>
      <c r="AC221" s="1" t="e">
        <v>#REF!</v>
      </c>
      <c r="AD221" s="1" t="e">
        <v>#REF!</v>
      </c>
      <c r="AE221" s="1"/>
      <c r="AF221" t="e">
        <v>#N/A</v>
      </c>
    </row>
    <row r="222" spans="1:32" x14ac:dyDescent="0.25">
      <c r="A222" s="2">
        <v>481</v>
      </c>
      <c r="B222" s="13" t="s">
        <v>525</v>
      </c>
      <c r="C222" s="1" t="s">
        <v>427</v>
      </c>
      <c r="D222" s="1" t="s">
        <v>428</v>
      </c>
      <c r="E222" s="2">
        <v>481</v>
      </c>
      <c r="F222" t="e">
        <v>#N/A</v>
      </c>
      <c r="G222" s="19" t="e">
        <v>#N/A</v>
      </c>
      <c r="H222" s="2" t="e">
        <v>#N/A</v>
      </c>
      <c r="I222" s="2">
        <v>481</v>
      </c>
      <c r="J222" s="7" t="s">
        <v>771</v>
      </c>
      <c r="K222" s="2" t="e">
        <v>#N/A</v>
      </c>
      <c r="L222" s="2" t="e">
        <v>#N/A</v>
      </c>
      <c r="M222" s="7" t="s">
        <v>771</v>
      </c>
      <c r="N222" s="67" t="e">
        <v>#N/A</v>
      </c>
      <c r="O222" s="67" t="e">
        <v>#N/A</v>
      </c>
      <c r="P222" s="67" t="e">
        <v>#N/A</v>
      </c>
      <c r="Q222" s="67" t="e">
        <v>#N/A</v>
      </c>
      <c r="R222" s="67" t="e">
        <v>#N/A</v>
      </c>
      <c r="S222" s="67" t="e">
        <v>#N/A</v>
      </c>
      <c r="T222" s="67" t="e">
        <v>#N/A</v>
      </c>
      <c r="U222" s="67" t="e">
        <v>#N/A</v>
      </c>
      <c r="V222" s="67" t="e">
        <v>#N/A</v>
      </c>
      <c r="W222" s="67" t="e">
        <v>#N/A</v>
      </c>
      <c r="X222" s="67" t="e">
        <v>#N/A</v>
      </c>
      <c r="Y222" s="67" t="e">
        <v>#N/A</v>
      </c>
      <c r="Z222" s="45"/>
      <c r="AA222" s="65" t="s">
        <v>427</v>
      </c>
      <c r="AB222" s="43"/>
      <c r="AC222" s="1" t="e">
        <v>#REF!</v>
      </c>
      <c r="AD222" s="1" t="e">
        <v>#REF!</v>
      </c>
      <c r="AE222" s="1"/>
      <c r="AF222" t="e">
        <v>#N/A</v>
      </c>
    </row>
    <row r="223" spans="1:32" x14ac:dyDescent="0.25">
      <c r="A223" s="2">
        <v>482</v>
      </c>
      <c r="B223" s="13" t="s">
        <v>525</v>
      </c>
      <c r="C223" s="1" t="s">
        <v>429</v>
      </c>
      <c r="D223" s="1" t="s">
        <v>430</v>
      </c>
      <c r="E223" s="2">
        <v>482</v>
      </c>
      <c r="F223" t="s">
        <v>837</v>
      </c>
      <c r="G223" s="19" t="s">
        <v>822</v>
      </c>
      <c r="H223" s="2" t="s">
        <v>822</v>
      </c>
      <c r="I223" s="2">
        <v>482</v>
      </c>
      <c r="J223" s="7" t="s">
        <v>772</v>
      </c>
      <c r="K223" s="2">
        <v>0</v>
      </c>
      <c r="L223" s="2">
        <v>0</v>
      </c>
      <c r="M223" s="7" t="s">
        <v>772</v>
      </c>
      <c r="N223" s="67">
        <v>1</v>
      </c>
      <c r="O223" s="67">
        <v>1</v>
      </c>
      <c r="P223" s="67">
        <v>1</v>
      </c>
      <c r="Q223" s="67">
        <v>1</v>
      </c>
      <c r="R223" s="67">
        <v>1</v>
      </c>
      <c r="S223" s="67">
        <v>1</v>
      </c>
      <c r="T223" s="67">
        <v>1</v>
      </c>
      <c r="U223" s="67">
        <v>1</v>
      </c>
      <c r="V223" s="67">
        <v>1</v>
      </c>
      <c r="W223" s="67">
        <v>1</v>
      </c>
      <c r="X223" s="67" t="s">
        <v>847</v>
      </c>
      <c r="Y223" s="67" t="s">
        <v>847</v>
      </c>
      <c r="Z223" s="45"/>
      <c r="AA223" s="65" t="s">
        <v>429</v>
      </c>
      <c r="AB223" s="43"/>
      <c r="AC223" s="1" t="e">
        <v>#REF!</v>
      </c>
      <c r="AD223" s="1" t="e">
        <v>#REF!</v>
      </c>
      <c r="AE223" s="1"/>
      <c r="AF223" t="e">
        <v>#N/A</v>
      </c>
    </row>
    <row r="224" spans="1:32" x14ac:dyDescent="0.25">
      <c r="A224" s="2">
        <v>483</v>
      </c>
      <c r="B224" s="13" t="s">
        <v>525</v>
      </c>
      <c r="C224" s="1" t="s">
        <v>431</v>
      </c>
      <c r="D224" s="1" t="s">
        <v>432</v>
      </c>
      <c r="E224" s="2">
        <v>483</v>
      </c>
      <c r="F224" t="e">
        <v>#N/A</v>
      </c>
      <c r="G224" s="19" t="e">
        <v>#N/A</v>
      </c>
      <c r="H224" s="2" t="e">
        <v>#N/A</v>
      </c>
      <c r="I224" s="2">
        <v>483</v>
      </c>
      <c r="J224" s="7" t="s">
        <v>773</v>
      </c>
      <c r="K224" s="2" t="e">
        <v>#N/A</v>
      </c>
      <c r="L224" s="2" t="e">
        <v>#N/A</v>
      </c>
      <c r="M224" s="7" t="s">
        <v>773</v>
      </c>
      <c r="N224" s="67" t="e">
        <v>#N/A</v>
      </c>
      <c r="O224" s="67" t="e">
        <v>#N/A</v>
      </c>
      <c r="P224" s="67" t="e">
        <v>#N/A</v>
      </c>
      <c r="Q224" s="67" t="e">
        <v>#N/A</v>
      </c>
      <c r="R224" s="67" t="e">
        <v>#N/A</v>
      </c>
      <c r="S224" s="67" t="e">
        <v>#N/A</v>
      </c>
      <c r="T224" s="67" t="e">
        <v>#N/A</v>
      </c>
      <c r="U224" s="67" t="e">
        <v>#N/A</v>
      </c>
      <c r="V224" s="67" t="e">
        <v>#N/A</v>
      </c>
      <c r="W224" s="67" t="e">
        <v>#N/A</v>
      </c>
      <c r="X224" s="67" t="e">
        <v>#N/A</v>
      </c>
      <c r="Y224" s="67" t="e">
        <v>#N/A</v>
      </c>
      <c r="Z224" s="45"/>
      <c r="AA224" s="65" t="s">
        <v>431</v>
      </c>
      <c r="AB224" s="43"/>
      <c r="AC224" s="1" t="e">
        <v>#REF!</v>
      </c>
      <c r="AD224" s="1" t="e">
        <v>#REF!</v>
      </c>
      <c r="AE224" s="1"/>
      <c r="AF224" t="e">
        <v>#N/A</v>
      </c>
    </row>
    <row r="225" spans="1:32" x14ac:dyDescent="0.25">
      <c r="A225" s="2">
        <v>484</v>
      </c>
      <c r="B225" s="13" t="s">
        <v>525</v>
      </c>
      <c r="C225" s="1" t="s">
        <v>433</v>
      </c>
      <c r="D225" s="1" t="s">
        <v>434</v>
      </c>
      <c r="E225" s="2">
        <v>484</v>
      </c>
      <c r="F225" t="e">
        <v>#N/A</v>
      </c>
      <c r="G225" s="19" t="e">
        <v>#N/A</v>
      </c>
      <c r="H225" s="2" t="e">
        <v>#N/A</v>
      </c>
      <c r="I225" s="2">
        <v>484</v>
      </c>
      <c r="J225" s="7" t="s">
        <v>774</v>
      </c>
      <c r="K225" s="2" t="e">
        <v>#N/A</v>
      </c>
      <c r="L225" s="2" t="e">
        <v>#N/A</v>
      </c>
      <c r="M225" s="7" t="s">
        <v>774</v>
      </c>
      <c r="N225" s="67" t="e">
        <v>#N/A</v>
      </c>
      <c r="O225" s="67" t="e">
        <v>#N/A</v>
      </c>
      <c r="P225" s="67" t="e">
        <v>#N/A</v>
      </c>
      <c r="Q225" s="67" t="e">
        <v>#N/A</v>
      </c>
      <c r="R225" s="67" t="e">
        <v>#N/A</v>
      </c>
      <c r="S225" s="67" t="e">
        <v>#N/A</v>
      </c>
      <c r="T225" s="67" t="e">
        <v>#N/A</v>
      </c>
      <c r="U225" s="67" t="e">
        <v>#N/A</v>
      </c>
      <c r="V225" s="67" t="e">
        <v>#N/A</v>
      </c>
      <c r="W225" s="67" t="e">
        <v>#N/A</v>
      </c>
      <c r="X225" s="67" t="e">
        <v>#N/A</v>
      </c>
      <c r="Y225" s="67" t="e">
        <v>#N/A</v>
      </c>
      <c r="Z225" s="45"/>
      <c r="AA225" s="65" t="s">
        <v>433</v>
      </c>
      <c r="AB225" s="43"/>
      <c r="AC225" s="1" t="e">
        <v>#REF!</v>
      </c>
      <c r="AD225" s="1" t="e">
        <v>#REF!</v>
      </c>
      <c r="AE225" s="1"/>
      <c r="AF225" t="e">
        <v>#N/A</v>
      </c>
    </row>
    <row r="226" spans="1:32" x14ac:dyDescent="0.25">
      <c r="A226" s="2">
        <v>486</v>
      </c>
      <c r="B226" s="13" t="s">
        <v>525</v>
      </c>
      <c r="C226" s="1" t="s">
        <v>435</v>
      </c>
      <c r="D226" s="1" t="s">
        <v>436</v>
      </c>
      <c r="E226" s="2">
        <v>486</v>
      </c>
      <c r="F226" t="s">
        <v>837</v>
      </c>
      <c r="G226" s="19" t="s">
        <v>822</v>
      </c>
      <c r="H226" s="2" t="s">
        <v>822</v>
      </c>
      <c r="I226" s="2">
        <v>486</v>
      </c>
      <c r="J226" s="7" t="s">
        <v>775</v>
      </c>
      <c r="K226" s="2" t="s">
        <v>839</v>
      </c>
      <c r="L226" s="2" t="s">
        <v>846</v>
      </c>
      <c r="M226" s="7" t="s">
        <v>775</v>
      </c>
      <c r="N226" s="67">
        <v>1</v>
      </c>
      <c r="O226" s="67">
        <v>1</v>
      </c>
      <c r="P226" s="67">
        <v>1</v>
      </c>
      <c r="Q226" s="67">
        <v>1</v>
      </c>
      <c r="R226" s="67">
        <v>1</v>
      </c>
      <c r="S226" s="67">
        <v>1</v>
      </c>
      <c r="T226" s="67">
        <v>1</v>
      </c>
      <c r="U226" s="67">
        <v>1</v>
      </c>
      <c r="V226" s="67">
        <v>1</v>
      </c>
      <c r="W226" s="67" t="s">
        <v>847</v>
      </c>
      <c r="X226" s="67" t="s">
        <v>847</v>
      </c>
      <c r="Y226" s="67" t="s">
        <v>847</v>
      </c>
      <c r="Z226" s="45"/>
      <c r="AA226" s="65" t="s">
        <v>435</v>
      </c>
      <c r="AB226" s="43"/>
      <c r="AC226" s="1" t="e">
        <v>#REF!</v>
      </c>
      <c r="AD226" s="1" t="e">
        <v>#REF!</v>
      </c>
      <c r="AE226" s="1"/>
      <c r="AF226" t="s">
        <v>560</v>
      </c>
    </row>
    <row r="227" spans="1:32" x14ac:dyDescent="0.25">
      <c r="A227" s="2">
        <v>488</v>
      </c>
      <c r="B227" s="13" t="s">
        <v>525</v>
      </c>
      <c r="C227" s="1" t="s">
        <v>437</v>
      </c>
      <c r="D227" s="1" t="s">
        <v>438</v>
      </c>
      <c r="E227" s="2">
        <v>488</v>
      </c>
      <c r="F227" t="s">
        <v>837</v>
      </c>
      <c r="G227" s="19" t="s">
        <v>822</v>
      </c>
      <c r="H227" s="2" t="s">
        <v>822</v>
      </c>
      <c r="I227" s="2">
        <v>488</v>
      </c>
      <c r="J227" s="7" t="s">
        <v>776</v>
      </c>
      <c r="K227" s="2" t="s">
        <v>839</v>
      </c>
      <c r="L227" s="2" t="s">
        <v>846</v>
      </c>
      <c r="M227" s="7" t="s">
        <v>776</v>
      </c>
      <c r="N227" s="67">
        <v>1</v>
      </c>
      <c r="O227" s="67">
        <v>1</v>
      </c>
      <c r="P227" s="67">
        <v>1</v>
      </c>
      <c r="Q227" s="67">
        <v>1</v>
      </c>
      <c r="R227" s="67">
        <v>1</v>
      </c>
      <c r="S227" s="67">
        <v>1</v>
      </c>
      <c r="T227" s="67">
        <v>1</v>
      </c>
      <c r="U227" s="67">
        <v>1</v>
      </c>
      <c r="V227" s="67">
        <v>1</v>
      </c>
      <c r="W227" s="67">
        <v>1</v>
      </c>
      <c r="X227" s="67" t="s">
        <v>847</v>
      </c>
      <c r="Y227" s="67" t="s">
        <v>847</v>
      </c>
      <c r="Z227" s="45"/>
      <c r="AA227" s="65" t="s">
        <v>437</v>
      </c>
      <c r="AB227" s="43"/>
      <c r="AC227" s="1" t="e">
        <v>#REF!</v>
      </c>
      <c r="AD227" s="1" t="e">
        <v>#REF!</v>
      </c>
      <c r="AE227" s="1"/>
      <c r="AF227" t="e">
        <v>#N/A</v>
      </c>
    </row>
    <row r="228" spans="1:32" x14ac:dyDescent="0.25">
      <c r="A228" s="2">
        <v>489</v>
      </c>
      <c r="B228" s="13" t="s">
        <v>525</v>
      </c>
      <c r="C228" s="1" t="s">
        <v>439</v>
      </c>
      <c r="D228" s="1" t="s">
        <v>440</v>
      </c>
      <c r="E228" s="2">
        <v>489</v>
      </c>
      <c r="F228" t="e">
        <v>#N/A</v>
      </c>
      <c r="G228" s="19" t="e">
        <v>#N/A</v>
      </c>
      <c r="H228" s="2" t="e">
        <v>#N/A</v>
      </c>
      <c r="I228" s="2">
        <v>489</v>
      </c>
      <c r="J228" s="7" t="s">
        <v>777</v>
      </c>
      <c r="K228" s="2" t="e">
        <v>#N/A</v>
      </c>
      <c r="L228" s="2" t="e">
        <v>#N/A</v>
      </c>
      <c r="M228" s="7" t="s">
        <v>777</v>
      </c>
      <c r="N228" s="67" t="e">
        <v>#N/A</v>
      </c>
      <c r="O228" s="67" t="e">
        <v>#N/A</v>
      </c>
      <c r="P228" s="67" t="e">
        <v>#N/A</v>
      </c>
      <c r="Q228" s="67" t="e">
        <v>#N/A</v>
      </c>
      <c r="R228" s="67" t="e">
        <v>#N/A</v>
      </c>
      <c r="S228" s="67" t="e">
        <v>#N/A</v>
      </c>
      <c r="T228" s="67" t="e">
        <v>#N/A</v>
      </c>
      <c r="U228" s="67" t="e">
        <v>#N/A</v>
      </c>
      <c r="V228" s="67" t="e">
        <v>#N/A</v>
      </c>
      <c r="W228" s="67" t="e">
        <v>#N/A</v>
      </c>
      <c r="X228" s="67" t="e">
        <v>#N/A</v>
      </c>
      <c r="Y228" s="67" t="e">
        <v>#N/A</v>
      </c>
      <c r="Z228" s="45"/>
      <c r="AA228" s="65" t="s">
        <v>439</v>
      </c>
      <c r="AB228" s="43"/>
      <c r="AC228" s="1" t="e">
        <v>#REF!</v>
      </c>
      <c r="AD228" s="1" t="e">
        <v>#REF!</v>
      </c>
      <c r="AE228" s="1"/>
      <c r="AF228" t="e">
        <v>#N/A</v>
      </c>
    </row>
    <row r="229" spans="1:32" x14ac:dyDescent="0.25">
      <c r="A229" s="2">
        <v>492</v>
      </c>
      <c r="B229" s="13" t="s">
        <v>525</v>
      </c>
      <c r="C229" s="1" t="s">
        <v>441</v>
      </c>
      <c r="D229" s="1" t="s">
        <v>442</v>
      </c>
      <c r="E229" s="2">
        <v>492</v>
      </c>
      <c r="F229" t="e">
        <v>#N/A</v>
      </c>
      <c r="G229" s="19" t="e">
        <v>#N/A</v>
      </c>
      <c r="H229" s="2" t="e">
        <v>#N/A</v>
      </c>
      <c r="I229" s="2">
        <v>492</v>
      </c>
      <c r="J229" s="7" t="s">
        <v>778</v>
      </c>
      <c r="K229" s="2" t="e">
        <v>#N/A</v>
      </c>
      <c r="L229" s="2" t="e">
        <v>#N/A</v>
      </c>
      <c r="M229" s="7" t="s">
        <v>778</v>
      </c>
      <c r="N229" s="67" t="e">
        <v>#N/A</v>
      </c>
      <c r="O229" s="67" t="e">
        <v>#N/A</v>
      </c>
      <c r="P229" s="67" t="e">
        <v>#N/A</v>
      </c>
      <c r="Q229" s="67" t="e">
        <v>#N/A</v>
      </c>
      <c r="R229" s="67" t="e">
        <v>#N/A</v>
      </c>
      <c r="S229" s="67" t="e">
        <v>#N/A</v>
      </c>
      <c r="T229" s="67" t="e">
        <v>#N/A</v>
      </c>
      <c r="U229" s="67" t="e">
        <v>#N/A</v>
      </c>
      <c r="V229" s="67" t="e">
        <v>#N/A</v>
      </c>
      <c r="W229" s="67" t="e">
        <v>#N/A</v>
      </c>
      <c r="X229" s="67" t="e">
        <v>#N/A</v>
      </c>
      <c r="Y229" s="67" t="e">
        <v>#N/A</v>
      </c>
      <c r="Z229" s="45"/>
      <c r="AA229" s="65" t="s">
        <v>441</v>
      </c>
      <c r="AB229" s="43"/>
      <c r="AC229" s="1" t="e">
        <v>#REF!</v>
      </c>
      <c r="AD229" s="1" t="e">
        <v>#REF!</v>
      </c>
      <c r="AE229" s="1"/>
      <c r="AF229" t="e">
        <v>#N/A</v>
      </c>
    </row>
    <row r="230" spans="1:32" x14ac:dyDescent="0.25">
      <c r="A230" s="2">
        <v>494</v>
      </c>
      <c r="B230" s="13" t="s">
        <v>525</v>
      </c>
      <c r="C230" s="1" t="s">
        <v>443</v>
      </c>
      <c r="D230" s="1" t="s">
        <v>444</v>
      </c>
      <c r="E230" s="2">
        <v>494</v>
      </c>
      <c r="F230" t="e">
        <v>#N/A</v>
      </c>
      <c r="G230" s="19" t="e">
        <v>#N/A</v>
      </c>
      <c r="H230" s="2" t="e">
        <v>#N/A</v>
      </c>
      <c r="I230" s="2">
        <v>494</v>
      </c>
      <c r="J230" s="7" t="s">
        <v>779</v>
      </c>
      <c r="K230" s="2" t="e">
        <v>#N/A</v>
      </c>
      <c r="L230" s="2" t="e">
        <v>#N/A</v>
      </c>
      <c r="M230" s="7" t="s">
        <v>779</v>
      </c>
      <c r="N230" s="67" t="e">
        <v>#N/A</v>
      </c>
      <c r="O230" s="67" t="e">
        <v>#N/A</v>
      </c>
      <c r="P230" s="67" t="e">
        <v>#N/A</v>
      </c>
      <c r="Q230" s="67" t="e">
        <v>#N/A</v>
      </c>
      <c r="R230" s="67" t="e">
        <v>#N/A</v>
      </c>
      <c r="S230" s="67" t="e">
        <v>#N/A</v>
      </c>
      <c r="T230" s="67" t="e">
        <v>#N/A</v>
      </c>
      <c r="U230" s="67" t="e">
        <v>#N/A</v>
      </c>
      <c r="V230" s="67" t="e">
        <v>#N/A</v>
      </c>
      <c r="W230" s="67" t="e">
        <v>#N/A</v>
      </c>
      <c r="X230" s="67" t="e">
        <v>#N/A</v>
      </c>
      <c r="Y230" s="67" t="e">
        <v>#N/A</v>
      </c>
      <c r="Z230" s="45"/>
      <c r="AA230" s="65" t="s">
        <v>443</v>
      </c>
      <c r="AB230" s="43"/>
      <c r="AC230" s="1" t="e">
        <v>#REF!</v>
      </c>
      <c r="AD230" s="1" t="e">
        <v>#REF!</v>
      </c>
      <c r="AE230" s="1"/>
      <c r="AF230" t="e">
        <v>#N/A</v>
      </c>
    </row>
    <row r="231" spans="1:32" x14ac:dyDescent="0.25">
      <c r="A231" s="2">
        <v>495</v>
      </c>
      <c r="B231" s="13" t="s">
        <v>525</v>
      </c>
      <c r="C231" s="1" t="s">
        <v>445</v>
      </c>
      <c r="D231" s="1" t="s">
        <v>446</v>
      </c>
      <c r="E231" s="2">
        <v>495</v>
      </c>
      <c r="F231" t="s">
        <v>837</v>
      </c>
      <c r="G231" s="19" t="s">
        <v>822</v>
      </c>
      <c r="H231" s="2" t="s">
        <v>822</v>
      </c>
      <c r="I231" s="2">
        <v>495</v>
      </c>
      <c r="J231" s="7" t="s">
        <v>780</v>
      </c>
      <c r="K231" s="2" t="s">
        <v>839</v>
      </c>
      <c r="L231" s="2" t="s">
        <v>846</v>
      </c>
      <c r="M231" s="7" t="s">
        <v>780</v>
      </c>
      <c r="N231" s="67">
        <v>1</v>
      </c>
      <c r="O231" s="67">
        <v>1</v>
      </c>
      <c r="P231" s="67">
        <v>1</v>
      </c>
      <c r="Q231" s="67">
        <v>1</v>
      </c>
      <c r="R231" s="67">
        <v>1</v>
      </c>
      <c r="S231" s="67">
        <v>1</v>
      </c>
      <c r="T231" s="67">
        <v>1</v>
      </c>
      <c r="U231" s="67">
        <v>1</v>
      </c>
      <c r="V231" s="67">
        <v>1</v>
      </c>
      <c r="W231" s="67" t="s">
        <v>847</v>
      </c>
      <c r="X231" s="67" t="s">
        <v>847</v>
      </c>
      <c r="Y231" s="67" t="s">
        <v>847</v>
      </c>
      <c r="Z231" s="45"/>
      <c r="AA231" s="65" t="s">
        <v>445</v>
      </c>
      <c r="AB231" s="43"/>
      <c r="AC231" s="1" t="e">
        <v>#REF!</v>
      </c>
      <c r="AD231" s="1" t="e">
        <v>#REF!</v>
      </c>
      <c r="AE231" s="1"/>
      <c r="AF231" t="e">
        <v>#N/A</v>
      </c>
    </row>
    <row r="232" spans="1:32" x14ac:dyDescent="0.25">
      <c r="A232" s="2">
        <v>496</v>
      </c>
      <c r="B232" s="13" t="s">
        <v>525</v>
      </c>
      <c r="C232" s="1" t="s">
        <v>447</v>
      </c>
      <c r="D232" s="1" t="s">
        <v>448</v>
      </c>
      <c r="E232" s="2">
        <v>496</v>
      </c>
      <c r="F232" t="e">
        <v>#N/A</v>
      </c>
      <c r="G232" s="19" t="e">
        <v>#N/A</v>
      </c>
      <c r="H232" s="2" t="e">
        <v>#N/A</v>
      </c>
      <c r="I232" s="2">
        <v>496</v>
      </c>
      <c r="J232" s="7" t="s">
        <v>781</v>
      </c>
      <c r="K232" s="2" t="e">
        <v>#N/A</v>
      </c>
      <c r="L232" s="2" t="e">
        <v>#N/A</v>
      </c>
      <c r="M232" s="7" t="s">
        <v>781</v>
      </c>
      <c r="N232" s="67" t="e">
        <v>#N/A</v>
      </c>
      <c r="O232" s="67" t="e">
        <v>#N/A</v>
      </c>
      <c r="P232" s="67" t="e">
        <v>#N/A</v>
      </c>
      <c r="Q232" s="67" t="e">
        <v>#N/A</v>
      </c>
      <c r="R232" s="67" t="e">
        <v>#N/A</v>
      </c>
      <c r="S232" s="67" t="e">
        <v>#N/A</v>
      </c>
      <c r="T232" s="67" t="e">
        <v>#N/A</v>
      </c>
      <c r="U232" s="67" t="e">
        <v>#N/A</v>
      </c>
      <c r="V232" s="67" t="e">
        <v>#N/A</v>
      </c>
      <c r="W232" s="67" t="e">
        <v>#N/A</v>
      </c>
      <c r="X232" s="67" t="e">
        <v>#N/A</v>
      </c>
      <c r="Y232" s="67" t="e">
        <v>#N/A</v>
      </c>
      <c r="Z232" s="45"/>
      <c r="AA232" s="65" t="s">
        <v>447</v>
      </c>
      <c r="AB232" s="43"/>
      <c r="AC232" s="1" t="e">
        <v>#REF!</v>
      </c>
      <c r="AD232" s="1" t="e">
        <v>#REF!</v>
      </c>
      <c r="AE232" s="1"/>
      <c r="AF232" t="e">
        <v>#N/A</v>
      </c>
    </row>
    <row r="233" spans="1:32" x14ac:dyDescent="0.25">
      <c r="A233" s="2">
        <v>499</v>
      </c>
      <c r="B233" s="13" t="s">
        <v>525</v>
      </c>
      <c r="C233" s="1" t="s">
        <v>449</v>
      </c>
      <c r="D233" s="1" t="s">
        <v>450</v>
      </c>
      <c r="E233" s="2">
        <v>499</v>
      </c>
      <c r="F233" t="s">
        <v>837</v>
      </c>
      <c r="G233" s="19" t="s">
        <v>822</v>
      </c>
      <c r="H233" s="2" t="s">
        <v>822</v>
      </c>
      <c r="I233" s="2">
        <v>499</v>
      </c>
      <c r="J233" s="7" t="s">
        <v>782</v>
      </c>
      <c r="K233" s="2" t="s">
        <v>839</v>
      </c>
      <c r="L233" s="2" t="s">
        <v>846</v>
      </c>
      <c r="M233" s="7" t="s">
        <v>782</v>
      </c>
      <c r="N233" s="67">
        <v>1</v>
      </c>
      <c r="O233" s="67">
        <v>1</v>
      </c>
      <c r="P233" s="67">
        <v>1</v>
      </c>
      <c r="Q233" s="67">
        <v>1</v>
      </c>
      <c r="R233" s="67">
        <v>1</v>
      </c>
      <c r="S233" s="67">
        <v>1</v>
      </c>
      <c r="T233" s="67">
        <v>1</v>
      </c>
      <c r="U233" s="67">
        <v>1</v>
      </c>
      <c r="V233" s="67">
        <v>1</v>
      </c>
      <c r="W233" s="67">
        <v>1</v>
      </c>
      <c r="X233" s="67" t="s">
        <v>847</v>
      </c>
      <c r="Y233" s="67" t="s">
        <v>847</v>
      </c>
      <c r="Z233" s="45"/>
      <c r="AA233" s="65" t="s">
        <v>449</v>
      </c>
      <c r="AB233" s="43"/>
      <c r="AC233" s="1" t="e">
        <v>#REF!</v>
      </c>
      <c r="AD233" s="1" t="e">
        <v>#REF!</v>
      </c>
      <c r="AE233" s="1"/>
      <c r="AF233" t="e">
        <v>#N/A</v>
      </c>
    </row>
    <row r="234" spans="1:32" x14ac:dyDescent="0.25">
      <c r="A234" s="2">
        <v>501</v>
      </c>
      <c r="B234" s="13" t="s">
        <v>525</v>
      </c>
      <c r="C234" s="1" t="s">
        <v>451</v>
      </c>
      <c r="D234" s="1" t="s">
        <v>452</v>
      </c>
      <c r="E234" s="2">
        <v>501</v>
      </c>
      <c r="F234" t="e">
        <v>#N/A</v>
      </c>
      <c r="G234" s="19" t="e">
        <v>#N/A</v>
      </c>
      <c r="H234" s="2" t="e">
        <v>#N/A</v>
      </c>
      <c r="I234" s="2">
        <v>501</v>
      </c>
      <c r="J234" s="7" t="s">
        <v>783</v>
      </c>
      <c r="K234" s="2" t="e">
        <v>#N/A</v>
      </c>
      <c r="L234" s="2" t="e">
        <v>#N/A</v>
      </c>
      <c r="M234" s="7" t="s">
        <v>783</v>
      </c>
      <c r="N234" s="67" t="e">
        <v>#N/A</v>
      </c>
      <c r="O234" s="67" t="e">
        <v>#N/A</v>
      </c>
      <c r="P234" s="67" t="e">
        <v>#N/A</v>
      </c>
      <c r="Q234" s="67" t="e">
        <v>#N/A</v>
      </c>
      <c r="R234" s="67" t="e">
        <v>#N/A</v>
      </c>
      <c r="S234" s="67" t="e">
        <v>#N/A</v>
      </c>
      <c r="T234" s="67" t="e">
        <v>#N/A</v>
      </c>
      <c r="U234" s="67" t="e">
        <v>#N/A</v>
      </c>
      <c r="V234" s="67" t="e">
        <v>#N/A</v>
      </c>
      <c r="W234" s="67" t="e">
        <v>#N/A</v>
      </c>
      <c r="X234" s="67" t="e">
        <v>#N/A</v>
      </c>
      <c r="Y234" s="67" t="e">
        <v>#N/A</v>
      </c>
      <c r="Z234" s="45"/>
      <c r="AA234" s="65" t="s">
        <v>451</v>
      </c>
      <c r="AB234" s="43"/>
      <c r="AC234" s="1" t="e">
        <v>#REF!</v>
      </c>
      <c r="AD234" s="1" t="e">
        <v>#REF!</v>
      </c>
      <c r="AE234" s="1"/>
      <c r="AF234" t="e">
        <v>#N/A</v>
      </c>
    </row>
    <row r="235" spans="1:32" x14ac:dyDescent="0.25">
      <c r="A235" s="2">
        <v>502</v>
      </c>
      <c r="B235" s="13" t="s">
        <v>525</v>
      </c>
      <c r="C235" s="1" t="s">
        <v>453</v>
      </c>
      <c r="D235" s="1" t="s">
        <v>454</v>
      </c>
      <c r="E235" s="2">
        <v>502</v>
      </c>
      <c r="F235" t="e">
        <v>#N/A</v>
      </c>
      <c r="G235" s="19" t="e">
        <v>#N/A</v>
      </c>
      <c r="H235" s="2" t="e">
        <v>#N/A</v>
      </c>
      <c r="I235" s="2">
        <v>502</v>
      </c>
      <c r="J235" s="7" t="s">
        <v>784</v>
      </c>
      <c r="K235" s="2" t="e">
        <v>#N/A</v>
      </c>
      <c r="L235" s="2" t="e">
        <v>#N/A</v>
      </c>
      <c r="M235" s="7" t="s">
        <v>784</v>
      </c>
      <c r="N235" s="67" t="e">
        <v>#N/A</v>
      </c>
      <c r="O235" s="67" t="e">
        <v>#N/A</v>
      </c>
      <c r="P235" s="67" t="e">
        <v>#N/A</v>
      </c>
      <c r="Q235" s="67" t="e">
        <v>#N/A</v>
      </c>
      <c r="R235" s="67" t="e">
        <v>#N/A</v>
      </c>
      <c r="S235" s="67" t="e">
        <v>#N/A</v>
      </c>
      <c r="T235" s="67" t="e">
        <v>#N/A</v>
      </c>
      <c r="U235" s="67" t="e">
        <v>#N/A</v>
      </c>
      <c r="V235" s="67" t="e">
        <v>#N/A</v>
      </c>
      <c r="W235" s="67" t="e">
        <v>#N/A</v>
      </c>
      <c r="X235" s="67" t="e">
        <v>#N/A</v>
      </c>
      <c r="Y235" s="67" t="e">
        <v>#N/A</v>
      </c>
      <c r="Z235" s="45"/>
      <c r="AA235" s="65" t="s">
        <v>453</v>
      </c>
      <c r="AB235" s="43"/>
      <c r="AC235" s="1" t="e">
        <v>#REF!</v>
      </c>
      <c r="AD235" s="1" t="e">
        <v>#REF!</v>
      </c>
      <c r="AE235" s="1"/>
      <c r="AF235" t="e">
        <v>#N/A</v>
      </c>
    </row>
    <row r="236" spans="1:32" x14ac:dyDescent="0.25">
      <c r="A236" s="2">
        <v>503</v>
      </c>
      <c r="B236" s="13" t="s">
        <v>525</v>
      </c>
      <c r="C236" s="1" t="s">
        <v>455</v>
      </c>
      <c r="D236" s="1" t="s">
        <v>456</v>
      </c>
      <c r="E236" s="2">
        <v>503</v>
      </c>
      <c r="F236" t="e">
        <v>#N/A</v>
      </c>
      <c r="G236" s="19" t="e">
        <v>#N/A</v>
      </c>
      <c r="H236" s="2" t="e">
        <v>#N/A</v>
      </c>
      <c r="I236" s="2">
        <v>503</v>
      </c>
      <c r="J236" s="7" t="s">
        <v>785</v>
      </c>
      <c r="K236" s="2" t="e">
        <v>#N/A</v>
      </c>
      <c r="L236" s="2" t="e">
        <v>#N/A</v>
      </c>
      <c r="M236" s="7" t="s">
        <v>785</v>
      </c>
      <c r="N236" s="67" t="e">
        <v>#N/A</v>
      </c>
      <c r="O236" s="67" t="e">
        <v>#N/A</v>
      </c>
      <c r="P236" s="67" t="e">
        <v>#N/A</v>
      </c>
      <c r="Q236" s="67" t="e">
        <v>#N/A</v>
      </c>
      <c r="R236" s="67" t="e">
        <v>#N/A</v>
      </c>
      <c r="S236" s="67" t="e">
        <v>#N/A</v>
      </c>
      <c r="T236" s="67" t="e">
        <v>#N/A</v>
      </c>
      <c r="U236" s="67" t="e">
        <v>#N/A</v>
      </c>
      <c r="V236" s="67" t="e">
        <v>#N/A</v>
      </c>
      <c r="W236" s="67" t="e">
        <v>#N/A</v>
      </c>
      <c r="X236" s="67" t="e">
        <v>#N/A</v>
      </c>
      <c r="Y236" s="67" t="e">
        <v>#N/A</v>
      </c>
      <c r="Z236" s="45"/>
      <c r="AA236" s="65" t="s">
        <v>455</v>
      </c>
      <c r="AB236" s="43"/>
      <c r="AC236" s="1" t="e">
        <v>#REF!</v>
      </c>
      <c r="AD236" s="1" t="e">
        <v>#REF!</v>
      </c>
      <c r="AE236" s="1"/>
      <c r="AF236" t="e">
        <v>#N/A</v>
      </c>
    </row>
    <row r="237" spans="1:32" x14ac:dyDescent="0.25">
      <c r="A237" s="2">
        <v>504</v>
      </c>
      <c r="B237" s="13" t="s">
        <v>525</v>
      </c>
      <c r="C237" s="1" t="s">
        <v>457</v>
      </c>
      <c r="D237" s="1" t="s">
        <v>458</v>
      </c>
      <c r="E237" s="2">
        <v>504</v>
      </c>
      <c r="F237" t="s">
        <v>837</v>
      </c>
      <c r="G237" s="19" t="s">
        <v>822</v>
      </c>
      <c r="H237" s="2" t="s">
        <v>822</v>
      </c>
      <c r="I237" s="2">
        <v>504</v>
      </c>
      <c r="J237" s="7" t="s">
        <v>786</v>
      </c>
      <c r="K237" s="2" t="s">
        <v>839</v>
      </c>
      <c r="L237" s="2" t="s">
        <v>846</v>
      </c>
      <c r="M237" s="7" t="s">
        <v>786</v>
      </c>
      <c r="N237" s="67">
        <v>1</v>
      </c>
      <c r="O237" s="67">
        <v>1</v>
      </c>
      <c r="P237" s="67">
        <v>1</v>
      </c>
      <c r="Q237" s="67">
        <v>1</v>
      </c>
      <c r="R237" s="67">
        <v>1</v>
      </c>
      <c r="S237" s="67">
        <v>1</v>
      </c>
      <c r="T237" s="67">
        <v>1</v>
      </c>
      <c r="U237" s="67">
        <v>1</v>
      </c>
      <c r="V237" s="67">
        <v>1</v>
      </c>
      <c r="W237" s="67">
        <v>1</v>
      </c>
      <c r="X237" s="67" t="s">
        <v>847</v>
      </c>
      <c r="Y237" s="67" t="s">
        <v>847</v>
      </c>
      <c r="Z237" s="45"/>
      <c r="AA237" s="65" t="s">
        <v>457</v>
      </c>
      <c r="AB237" s="43"/>
      <c r="AC237" s="1" t="e">
        <v>#REF!</v>
      </c>
      <c r="AD237" s="1" t="e">
        <v>#REF!</v>
      </c>
      <c r="AE237" s="1"/>
      <c r="AF237" t="e">
        <v>#N/A</v>
      </c>
    </row>
    <row r="238" spans="1:32" x14ac:dyDescent="0.25">
      <c r="A238" s="2">
        <v>505</v>
      </c>
      <c r="B238" s="13" t="s">
        <v>525</v>
      </c>
      <c r="C238" s="1" t="s">
        <v>459</v>
      </c>
      <c r="D238" s="1" t="s">
        <v>460</v>
      </c>
      <c r="E238" s="2">
        <v>505</v>
      </c>
      <c r="F238" t="e">
        <v>#N/A</v>
      </c>
      <c r="G238" s="19" t="e">
        <v>#N/A</v>
      </c>
      <c r="H238" s="2" t="e">
        <v>#N/A</v>
      </c>
      <c r="I238" s="2">
        <v>505</v>
      </c>
      <c r="J238" s="7" t="s">
        <v>787</v>
      </c>
      <c r="K238" s="2" t="e">
        <v>#N/A</v>
      </c>
      <c r="L238" s="2" t="e">
        <v>#N/A</v>
      </c>
      <c r="M238" s="7" t="s">
        <v>787</v>
      </c>
      <c r="N238" s="67" t="e">
        <v>#N/A</v>
      </c>
      <c r="O238" s="67" t="e">
        <v>#N/A</v>
      </c>
      <c r="P238" s="67" t="e">
        <v>#N/A</v>
      </c>
      <c r="Q238" s="67" t="e">
        <v>#N/A</v>
      </c>
      <c r="R238" s="67" t="e">
        <v>#N/A</v>
      </c>
      <c r="S238" s="67" t="e">
        <v>#N/A</v>
      </c>
      <c r="T238" s="67" t="e">
        <v>#N/A</v>
      </c>
      <c r="U238" s="67" t="e">
        <v>#N/A</v>
      </c>
      <c r="V238" s="67" t="e">
        <v>#N/A</v>
      </c>
      <c r="W238" s="67" t="e">
        <v>#N/A</v>
      </c>
      <c r="X238" s="67" t="e">
        <v>#N/A</v>
      </c>
      <c r="Y238" s="67" t="e">
        <v>#N/A</v>
      </c>
      <c r="Z238" s="45"/>
      <c r="AA238" s="65" t="s">
        <v>459</v>
      </c>
      <c r="AB238" s="43"/>
      <c r="AC238" s="1" t="e">
        <v>#REF!</v>
      </c>
      <c r="AD238" s="1" t="e">
        <v>#REF!</v>
      </c>
      <c r="AE238" s="1"/>
      <c r="AF238" t="e">
        <v>#N/A</v>
      </c>
    </row>
    <row r="239" spans="1:32" x14ac:dyDescent="0.25">
      <c r="A239" s="2">
        <v>506</v>
      </c>
      <c r="B239" s="13" t="s">
        <v>525</v>
      </c>
      <c r="C239" s="1" t="s">
        <v>461</v>
      </c>
      <c r="D239" s="1" t="s">
        <v>462</v>
      </c>
      <c r="E239" s="2">
        <v>506</v>
      </c>
      <c r="F239" t="e">
        <v>#N/A</v>
      </c>
      <c r="G239" s="19" t="e">
        <v>#N/A</v>
      </c>
      <c r="H239" s="2" t="e">
        <v>#N/A</v>
      </c>
      <c r="I239" s="2">
        <v>506</v>
      </c>
      <c r="J239" s="7" t="s">
        <v>788</v>
      </c>
      <c r="K239" s="2" t="e">
        <v>#N/A</v>
      </c>
      <c r="L239" s="2" t="e">
        <v>#N/A</v>
      </c>
      <c r="M239" s="7" t="s">
        <v>788</v>
      </c>
      <c r="N239" s="67" t="e">
        <v>#N/A</v>
      </c>
      <c r="O239" s="67" t="e">
        <v>#N/A</v>
      </c>
      <c r="P239" s="67" t="e">
        <v>#N/A</v>
      </c>
      <c r="Q239" s="67" t="e">
        <v>#N/A</v>
      </c>
      <c r="R239" s="67" t="e">
        <v>#N/A</v>
      </c>
      <c r="S239" s="67" t="e">
        <v>#N/A</v>
      </c>
      <c r="T239" s="67" t="e">
        <v>#N/A</v>
      </c>
      <c r="U239" s="67" t="e">
        <v>#N/A</v>
      </c>
      <c r="V239" s="67" t="e">
        <v>#N/A</v>
      </c>
      <c r="W239" s="67" t="e">
        <v>#N/A</v>
      </c>
      <c r="X239" s="67" t="e">
        <v>#N/A</v>
      </c>
      <c r="Y239" s="67" t="e">
        <v>#N/A</v>
      </c>
      <c r="Z239" s="45"/>
      <c r="AA239" s="65" t="s">
        <v>461</v>
      </c>
      <c r="AB239" s="43"/>
      <c r="AC239" s="1" t="e">
        <v>#REF!</v>
      </c>
      <c r="AD239" s="1" t="e">
        <v>#REF!</v>
      </c>
      <c r="AE239" s="1"/>
      <c r="AF239" t="e">
        <v>#N/A</v>
      </c>
    </row>
    <row r="240" spans="1:32" x14ac:dyDescent="0.25">
      <c r="A240" s="2">
        <v>507</v>
      </c>
      <c r="B240" s="13" t="s">
        <v>525</v>
      </c>
      <c r="C240" s="1" t="s">
        <v>463</v>
      </c>
      <c r="D240" s="1" t="s">
        <v>464</v>
      </c>
      <c r="E240" s="2">
        <v>507</v>
      </c>
      <c r="F240" t="s">
        <v>837</v>
      </c>
      <c r="G240" s="19" t="s">
        <v>822</v>
      </c>
      <c r="H240" s="2" t="s">
        <v>822</v>
      </c>
      <c r="I240" s="2">
        <v>507</v>
      </c>
      <c r="J240" s="7" t="s">
        <v>789</v>
      </c>
      <c r="K240" s="2" t="s">
        <v>839</v>
      </c>
      <c r="L240" s="2" t="s">
        <v>846</v>
      </c>
      <c r="M240" s="7" t="s">
        <v>789</v>
      </c>
      <c r="N240" s="67">
        <v>1</v>
      </c>
      <c r="O240" s="67">
        <v>1</v>
      </c>
      <c r="P240" s="67">
        <v>1</v>
      </c>
      <c r="Q240" s="67">
        <v>1</v>
      </c>
      <c r="R240" s="67">
        <v>1</v>
      </c>
      <c r="S240" s="67">
        <v>1</v>
      </c>
      <c r="T240" s="67">
        <v>1</v>
      </c>
      <c r="U240" s="67">
        <v>1</v>
      </c>
      <c r="V240" s="67">
        <v>1</v>
      </c>
      <c r="W240" s="67">
        <v>1</v>
      </c>
      <c r="X240" s="67" t="s">
        <v>847</v>
      </c>
      <c r="Y240" s="67" t="s">
        <v>847</v>
      </c>
      <c r="Z240" s="45"/>
      <c r="AA240" s="65" t="s">
        <v>463</v>
      </c>
      <c r="AB240" s="43"/>
      <c r="AC240" s="1" t="e">
        <v>#REF!</v>
      </c>
      <c r="AD240" s="1" t="e">
        <v>#REF!</v>
      </c>
      <c r="AE240" s="1"/>
      <c r="AF240" t="e">
        <v>#N/A</v>
      </c>
    </row>
    <row r="241" spans="1:32" x14ac:dyDescent="0.25">
      <c r="A241" s="2">
        <v>508</v>
      </c>
      <c r="B241" s="13" t="s">
        <v>525</v>
      </c>
      <c r="C241" s="1" t="s">
        <v>465</v>
      </c>
      <c r="D241" s="1" t="s">
        <v>466</v>
      </c>
      <c r="E241" s="2">
        <v>508</v>
      </c>
      <c r="F241" t="s">
        <v>837</v>
      </c>
      <c r="G241" s="19" t="s">
        <v>822</v>
      </c>
      <c r="H241" s="2" t="s">
        <v>822</v>
      </c>
      <c r="I241" s="2">
        <v>508</v>
      </c>
      <c r="J241" s="7" t="s">
        <v>790</v>
      </c>
      <c r="K241" s="2" t="s">
        <v>839</v>
      </c>
      <c r="L241" s="2" t="s">
        <v>846</v>
      </c>
      <c r="M241" s="7" t="s">
        <v>790</v>
      </c>
      <c r="N241" s="67">
        <v>1</v>
      </c>
      <c r="O241" s="67">
        <v>1</v>
      </c>
      <c r="P241" s="67">
        <v>1</v>
      </c>
      <c r="Q241" s="67">
        <v>1</v>
      </c>
      <c r="R241" s="67">
        <v>1</v>
      </c>
      <c r="S241" s="67">
        <v>1</v>
      </c>
      <c r="T241" s="67">
        <v>1</v>
      </c>
      <c r="U241" s="67">
        <v>1</v>
      </c>
      <c r="V241" s="67">
        <v>1</v>
      </c>
      <c r="W241" s="67" t="s">
        <v>847</v>
      </c>
      <c r="X241" s="67" t="s">
        <v>847</v>
      </c>
      <c r="Y241" s="67" t="s">
        <v>847</v>
      </c>
      <c r="Z241" s="45"/>
      <c r="AA241" s="65" t="s">
        <v>465</v>
      </c>
      <c r="AB241" s="43"/>
      <c r="AC241" s="1" t="e">
        <v>#REF!</v>
      </c>
      <c r="AD241" s="1" t="e">
        <v>#REF!</v>
      </c>
      <c r="AE241" s="1"/>
      <c r="AF241" t="s">
        <v>560</v>
      </c>
    </row>
    <row r="242" spans="1:32" x14ac:dyDescent="0.25">
      <c r="A242" s="2">
        <v>509</v>
      </c>
      <c r="B242" s="13" t="s">
        <v>525</v>
      </c>
      <c r="C242" s="1" t="s">
        <v>467</v>
      </c>
      <c r="D242" s="1" t="s">
        <v>468</v>
      </c>
      <c r="E242" s="2">
        <v>509</v>
      </c>
      <c r="F242" t="s">
        <v>837</v>
      </c>
      <c r="G242" s="19" t="s">
        <v>822</v>
      </c>
      <c r="H242" s="2" t="s">
        <v>822</v>
      </c>
      <c r="I242" s="2">
        <v>509</v>
      </c>
      <c r="J242" s="7" t="s">
        <v>791</v>
      </c>
      <c r="K242" s="2" t="e">
        <v>#N/A</v>
      </c>
      <c r="L242" s="2" t="e">
        <v>#N/A</v>
      </c>
      <c r="M242" s="7" t="s">
        <v>791</v>
      </c>
      <c r="N242" s="67" t="e">
        <v>#N/A</v>
      </c>
      <c r="O242" s="67" t="e">
        <v>#N/A</v>
      </c>
      <c r="P242" s="67" t="e">
        <v>#N/A</v>
      </c>
      <c r="Q242" s="67" t="e">
        <v>#N/A</v>
      </c>
      <c r="R242" s="67" t="e">
        <v>#N/A</v>
      </c>
      <c r="S242" s="67" t="e">
        <v>#N/A</v>
      </c>
      <c r="T242" s="67" t="e">
        <v>#N/A</v>
      </c>
      <c r="U242" s="67" t="e">
        <v>#N/A</v>
      </c>
      <c r="V242" s="67" t="e">
        <v>#N/A</v>
      </c>
      <c r="W242" s="67" t="e">
        <v>#N/A</v>
      </c>
      <c r="X242" s="67" t="e">
        <v>#N/A</v>
      </c>
      <c r="Y242" s="67" t="e">
        <v>#N/A</v>
      </c>
      <c r="Z242" s="45"/>
      <c r="AA242" s="65" t="s">
        <v>467</v>
      </c>
      <c r="AB242" s="43"/>
      <c r="AC242" s="1" t="e">
        <v>#REF!</v>
      </c>
      <c r="AD242" s="1" t="e">
        <v>#REF!</v>
      </c>
      <c r="AE242" s="1"/>
      <c r="AF242" t="e">
        <v>#N/A</v>
      </c>
    </row>
    <row r="243" spans="1:32" x14ac:dyDescent="0.25">
      <c r="A243" s="2">
        <v>511</v>
      </c>
      <c r="B243" s="13" t="s">
        <v>525</v>
      </c>
      <c r="C243" s="1" t="s">
        <v>469</v>
      </c>
      <c r="D243" s="1" t="s">
        <v>470</v>
      </c>
      <c r="E243" s="2">
        <v>511</v>
      </c>
      <c r="F243" t="e">
        <v>#N/A</v>
      </c>
      <c r="G243" s="19" t="e">
        <v>#N/A</v>
      </c>
      <c r="H243" s="2" t="e">
        <v>#N/A</v>
      </c>
      <c r="I243" s="2">
        <v>511</v>
      </c>
      <c r="J243" s="7" t="s">
        <v>792</v>
      </c>
      <c r="K243" s="2" t="e">
        <v>#N/A</v>
      </c>
      <c r="L243" s="2" t="e">
        <v>#N/A</v>
      </c>
      <c r="M243" s="7" t="s">
        <v>792</v>
      </c>
      <c r="N243" s="67" t="e">
        <v>#N/A</v>
      </c>
      <c r="O243" s="67" t="e">
        <v>#N/A</v>
      </c>
      <c r="P243" s="67" t="e">
        <v>#N/A</v>
      </c>
      <c r="Q243" s="67" t="e">
        <v>#N/A</v>
      </c>
      <c r="R243" s="67" t="e">
        <v>#N/A</v>
      </c>
      <c r="S243" s="67" t="e">
        <v>#N/A</v>
      </c>
      <c r="T243" s="67" t="e">
        <v>#N/A</v>
      </c>
      <c r="U243" s="67" t="e">
        <v>#N/A</v>
      </c>
      <c r="V243" s="67" t="e">
        <v>#N/A</v>
      </c>
      <c r="W243" s="67" t="e">
        <v>#N/A</v>
      </c>
      <c r="X243" s="67" t="e">
        <v>#N/A</v>
      </c>
      <c r="Y243" s="67" t="e">
        <v>#N/A</v>
      </c>
      <c r="Z243" s="45"/>
      <c r="AA243" s="65" t="s">
        <v>469</v>
      </c>
      <c r="AB243" s="43"/>
      <c r="AC243" s="1" t="e">
        <v>#REF!</v>
      </c>
      <c r="AD243" s="1" t="e">
        <v>#REF!</v>
      </c>
      <c r="AE243" s="1"/>
      <c r="AF243" t="e">
        <v>#N/A</v>
      </c>
    </row>
    <row r="244" spans="1:32" x14ac:dyDescent="0.25">
      <c r="A244" s="2">
        <v>512</v>
      </c>
      <c r="B244" s="13" t="s">
        <v>525</v>
      </c>
      <c r="C244" s="1" t="s">
        <v>471</v>
      </c>
      <c r="D244" s="1" t="s">
        <v>472</v>
      </c>
      <c r="E244" s="2">
        <v>512</v>
      </c>
      <c r="F244" t="e">
        <v>#N/A</v>
      </c>
      <c r="G244" s="19" t="e">
        <v>#N/A</v>
      </c>
      <c r="H244" s="2" t="e">
        <v>#N/A</v>
      </c>
      <c r="I244" s="2">
        <v>512</v>
      </c>
      <c r="J244" s="7" t="s">
        <v>793</v>
      </c>
      <c r="K244" s="2" t="e">
        <v>#N/A</v>
      </c>
      <c r="L244" s="2" t="e">
        <v>#N/A</v>
      </c>
      <c r="M244" s="7" t="s">
        <v>793</v>
      </c>
      <c r="N244" s="67" t="e">
        <v>#N/A</v>
      </c>
      <c r="O244" s="67" t="e">
        <v>#N/A</v>
      </c>
      <c r="P244" s="67" t="e">
        <v>#N/A</v>
      </c>
      <c r="Q244" s="67" t="e">
        <v>#N/A</v>
      </c>
      <c r="R244" s="67" t="e">
        <v>#N/A</v>
      </c>
      <c r="S244" s="67" t="e">
        <v>#N/A</v>
      </c>
      <c r="T244" s="67" t="e">
        <v>#N/A</v>
      </c>
      <c r="U244" s="67" t="e">
        <v>#N/A</v>
      </c>
      <c r="V244" s="67" t="e">
        <v>#N/A</v>
      </c>
      <c r="W244" s="67" t="e">
        <v>#N/A</v>
      </c>
      <c r="X244" s="67" t="e">
        <v>#N/A</v>
      </c>
      <c r="Y244" s="67" t="e">
        <v>#N/A</v>
      </c>
      <c r="Z244" s="45"/>
      <c r="AA244" s="65" t="s">
        <v>471</v>
      </c>
      <c r="AB244" s="43"/>
      <c r="AC244" s="1" t="e">
        <v>#REF!</v>
      </c>
      <c r="AD244" s="1" t="e">
        <v>#REF!</v>
      </c>
      <c r="AE244" s="1"/>
      <c r="AF244" t="e">
        <v>#N/A</v>
      </c>
    </row>
    <row r="245" spans="1:32" x14ac:dyDescent="0.25">
      <c r="A245" s="2">
        <v>513</v>
      </c>
      <c r="B245" s="13" t="s">
        <v>525</v>
      </c>
      <c r="C245" s="1" t="s">
        <v>473</v>
      </c>
      <c r="D245" s="1" t="s">
        <v>474</v>
      </c>
      <c r="E245" s="2">
        <v>513</v>
      </c>
      <c r="F245" t="s">
        <v>837</v>
      </c>
      <c r="G245" s="19" t="s">
        <v>822</v>
      </c>
      <c r="H245" s="2" t="s">
        <v>822</v>
      </c>
      <c r="I245" s="2">
        <v>513</v>
      </c>
      <c r="J245" s="7" t="s">
        <v>794</v>
      </c>
      <c r="K245" s="2" t="e">
        <v>#N/A</v>
      </c>
      <c r="L245" s="2" t="e">
        <v>#N/A</v>
      </c>
      <c r="M245" s="7" t="s">
        <v>794</v>
      </c>
      <c r="N245" s="67" t="e">
        <v>#N/A</v>
      </c>
      <c r="O245" s="67" t="e">
        <v>#N/A</v>
      </c>
      <c r="P245" s="67" t="e">
        <v>#N/A</v>
      </c>
      <c r="Q245" s="67" t="e">
        <v>#N/A</v>
      </c>
      <c r="R245" s="67" t="e">
        <v>#N/A</v>
      </c>
      <c r="S245" s="67" t="e">
        <v>#N/A</v>
      </c>
      <c r="T245" s="67" t="e">
        <v>#N/A</v>
      </c>
      <c r="U245" s="67" t="e">
        <v>#N/A</v>
      </c>
      <c r="V245" s="67" t="e">
        <v>#N/A</v>
      </c>
      <c r="W245" s="67" t="e">
        <v>#N/A</v>
      </c>
      <c r="X245" s="67" t="e">
        <v>#N/A</v>
      </c>
      <c r="Y245" s="67" t="e">
        <v>#N/A</v>
      </c>
      <c r="Z245" s="45"/>
      <c r="AA245" s="65" t="s">
        <v>473</v>
      </c>
      <c r="AB245" s="43"/>
      <c r="AC245" s="1" t="e">
        <v>#REF!</v>
      </c>
      <c r="AD245" s="1" t="e">
        <v>#REF!</v>
      </c>
      <c r="AE245" s="1"/>
      <c r="AF245" t="e">
        <v>#N/A</v>
      </c>
    </row>
    <row r="246" spans="1:32" x14ac:dyDescent="0.25">
      <c r="A246" s="2">
        <v>514</v>
      </c>
      <c r="B246" s="13" t="s">
        <v>525</v>
      </c>
      <c r="C246" s="1" t="s">
        <v>475</v>
      </c>
      <c r="D246" s="1" t="s">
        <v>476</v>
      </c>
      <c r="E246" s="2">
        <v>514</v>
      </c>
      <c r="F246" t="e">
        <v>#N/A</v>
      </c>
      <c r="G246" s="19" t="e">
        <v>#N/A</v>
      </c>
      <c r="H246" s="2" t="e">
        <v>#N/A</v>
      </c>
      <c r="I246" s="2">
        <v>514</v>
      </c>
      <c r="J246" s="7" t="s">
        <v>795</v>
      </c>
      <c r="K246" s="2" t="e">
        <v>#N/A</v>
      </c>
      <c r="L246" s="2" t="e">
        <v>#N/A</v>
      </c>
      <c r="M246" s="7" t="s">
        <v>795</v>
      </c>
      <c r="N246" s="67" t="e">
        <v>#N/A</v>
      </c>
      <c r="O246" s="67" t="e">
        <v>#N/A</v>
      </c>
      <c r="P246" s="67" t="e">
        <v>#N/A</v>
      </c>
      <c r="Q246" s="67" t="e">
        <v>#N/A</v>
      </c>
      <c r="R246" s="67" t="e">
        <v>#N/A</v>
      </c>
      <c r="S246" s="67" t="e">
        <v>#N/A</v>
      </c>
      <c r="T246" s="67" t="e">
        <v>#N/A</v>
      </c>
      <c r="U246" s="67" t="e">
        <v>#N/A</v>
      </c>
      <c r="V246" s="67" t="e">
        <v>#N/A</v>
      </c>
      <c r="W246" s="67" t="e">
        <v>#N/A</v>
      </c>
      <c r="X246" s="67" t="e">
        <v>#N/A</v>
      </c>
      <c r="Y246" s="67" t="e">
        <v>#N/A</v>
      </c>
      <c r="Z246" s="45"/>
      <c r="AA246" s="65" t="s">
        <v>475</v>
      </c>
      <c r="AB246" s="43"/>
      <c r="AC246" s="1" t="e">
        <v>#REF!</v>
      </c>
      <c r="AD246" s="1" t="e">
        <v>#REF!</v>
      </c>
      <c r="AE246" s="1"/>
      <c r="AF246" t="e">
        <v>#N/A</v>
      </c>
    </row>
    <row r="247" spans="1:32" x14ac:dyDescent="0.25">
      <c r="A247" s="2">
        <v>515</v>
      </c>
      <c r="B247" s="13" t="s">
        <v>525</v>
      </c>
      <c r="C247" s="1" t="s">
        <v>477</v>
      </c>
      <c r="D247" s="1" t="s">
        <v>478</v>
      </c>
      <c r="E247" s="2">
        <v>515</v>
      </c>
      <c r="F247" t="e">
        <v>#N/A</v>
      </c>
      <c r="G247" s="19" t="e">
        <v>#N/A</v>
      </c>
      <c r="H247" s="2" t="e">
        <v>#N/A</v>
      </c>
      <c r="I247" s="2">
        <v>515</v>
      </c>
      <c r="J247" s="7" t="s">
        <v>796</v>
      </c>
      <c r="K247" s="2" t="e">
        <v>#N/A</v>
      </c>
      <c r="L247" s="2" t="e">
        <v>#N/A</v>
      </c>
      <c r="M247" s="7" t="s">
        <v>796</v>
      </c>
      <c r="N247" s="67" t="e">
        <v>#N/A</v>
      </c>
      <c r="O247" s="67" t="e">
        <v>#N/A</v>
      </c>
      <c r="P247" s="67" t="e">
        <v>#N/A</v>
      </c>
      <c r="Q247" s="67" t="e">
        <v>#N/A</v>
      </c>
      <c r="R247" s="67" t="e">
        <v>#N/A</v>
      </c>
      <c r="S247" s="67" t="e">
        <v>#N/A</v>
      </c>
      <c r="T247" s="67" t="e">
        <v>#N/A</v>
      </c>
      <c r="U247" s="67" t="e">
        <v>#N/A</v>
      </c>
      <c r="V247" s="67" t="e">
        <v>#N/A</v>
      </c>
      <c r="W247" s="67" t="e">
        <v>#N/A</v>
      </c>
      <c r="X247" s="67" t="e">
        <v>#N/A</v>
      </c>
      <c r="Y247" s="67" t="e">
        <v>#N/A</v>
      </c>
      <c r="Z247" s="45"/>
      <c r="AA247" s="65" t="s">
        <v>477</v>
      </c>
      <c r="AB247" s="43"/>
      <c r="AC247" s="1" t="e">
        <v>#REF!</v>
      </c>
      <c r="AD247" s="1" t="e">
        <v>#REF!</v>
      </c>
      <c r="AE247" s="1"/>
      <c r="AF247" t="e">
        <v>#N/A</v>
      </c>
    </row>
    <row r="248" spans="1:32" x14ac:dyDescent="0.25">
      <c r="A248" s="2">
        <v>517</v>
      </c>
      <c r="B248" s="13" t="s">
        <v>525</v>
      </c>
      <c r="C248" s="1" t="s">
        <v>479</v>
      </c>
      <c r="D248" s="1" t="s">
        <v>480</v>
      </c>
      <c r="E248" s="2">
        <v>517</v>
      </c>
      <c r="F248" t="s">
        <v>837</v>
      </c>
      <c r="G248" s="19" t="s">
        <v>822</v>
      </c>
      <c r="H248" s="2" t="s">
        <v>822</v>
      </c>
      <c r="I248" s="2">
        <v>517</v>
      </c>
      <c r="J248" s="7" t="s">
        <v>797</v>
      </c>
      <c r="K248" s="2">
        <v>0</v>
      </c>
      <c r="L248" s="2" t="s">
        <v>846</v>
      </c>
      <c r="M248" s="7" t="s">
        <v>797</v>
      </c>
      <c r="N248" s="67">
        <v>1</v>
      </c>
      <c r="O248" s="67">
        <v>1</v>
      </c>
      <c r="P248" s="67">
        <v>1</v>
      </c>
      <c r="Q248" s="67">
        <v>1</v>
      </c>
      <c r="R248" s="67">
        <v>1</v>
      </c>
      <c r="S248" s="67">
        <v>1</v>
      </c>
      <c r="T248" s="67">
        <v>1</v>
      </c>
      <c r="U248" s="67">
        <v>1</v>
      </c>
      <c r="V248" s="67">
        <v>1</v>
      </c>
      <c r="W248" s="67">
        <v>1</v>
      </c>
      <c r="X248" s="67" t="s">
        <v>847</v>
      </c>
      <c r="Y248" s="67" t="s">
        <v>847</v>
      </c>
      <c r="Z248" s="45"/>
      <c r="AA248" s="65" t="s">
        <v>479</v>
      </c>
      <c r="AB248" s="43"/>
      <c r="AC248" s="1" t="e">
        <v>#REF!</v>
      </c>
      <c r="AD248" s="1" t="e">
        <v>#REF!</v>
      </c>
      <c r="AE248" s="1"/>
      <c r="AF248" t="s">
        <v>560</v>
      </c>
    </row>
    <row r="249" spans="1:32" x14ac:dyDescent="0.25">
      <c r="A249" s="2">
        <v>521</v>
      </c>
      <c r="B249" s="13" t="s">
        <v>525</v>
      </c>
      <c r="C249" s="1" t="s">
        <v>481</v>
      </c>
      <c r="D249" s="1" t="s">
        <v>482</v>
      </c>
      <c r="E249" s="2">
        <v>521</v>
      </c>
      <c r="F249" t="e">
        <v>#N/A</v>
      </c>
      <c r="G249" s="19" t="e">
        <v>#N/A</v>
      </c>
      <c r="H249" s="2" t="e">
        <v>#N/A</v>
      </c>
      <c r="I249" s="2">
        <v>521</v>
      </c>
      <c r="J249" s="7" t="s">
        <v>798</v>
      </c>
      <c r="K249" s="2" t="e">
        <v>#N/A</v>
      </c>
      <c r="L249" s="2" t="e">
        <v>#N/A</v>
      </c>
      <c r="M249" s="7" t="s">
        <v>798</v>
      </c>
      <c r="N249" s="67" t="e">
        <v>#N/A</v>
      </c>
      <c r="O249" s="67" t="e">
        <v>#N/A</v>
      </c>
      <c r="P249" s="67" t="e">
        <v>#N/A</v>
      </c>
      <c r="Q249" s="67" t="e">
        <v>#N/A</v>
      </c>
      <c r="R249" s="67" t="e">
        <v>#N/A</v>
      </c>
      <c r="S249" s="67" t="e">
        <v>#N/A</v>
      </c>
      <c r="T249" s="67" t="e">
        <v>#N/A</v>
      </c>
      <c r="U249" s="67" t="e">
        <v>#N/A</v>
      </c>
      <c r="V249" s="67" t="e">
        <v>#N/A</v>
      </c>
      <c r="W249" s="67" t="e">
        <v>#N/A</v>
      </c>
      <c r="X249" s="67" t="e">
        <v>#N/A</v>
      </c>
      <c r="Y249" s="67" t="e">
        <v>#N/A</v>
      </c>
      <c r="Z249" s="45"/>
      <c r="AA249" s="65" t="s">
        <v>481</v>
      </c>
      <c r="AB249" s="43"/>
      <c r="AC249" s="1" t="e">
        <v>#REF!</v>
      </c>
      <c r="AD249" s="1" t="e">
        <v>#REF!</v>
      </c>
      <c r="AE249" s="1"/>
      <c r="AF249" t="e">
        <v>#N/A</v>
      </c>
    </row>
    <row r="250" spans="1:32" x14ac:dyDescent="0.25">
      <c r="A250" s="2">
        <v>522</v>
      </c>
      <c r="B250" s="13" t="s">
        <v>525</v>
      </c>
      <c r="C250" s="1" t="s">
        <v>483</v>
      </c>
      <c r="D250" s="1" t="s">
        <v>484</v>
      </c>
      <c r="E250" s="2">
        <v>522</v>
      </c>
      <c r="F250" t="e">
        <v>#N/A</v>
      </c>
      <c r="G250" s="19" t="e">
        <v>#N/A</v>
      </c>
      <c r="H250" s="2" t="e">
        <v>#N/A</v>
      </c>
      <c r="I250" s="2">
        <v>522</v>
      </c>
      <c r="J250" s="7" t="s">
        <v>799</v>
      </c>
      <c r="K250" s="2" t="e">
        <v>#N/A</v>
      </c>
      <c r="L250" s="2" t="e">
        <v>#N/A</v>
      </c>
      <c r="M250" s="7" t="s">
        <v>799</v>
      </c>
      <c r="N250" s="67" t="e">
        <v>#N/A</v>
      </c>
      <c r="O250" s="67" t="e">
        <v>#N/A</v>
      </c>
      <c r="P250" s="67" t="e">
        <v>#N/A</v>
      </c>
      <c r="Q250" s="67" t="e">
        <v>#N/A</v>
      </c>
      <c r="R250" s="67" t="e">
        <v>#N/A</v>
      </c>
      <c r="S250" s="67" t="e">
        <v>#N/A</v>
      </c>
      <c r="T250" s="67" t="e">
        <v>#N/A</v>
      </c>
      <c r="U250" s="67" t="e">
        <v>#N/A</v>
      </c>
      <c r="V250" s="67" t="e">
        <v>#N/A</v>
      </c>
      <c r="W250" s="67" t="e">
        <v>#N/A</v>
      </c>
      <c r="X250" s="67" t="e">
        <v>#N/A</v>
      </c>
      <c r="Y250" s="67" t="e">
        <v>#N/A</v>
      </c>
      <c r="Z250" s="45"/>
      <c r="AA250" s="65" t="s">
        <v>483</v>
      </c>
      <c r="AB250" s="43"/>
      <c r="AC250" s="1" t="e">
        <v>#REF!</v>
      </c>
      <c r="AD250" s="1" t="e">
        <v>#REF!</v>
      </c>
      <c r="AE250" s="1"/>
      <c r="AF250" t="e">
        <v>#N/A</v>
      </c>
    </row>
    <row r="251" spans="1:32" x14ac:dyDescent="0.25">
      <c r="A251" s="2">
        <v>528</v>
      </c>
      <c r="B251" s="13" t="s">
        <v>526</v>
      </c>
      <c r="C251" s="1" t="s">
        <v>485</v>
      </c>
      <c r="D251" s="1" t="s">
        <v>486</v>
      </c>
      <c r="E251" s="2">
        <v>528</v>
      </c>
      <c r="F251" t="e">
        <v>#N/A</v>
      </c>
      <c r="G251" s="19" t="e">
        <v>#N/A</v>
      </c>
      <c r="H251" s="2" t="e">
        <v>#N/A</v>
      </c>
      <c r="I251" s="2">
        <v>528</v>
      </c>
      <c r="J251" s="7" t="s">
        <v>800</v>
      </c>
      <c r="K251" s="2" t="e">
        <v>#N/A</v>
      </c>
      <c r="L251" s="2" t="e">
        <v>#N/A</v>
      </c>
      <c r="M251" s="7" t="s">
        <v>800</v>
      </c>
      <c r="N251" s="67" t="e">
        <v>#N/A</v>
      </c>
      <c r="O251" s="67" t="e">
        <v>#N/A</v>
      </c>
      <c r="P251" s="67" t="e">
        <v>#N/A</v>
      </c>
      <c r="Q251" s="67" t="e">
        <v>#N/A</v>
      </c>
      <c r="R251" s="67" t="e">
        <v>#N/A</v>
      </c>
      <c r="S251" s="67" t="e">
        <v>#N/A</v>
      </c>
      <c r="T251" s="67" t="e">
        <v>#N/A</v>
      </c>
      <c r="U251" s="67" t="e">
        <v>#N/A</v>
      </c>
      <c r="V251" s="67" t="e">
        <v>#N/A</v>
      </c>
      <c r="W251" s="67" t="e">
        <v>#N/A</v>
      </c>
      <c r="X251" s="67" t="e">
        <v>#N/A</v>
      </c>
      <c r="Y251" s="67" t="e">
        <v>#N/A</v>
      </c>
      <c r="Z251" s="45"/>
      <c r="AA251" s="65" t="s">
        <v>485</v>
      </c>
      <c r="AB251" s="43"/>
      <c r="AC251" s="1" t="e">
        <v>#REF!</v>
      </c>
      <c r="AD251" s="1" t="e">
        <v>#REF!</v>
      </c>
      <c r="AE251" s="1"/>
      <c r="AF251" t="e">
        <v>#N/A</v>
      </c>
    </row>
    <row r="252" spans="1:32" x14ac:dyDescent="0.25">
      <c r="A252" s="2">
        <v>529</v>
      </c>
      <c r="B252" s="13" t="s">
        <v>526</v>
      </c>
      <c r="C252" s="1" t="s">
        <v>487</v>
      </c>
      <c r="D252" s="1" t="s">
        <v>488</v>
      </c>
      <c r="E252" s="2">
        <v>529</v>
      </c>
      <c r="F252" t="e">
        <v>#N/A</v>
      </c>
      <c r="G252" s="19" t="e">
        <v>#N/A</v>
      </c>
      <c r="H252" s="2" t="e">
        <v>#N/A</v>
      </c>
      <c r="I252" s="2">
        <v>529</v>
      </c>
      <c r="J252" s="7" t="s">
        <v>801</v>
      </c>
      <c r="K252" s="2" t="e">
        <v>#N/A</v>
      </c>
      <c r="L252" s="2" t="e">
        <v>#N/A</v>
      </c>
      <c r="M252" s="7" t="s">
        <v>801</v>
      </c>
      <c r="N252" s="67" t="e">
        <v>#N/A</v>
      </c>
      <c r="O252" s="67" t="e">
        <v>#N/A</v>
      </c>
      <c r="P252" s="67" t="e">
        <v>#N/A</v>
      </c>
      <c r="Q252" s="67" t="e">
        <v>#N/A</v>
      </c>
      <c r="R252" s="67" t="e">
        <v>#N/A</v>
      </c>
      <c r="S252" s="67" t="e">
        <v>#N/A</v>
      </c>
      <c r="T252" s="67" t="e">
        <v>#N/A</v>
      </c>
      <c r="U252" s="67" t="e">
        <v>#N/A</v>
      </c>
      <c r="V252" s="67" t="e">
        <v>#N/A</v>
      </c>
      <c r="W252" s="67" t="e">
        <v>#N/A</v>
      </c>
      <c r="X252" s="67" t="e">
        <v>#N/A</v>
      </c>
      <c r="Y252" s="67" t="e">
        <v>#N/A</v>
      </c>
      <c r="Z252" s="45"/>
      <c r="AA252" s="65" t="s">
        <v>487</v>
      </c>
      <c r="AB252" s="43"/>
      <c r="AC252" s="1" t="e">
        <v>#REF!</v>
      </c>
      <c r="AD252" s="1" t="e">
        <v>#REF!</v>
      </c>
      <c r="AE252" s="1"/>
      <c r="AF252" t="e">
        <v>#N/A</v>
      </c>
    </row>
    <row r="253" spans="1:32" x14ac:dyDescent="0.25">
      <c r="A253" s="2">
        <v>530</v>
      </c>
      <c r="B253" s="13" t="s">
        <v>526</v>
      </c>
      <c r="C253" s="1" t="s">
        <v>489</v>
      </c>
      <c r="D253" s="1" t="s">
        <v>490</v>
      </c>
      <c r="E253" s="2">
        <v>530</v>
      </c>
      <c r="F253" t="e">
        <v>#N/A</v>
      </c>
      <c r="G253" s="19" t="e">
        <v>#N/A</v>
      </c>
      <c r="H253" s="2" t="e">
        <v>#N/A</v>
      </c>
      <c r="I253" s="2">
        <v>530</v>
      </c>
      <c r="J253" s="7" t="s">
        <v>802</v>
      </c>
      <c r="K253" s="2" t="e">
        <v>#N/A</v>
      </c>
      <c r="L253" s="2" t="e">
        <v>#N/A</v>
      </c>
      <c r="M253" s="7" t="s">
        <v>802</v>
      </c>
      <c r="N253" s="67" t="e">
        <v>#N/A</v>
      </c>
      <c r="O253" s="67" t="e">
        <v>#N/A</v>
      </c>
      <c r="P253" s="67" t="e">
        <v>#N/A</v>
      </c>
      <c r="Q253" s="67" t="e">
        <v>#N/A</v>
      </c>
      <c r="R253" s="67" t="e">
        <v>#N/A</v>
      </c>
      <c r="S253" s="67" t="e">
        <v>#N/A</v>
      </c>
      <c r="T253" s="67" t="e">
        <v>#N/A</v>
      </c>
      <c r="U253" s="67" t="e">
        <v>#N/A</v>
      </c>
      <c r="V253" s="67" t="e">
        <v>#N/A</v>
      </c>
      <c r="W253" s="67" t="e">
        <v>#N/A</v>
      </c>
      <c r="X253" s="67" t="e">
        <v>#N/A</v>
      </c>
      <c r="Y253" s="67" t="e">
        <v>#N/A</v>
      </c>
      <c r="Z253" s="45"/>
      <c r="AA253" s="65" t="s">
        <v>489</v>
      </c>
      <c r="AB253" s="43"/>
      <c r="AC253" s="1" t="e">
        <v>#REF!</v>
      </c>
      <c r="AD253" s="1" t="e">
        <v>#REF!</v>
      </c>
      <c r="AE253" s="1"/>
      <c r="AF253" t="e">
        <v>#N/A</v>
      </c>
    </row>
    <row r="254" spans="1:32" x14ac:dyDescent="0.25">
      <c r="A254" s="2">
        <v>532</v>
      </c>
      <c r="B254" s="13" t="s">
        <v>526</v>
      </c>
      <c r="C254" s="1" t="s">
        <v>491</v>
      </c>
      <c r="D254" s="1" t="s">
        <v>492</v>
      </c>
      <c r="E254" s="2">
        <v>532</v>
      </c>
      <c r="F254" t="e">
        <v>#N/A</v>
      </c>
      <c r="G254" s="19" t="e">
        <v>#N/A</v>
      </c>
      <c r="H254" s="2" t="e">
        <v>#N/A</v>
      </c>
      <c r="I254" s="2">
        <v>532</v>
      </c>
      <c r="J254" s="7" t="s">
        <v>803</v>
      </c>
      <c r="K254" s="2" t="e">
        <v>#N/A</v>
      </c>
      <c r="L254" s="2" t="e">
        <v>#N/A</v>
      </c>
      <c r="M254" s="7" t="s">
        <v>803</v>
      </c>
      <c r="N254" s="67" t="e">
        <v>#N/A</v>
      </c>
      <c r="O254" s="67" t="e">
        <v>#N/A</v>
      </c>
      <c r="P254" s="67" t="e">
        <v>#N/A</v>
      </c>
      <c r="Q254" s="67" t="e">
        <v>#N/A</v>
      </c>
      <c r="R254" s="67" t="e">
        <v>#N/A</v>
      </c>
      <c r="S254" s="67" t="e">
        <v>#N/A</v>
      </c>
      <c r="T254" s="67" t="e">
        <v>#N/A</v>
      </c>
      <c r="U254" s="67" t="e">
        <v>#N/A</v>
      </c>
      <c r="V254" s="67" t="e">
        <v>#N/A</v>
      </c>
      <c r="W254" s="67" t="e">
        <v>#N/A</v>
      </c>
      <c r="X254" s="67" t="e">
        <v>#N/A</v>
      </c>
      <c r="Y254" s="67" t="e">
        <v>#N/A</v>
      </c>
      <c r="Z254" s="45"/>
      <c r="AA254" s="65" t="s">
        <v>491</v>
      </c>
      <c r="AB254" s="43"/>
      <c r="AC254" s="1" t="e">
        <v>#REF!</v>
      </c>
      <c r="AD254" s="1" t="e">
        <v>#REF!</v>
      </c>
      <c r="AE254" s="1"/>
      <c r="AF254" t="e">
        <v>#N/A</v>
      </c>
    </row>
    <row r="255" spans="1:32" x14ac:dyDescent="0.25">
      <c r="A255" s="2">
        <v>534</v>
      </c>
      <c r="B255" s="13" t="s">
        <v>526</v>
      </c>
      <c r="C255" s="1" t="s">
        <v>493</v>
      </c>
      <c r="D255" s="1" t="s">
        <v>494</v>
      </c>
      <c r="E255" s="2">
        <v>534</v>
      </c>
      <c r="F255" t="e">
        <v>#N/A</v>
      </c>
      <c r="G255" s="19" t="e">
        <v>#N/A</v>
      </c>
      <c r="H255" s="2" t="e">
        <v>#N/A</v>
      </c>
      <c r="I255" s="2">
        <v>534</v>
      </c>
      <c r="J255" s="7" t="s">
        <v>804</v>
      </c>
      <c r="K255" s="2" t="e">
        <v>#N/A</v>
      </c>
      <c r="L255" s="2" t="e">
        <v>#N/A</v>
      </c>
      <c r="M255" s="7" t="s">
        <v>804</v>
      </c>
      <c r="N255" s="67" t="e">
        <v>#N/A</v>
      </c>
      <c r="O255" s="67" t="e">
        <v>#N/A</v>
      </c>
      <c r="P255" s="67" t="e">
        <v>#N/A</v>
      </c>
      <c r="Q255" s="67" t="e">
        <v>#N/A</v>
      </c>
      <c r="R255" s="67" t="e">
        <v>#N/A</v>
      </c>
      <c r="S255" s="67" t="e">
        <v>#N/A</v>
      </c>
      <c r="T255" s="67" t="e">
        <v>#N/A</v>
      </c>
      <c r="U255" s="67" t="e">
        <v>#N/A</v>
      </c>
      <c r="V255" s="67" t="e">
        <v>#N/A</v>
      </c>
      <c r="W255" s="67" t="e">
        <v>#N/A</v>
      </c>
      <c r="X255" s="67" t="e">
        <v>#N/A</v>
      </c>
      <c r="Y255" s="67" t="e">
        <v>#N/A</v>
      </c>
      <c r="Z255" s="45"/>
      <c r="AA255" s="65" t="s">
        <v>493</v>
      </c>
      <c r="AB255" s="43"/>
      <c r="AC255" s="1" t="e">
        <v>#REF!</v>
      </c>
      <c r="AD255" s="1" t="e">
        <v>#REF!</v>
      </c>
      <c r="AE255" s="1"/>
      <c r="AF255" t="e">
        <v>#N/A</v>
      </c>
    </row>
    <row r="256" spans="1:32" x14ac:dyDescent="0.25">
      <c r="A256" s="2">
        <v>542</v>
      </c>
      <c r="B256" s="13" t="s">
        <v>526</v>
      </c>
      <c r="C256" s="1" t="s">
        <v>495</v>
      </c>
      <c r="D256" s="1" t="s">
        <v>496</v>
      </c>
      <c r="E256" s="2">
        <v>542</v>
      </c>
      <c r="F256" t="e">
        <v>#N/A</v>
      </c>
      <c r="G256" s="19" t="e">
        <v>#N/A</v>
      </c>
      <c r="H256" s="2" t="e">
        <v>#N/A</v>
      </c>
      <c r="I256" s="2">
        <v>542</v>
      </c>
      <c r="J256" s="7" t="s">
        <v>805</v>
      </c>
      <c r="K256" s="2" t="e">
        <v>#N/A</v>
      </c>
      <c r="L256" s="2" t="e">
        <v>#N/A</v>
      </c>
      <c r="M256" s="7" t="s">
        <v>805</v>
      </c>
      <c r="N256" s="67" t="e">
        <v>#N/A</v>
      </c>
      <c r="O256" s="67" t="e">
        <v>#N/A</v>
      </c>
      <c r="P256" s="67" t="e">
        <v>#N/A</v>
      </c>
      <c r="Q256" s="67" t="e">
        <v>#N/A</v>
      </c>
      <c r="R256" s="67" t="e">
        <v>#N/A</v>
      </c>
      <c r="S256" s="67" t="e">
        <v>#N/A</v>
      </c>
      <c r="T256" s="67" t="e">
        <v>#N/A</v>
      </c>
      <c r="U256" s="67" t="e">
        <v>#N/A</v>
      </c>
      <c r="V256" s="67" t="e">
        <v>#N/A</v>
      </c>
      <c r="W256" s="67" t="e">
        <v>#N/A</v>
      </c>
      <c r="X256" s="67" t="e">
        <v>#N/A</v>
      </c>
      <c r="Y256" s="67" t="e">
        <v>#N/A</v>
      </c>
      <c r="Z256" s="45"/>
      <c r="AA256" s="65" t="s">
        <v>495</v>
      </c>
      <c r="AB256" s="43"/>
      <c r="AC256" s="1" t="e">
        <v>#REF!</v>
      </c>
      <c r="AD256" s="1" t="e">
        <v>#REF!</v>
      </c>
      <c r="AE256" s="1"/>
      <c r="AF256" t="e">
        <v>#N/A</v>
      </c>
    </row>
    <row r="257" spans="1:32" x14ac:dyDescent="0.25">
      <c r="A257" s="2">
        <v>546</v>
      </c>
      <c r="B257" s="13" t="s">
        <v>526</v>
      </c>
      <c r="C257" s="1" t="s">
        <v>497</v>
      </c>
      <c r="D257" s="1" t="s">
        <v>498</v>
      </c>
      <c r="E257" s="2">
        <v>546</v>
      </c>
      <c r="F257" t="e">
        <v>#N/A</v>
      </c>
      <c r="G257" s="19" t="e">
        <v>#N/A</v>
      </c>
      <c r="H257" s="2" t="e">
        <v>#N/A</v>
      </c>
      <c r="I257" s="2">
        <v>546</v>
      </c>
      <c r="J257" s="7" t="s">
        <v>806</v>
      </c>
      <c r="K257" s="2" t="e">
        <v>#N/A</v>
      </c>
      <c r="L257" s="2" t="e">
        <v>#N/A</v>
      </c>
      <c r="M257" s="7" t="s">
        <v>806</v>
      </c>
      <c r="N257" s="67" t="e">
        <v>#N/A</v>
      </c>
      <c r="O257" s="67" t="e">
        <v>#N/A</v>
      </c>
      <c r="P257" s="67" t="e">
        <v>#N/A</v>
      </c>
      <c r="Q257" s="67" t="e">
        <v>#N/A</v>
      </c>
      <c r="R257" s="67" t="e">
        <v>#N/A</v>
      </c>
      <c r="S257" s="67" t="e">
        <v>#N/A</v>
      </c>
      <c r="T257" s="67" t="e">
        <v>#N/A</v>
      </c>
      <c r="U257" s="67" t="e">
        <v>#N/A</v>
      </c>
      <c r="V257" s="67" t="e">
        <v>#N/A</v>
      </c>
      <c r="W257" s="67" t="e">
        <v>#N/A</v>
      </c>
      <c r="X257" s="67" t="e">
        <v>#N/A</v>
      </c>
      <c r="Y257" s="67" t="e">
        <v>#N/A</v>
      </c>
      <c r="Z257" s="45"/>
      <c r="AA257" s="65" t="s">
        <v>497</v>
      </c>
      <c r="AB257" s="43"/>
      <c r="AC257" s="1" t="e">
        <v>#REF!</v>
      </c>
      <c r="AD257" s="1" t="e">
        <v>#REF!</v>
      </c>
      <c r="AE257" s="1"/>
      <c r="AF257" t="e">
        <v>#N/A</v>
      </c>
    </row>
    <row r="258" spans="1:32" x14ac:dyDescent="0.25">
      <c r="A258" s="2">
        <v>550</v>
      </c>
      <c r="B258" s="13" t="s">
        <v>526</v>
      </c>
      <c r="C258" s="1" t="s">
        <v>499</v>
      </c>
      <c r="D258" s="1" t="s">
        <v>500</v>
      </c>
      <c r="E258" s="2">
        <v>550</v>
      </c>
      <c r="F258" t="e">
        <v>#N/A</v>
      </c>
      <c r="G258" s="19" t="e">
        <v>#N/A</v>
      </c>
      <c r="H258" s="2" t="e">
        <v>#N/A</v>
      </c>
      <c r="I258" s="2">
        <v>550</v>
      </c>
      <c r="J258" s="7" t="s">
        <v>807</v>
      </c>
      <c r="K258" s="2" t="e">
        <v>#N/A</v>
      </c>
      <c r="L258" s="2" t="e">
        <v>#N/A</v>
      </c>
      <c r="M258" s="7" t="s">
        <v>807</v>
      </c>
      <c r="N258" s="67" t="e">
        <v>#N/A</v>
      </c>
      <c r="O258" s="67" t="e">
        <v>#N/A</v>
      </c>
      <c r="P258" s="67" t="e">
        <v>#N/A</v>
      </c>
      <c r="Q258" s="67" t="e">
        <v>#N/A</v>
      </c>
      <c r="R258" s="67" t="e">
        <v>#N/A</v>
      </c>
      <c r="S258" s="67" t="e">
        <v>#N/A</v>
      </c>
      <c r="T258" s="67" t="e">
        <v>#N/A</v>
      </c>
      <c r="U258" s="67" t="e">
        <v>#N/A</v>
      </c>
      <c r="V258" s="67" t="e">
        <v>#N/A</v>
      </c>
      <c r="W258" s="67" t="e">
        <v>#N/A</v>
      </c>
      <c r="X258" s="67" t="e">
        <v>#N/A</v>
      </c>
      <c r="Y258" s="67" t="e">
        <v>#N/A</v>
      </c>
      <c r="Z258" s="45"/>
      <c r="AA258" s="65" t="s">
        <v>499</v>
      </c>
      <c r="AB258" s="43"/>
      <c r="AC258" s="1" t="e">
        <v>#REF!</v>
      </c>
      <c r="AD258" s="1" t="e">
        <v>#REF!</v>
      </c>
      <c r="AE258" s="1"/>
      <c r="AF258" t="e">
        <v>#N/A</v>
      </c>
    </row>
    <row r="259" spans="1:32" x14ac:dyDescent="0.25">
      <c r="A259" s="2">
        <v>552</v>
      </c>
      <c r="B259" s="13" t="s">
        <v>526</v>
      </c>
      <c r="C259" s="1" t="s">
        <v>501</v>
      </c>
      <c r="D259" s="1" t="s">
        <v>502</v>
      </c>
      <c r="E259" s="2">
        <v>552</v>
      </c>
      <c r="F259" t="s">
        <v>837</v>
      </c>
      <c r="G259" s="19">
        <v>0</v>
      </c>
      <c r="H259" s="2" t="s">
        <v>822</v>
      </c>
      <c r="I259" s="2">
        <v>552</v>
      </c>
      <c r="J259" s="7" t="s">
        <v>808</v>
      </c>
      <c r="K259" s="2" t="s">
        <v>839</v>
      </c>
      <c r="L259" s="2" t="s">
        <v>846</v>
      </c>
      <c r="M259" s="7" t="s">
        <v>808</v>
      </c>
      <c r="N259" s="67">
        <v>1</v>
      </c>
      <c r="O259" s="67">
        <v>1</v>
      </c>
      <c r="P259" s="67">
        <v>1</v>
      </c>
      <c r="Q259" s="67">
        <v>1</v>
      </c>
      <c r="R259" s="67">
        <v>1</v>
      </c>
      <c r="S259" s="67">
        <v>1</v>
      </c>
      <c r="T259" s="67">
        <v>1</v>
      </c>
      <c r="U259" s="67">
        <v>1</v>
      </c>
      <c r="V259" s="67">
        <v>1</v>
      </c>
      <c r="W259" s="67">
        <v>1</v>
      </c>
      <c r="X259" s="67" t="s">
        <v>847</v>
      </c>
      <c r="Y259" s="67" t="s">
        <v>847</v>
      </c>
      <c r="Z259" s="45"/>
      <c r="AA259" s="65" t="s">
        <v>501</v>
      </c>
      <c r="AB259" s="43"/>
      <c r="AC259" s="1" t="e">
        <v>#REF!</v>
      </c>
      <c r="AD259" s="1" t="e">
        <v>#REF!</v>
      </c>
      <c r="AE259" s="1"/>
      <c r="AF259" t="s">
        <v>560</v>
      </c>
    </row>
    <row r="260" spans="1:32" x14ac:dyDescent="0.25">
      <c r="A260" s="2">
        <v>553</v>
      </c>
      <c r="B260" s="13" t="s">
        <v>526</v>
      </c>
      <c r="C260" s="1" t="s">
        <v>503</v>
      </c>
      <c r="D260" s="1" t="s">
        <v>504</v>
      </c>
      <c r="E260" s="2">
        <v>553</v>
      </c>
      <c r="F260" t="e">
        <v>#N/A</v>
      </c>
      <c r="G260" s="19" t="e">
        <v>#N/A</v>
      </c>
      <c r="H260" s="2" t="e">
        <v>#N/A</v>
      </c>
      <c r="I260" s="2">
        <v>553</v>
      </c>
      <c r="J260" s="7" t="s">
        <v>809</v>
      </c>
      <c r="K260" s="2">
        <v>0</v>
      </c>
      <c r="L260" s="2">
        <v>0</v>
      </c>
      <c r="M260" s="7" t="s">
        <v>809</v>
      </c>
      <c r="N260" s="67" t="e">
        <v>#N/A</v>
      </c>
      <c r="O260" s="67" t="e">
        <v>#N/A</v>
      </c>
      <c r="P260" s="67" t="e">
        <v>#N/A</v>
      </c>
      <c r="Q260" s="67" t="e">
        <v>#N/A</v>
      </c>
      <c r="R260" s="67" t="e">
        <v>#N/A</v>
      </c>
      <c r="S260" s="67" t="e">
        <v>#N/A</v>
      </c>
      <c r="T260" s="67" t="e">
        <v>#N/A</v>
      </c>
      <c r="U260" s="67" t="e">
        <v>#N/A</v>
      </c>
      <c r="V260" s="67" t="e">
        <v>#N/A</v>
      </c>
      <c r="W260" s="67" t="e">
        <v>#N/A</v>
      </c>
      <c r="X260" s="67" t="e">
        <v>#N/A</v>
      </c>
      <c r="Y260" s="67" t="e">
        <v>#N/A</v>
      </c>
      <c r="Z260" s="45"/>
      <c r="AA260" s="65" t="s">
        <v>503</v>
      </c>
      <c r="AB260" s="43"/>
      <c r="AC260" s="1" t="e">
        <v>#REF!</v>
      </c>
      <c r="AD260" s="1" t="e">
        <v>#REF!</v>
      </c>
      <c r="AE260" s="1"/>
      <c r="AF260" t="e">
        <v>#N/A</v>
      </c>
    </row>
    <row r="261" spans="1:32" x14ac:dyDescent="0.25">
      <c r="A261" s="2">
        <v>558</v>
      </c>
      <c r="B261" s="13" t="s">
        <v>526</v>
      </c>
      <c r="C261" s="1" t="s">
        <v>505</v>
      </c>
      <c r="D261" s="1" t="s">
        <v>506</v>
      </c>
      <c r="E261" s="2">
        <v>558</v>
      </c>
      <c r="F261" t="e">
        <v>#N/A</v>
      </c>
      <c r="G261" s="19" t="e">
        <v>#N/A</v>
      </c>
      <c r="H261" s="2" t="e">
        <v>#N/A</v>
      </c>
      <c r="I261" s="2">
        <v>558</v>
      </c>
      <c r="J261" s="7" t="s">
        <v>810</v>
      </c>
      <c r="K261" s="2" t="e">
        <v>#N/A</v>
      </c>
      <c r="L261" s="2" t="e">
        <v>#N/A</v>
      </c>
      <c r="M261" s="7" t="s">
        <v>810</v>
      </c>
      <c r="N261" s="67" t="e">
        <v>#N/A</v>
      </c>
      <c r="O261" s="67" t="e">
        <v>#N/A</v>
      </c>
      <c r="P261" s="67" t="e">
        <v>#N/A</v>
      </c>
      <c r="Q261" s="67" t="e">
        <v>#N/A</v>
      </c>
      <c r="R261" s="67" t="e">
        <v>#N/A</v>
      </c>
      <c r="S261" s="67" t="e">
        <v>#N/A</v>
      </c>
      <c r="T261" s="67" t="e">
        <v>#N/A</v>
      </c>
      <c r="U261" s="67" t="e">
        <v>#N/A</v>
      </c>
      <c r="V261" s="67" t="e">
        <v>#N/A</v>
      </c>
      <c r="W261" s="67" t="e">
        <v>#N/A</v>
      </c>
      <c r="X261" s="67" t="e">
        <v>#N/A</v>
      </c>
      <c r="Y261" s="67" t="e">
        <v>#N/A</v>
      </c>
      <c r="Z261" s="45"/>
      <c r="AA261" s="65" t="s">
        <v>505</v>
      </c>
      <c r="AB261" s="43"/>
      <c r="AC261" s="1" t="e">
        <v>#REF!</v>
      </c>
      <c r="AD261" s="1" t="e">
        <v>#REF!</v>
      </c>
      <c r="AE261" s="1"/>
      <c r="AF261" t="e">
        <v>#N/A</v>
      </c>
    </row>
    <row r="262" spans="1:32" x14ac:dyDescent="0.25">
      <c r="A262" s="2">
        <v>560</v>
      </c>
      <c r="B262" s="13" t="s">
        <v>526</v>
      </c>
      <c r="C262" s="1" t="s">
        <v>507</v>
      </c>
      <c r="D262" s="1" t="s">
        <v>508</v>
      </c>
      <c r="E262" s="2">
        <v>560</v>
      </c>
      <c r="F262" t="s">
        <v>837</v>
      </c>
      <c r="G262" s="19" t="s">
        <v>822</v>
      </c>
      <c r="H262" s="2" t="s">
        <v>822</v>
      </c>
      <c r="I262" s="2">
        <v>560</v>
      </c>
      <c r="J262" s="7" t="s">
        <v>811</v>
      </c>
      <c r="K262" s="2">
        <v>0</v>
      </c>
      <c r="L262" s="2">
        <v>0</v>
      </c>
      <c r="M262" s="7" t="s">
        <v>811</v>
      </c>
      <c r="N262" s="67">
        <v>1</v>
      </c>
      <c r="O262" s="67">
        <v>1</v>
      </c>
      <c r="P262" s="67">
        <v>1</v>
      </c>
      <c r="Q262" s="67">
        <v>1</v>
      </c>
      <c r="R262" s="67">
        <v>1</v>
      </c>
      <c r="S262" s="67">
        <v>1</v>
      </c>
      <c r="T262" s="67">
        <v>1</v>
      </c>
      <c r="U262" s="67">
        <v>1</v>
      </c>
      <c r="V262" s="67">
        <v>1</v>
      </c>
      <c r="W262" s="67" t="s">
        <v>847</v>
      </c>
      <c r="X262" s="67" t="s">
        <v>847</v>
      </c>
      <c r="Y262" s="67" t="s">
        <v>847</v>
      </c>
      <c r="Z262" s="45"/>
      <c r="AA262" s="65" t="s">
        <v>507</v>
      </c>
      <c r="AB262" s="43"/>
      <c r="AC262" s="1" t="e">
        <v>#REF!</v>
      </c>
      <c r="AD262" s="1" t="e">
        <v>#REF!</v>
      </c>
      <c r="AE262" s="1"/>
      <c r="AF262" t="s">
        <v>560</v>
      </c>
    </row>
    <row r="263" spans="1:32" x14ac:dyDescent="0.25">
      <c r="A263" s="2">
        <v>562</v>
      </c>
      <c r="B263" s="13" t="s">
        <v>526</v>
      </c>
      <c r="C263" s="1" t="s">
        <v>509</v>
      </c>
      <c r="D263" s="1" t="s">
        <v>510</v>
      </c>
      <c r="E263" s="2">
        <v>562</v>
      </c>
      <c r="F263" t="e">
        <v>#N/A</v>
      </c>
      <c r="G263" s="19" t="e">
        <v>#N/A</v>
      </c>
      <c r="H263" s="2" t="e">
        <v>#N/A</v>
      </c>
      <c r="I263" s="2">
        <v>562</v>
      </c>
      <c r="J263" s="7" t="s">
        <v>812</v>
      </c>
      <c r="K263" s="2" t="e">
        <v>#N/A</v>
      </c>
      <c r="L263" s="2" t="e">
        <v>#N/A</v>
      </c>
      <c r="M263" s="7" t="s">
        <v>812</v>
      </c>
      <c r="N263" s="67" t="e">
        <v>#N/A</v>
      </c>
      <c r="O263" s="67" t="e">
        <v>#N/A</v>
      </c>
      <c r="P263" s="67" t="e">
        <v>#N/A</v>
      </c>
      <c r="Q263" s="67" t="e">
        <v>#N/A</v>
      </c>
      <c r="R263" s="67" t="e">
        <v>#N/A</v>
      </c>
      <c r="S263" s="67" t="e">
        <v>#N/A</v>
      </c>
      <c r="T263" s="67" t="e">
        <v>#N/A</v>
      </c>
      <c r="U263" s="67" t="e">
        <v>#N/A</v>
      </c>
      <c r="V263" s="67" t="e">
        <v>#N/A</v>
      </c>
      <c r="W263" s="67" t="e">
        <v>#N/A</v>
      </c>
      <c r="X263" s="67" t="e">
        <v>#N/A</v>
      </c>
      <c r="Y263" s="67" t="e">
        <v>#N/A</v>
      </c>
      <c r="Z263" s="45"/>
      <c r="AA263" s="65" t="s">
        <v>509</v>
      </c>
      <c r="AB263" s="43"/>
      <c r="AC263" s="1" t="e">
        <v>#REF!</v>
      </c>
      <c r="AD263" s="1" t="e">
        <v>#REF!</v>
      </c>
      <c r="AE263" s="1"/>
      <c r="AF263" t="e">
        <v>#N/A</v>
      </c>
    </row>
    <row r="264" spans="1:32" x14ac:dyDescent="0.25">
      <c r="A264" s="2">
        <v>576</v>
      </c>
      <c r="B264" s="13" t="s">
        <v>528</v>
      </c>
      <c r="C264" s="1" t="s">
        <v>511</v>
      </c>
      <c r="D264" s="1" t="s">
        <v>512</v>
      </c>
      <c r="E264" s="2">
        <v>576</v>
      </c>
      <c r="F264" t="e">
        <v>#N/A</v>
      </c>
      <c r="G264" s="19" t="e">
        <v>#N/A</v>
      </c>
      <c r="H264" s="2" t="e">
        <v>#N/A</v>
      </c>
      <c r="I264" s="2">
        <v>576</v>
      </c>
      <c r="J264" s="7" t="s">
        <v>813</v>
      </c>
      <c r="K264" s="2" t="e">
        <v>#N/A</v>
      </c>
      <c r="L264" s="2" t="e">
        <v>#N/A</v>
      </c>
      <c r="M264" s="7" t="s">
        <v>813</v>
      </c>
      <c r="N264" s="67" t="e">
        <v>#N/A</v>
      </c>
      <c r="O264" s="67" t="e">
        <v>#N/A</v>
      </c>
      <c r="P264" s="67" t="e">
        <v>#N/A</v>
      </c>
      <c r="Q264" s="67" t="e">
        <v>#N/A</v>
      </c>
      <c r="R264" s="67" t="e">
        <v>#N/A</v>
      </c>
      <c r="S264" s="67" t="e">
        <v>#N/A</v>
      </c>
      <c r="T264" s="67" t="e">
        <v>#N/A</v>
      </c>
      <c r="U264" s="67" t="e">
        <v>#N/A</v>
      </c>
      <c r="V264" s="67" t="e">
        <v>#N/A</v>
      </c>
      <c r="W264" s="67" t="e">
        <v>#N/A</v>
      </c>
      <c r="X264" s="67" t="e">
        <v>#N/A</v>
      </c>
      <c r="Y264" s="67" t="e">
        <v>#N/A</v>
      </c>
      <c r="Z264" s="45"/>
      <c r="AA264" s="65" t="s">
        <v>511</v>
      </c>
      <c r="AB264" s="43"/>
      <c r="AC264" s="1" t="e">
        <v>#REF!</v>
      </c>
      <c r="AD264" s="1" t="e">
        <v>#REF!</v>
      </c>
      <c r="AE264" s="1"/>
      <c r="AF264" t="e">
        <v>#N/A</v>
      </c>
    </row>
    <row r="265" spans="1:32" x14ac:dyDescent="0.25">
      <c r="A265" s="2">
        <v>577</v>
      </c>
      <c r="B265" s="13" t="s">
        <v>527</v>
      </c>
      <c r="C265" s="1" t="s">
        <v>513</v>
      </c>
      <c r="D265" s="1" t="s">
        <v>514</v>
      </c>
      <c r="E265" s="2">
        <v>577</v>
      </c>
      <c r="F265" t="e">
        <v>#N/A</v>
      </c>
      <c r="G265" s="19" t="e">
        <v>#N/A</v>
      </c>
      <c r="H265" s="2" t="e">
        <v>#N/A</v>
      </c>
      <c r="I265" s="2">
        <v>577</v>
      </c>
      <c r="J265" s="7" t="s">
        <v>814</v>
      </c>
      <c r="K265" s="2" t="e">
        <v>#N/A</v>
      </c>
      <c r="L265" s="2" t="e">
        <v>#N/A</v>
      </c>
      <c r="M265" s="7" t="s">
        <v>814</v>
      </c>
      <c r="N265" s="67" t="e">
        <v>#N/A</v>
      </c>
      <c r="O265" s="67" t="e">
        <v>#N/A</v>
      </c>
      <c r="P265" s="67" t="e">
        <v>#N/A</v>
      </c>
      <c r="Q265" s="67" t="e">
        <v>#N/A</v>
      </c>
      <c r="R265" s="67" t="e">
        <v>#N/A</v>
      </c>
      <c r="S265" s="67" t="e">
        <v>#N/A</v>
      </c>
      <c r="T265" s="67" t="e">
        <v>#N/A</v>
      </c>
      <c r="U265" s="67" t="e">
        <v>#N/A</v>
      </c>
      <c r="V265" s="67" t="e">
        <v>#N/A</v>
      </c>
      <c r="W265" s="67" t="e">
        <v>#N/A</v>
      </c>
      <c r="X265" s="67" t="e">
        <v>#N/A</v>
      </c>
      <c r="Y265" s="67" t="e">
        <v>#N/A</v>
      </c>
      <c r="Z265" s="45"/>
      <c r="AA265" s="65" t="s">
        <v>513</v>
      </c>
      <c r="AB265" s="43"/>
      <c r="AC265" s="1" t="e">
        <v>#REF!</v>
      </c>
      <c r="AD265" s="1" t="e">
        <v>#REF!</v>
      </c>
      <c r="AE265" s="1"/>
      <c r="AF265" t="e">
        <v>#N/A</v>
      </c>
    </row>
    <row r="266" spans="1:32" x14ac:dyDescent="0.25">
      <c r="A266" s="2">
        <v>579</v>
      </c>
      <c r="B266" s="13" t="s">
        <v>528</v>
      </c>
      <c r="C266" s="1" t="s">
        <v>515</v>
      </c>
      <c r="D266" s="1" t="s">
        <v>516</v>
      </c>
      <c r="E266" s="2">
        <v>579</v>
      </c>
      <c r="F266" t="s">
        <v>837</v>
      </c>
      <c r="G266" s="19" t="s">
        <v>822</v>
      </c>
      <c r="H266" s="2" t="s">
        <v>822</v>
      </c>
      <c r="I266" s="2">
        <v>579</v>
      </c>
      <c r="J266" s="7" t="s">
        <v>815</v>
      </c>
      <c r="K266" s="2" t="s">
        <v>839</v>
      </c>
      <c r="L266" s="2" t="s">
        <v>846</v>
      </c>
      <c r="M266" s="7" t="s">
        <v>815</v>
      </c>
      <c r="N266" s="67">
        <v>1</v>
      </c>
      <c r="O266" s="67">
        <v>1</v>
      </c>
      <c r="P266" s="67">
        <v>1</v>
      </c>
      <c r="Q266" s="67">
        <v>1</v>
      </c>
      <c r="R266" s="67">
        <v>1</v>
      </c>
      <c r="S266" s="67">
        <v>1</v>
      </c>
      <c r="T266" s="67">
        <v>1</v>
      </c>
      <c r="U266" s="67">
        <v>1</v>
      </c>
      <c r="V266" s="67">
        <v>1</v>
      </c>
      <c r="W266" s="67">
        <v>1</v>
      </c>
      <c r="X266" s="67" t="s">
        <v>847</v>
      </c>
      <c r="Y266" s="67" t="s">
        <v>847</v>
      </c>
      <c r="Z266" s="45"/>
      <c r="AA266" s="65" t="s">
        <v>515</v>
      </c>
      <c r="AB266" s="43"/>
      <c r="AC266" s="1" t="e">
        <v>#REF!</v>
      </c>
      <c r="AD266" s="1" t="e">
        <v>#REF!</v>
      </c>
      <c r="AE266" s="1"/>
      <c r="AF266" t="s">
        <v>560</v>
      </c>
    </row>
    <row r="267" spans="1:32" x14ac:dyDescent="0.25">
      <c r="A267" s="2">
        <v>580</v>
      </c>
      <c r="B267" s="13" t="s">
        <v>527</v>
      </c>
      <c r="C267" s="1" t="s">
        <v>517</v>
      </c>
      <c r="D267" s="1" t="s">
        <v>518</v>
      </c>
      <c r="E267" s="2">
        <v>580</v>
      </c>
      <c r="F267" t="e">
        <v>#N/A</v>
      </c>
      <c r="G267" s="19" t="e">
        <v>#N/A</v>
      </c>
      <c r="H267" s="2" t="e">
        <v>#N/A</v>
      </c>
      <c r="I267" s="2">
        <v>580</v>
      </c>
      <c r="J267" s="7" t="s">
        <v>816</v>
      </c>
      <c r="K267" s="2" t="e">
        <v>#N/A</v>
      </c>
      <c r="L267" s="2" t="e">
        <v>#N/A</v>
      </c>
      <c r="M267" s="7" t="s">
        <v>816</v>
      </c>
      <c r="N267" s="67" t="e">
        <v>#N/A</v>
      </c>
      <c r="O267" s="67" t="e">
        <v>#N/A</v>
      </c>
      <c r="P267" s="67" t="e">
        <v>#N/A</v>
      </c>
      <c r="Q267" s="67" t="e">
        <v>#N/A</v>
      </c>
      <c r="R267" s="67" t="e">
        <v>#N/A</v>
      </c>
      <c r="S267" s="67" t="e">
        <v>#N/A</v>
      </c>
      <c r="T267" s="67" t="e">
        <v>#N/A</v>
      </c>
      <c r="U267" s="67" t="e">
        <v>#N/A</v>
      </c>
      <c r="V267" s="67" t="e">
        <v>#N/A</v>
      </c>
      <c r="W267" s="67" t="e">
        <v>#N/A</v>
      </c>
      <c r="X267" s="67" t="e">
        <v>#N/A</v>
      </c>
      <c r="Y267" s="67" t="e">
        <v>#N/A</v>
      </c>
      <c r="Z267" s="45"/>
      <c r="AA267" s="65" t="s">
        <v>517</v>
      </c>
      <c r="AB267" s="43"/>
      <c r="AC267" s="1" t="e">
        <v>#REF!</v>
      </c>
      <c r="AD267" s="1" t="e">
        <v>#REF!</v>
      </c>
      <c r="AE267" s="1"/>
      <c r="AF267" t="e">
        <v>#N/A</v>
      </c>
    </row>
    <row r="268" spans="1:32" x14ac:dyDescent="0.25">
      <c r="A268" s="2">
        <v>584</v>
      </c>
      <c r="B268" s="13" t="s">
        <v>527</v>
      </c>
      <c r="C268" s="1" t="s">
        <v>519</v>
      </c>
      <c r="D268" s="1" t="s">
        <v>520</v>
      </c>
      <c r="E268" s="2">
        <v>584</v>
      </c>
      <c r="F268" t="e">
        <v>#N/A</v>
      </c>
      <c r="G268" s="19" t="e">
        <v>#N/A</v>
      </c>
      <c r="H268" s="2" t="e">
        <v>#N/A</v>
      </c>
      <c r="I268" s="2">
        <v>584</v>
      </c>
      <c r="J268" s="7" t="s">
        <v>817</v>
      </c>
      <c r="K268" s="2" t="e">
        <v>#N/A</v>
      </c>
      <c r="L268" s="2" t="e">
        <v>#N/A</v>
      </c>
      <c r="M268" s="7" t="s">
        <v>817</v>
      </c>
      <c r="N268" s="67" t="e">
        <v>#N/A</v>
      </c>
      <c r="O268" s="67" t="e">
        <v>#N/A</v>
      </c>
      <c r="P268" s="67" t="e">
        <v>#N/A</v>
      </c>
      <c r="Q268" s="67" t="e">
        <v>#N/A</v>
      </c>
      <c r="R268" s="67" t="e">
        <v>#N/A</v>
      </c>
      <c r="S268" s="67" t="e">
        <v>#N/A</v>
      </c>
      <c r="T268" s="67" t="e">
        <v>#N/A</v>
      </c>
      <c r="U268" s="67" t="e">
        <v>#N/A</v>
      </c>
      <c r="V268" s="67" t="e">
        <v>#N/A</v>
      </c>
      <c r="W268" s="67" t="e">
        <v>#N/A</v>
      </c>
      <c r="X268" s="67" t="e">
        <v>#N/A</v>
      </c>
      <c r="Y268" s="67" t="e">
        <v>#N/A</v>
      </c>
      <c r="Z268" s="45"/>
      <c r="AA268" s="65" t="s">
        <v>519</v>
      </c>
      <c r="AB268" s="43"/>
      <c r="AC268" s="1" t="e">
        <v>#REF!</v>
      </c>
      <c r="AD268" s="1" t="e">
        <v>#REF!</v>
      </c>
      <c r="AE268" s="1"/>
      <c r="AF268" t="e">
        <v>#N/A</v>
      </c>
    </row>
    <row r="269" spans="1:32" x14ac:dyDescent="0.25">
      <c r="A269" s="2">
        <v>597</v>
      </c>
      <c r="B269" s="13" t="s">
        <v>527</v>
      </c>
      <c r="C269" s="1" t="s">
        <v>521</v>
      </c>
      <c r="D269" s="1" t="s">
        <v>522</v>
      </c>
      <c r="E269" s="2">
        <v>597</v>
      </c>
      <c r="F269" t="e">
        <v>#N/A</v>
      </c>
      <c r="G269" s="19" t="e">
        <v>#N/A</v>
      </c>
      <c r="H269" s="2" t="e">
        <v>#N/A</v>
      </c>
      <c r="I269" s="2">
        <v>597</v>
      </c>
      <c r="J269" s="7" t="s">
        <v>818</v>
      </c>
      <c r="K269" s="2" t="e">
        <v>#N/A</v>
      </c>
      <c r="L269" s="2" t="e">
        <v>#N/A</v>
      </c>
      <c r="M269" s="7" t="s">
        <v>818</v>
      </c>
      <c r="N269" s="67" t="e">
        <v>#N/A</v>
      </c>
      <c r="O269" s="67" t="e">
        <v>#N/A</v>
      </c>
      <c r="P269" s="67" t="e">
        <v>#N/A</v>
      </c>
      <c r="Q269" s="67" t="e">
        <v>#N/A</v>
      </c>
      <c r="R269" s="67" t="e">
        <v>#N/A</v>
      </c>
      <c r="S269" s="67" t="e">
        <v>#N/A</v>
      </c>
      <c r="T269" s="67" t="e">
        <v>#N/A</v>
      </c>
      <c r="U269" s="67" t="e">
        <v>#N/A</v>
      </c>
      <c r="V269" s="67" t="e">
        <v>#N/A</v>
      </c>
      <c r="W269" s="67" t="e">
        <v>#N/A</v>
      </c>
      <c r="X269" s="67" t="e">
        <v>#N/A</v>
      </c>
      <c r="Y269" s="67" t="e">
        <v>#N/A</v>
      </c>
      <c r="Z269" s="45"/>
      <c r="AA269" s="65" t="s">
        <v>521</v>
      </c>
      <c r="AB269" s="43"/>
      <c r="AC269" s="1" t="e">
        <v>#REF!</v>
      </c>
      <c r="AD269" s="1" t="e">
        <v>#REF!</v>
      </c>
      <c r="AE269" s="1"/>
      <c r="AF269" t="e">
        <v>#N/A</v>
      </c>
    </row>
    <row r="270" spans="1:32" x14ac:dyDescent="0.25">
      <c r="A270" s="2">
        <v>598</v>
      </c>
      <c r="B270" s="13" t="s">
        <v>527</v>
      </c>
      <c r="C270" s="1" t="s">
        <v>523</v>
      </c>
      <c r="D270" s="1" t="s">
        <v>524</v>
      </c>
      <c r="E270" s="2">
        <v>598</v>
      </c>
      <c r="F270" t="e">
        <v>#N/A</v>
      </c>
      <c r="G270" s="19" t="e">
        <v>#N/A</v>
      </c>
      <c r="H270" s="2" t="e">
        <v>#N/A</v>
      </c>
      <c r="I270" s="2">
        <v>598</v>
      </c>
      <c r="J270" s="7" t="s">
        <v>819</v>
      </c>
      <c r="K270" s="2" t="e">
        <v>#N/A</v>
      </c>
      <c r="L270" s="2" t="e">
        <v>#N/A</v>
      </c>
      <c r="M270" s="7" t="s">
        <v>819</v>
      </c>
      <c r="N270" s="67" t="e">
        <v>#N/A</v>
      </c>
      <c r="O270" s="67" t="e">
        <v>#N/A</v>
      </c>
      <c r="P270" s="67" t="e">
        <v>#N/A</v>
      </c>
      <c r="Q270" s="67" t="e">
        <v>#N/A</v>
      </c>
      <c r="R270" s="67" t="e">
        <v>#N/A</v>
      </c>
      <c r="S270" s="67" t="e">
        <v>#N/A</v>
      </c>
      <c r="T270" s="67" t="e">
        <v>#N/A</v>
      </c>
      <c r="U270" s="67" t="e">
        <v>#N/A</v>
      </c>
      <c r="V270" s="67" t="e">
        <v>#N/A</v>
      </c>
      <c r="W270" s="67" t="e">
        <v>#N/A</v>
      </c>
      <c r="X270" s="67" t="e">
        <v>#N/A</v>
      </c>
      <c r="Y270" s="67" t="e">
        <v>#N/A</v>
      </c>
      <c r="Z270" s="45"/>
      <c r="AA270" s="65" t="s">
        <v>523</v>
      </c>
      <c r="AB270" s="43"/>
      <c r="AC270" s="76" t="e">
        <v>#REF!</v>
      </c>
      <c r="AD270" s="76" t="e">
        <v>#REF!</v>
      </c>
      <c r="AE270" s="1"/>
      <c r="AF270" t="e">
        <v>#N/A</v>
      </c>
    </row>
    <row r="271" spans="1:32" s="2" customFormat="1" x14ac:dyDescent="0.25">
      <c r="B271" s="12"/>
      <c r="G271" s="19"/>
      <c r="L271" s="2" t="e">
        <v>#N/A</v>
      </c>
      <c r="N271" s="75">
        <v>98</v>
      </c>
      <c r="O271" s="75">
        <v>98</v>
      </c>
      <c r="P271" s="75">
        <v>98</v>
      </c>
      <c r="Q271" s="75">
        <v>98</v>
      </c>
      <c r="R271" s="75">
        <v>98</v>
      </c>
      <c r="S271" s="75">
        <v>98</v>
      </c>
      <c r="T271" s="75">
        <v>98</v>
      </c>
      <c r="U271" s="75">
        <v>95</v>
      </c>
      <c r="V271" s="75">
        <v>96</v>
      </c>
      <c r="W271" s="75">
        <v>75</v>
      </c>
      <c r="X271" s="75">
        <v>2</v>
      </c>
      <c r="Y271" s="75">
        <v>1</v>
      </c>
      <c r="Z271" s="2">
        <v>0</v>
      </c>
      <c r="AA271" s="20"/>
      <c r="AC271" s="77">
        <v>0</v>
      </c>
      <c r="AD271" s="77">
        <v>0</v>
      </c>
      <c r="AE271" s="77">
        <v>0</v>
      </c>
    </row>
    <row r="272" spans="1:32" s="2" customFormat="1" x14ac:dyDescent="0.25">
      <c r="B272" s="12"/>
      <c r="G272" s="20"/>
      <c r="L272" s="2" t="e">
        <v>#N/A</v>
      </c>
      <c r="M272" s="2">
        <v>1</v>
      </c>
      <c r="N272" s="20">
        <v>2</v>
      </c>
      <c r="O272" s="2">
        <v>3</v>
      </c>
      <c r="P272" s="20">
        <v>4</v>
      </c>
      <c r="Q272" s="2">
        <v>5</v>
      </c>
      <c r="R272" s="20">
        <v>6</v>
      </c>
      <c r="S272" s="2">
        <v>7</v>
      </c>
      <c r="T272" s="20">
        <v>8</v>
      </c>
      <c r="U272" s="2">
        <v>9</v>
      </c>
      <c r="V272" s="20">
        <v>10</v>
      </c>
      <c r="W272" s="2">
        <v>11</v>
      </c>
      <c r="X272" s="20">
        <v>12</v>
      </c>
      <c r="Y272" s="2">
        <v>13</v>
      </c>
      <c r="Z272" s="20">
        <v>14</v>
      </c>
      <c r="AA272" s="2">
        <v>15</v>
      </c>
      <c r="AB272" s="20">
        <v>16</v>
      </c>
      <c r="AC272" s="2">
        <v>17</v>
      </c>
      <c r="AD272" s="20">
        <v>18</v>
      </c>
      <c r="AE272" s="2">
        <v>19</v>
      </c>
      <c r="AF272" s="20">
        <v>20</v>
      </c>
    </row>
    <row r="273" spans="1:32" s="2" customFormat="1" x14ac:dyDescent="0.25">
      <c r="B273" s="12"/>
      <c r="G273" s="20"/>
      <c r="N273" s="20"/>
      <c r="O273" s="20"/>
      <c r="P273" s="20"/>
      <c r="Q273" s="20"/>
      <c r="R273" s="20"/>
      <c r="S273" s="20"/>
      <c r="T273" s="20"/>
      <c r="U273" s="20"/>
      <c r="V273" s="20"/>
      <c r="W273" s="20"/>
      <c r="X273" s="20"/>
      <c r="Y273" s="20"/>
      <c r="Z273" s="20"/>
      <c r="AA273" s="20"/>
    </row>
    <row r="274" spans="1:32" s="2" customFormat="1" x14ac:dyDescent="0.25">
      <c r="A274" s="2">
        <v>1</v>
      </c>
      <c r="B274" s="12">
        <v>2</v>
      </c>
      <c r="C274" s="2">
        <v>3</v>
      </c>
      <c r="D274" s="12">
        <v>4</v>
      </c>
      <c r="E274" s="2">
        <v>5</v>
      </c>
      <c r="F274" s="2">
        <v>7</v>
      </c>
      <c r="G274" s="12">
        <v>12</v>
      </c>
      <c r="H274" s="12">
        <v>16</v>
      </c>
      <c r="I274" s="2">
        <v>17</v>
      </c>
      <c r="J274" s="12">
        <v>22</v>
      </c>
      <c r="K274" s="2">
        <v>23</v>
      </c>
      <c r="L274" s="12">
        <v>24</v>
      </c>
      <c r="M274" s="12">
        <v>26</v>
      </c>
      <c r="N274" s="2">
        <v>27</v>
      </c>
      <c r="O274" s="12">
        <v>28</v>
      </c>
      <c r="P274" s="2">
        <v>29</v>
      </c>
      <c r="Q274" s="12">
        <v>30</v>
      </c>
      <c r="R274" s="2">
        <v>31</v>
      </c>
      <c r="S274" s="12">
        <v>32</v>
      </c>
      <c r="T274" s="2">
        <v>33</v>
      </c>
      <c r="U274" s="12">
        <v>34</v>
      </c>
      <c r="V274" s="2">
        <v>35</v>
      </c>
      <c r="W274" s="12">
        <v>36</v>
      </c>
      <c r="X274" s="2">
        <v>37</v>
      </c>
      <c r="Y274" s="12">
        <v>38</v>
      </c>
      <c r="Z274" s="2">
        <v>39</v>
      </c>
      <c r="AA274" s="12">
        <v>40</v>
      </c>
      <c r="AB274" s="2">
        <v>41</v>
      </c>
      <c r="AC274" s="12">
        <v>42</v>
      </c>
      <c r="AD274" s="2">
        <v>43</v>
      </c>
      <c r="AE274" s="12">
        <v>44</v>
      </c>
      <c r="AF274" s="2">
        <v>45</v>
      </c>
    </row>
    <row r="275" spans="1:32" s="2" customFormat="1" x14ac:dyDescent="0.25">
      <c r="B275" s="12"/>
      <c r="G275" s="20"/>
      <c r="N275" s="20"/>
      <c r="O275" s="20"/>
      <c r="P275" s="20"/>
      <c r="Q275" s="20"/>
      <c r="R275" s="20"/>
      <c r="S275" s="20"/>
      <c r="T275" s="20"/>
      <c r="U275" s="20"/>
      <c r="V275" s="20"/>
      <c r="W275" s="20"/>
      <c r="X275" s="20"/>
      <c r="Y275" s="20"/>
      <c r="Z275" s="20"/>
      <c r="AA275" s="20"/>
    </row>
    <row r="276" spans="1:32" s="2" customFormat="1" x14ac:dyDescent="0.25">
      <c r="B276" s="12"/>
      <c r="G276" s="20"/>
      <c r="N276" s="20"/>
      <c r="O276" s="20"/>
      <c r="P276" s="20"/>
      <c r="Q276" s="20"/>
      <c r="R276" s="20"/>
      <c r="S276" s="20"/>
      <c r="T276" s="20"/>
      <c r="U276" s="20"/>
      <c r="V276" s="20"/>
      <c r="W276" s="20"/>
      <c r="X276" s="20"/>
      <c r="Y276" s="20"/>
      <c r="Z276" s="20"/>
      <c r="AA276" s="20"/>
    </row>
    <row r="277" spans="1:32" s="2" customFormat="1" x14ac:dyDescent="0.25">
      <c r="B277" s="12"/>
      <c r="G277" s="20"/>
      <c r="N277" s="20"/>
      <c r="O277" s="20"/>
      <c r="P277" s="20"/>
      <c r="Q277" s="20"/>
      <c r="R277" s="20"/>
      <c r="S277" s="20"/>
      <c r="T277" s="20"/>
      <c r="U277" s="20"/>
      <c r="V277" s="20"/>
      <c r="W277" s="20"/>
      <c r="X277" s="20"/>
      <c r="Y277" s="20"/>
      <c r="Z277" s="20"/>
      <c r="AA277" s="20"/>
    </row>
    <row r="278" spans="1:32" s="2" customFormat="1" x14ac:dyDescent="0.25">
      <c r="B278" s="12"/>
      <c r="G278" s="20"/>
      <c r="N278" s="20"/>
      <c r="O278" s="20"/>
      <c r="P278" s="20"/>
      <c r="Q278" s="20"/>
      <c r="R278" s="20"/>
      <c r="S278" s="20"/>
      <c r="T278" s="20"/>
      <c r="U278" s="20"/>
      <c r="V278" s="20"/>
      <c r="W278" s="20"/>
      <c r="X278" s="20"/>
      <c r="Y278" s="20"/>
      <c r="Z278" s="20"/>
      <c r="AA278" s="20"/>
    </row>
    <row r="279" spans="1:32" s="2" customFormat="1" x14ac:dyDescent="0.25">
      <c r="B279" s="12"/>
      <c r="G279" s="20"/>
      <c r="N279" s="20"/>
      <c r="O279" s="20"/>
      <c r="P279" s="20"/>
      <c r="Q279" s="20"/>
      <c r="R279" s="20"/>
      <c r="S279" s="20"/>
      <c r="T279" s="20"/>
      <c r="U279" s="20"/>
      <c r="V279" s="20"/>
      <c r="W279" s="20"/>
      <c r="X279" s="20"/>
      <c r="Y279" s="20"/>
      <c r="Z279" s="20"/>
      <c r="AA279" s="20"/>
    </row>
    <row r="280" spans="1:32" s="2" customFormat="1" x14ac:dyDescent="0.25">
      <c r="B280" s="12"/>
      <c r="G280" s="20"/>
      <c r="N280" s="20"/>
      <c r="O280" s="20"/>
      <c r="P280" s="20"/>
      <c r="Q280" s="20"/>
      <c r="R280" s="20"/>
      <c r="S280" s="20"/>
      <c r="T280" s="20"/>
      <c r="U280" s="20"/>
      <c r="V280" s="20"/>
      <c r="W280" s="20"/>
      <c r="X280" s="20"/>
      <c r="Y280" s="20"/>
      <c r="Z280" s="20"/>
      <c r="AA280" s="20"/>
    </row>
    <row r="281" spans="1:32" s="2" customFormat="1" x14ac:dyDescent="0.25">
      <c r="B281" s="12"/>
      <c r="G281" s="20"/>
      <c r="N281" s="20"/>
      <c r="O281" s="20"/>
      <c r="P281" s="20"/>
      <c r="Q281" s="20"/>
      <c r="R281" s="20"/>
      <c r="S281" s="20"/>
      <c r="T281" s="20"/>
      <c r="U281" s="20"/>
      <c r="V281" s="20"/>
      <c r="W281" s="20"/>
      <c r="X281" s="20"/>
      <c r="Y281" s="20"/>
      <c r="Z281" s="20"/>
      <c r="AA281" s="20"/>
    </row>
    <row r="282" spans="1:32" s="2" customFormat="1" x14ac:dyDescent="0.25">
      <c r="B282" s="12"/>
      <c r="G282" s="20"/>
      <c r="N282" s="20"/>
      <c r="O282" s="20"/>
      <c r="P282" s="20"/>
      <c r="Q282" s="20"/>
      <c r="R282" s="20"/>
      <c r="S282" s="20"/>
      <c r="T282" s="20"/>
      <c r="U282" s="20"/>
      <c r="V282" s="20"/>
      <c r="W282" s="20"/>
      <c r="X282" s="20"/>
      <c r="Y282" s="20"/>
      <c r="Z282" s="20"/>
      <c r="AA282" s="20"/>
    </row>
    <row r="283" spans="1:32" s="2" customFormat="1" x14ac:dyDescent="0.25">
      <c r="B283" s="12"/>
      <c r="G283" s="20"/>
      <c r="N283" s="20"/>
      <c r="O283" s="20"/>
      <c r="P283" s="20"/>
      <c r="Q283" s="20"/>
      <c r="R283" s="20"/>
      <c r="S283" s="20"/>
      <c r="T283" s="20"/>
      <c r="U283" s="20"/>
      <c r="V283" s="20"/>
      <c r="W283" s="20"/>
      <c r="X283" s="20"/>
      <c r="Y283" s="20"/>
      <c r="Z283" s="20"/>
      <c r="AA283" s="20"/>
    </row>
    <row r="284" spans="1:32" s="2" customFormat="1" x14ac:dyDescent="0.25">
      <c r="B284" s="12"/>
      <c r="G284" s="20"/>
      <c r="N284" s="20"/>
      <c r="O284" s="20"/>
      <c r="P284" s="20"/>
      <c r="Q284" s="20"/>
      <c r="R284" s="20"/>
      <c r="S284" s="20"/>
      <c r="T284" s="20"/>
      <c r="U284" s="20"/>
      <c r="V284" s="20"/>
      <c r="W284" s="20"/>
      <c r="X284" s="20"/>
      <c r="Y284" s="20"/>
      <c r="Z284" s="20"/>
      <c r="AA284" s="20"/>
    </row>
    <row r="285" spans="1:32" s="2" customFormat="1" x14ac:dyDescent="0.25">
      <c r="B285" s="12"/>
      <c r="G285" s="20"/>
      <c r="N285" s="20"/>
      <c r="O285" s="20"/>
      <c r="P285" s="20"/>
      <c r="Q285" s="20"/>
      <c r="R285" s="20"/>
      <c r="S285" s="20"/>
      <c r="T285" s="20"/>
      <c r="U285" s="20"/>
      <c r="V285" s="20"/>
      <c r="W285" s="20"/>
      <c r="X285" s="20"/>
      <c r="Y285" s="20"/>
      <c r="Z285" s="20"/>
      <c r="AA285" s="20"/>
    </row>
    <row r="286" spans="1:32" s="2" customFormat="1" x14ac:dyDescent="0.25">
      <c r="B286" s="12"/>
      <c r="G286" s="20"/>
      <c r="N286" s="20"/>
      <c r="O286" s="20"/>
      <c r="P286" s="20"/>
      <c r="Q286" s="20"/>
      <c r="R286" s="20"/>
      <c r="S286" s="20"/>
      <c r="T286" s="20"/>
      <c r="U286" s="20"/>
      <c r="V286" s="20"/>
      <c r="W286" s="20"/>
      <c r="X286" s="20"/>
      <c r="Y286" s="20"/>
      <c r="Z286" s="20"/>
      <c r="AA286" s="20"/>
    </row>
    <row r="287" spans="1:32" s="2" customFormat="1" x14ac:dyDescent="0.25">
      <c r="B287" s="12"/>
      <c r="G287" s="20"/>
      <c r="N287" s="20"/>
      <c r="O287" s="20"/>
      <c r="P287" s="20"/>
      <c r="Q287" s="20"/>
      <c r="R287" s="20"/>
      <c r="S287" s="20"/>
      <c r="T287" s="20"/>
      <c r="U287" s="20"/>
      <c r="V287" s="20"/>
      <c r="W287" s="20"/>
      <c r="X287" s="20"/>
      <c r="Y287" s="20"/>
      <c r="Z287" s="20"/>
      <c r="AA287" s="20"/>
    </row>
  </sheetData>
  <mergeCells count="5">
    <mergeCell ref="C4:D4"/>
    <mergeCell ref="C5:D5"/>
    <mergeCell ref="N9:Y9"/>
    <mergeCell ref="C10:C11"/>
    <mergeCell ref="D10:D11"/>
  </mergeCells>
  <conditionalFormatting sqref="F12:F270">
    <cfRule type="containsBlanks" dxfId="5" priority="4">
      <formula>LEN(TRIM(F12))=0</formula>
    </cfRule>
    <cfRule type="cellIs" dxfId="4" priority="7" operator="equal">
      <formula>" "</formula>
    </cfRule>
  </conditionalFormatting>
  <conditionalFormatting sqref="F6:G6">
    <cfRule type="cellIs" dxfId="3" priority="8" operator="equal">
      <formula>0</formula>
    </cfRule>
  </conditionalFormatting>
  <conditionalFormatting sqref="G12:G271">
    <cfRule type="cellIs" dxfId="2" priority="2" operator="equal">
      <formula>0</formula>
    </cfRule>
  </conditionalFormatting>
  <conditionalFormatting sqref="K6:L6">
    <cfRule type="cellIs" dxfId="1" priority="3" operator="equal">
      <formula>0</formula>
    </cfRule>
  </conditionalFormatting>
  <conditionalFormatting sqref="K12:L12 K13:K271 L13:L272">
    <cfRule type="containsText" dxfId="0" priority="1" operator="containsText" text="0">
      <formula>NOT(ISERROR(SEARCH("0",K12)))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School Data</vt:lpstr>
      <vt:lpstr>Data2</vt:lpstr>
    </vt:vector>
  </TitlesOfParts>
  <Company>Customer Service Direct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Spurgeon</dc:creator>
  <cp:lastModifiedBy>Katie Finch</cp:lastModifiedBy>
  <cp:lastPrinted>2015-07-31T09:36:42Z</cp:lastPrinted>
  <dcterms:created xsi:type="dcterms:W3CDTF">2015-05-08T14:24:01Z</dcterms:created>
  <dcterms:modified xsi:type="dcterms:W3CDTF">2024-02-13T12:45:03Z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