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Z:\Accounting Services\Schools Accountancy Team\Year End\2021-22\Listed entries 21-22\"/>
    </mc:Choice>
  </mc:AlternateContent>
  <xr:revisionPtr revIDLastSave="0" documentId="13_ncr:1_{6EF218F1-2BD0-4F34-A2B2-0BEE41ADBD1A}" xr6:coauthVersionLast="47" xr6:coauthVersionMax="47" xr10:uidLastSave="{00000000-0000-0000-0000-000000000000}"/>
  <bookViews>
    <workbookView xWindow="-120" yWindow="-120" windowWidth="29040" windowHeight="15840" xr2:uid="{00000000-000D-0000-FFFF-FFFF00000000}"/>
  </bookViews>
  <sheets>
    <sheet name="School RIA" sheetId="1" r:id="rId1"/>
    <sheet name="50k+ Frontsheet" sheetId="10" r:id="rId2"/>
    <sheet name="Schools" sheetId="11" state="hidden" r:id="rId3"/>
    <sheet name="Finance Template" sheetId="12" state="hidden" r:id="rId4"/>
    <sheet name="Conversion" sheetId="6" state="hidden" r:id="rId5"/>
  </sheets>
  <definedNames>
    <definedName name="_xlnm.Print_Area" localSheetId="1">'50k+ Frontsheet'!$A$1:$Q$65</definedName>
    <definedName name="_xlnm.Print_Area" localSheetId="0">'School RIA'!$B$2:$M$71</definedName>
    <definedName name="_xlnm.Print_Titles" localSheetId="0">'School RIA'!$14:$17</definedName>
    <definedName name="Range">'School RIA'!$H$18:$H$47</definedName>
    <definedName name="SIMSLEDGERCODES">Conversion!$A$2:$A$15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 i="12" l="1"/>
  <c r="C7" i="12"/>
  <c r="L8" i="12"/>
  <c r="L9" i="12"/>
  <c r="L10" i="12"/>
  <c r="C10" i="12"/>
  <c r="L11" i="12"/>
  <c r="C11" i="12"/>
  <c r="L12" i="12"/>
  <c r="L13" i="12"/>
  <c r="L14" i="12"/>
  <c r="L15" i="12"/>
  <c r="L16" i="12"/>
  <c r="L17" i="12"/>
  <c r="L18" i="12"/>
  <c r="L19" i="12"/>
  <c r="L20" i="12"/>
  <c r="L21" i="12"/>
  <c r="L22" i="12"/>
  <c r="L23" i="12"/>
  <c r="L24" i="12"/>
  <c r="L25" i="12"/>
  <c r="L26" i="12"/>
  <c r="L27" i="12"/>
  <c r="L28" i="12"/>
  <c r="L29" i="12"/>
  <c r="L30" i="12"/>
  <c r="L31" i="12"/>
  <c r="L32" i="12"/>
  <c r="L33" i="12"/>
  <c r="L34" i="12"/>
  <c r="L35" i="12"/>
  <c r="L6" i="12"/>
  <c r="K7" i="12"/>
  <c r="B7" i="12" s="1"/>
  <c r="K8" i="12"/>
  <c r="K9" i="12"/>
  <c r="B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6" i="12"/>
  <c r="B6" i="12" s="1"/>
  <c r="C8" i="12"/>
  <c r="C9" i="12"/>
  <c r="B10" i="12"/>
  <c r="B11" i="12"/>
  <c r="B12" i="12"/>
  <c r="B15" i="12"/>
  <c r="B19" i="12"/>
  <c r="B23" i="12"/>
  <c r="B27" i="12"/>
  <c r="B31" i="12"/>
  <c r="B35"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6" i="12"/>
  <c r="I35" i="12"/>
  <c r="E35" i="12"/>
  <c r="D35" i="12"/>
  <c r="C35" i="12"/>
  <c r="I34" i="12"/>
  <c r="E34" i="12"/>
  <c r="D34" i="12"/>
  <c r="C34" i="12"/>
  <c r="B34" i="12"/>
  <c r="I33" i="12"/>
  <c r="E33" i="12"/>
  <c r="D33" i="12"/>
  <c r="C33" i="12"/>
  <c r="B33" i="12"/>
  <c r="I32" i="12"/>
  <c r="E32" i="12"/>
  <c r="D32" i="12"/>
  <c r="C32" i="12"/>
  <c r="B32" i="12"/>
  <c r="I31" i="12"/>
  <c r="E31" i="12"/>
  <c r="D31" i="12"/>
  <c r="C31" i="12"/>
  <c r="I30" i="12"/>
  <c r="E30" i="12"/>
  <c r="D30" i="12"/>
  <c r="C30" i="12"/>
  <c r="B30" i="12"/>
  <c r="I29" i="12"/>
  <c r="E29" i="12"/>
  <c r="D29" i="12"/>
  <c r="C29" i="12"/>
  <c r="B29" i="12"/>
  <c r="I28" i="12"/>
  <c r="E28" i="12"/>
  <c r="D28" i="12"/>
  <c r="C28" i="12"/>
  <c r="B28" i="12"/>
  <c r="I27" i="12"/>
  <c r="E27" i="12"/>
  <c r="D27" i="12"/>
  <c r="C27" i="12"/>
  <c r="I26" i="12"/>
  <c r="E26" i="12"/>
  <c r="D26" i="12"/>
  <c r="C26" i="12"/>
  <c r="B26" i="12"/>
  <c r="I25" i="12"/>
  <c r="E25" i="12"/>
  <c r="D25" i="12"/>
  <c r="C25" i="12"/>
  <c r="B25" i="12"/>
  <c r="I24" i="12"/>
  <c r="E24" i="12"/>
  <c r="D24" i="12"/>
  <c r="C24" i="12"/>
  <c r="B24" i="12"/>
  <c r="I23" i="12"/>
  <c r="E23" i="12"/>
  <c r="D23" i="12"/>
  <c r="C23" i="12"/>
  <c r="I22" i="12"/>
  <c r="E22" i="12"/>
  <c r="D22" i="12"/>
  <c r="C22" i="12"/>
  <c r="B22" i="12"/>
  <c r="I21" i="12"/>
  <c r="E21" i="12"/>
  <c r="D21" i="12"/>
  <c r="C21" i="12"/>
  <c r="B21" i="12"/>
  <c r="I20" i="12"/>
  <c r="E20" i="12"/>
  <c r="D20" i="12"/>
  <c r="C20" i="12"/>
  <c r="B20" i="12"/>
  <c r="I19" i="12"/>
  <c r="E19" i="12"/>
  <c r="D19" i="12"/>
  <c r="C19" i="12"/>
  <c r="I18" i="12"/>
  <c r="E18" i="12"/>
  <c r="D18" i="12"/>
  <c r="C18" i="12"/>
  <c r="B18" i="12"/>
  <c r="I17" i="12"/>
  <c r="E17" i="12"/>
  <c r="D17" i="12"/>
  <c r="C17" i="12"/>
  <c r="B17" i="12"/>
  <c r="I16" i="12"/>
  <c r="E16" i="12"/>
  <c r="D16" i="12"/>
  <c r="C16" i="12"/>
  <c r="B16" i="12"/>
  <c r="I15" i="12"/>
  <c r="E15" i="12"/>
  <c r="D15" i="12"/>
  <c r="C15" i="12"/>
  <c r="I14" i="12"/>
  <c r="E14" i="12"/>
  <c r="D14" i="12"/>
  <c r="C14" i="12"/>
  <c r="B14" i="12"/>
  <c r="I13" i="12"/>
  <c r="E13" i="12"/>
  <c r="D13" i="12"/>
  <c r="C13" i="12"/>
  <c r="B13" i="12"/>
  <c r="I12" i="12"/>
  <c r="E12" i="12"/>
  <c r="D12" i="12"/>
  <c r="C12" i="12"/>
  <c r="I11" i="12"/>
  <c r="E11" i="12"/>
  <c r="D11" i="12"/>
  <c r="I10" i="12"/>
  <c r="E10" i="12"/>
  <c r="D10" i="12"/>
  <c r="I9" i="12"/>
  <c r="E9" i="12"/>
  <c r="D9" i="12"/>
  <c r="I8" i="12"/>
  <c r="E8" i="12"/>
  <c r="D8" i="12"/>
  <c r="B8" i="12"/>
  <c r="I7" i="12"/>
  <c r="E7" i="12"/>
  <c r="D7" i="12"/>
  <c r="I6" i="12"/>
  <c r="E6" i="12"/>
  <c r="D6" i="12"/>
  <c r="C6" i="12"/>
  <c r="H3" i="12"/>
  <c r="H1" i="12"/>
  <c r="C2" i="12"/>
  <c r="H5" i="12" s="1"/>
  <c r="F19" i="1"/>
  <c r="A7" i="12" s="1"/>
  <c r="F20" i="1"/>
  <c r="A8" i="12" s="1"/>
  <c r="H48" i="1"/>
  <c r="H8" i="1" s="1"/>
  <c r="I14" i="10"/>
  <c r="I47" i="10"/>
  <c r="I35" i="10"/>
  <c r="L18"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20" i="1"/>
  <c r="M20" i="1"/>
  <c r="L21" i="1"/>
  <c r="M21" i="1"/>
  <c r="L22" i="1"/>
  <c r="M22" i="1"/>
  <c r="L23" i="1"/>
  <c r="M23" i="1"/>
  <c r="L24" i="1"/>
  <c r="M24" i="1"/>
  <c r="L25" i="1"/>
  <c r="M25" i="1"/>
  <c r="L26" i="1"/>
  <c r="M26" i="1"/>
  <c r="L27" i="1"/>
  <c r="M27" i="1"/>
  <c r="L28" i="1"/>
  <c r="M28" i="1"/>
  <c r="L29" i="1"/>
  <c r="M29" i="1"/>
  <c r="L30" i="1"/>
  <c r="M30" i="1"/>
  <c r="L31" i="1"/>
  <c r="M31" i="1"/>
  <c r="L19" i="1"/>
  <c r="M19" i="1"/>
  <c r="M18" i="1"/>
  <c r="F6" i="10"/>
  <c r="F18" i="1"/>
  <c r="A6" i="12" s="1"/>
  <c r="F21" i="1"/>
  <c r="A9" i="12" s="1"/>
  <c r="F22" i="1"/>
  <c r="A10" i="12" s="1"/>
  <c r="F23" i="1"/>
  <c r="H11" i="12" s="1"/>
  <c r="F24" i="1"/>
  <c r="H12" i="12" s="1"/>
  <c r="F25" i="1"/>
  <c r="A13" i="12" s="1"/>
  <c r="F26" i="1"/>
  <c r="H14" i="12" s="1"/>
  <c r="F27" i="1"/>
  <c r="A15" i="12" s="1"/>
  <c r="F28" i="1"/>
  <c r="A16" i="12" s="1"/>
  <c r="F29" i="1"/>
  <c r="H17" i="12" s="1"/>
  <c r="F30" i="1"/>
  <c r="H18" i="12" s="1"/>
  <c r="A18" i="12"/>
  <c r="F31" i="1"/>
  <c r="H19" i="12" s="1"/>
  <c r="F32" i="1"/>
  <c r="H20" i="12" s="1"/>
  <c r="F33" i="1"/>
  <c r="A21" i="12" s="1"/>
  <c r="F34" i="1"/>
  <c r="H22" i="12" s="1"/>
  <c r="F35" i="1"/>
  <c r="A23" i="12" s="1"/>
  <c r="F36" i="1"/>
  <c r="A24" i="12" s="1"/>
  <c r="F37" i="1"/>
  <c r="H25" i="12" s="1"/>
  <c r="F38" i="1"/>
  <c r="A26" i="12" s="1"/>
  <c r="F39" i="1"/>
  <c r="A27" i="12" s="1"/>
  <c r="F40" i="1"/>
  <c r="H28" i="12" s="1"/>
  <c r="F41" i="1"/>
  <c r="H29" i="12" s="1"/>
  <c r="F42" i="1"/>
  <c r="H30" i="12" s="1"/>
  <c r="F43" i="1"/>
  <c r="A31" i="12" s="1"/>
  <c r="F44" i="1"/>
  <c r="H32" i="12" s="1"/>
  <c r="F45" i="1"/>
  <c r="H33" i="12" s="1"/>
  <c r="F46" i="1"/>
  <c r="H34" i="12" s="1"/>
  <c r="F47" i="1"/>
  <c r="H35" i="12" s="1"/>
  <c r="H57" i="1"/>
  <c r="H56" i="1" s="1"/>
  <c r="I6" i="10" s="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H6" i="12"/>
  <c r="H10" i="12" l="1"/>
  <c r="I37" i="10"/>
  <c r="H7" i="12"/>
  <c r="A30" i="12"/>
  <c r="A20" i="12"/>
  <c r="H24" i="12"/>
  <c r="H13" i="12"/>
  <c r="H9" i="12"/>
  <c r="A22" i="12"/>
  <c r="A32" i="12"/>
  <c r="H21" i="12"/>
  <c r="H16" i="12"/>
  <c r="A34" i="12"/>
  <c r="H2" i="12"/>
  <c r="G5" i="12"/>
  <c r="A11" i="12"/>
  <c r="H8" i="12"/>
  <c r="A14" i="12"/>
  <c r="A29" i="12"/>
  <c r="H27" i="12"/>
  <c r="H31" i="12"/>
  <c r="A35" i="12"/>
  <c r="H26" i="12"/>
  <c r="H23" i="12"/>
  <c r="A19" i="12"/>
  <c r="H15" i="12"/>
  <c r="A33" i="12"/>
  <c r="A28" i="12"/>
  <c r="A25" i="12"/>
  <c r="A17" i="12"/>
  <c r="A12" i="12"/>
</calcChain>
</file>

<file path=xl/sharedStrings.xml><?xml version="1.0" encoding="utf-8"?>
<sst xmlns="http://schemas.openxmlformats.org/spreadsheetml/2006/main" count="755" uniqueCount="535">
  <si>
    <t>Yes</t>
  </si>
  <si>
    <t>No</t>
  </si>
  <si>
    <t>Control Total</t>
  </si>
  <si>
    <t>Your Reference Information</t>
  </si>
  <si>
    <t>Certification</t>
  </si>
  <si>
    <t>Send to</t>
  </si>
  <si>
    <t>TEAMA</t>
  </si>
  <si>
    <t>TEAMB</t>
  </si>
  <si>
    <t>TEAMC</t>
  </si>
  <si>
    <t>TEAMD</t>
  </si>
  <si>
    <t>TEAME</t>
  </si>
  <si>
    <t>FISTEAM</t>
  </si>
  <si>
    <t>PROCESSED BY</t>
  </si>
  <si>
    <t>REQUEST VALIDATED BY</t>
  </si>
  <si>
    <t>DATE</t>
  </si>
  <si>
    <t>NAME</t>
  </si>
  <si>
    <t>CONTACT NUMBER</t>
  </si>
  <si>
    <t xml:space="preserve"> </t>
  </si>
  <si>
    <t>YEAR</t>
  </si>
  <si>
    <t>TOTAL</t>
  </si>
  <si>
    <t>ACS</t>
  </si>
  <si>
    <t>CYP</t>
  </si>
  <si>
    <t>RM</t>
  </si>
  <si>
    <t>CE</t>
  </si>
  <si>
    <t>PP</t>
  </si>
  <si>
    <t>E&amp;T</t>
  </si>
  <si>
    <t>Other</t>
  </si>
  <si>
    <t xml:space="preserve">  </t>
  </si>
  <si>
    <t>Net Value of Receipts in Advance</t>
  </si>
  <si>
    <t>Capital</t>
  </si>
  <si>
    <t>Revenue</t>
  </si>
  <si>
    <t>Receipts in Advance Details</t>
  </si>
  <si>
    <t>RIA</t>
  </si>
  <si>
    <t>RA3</t>
  </si>
  <si>
    <t>RA4</t>
  </si>
  <si>
    <t>RA5</t>
  </si>
  <si>
    <t>RA6</t>
  </si>
  <si>
    <t>School Number</t>
  </si>
  <si>
    <t>JOB TITLE</t>
  </si>
  <si>
    <t>SCHOOL</t>
  </si>
  <si>
    <t>SCHOOL NUMBER</t>
  </si>
  <si>
    <t xml:space="preserve">Amount £ </t>
  </si>
  <si>
    <t>RA SCH</t>
  </si>
  <si>
    <t>DOCUMENT REFERENCE</t>
  </si>
  <si>
    <t>Supporting Evidence</t>
  </si>
  <si>
    <t>SIMS LEDGER CODE</t>
  </si>
  <si>
    <t>SIMS</t>
  </si>
  <si>
    <t>R12</t>
  </si>
  <si>
    <t>S</t>
  </si>
  <si>
    <t>81210</t>
  </si>
  <si>
    <t>81221</t>
  </si>
  <si>
    <t>81310</t>
  </si>
  <si>
    <t>82001</t>
  </si>
  <si>
    <t>82180</t>
  </si>
  <si>
    <t>83180</t>
  </si>
  <si>
    <t>84100</t>
  </si>
  <si>
    <t>85067</t>
  </si>
  <si>
    <t>85068</t>
  </si>
  <si>
    <t>85803</t>
  </si>
  <si>
    <t>85922</t>
  </si>
  <si>
    <t>85923</t>
  </si>
  <si>
    <t>85924</t>
  </si>
  <si>
    <t>86031</t>
  </si>
  <si>
    <t>YZ001</t>
  </si>
  <si>
    <t>This must be completed.</t>
  </si>
  <si>
    <t>BM350</t>
  </si>
  <si>
    <t>Customer Name</t>
  </si>
  <si>
    <t>RASCH</t>
  </si>
  <si>
    <t>RA2</t>
  </si>
  <si>
    <t>Detail</t>
  </si>
  <si>
    <t>Signed 'Hard Copy' to be retained within schools year end records</t>
  </si>
  <si>
    <t>B1110</t>
  </si>
  <si>
    <t>Invoice Number</t>
  </si>
  <si>
    <t>RA7</t>
  </si>
  <si>
    <t>Schools 50K+ Listed Entry Evidence</t>
  </si>
  <si>
    <t>School Number:</t>
  </si>
  <si>
    <t>Amount</t>
  </si>
  <si>
    <t>Evidence Attached (tick as appropriate):</t>
  </si>
  <si>
    <t>Authorisation</t>
  </si>
  <si>
    <t>Name:</t>
  </si>
  <si>
    <t>Date:</t>
  </si>
  <si>
    <t>School Name:</t>
  </si>
  <si>
    <t>Income Received*</t>
  </si>
  <si>
    <t>Date Received</t>
  </si>
  <si>
    <t>e.g. Ecotec Grant</t>
  </si>
  <si>
    <t>Total Received</t>
  </si>
  <si>
    <t>Expenditure In-Year*</t>
  </si>
  <si>
    <t>e.g. Sports Staff Salaries</t>
  </si>
  <si>
    <t>Total Spent</t>
  </si>
  <si>
    <t>Total Receipt in Advance</t>
  </si>
  <si>
    <t>Estimated Amount</t>
  </si>
  <si>
    <t>* If attaching a separate listing, please indicate this and enter the total amount.</t>
  </si>
  <si>
    <t xml:space="preserve">Prepared by: </t>
  </si>
  <si>
    <t xml:space="preserve">Authorised by: </t>
  </si>
  <si>
    <t xml:space="preserve">Please submit this form with the evidence listed above to:                                                                                                                                                                 </t>
  </si>
  <si>
    <t xml:space="preserve">Total  </t>
  </si>
  <si>
    <t>SCHOOLS SUPPORT REF</t>
  </si>
  <si>
    <t>82501</t>
  </si>
  <si>
    <t>83200</t>
  </si>
  <si>
    <t>85300</t>
  </si>
  <si>
    <t>87100</t>
  </si>
  <si>
    <t>83100</t>
  </si>
  <si>
    <t>86405</t>
  </si>
  <si>
    <t>83901</t>
  </si>
  <si>
    <t>83647</t>
  </si>
  <si>
    <t>82502</t>
  </si>
  <si>
    <t>81301</t>
  </si>
  <si>
    <t>e.g. Sports Equipment</t>
  </si>
  <si>
    <t>Removed from list as these are codes that must not be used.</t>
  </si>
  <si>
    <r>
      <t xml:space="preserve">Internal Validation </t>
    </r>
    <r>
      <rPr>
        <b/>
        <i/>
        <sz val="10"/>
        <color indexed="9"/>
        <rFont val="Arial"/>
        <family val="2"/>
      </rPr>
      <t>(SCC USE ONLY)</t>
    </r>
  </si>
  <si>
    <t>001</t>
  </si>
  <si>
    <t>School Name / Lead School in a Federation</t>
  </si>
  <si>
    <t>School Name</t>
  </si>
  <si>
    <t xml:space="preserve">Aldeburgh Primary School </t>
  </si>
  <si>
    <t>005</t>
  </si>
  <si>
    <t xml:space="preserve">Barnby &amp; North Cove Community Primary </t>
  </si>
  <si>
    <t>010</t>
  </si>
  <si>
    <t>Bedfield C of E VCP School</t>
  </si>
  <si>
    <t>011</t>
  </si>
  <si>
    <t>Benhall, St Mary's C of E VCP School</t>
  </si>
  <si>
    <t>012</t>
  </si>
  <si>
    <t>Blundeston C of E VCP School</t>
  </si>
  <si>
    <t>014</t>
  </si>
  <si>
    <t>Brampton C of E VCP School</t>
  </si>
  <si>
    <t>015</t>
  </si>
  <si>
    <t>Bungay Primary School</t>
  </si>
  <si>
    <t>017</t>
  </si>
  <si>
    <t>St Botolph's CEVCP School</t>
  </si>
  <si>
    <t>019</t>
  </si>
  <si>
    <t>Carlton Colville Primary School</t>
  </si>
  <si>
    <t>020</t>
  </si>
  <si>
    <t>Charsfield CEVCP School</t>
  </si>
  <si>
    <t>022</t>
  </si>
  <si>
    <t>Corton CEVCP School</t>
  </si>
  <si>
    <t>023</t>
  </si>
  <si>
    <t>Coldfair Green CP School</t>
  </si>
  <si>
    <t>025</t>
  </si>
  <si>
    <t>Sir Robert Hitcham's CEVAP School, Debenham</t>
  </si>
  <si>
    <t>026</t>
  </si>
  <si>
    <t>Dennington CEVCP School</t>
  </si>
  <si>
    <t>029</t>
  </si>
  <si>
    <t>Earl Soham Community Primary School</t>
  </si>
  <si>
    <t>031</t>
  </si>
  <si>
    <t>St Peter and St Paul CEVAP School</t>
  </si>
  <si>
    <t>035</t>
  </si>
  <si>
    <t>Sir Robert Hitcham's CEVAP School, Framlingham</t>
  </si>
  <si>
    <t>036</t>
  </si>
  <si>
    <t>Fressingfield CEVCP School</t>
  </si>
  <si>
    <t>041</t>
  </si>
  <si>
    <t>Edgar Sewter Community Primary School</t>
  </si>
  <si>
    <t>042</t>
  </si>
  <si>
    <t>Helmingham Community Primary School</t>
  </si>
  <si>
    <t>044</t>
  </si>
  <si>
    <t>Holton St Peter Community Primary School</t>
  </si>
  <si>
    <t>048</t>
  </si>
  <si>
    <t>Ilketshall St Lawrence School</t>
  </si>
  <si>
    <t>050</t>
  </si>
  <si>
    <t>Kelsale CEVCP School</t>
  </si>
  <si>
    <t>056</t>
  </si>
  <si>
    <t>All Saints CEVAP School, Laxfield</t>
  </si>
  <si>
    <t>065</t>
  </si>
  <si>
    <t>Poplars Community Primary School</t>
  </si>
  <si>
    <t>068</t>
  </si>
  <si>
    <t>Roman Hill Primary School</t>
  </si>
  <si>
    <t>074</t>
  </si>
  <si>
    <t>Woods Loke Community Primary School</t>
  </si>
  <si>
    <t>075</t>
  </si>
  <si>
    <t>Oulton Broad Primary School</t>
  </si>
  <si>
    <t>080</t>
  </si>
  <si>
    <t>Mellis CEVCP School</t>
  </si>
  <si>
    <t>084</t>
  </si>
  <si>
    <t>Occold Primary School</t>
  </si>
  <si>
    <t>093</t>
  </si>
  <si>
    <t>Ringsfield CEVCP School</t>
  </si>
  <si>
    <t>096</t>
  </si>
  <si>
    <t>Saxmundham Primary School</t>
  </si>
  <si>
    <t>097</t>
  </si>
  <si>
    <t>Snape Community Primary School</t>
  </si>
  <si>
    <t>098</t>
  </si>
  <si>
    <t>Somerleyton Primary School</t>
  </si>
  <si>
    <t>099</t>
  </si>
  <si>
    <t>Southwold Primary School</t>
  </si>
  <si>
    <t>101</t>
  </si>
  <si>
    <t>Stonham Aspal CEVAP School</t>
  </si>
  <si>
    <t>102</t>
  </si>
  <si>
    <t>Stradbroke CEVCP School</t>
  </si>
  <si>
    <t>106</t>
  </si>
  <si>
    <t>Thorndon CEVCP School</t>
  </si>
  <si>
    <t>109</t>
  </si>
  <si>
    <t>Wenhaston Primary School</t>
  </si>
  <si>
    <t>110</t>
  </si>
  <si>
    <t>Wetheringsett CEVCP School</t>
  </si>
  <si>
    <t>112</t>
  </si>
  <si>
    <t>Wilby CEVCP School</t>
  </si>
  <si>
    <t>113</t>
  </si>
  <si>
    <t>Worlingham CEVCP School</t>
  </si>
  <si>
    <t>114</t>
  </si>
  <si>
    <t>Worlingworth CEVCP School</t>
  </si>
  <si>
    <t>115</t>
  </si>
  <si>
    <t>Wortham Primary School</t>
  </si>
  <si>
    <t>157</t>
  </si>
  <si>
    <t>Pakefield High</t>
  </si>
  <si>
    <t>176</t>
  </si>
  <si>
    <t>Old Warren House Pupil Referral Unit</t>
  </si>
  <si>
    <t>187</t>
  </si>
  <si>
    <t>189</t>
  </si>
  <si>
    <t>First Base (Lowestoft) Pupil Referral Unit</t>
  </si>
  <si>
    <t>190</t>
  </si>
  <si>
    <t>Harbour Pupil Referral Unit</t>
  </si>
  <si>
    <t>196</t>
  </si>
  <si>
    <t>Warren School</t>
  </si>
  <si>
    <t>202</t>
  </si>
  <si>
    <t xml:space="preserve">Bawdsey CEVCP School </t>
  </si>
  <si>
    <t>203</t>
  </si>
  <si>
    <t>Bentley CEVCP School</t>
  </si>
  <si>
    <t>205</t>
  </si>
  <si>
    <t>Bildeston Primary School</t>
  </si>
  <si>
    <t>206</t>
  </si>
  <si>
    <t>Bramford CEVCP School</t>
  </si>
  <si>
    <t>208</t>
  </si>
  <si>
    <t>Brooklands Primary School</t>
  </si>
  <si>
    <t>211</t>
  </si>
  <si>
    <t>Bucklesham Primary School</t>
  </si>
  <si>
    <t>216</t>
  </si>
  <si>
    <t>Capel St Mary CEVCP School</t>
  </si>
  <si>
    <t>217</t>
  </si>
  <si>
    <t>Chelmondiston CEVCP School</t>
  </si>
  <si>
    <t>219</t>
  </si>
  <si>
    <t>Claydon Primary School</t>
  </si>
  <si>
    <t>220</t>
  </si>
  <si>
    <t>Copdock Primary School</t>
  </si>
  <si>
    <t>223</t>
  </si>
  <si>
    <t>East Bergholt CEVCP School</t>
  </si>
  <si>
    <t>224</t>
  </si>
  <si>
    <t>Elmsett CEVCP School</t>
  </si>
  <si>
    <t>228</t>
  </si>
  <si>
    <t>Causton Junior School</t>
  </si>
  <si>
    <t>229</t>
  </si>
  <si>
    <t>Colneis Junior School</t>
  </si>
  <si>
    <t>230</t>
  </si>
  <si>
    <t>Fairfield Infant School</t>
  </si>
  <si>
    <t>231</t>
  </si>
  <si>
    <t>Grange Community Primary School</t>
  </si>
  <si>
    <t>232</t>
  </si>
  <si>
    <t>Kingsfleet Primary School</t>
  </si>
  <si>
    <t>234</t>
  </si>
  <si>
    <t>Maidstone Infant School</t>
  </si>
  <si>
    <t>237</t>
  </si>
  <si>
    <t>Grundisburgh Primary School</t>
  </si>
  <si>
    <t>238</t>
  </si>
  <si>
    <t>Beaumont Community Primary School</t>
  </si>
  <si>
    <t>239</t>
  </si>
  <si>
    <t>Hadleigh Community Primary School</t>
  </si>
  <si>
    <t>242</t>
  </si>
  <si>
    <t>Henley Primary School</t>
  </si>
  <si>
    <t>243</t>
  </si>
  <si>
    <t>Hintlesham and Chattisham CEVCP School</t>
  </si>
  <si>
    <t>245</t>
  </si>
  <si>
    <t>Holbrook Primary School</t>
  </si>
  <si>
    <t>246</t>
  </si>
  <si>
    <t>Hollesley Primary School</t>
  </si>
  <si>
    <t>249</t>
  </si>
  <si>
    <t>Broke Hall Community Primary School</t>
  </si>
  <si>
    <t>250</t>
  </si>
  <si>
    <t>Britannia Primary and Nursery School</t>
  </si>
  <si>
    <t>258</t>
  </si>
  <si>
    <t>Clifford Road Primary School</t>
  </si>
  <si>
    <t>259</t>
  </si>
  <si>
    <t>Dale Hall Community Primary School</t>
  </si>
  <si>
    <t>260</t>
  </si>
  <si>
    <t>The Willows Primary School</t>
  </si>
  <si>
    <t>263</t>
  </si>
  <si>
    <t>Halifax Primary School</t>
  </si>
  <si>
    <t>264</t>
  </si>
  <si>
    <t>Handford Hall Primary School</t>
  </si>
  <si>
    <t>266</t>
  </si>
  <si>
    <t>Highfield Nursery School</t>
  </si>
  <si>
    <t>269</t>
  </si>
  <si>
    <t>Morland Primary School</t>
  </si>
  <si>
    <t>273</t>
  </si>
  <si>
    <t>Ravenswood Primary School</t>
  </si>
  <si>
    <t>274</t>
  </si>
  <si>
    <t>Pipers Vale Community Primary School</t>
  </si>
  <si>
    <t>275</t>
  </si>
  <si>
    <t>Ranelagh Primary School</t>
  </si>
  <si>
    <t>279</t>
  </si>
  <si>
    <t>Rose Hill Primary School</t>
  </si>
  <si>
    <t>281</t>
  </si>
  <si>
    <t>Rushmere Hall Primary School</t>
  </si>
  <si>
    <t>284</t>
  </si>
  <si>
    <t>St John's CEVAP School</t>
  </si>
  <si>
    <t>285</t>
  </si>
  <si>
    <t>St Margaret's CEVAP School, Ipswich</t>
  </si>
  <si>
    <t>287</t>
  </si>
  <si>
    <t>St Mark's Catholic Primary School</t>
  </si>
  <si>
    <t>288</t>
  </si>
  <si>
    <t>St Matthew's CEVAP School</t>
  </si>
  <si>
    <t>289</t>
  </si>
  <si>
    <t>St Mary's Catholic Primary School, Ipswich</t>
  </si>
  <si>
    <t>291</t>
  </si>
  <si>
    <t>St Pancras Catholic Primary School</t>
  </si>
  <si>
    <t>293</t>
  </si>
  <si>
    <t>Springfield Infant and Nursery School</t>
  </si>
  <si>
    <t>294</t>
  </si>
  <si>
    <t>Springfield Junior School</t>
  </si>
  <si>
    <t>300</t>
  </si>
  <si>
    <t>Whitehouse Community Primary School</t>
  </si>
  <si>
    <t>307</t>
  </si>
  <si>
    <t>Cedarwood Community Primary School</t>
  </si>
  <si>
    <t>308</t>
  </si>
  <si>
    <t>Kersey CEVCP School</t>
  </si>
  <si>
    <t>309</t>
  </si>
  <si>
    <t>Heath Primary School</t>
  </si>
  <si>
    <t>310</t>
  </si>
  <si>
    <t>Bealings School</t>
  </si>
  <si>
    <t>311</t>
  </si>
  <si>
    <t>Birchwood Primary School</t>
  </si>
  <si>
    <t>313</t>
  </si>
  <si>
    <t>Gorseland Primary School</t>
  </si>
  <si>
    <t>314</t>
  </si>
  <si>
    <t>Melton Primary School</t>
  </si>
  <si>
    <t>317</t>
  </si>
  <si>
    <t>Orford CEVAP School</t>
  </si>
  <si>
    <t>318</t>
  </si>
  <si>
    <t>Otley Primary School</t>
  </si>
  <si>
    <t>320</t>
  </si>
  <si>
    <t>Rendlesham Community Primary School</t>
  </si>
  <si>
    <t>322</t>
  </si>
  <si>
    <t>Shotley Community Primary School</t>
  </si>
  <si>
    <t>324</t>
  </si>
  <si>
    <t>Somersham Primary School</t>
  </si>
  <si>
    <t>327</t>
  </si>
  <si>
    <t>Stratford St Mary Primary School</t>
  </si>
  <si>
    <t>328</t>
  </si>
  <si>
    <t>Stutton CEVCP School</t>
  </si>
  <si>
    <t>331</t>
  </si>
  <si>
    <t>Tattingstone CEVCP School</t>
  </si>
  <si>
    <t>332</t>
  </si>
  <si>
    <t>Trimley St Martin Primary School</t>
  </si>
  <si>
    <t>333</t>
  </si>
  <si>
    <t>Trimley St Mary Primary School</t>
  </si>
  <si>
    <t>337</t>
  </si>
  <si>
    <t>Waldringfield Primary School</t>
  </si>
  <si>
    <t>338</t>
  </si>
  <si>
    <t>Whatfield CEVCP School</t>
  </si>
  <si>
    <t>339</t>
  </si>
  <si>
    <t>Witnesham Primary School</t>
  </si>
  <si>
    <t>341</t>
  </si>
  <si>
    <t>Sandlings Primary School</t>
  </si>
  <si>
    <t>342</t>
  </si>
  <si>
    <t>Woodbridge Primary School</t>
  </si>
  <si>
    <t>343</t>
  </si>
  <si>
    <t>Kyson Primary School</t>
  </si>
  <si>
    <t>351</t>
  </si>
  <si>
    <t>Alderwood Pupil Referral Unit</t>
  </si>
  <si>
    <t>352</t>
  </si>
  <si>
    <t>First Base (Ipswich) Pupil Referral Unit</t>
  </si>
  <si>
    <t>353</t>
  </si>
  <si>
    <t>St Christopher's Pupil Referral Unit</t>
  </si>
  <si>
    <t>356</t>
  </si>
  <si>
    <t>Claydon High School</t>
  </si>
  <si>
    <t>370</t>
  </si>
  <si>
    <t>Northgate High School</t>
  </si>
  <si>
    <t>396</t>
  </si>
  <si>
    <t>The Bridge School</t>
  </si>
  <si>
    <t>400</t>
  </si>
  <si>
    <t xml:space="preserve">Acton CEVCP School </t>
  </si>
  <si>
    <t>405</t>
  </si>
  <si>
    <t>Barnham CEVCP School</t>
  </si>
  <si>
    <t>406</t>
  </si>
  <si>
    <t>Barningham CEVCP School</t>
  </si>
  <si>
    <t>407</t>
  </si>
  <si>
    <t xml:space="preserve">Barrow CEVCP School </t>
  </si>
  <si>
    <t>409</t>
  </si>
  <si>
    <t>Boxford CEVCP School</t>
  </si>
  <si>
    <t>412</t>
  </si>
  <si>
    <t>Bures CEVCP School</t>
  </si>
  <si>
    <t>413</t>
  </si>
  <si>
    <t>The Glade Community Primary School</t>
  </si>
  <si>
    <t>415</t>
  </si>
  <si>
    <t>Guildhall Feoffment Community Primary School</t>
  </si>
  <si>
    <t>416</t>
  </si>
  <si>
    <t>Hardwick Primary School</t>
  </si>
  <si>
    <t>417</t>
  </si>
  <si>
    <t>Howard Community Primary School</t>
  </si>
  <si>
    <t>418</t>
  </si>
  <si>
    <t>Sebert Wood Community Primary School</t>
  </si>
  <si>
    <t>420</t>
  </si>
  <si>
    <t>St Edmund's Catholic Primary School, Bury St Edmunds</t>
  </si>
  <si>
    <t>421</t>
  </si>
  <si>
    <t>St Edmundsbury CEVAP School</t>
  </si>
  <si>
    <t>422</t>
  </si>
  <si>
    <t>Sextons Manor Community Primary School</t>
  </si>
  <si>
    <t>424</t>
  </si>
  <si>
    <t>Westgate Community Primary School</t>
  </si>
  <si>
    <t>425</t>
  </si>
  <si>
    <t>Abbots Green Community Primary School</t>
  </si>
  <si>
    <t>426</t>
  </si>
  <si>
    <t>Cavendish CEVCP School</t>
  </si>
  <si>
    <t>429</t>
  </si>
  <si>
    <t>Clare Community Primary School</t>
  </si>
  <si>
    <t>430</t>
  </si>
  <si>
    <t>Cockfield CEVCP School</t>
  </si>
  <si>
    <t>431</t>
  </si>
  <si>
    <t>Combs Ford Primary School</t>
  </si>
  <si>
    <t>432</t>
  </si>
  <si>
    <t>Creeting St Mary CEVAP School</t>
  </si>
  <si>
    <t>436</t>
  </si>
  <si>
    <t>Elmswell Community Primary School</t>
  </si>
  <si>
    <t>442</t>
  </si>
  <si>
    <t>Wells Hall Community Primary School</t>
  </si>
  <si>
    <t>443</t>
  </si>
  <si>
    <t>Pot Kiln Primary School</t>
  </si>
  <si>
    <t>444</t>
  </si>
  <si>
    <t>Great Finborough CEVCP School</t>
  </si>
  <si>
    <t>445</t>
  </si>
  <si>
    <t>Great Waldingfield CEVCP School</t>
  </si>
  <si>
    <t>446</t>
  </si>
  <si>
    <t>Great Whelnetham CEVCP School</t>
  </si>
  <si>
    <t>448</t>
  </si>
  <si>
    <t>Hartest CEVCP School</t>
  </si>
  <si>
    <t>449</t>
  </si>
  <si>
    <t>Crawfords CEVCP School</t>
  </si>
  <si>
    <t>451</t>
  </si>
  <si>
    <t>New Cangle Community Primary School</t>
  </si>
  <si>
    <t>452</t>
  </si>
  <si>
    <t>Clements Community Primary School</t>
  </si>
  <si>
    <t>457</t>
  </si>
  <si>
    <t>Honington CEVCP School</t>
  </si>
  <si>
    <t>458</t>
  </si>
  <si>
    <t>Hopton CEVCP School</t>
  </si>
  <si>
    <t>460</t>
  </si>
  <si>
    <t>Hundon Community Primary School</t>
  </si>
  <si>
    <t>461</t>
  </si>
  <si>
    <t>Ickworth Park Primary School</t>
  </si>
  <si>
    <t>464</t>
  </si>
  <si>
    <t>Ixworth CEVCP School</t>
  </si>
  <si>
    <t>466</t>
  </si>
  <si>
    <t>Lakenheath Community Primary School</t>
  </si>
  <si>
    <t>467</t>
  </si>
  <si>
    <t>Lavenham Community Primary School</t>
  </si>
  <si>
    <t>468</t>
  </si>
  <si>
    <t>All Saints CEVCP School, Lawshall</t>
  </si>
  <si>
    <t>473</t>
  </si>
  <si>
    <t xml:space="preserve">Beck Row Primary School </t>
  </si>
  <si>
    <t>476</t>
  </si>
  <si>
    <t>West Row Community Primary School</t>
  </si>
  <si>
    <t>478</t>
  </si>
  <si>
    <t>Moulton CEVCP School</t>
  </si>
  <si>
    <t>479</t>
  </si>
  <si>
    <t>Nayland Primary School</t>
  </si>
  <si>
    <t>480</t>
  </si>
  <si>
    <t>Bosmere Community Primary School</t>
  </si>
  <si>
    <t>481</t>
  </si>
  <si>
    <t xml:space="preserve">All Saints CEVAP School, Newmarket </t>
  </si>
  <si>
    <t>482</t>
  </si>
  <si>
    <t>Exning Primary School</t>
  </si>
  <si>
    <t>486</t>
  </si>
  <si>
    <t>Paddocks Primary School</t>
  </si>
  <si>
    <t>488</t>
  </si>
  <si>
    <t>Norton CEVCP School</t>
  </si>
  <si>
    <t>494</t>
  </si>
  <si>
    <t>Ringshall School</t>
  </si>
  <si>
    <t>495</t>
  </si>
  <si>
    <t>Risby CEVCP School</t>
  </si>
  <si>
    <t>496</t>
  </si>
  <si>
    <t>Rougham CEVCP School</t>
  </si>
  <si>
    <t>499</t>
  </si>
  <si>
    <t>Stanton Community Primary School</t>
  </si>
  <si>
    <t>501</t>
  </si>
  <si>
    <t>Stoke-by-Nayland CEVCP School</t>
  </si>
  <si>
    <t>502</t>
  </si>
  <si>
    <t>Chilton Community Primary School</t>
  </si>
  <si>
    <t>503</t>
  </si>
  <si>
    <t>Abbots Hall Community Primary School</t>
  </si>
  <si>
    <t>504</t>
  </si>
  <si>
    <t>Wood Ley Community Primary School</t>
  </si>
  <si>
    <t>506</t>
  </si>
  <si>
    <t>The Freeman Community Primary School</t>
  </si>
  <si>
    <t>507</t>
  </si>
  <si>
    <t>St Gregory CEVCP School</t>
  </si>
  <si>
    <t>508</t>
  </si>
  <si>
    <t>Trinity CEVA Primary School (Stowmarket)</t>
  </si>
  <si>
    <t>517</t>
  </si>
  <si>
    <t>Walsham-le-Willows CEVCP School</t>
  </si>
  <si>
    <t>552</t>
  </si>
  <si>
    <t>King Edward VI CEVC Upper School</t>
  </si>
  <si>
    <t>553</t>
  </si>
  <si>
    <t>St Benedict's Catholic School</t>
  </si>
  <si>
    <t>558</t>
  </si>
  <si>
    <t>Stowmarket High School</t>
  </si>
  <si>
    <t>560</t>
  </si>
  <si>
    <t>Thurston Community College</t>
  </si>
  <si>
    <t>576</t>
  </si>
  <si>
    <t>Riverwalk School</t>
  </si>
  <si>
    <t>577</t>
  </si>
  <si>
    <t>Hampden House Pupil Referral Unit</t>
  </si>
  <si>
    <t>579</t>
  </si>
  <si>
    <t>Hillside Special School</t>
  </si>
  <si>
    <t>580</t>
  </si>
  <si>
    <t>The Albany Centre Pupil Referral Unit</t>
  </si>
  <si>
    <t>584</t>
  </si>
  <si>
    <t>The Kingsfield Centre Pupil Referral Unit</t>
  </si>
  <si>
    <t>597</t>
  </si>
  <si>
    <t>First Base (Bury St Edmunds) Pupil Referral Unit</t>
  </si>
  <si>
    <t>598</t>
  </si>
  <si>
    <t>Mill Meadow Pupil Referral Unit</t>
  </si>
  <si>
    <t>Journal Name</t>
  </si>
  <si>
    <t>Cost Centre</t>
  </si>
  <si>
    <t>Subjective</t>
  </si>
  <si>
    <t>Sub Analysis</t>
  </si>
  <si>
    <t>Activity</t>
  </si>
  <si>
    <t>Org</t>
  </si>
  <si>
    <t>Debit</t>
  </si>
  <si>
    <t>Credit</t>
  </si>
  <si>
    <t>Line Description</t>
  </si>
  <si>
    <t>Line DFF</t>
  </si>
  <si>
    <t>Subjective Conversion</t>
  </si>
  <si>
    <t>Sub Analysis Conversion</t>
  </si>
  <si>
    <t>Version 1.1</t>
  </si>
  <si>
    <t>I certify that I have / or have been delegated the authority to submit this Listed Creditor by the Headteacher/Governing Body</t>
  </si>
  <si>
    <t>Schools Accountancy Team</t>
  </si>
  <si>
    <t>Sat@suffolk.gov.uk</t>
  </si>
  <si>
    <t xml:space="preserve">    Save a copy of this form and attach it to an email</t>
  </si>
  <si>
    <t xml:space="preserve">    Copy the Schools Accountancy Team email address to the SEND TO box of your email</t>
  </si>
  <si>
    <t>29/02/2021</t>
  </si>
  <si>
    <t>sat@suffolk.gov.uk</t>
  </si>
  <si>
    <t>Receipts in Advance 2020-21Contra Line</t>
  </si>
  <si>
    <t>Planned 2020-21 Spend*</t>
  </si>
  <si>
    <t>School Receipts in Advance Form 2021-22 - Revenue</t>
  </si>
  <si>
    <t>Use this from to record money that has been received in 2021-22 that relates to 2022-23. Complete sections 2, 3 &amp; 4</t>
  </si>
  <si>
    <r>
      <t xml:space="preserve">The deadline for submission is 5pm, Friday </t>
    </r>
    <r>
      <rPr>
        <b/>
        <sz val="10"/>
        <color theme="7" tint="-0.499984740745262"/>
        <rFont val="Arial"/>
        <family val="2"/>
      </rPr>
      <t>6th March 2022</t>
    </r>
    <r>
      <rPr>
        <sz val="10"/>
        <color theme="7" tint="-0.499984740745262"/>
        <rFont val="Arial"/>
        <family val="2"/>
      </rPr>
      <t>.</t>
    </r>
  </si>
  <si>
    <t>Receipt in Advance - Revenue - 2021-22</t>
  </si>
  <si>
    <t>I certify that:
- This Receipt in Advance relates to income received on or before 31st March 2022, specifically associated with planned expenditure in new financial year where the goods or services are to be purchased after 31st March.  
- Expenditure to the value of the Receipt in Advance will take place in 2022-23, or the unspent income will be repaid.
- The income was not received from/via SCC or another SCC school.</t>
  </si>
  <si>
    <t>Horizon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</si>
</sst>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164" formatCode="m/d/yy"/>
    <numFmt numFmtId="165" formatCode="00"/>
    <numFmt numFmtId="166" formatCode="000"/>
    <numFmt numFmtId="167" formatCode="[$-809]d\ mmmm\ yyyy;@"/>
    <numFmt numFmtId="168" formatCode="00000000"/>
    <numFmt numFmtId="169" formatCode="#,##0.00;\(#,##0.00\)"/>
    <numFmt numFmtId="170" formatCode="#,##0;\(#,##0\)"/>
  </numFmts>
  <fonts count="49" x14ac:knownFonts="1">
    <font>
      <sz val="10"/>
      <name val="Arial"/>
    </font>
    <font>
      <sz val="10"/>
      <name val="Arial"/>
      <family val="2"/>
    </font>
    <font>
      <b/>
      <sz val="10"/>
      <name val="Arial"/>
      <family val="2"/>
    </font>
    <font>
      <sz val="6"/>
      <color indexed="9"/>
      <name val="Arial"/>
      <family val="2"/>
    </font>
    <font>
      <sz val="26"/>
      <color indexed="54"/>
      <name val="Arial"/>
      <family val="2"/>
    </font>
    <font>
      <sz val="8"/>
      <color indexed="9"/>
      <name val="Arial"/>
      <family val="2"/>
    </font>
    <font>
      <b/>
      <sz val="10"/>
      <color indexed="9"/>
      <name val="Arial"/>
      <family val="2"/>
    </font>
    <font>
      <b/>
      <i/>
      <sz val="10"/>
      <color indexed="9"/>
      <name val="Arial"/>
      <family val="2"/>
    </font>
    <font>
      <sz val="10"/>
      <color indexed="9"/>
      <name val="Arial"/>
      <family val="2"/>
    </font>
    <font>
      <sz val="8"/>
      <name val="Arial"/>
      <family val="2"/>
    </font>
    <font>
      <sz val="6"/>
      <color indexed="17"/>
      <name val="Arial"/>
      <family val="2"/>
    </font>
    <font>
      <sz val="24"/>
      <color indexed="17"/>
      <name val="Arial"/>
      <family val="2"/>
    </font>
    <font>
      <sz val="10"/>
      <color indexed="17"/>
      <name val="Arial"/>
      <family val="2"/>
    </font>
    <font>
      <u/>
      <sz val="10"/>
      <color indexed="12"/>
      <name val="Arial"/>
      <family val="2"/>
    </font>
    <font>
      <sz val="10"/>
      <name val="Arial"/>
      <family val="2"/>
    </font>
    <font>
      <i/>
      <sz val="10"/>
      <color indexed="17"/>
      <name val="Arial"/>
      <family val="2"/>
    </font>
    <font>
      <u/>
      <sz val="10"/>
      <color indexed="12"/>
      <name val="Arial"/>
      <family val="2"/>
    </font>
    <font>
      <sz val="10"/>
      <color indexed="10"/>
      <name val="Arial"/>
      <family val="2"/>
    </font>
    <font>
      <i/>
      <sz val="8"/>
      <color indexed="10"/>
      <name val="Arial"/>
      <family val="2"/>
    </font>
    <font>
      <b/>
      <sz val="8"/>
      <color indexed="9"/>
      <name val="Arial"/>
      <family val="2"/>
    </font>
    <font>
      <sz val="24"/>
      <color indexed="20"/>
      <name val="Arial"/>
      <family val="2"/>
    </font>
    <font>
      <b/>
      <sz val="10"/>
      <color indexed="20"/>
      <name val="Arial"/>
      <family val="2"/>
    </font>
    <font>
      <sz val="10"/>
      <color indexed="20"/>
      <name val="Arial"/>
      <family val="2"/>
    </font>
    <font>
      <i/>
      <sz val="10"/>
      <color indexed="20"/>
      <name val="Arial"/>
      <family val="2"/>
    </font>
    <font>
      <sz val="8"/>
      <color indexed="20"/>
      <name val="Arial"/>
      <family val="2"/>
    </font>
    <font>
      <sz val="8"/>
      <name val="Arial"/>
      <family val="2"/>
    </font>
    <font>
      <b/>
      <sz val="14"/>
      <color indexed="9"/>
      <name val="Arial"/>
      <family val="2"/>
    </font>
    <font>
      <i/>
      <sz val="10"/>
      <color indexed="10"/>
      <name val="Arial"/>
      <family val="2"/>
    </font>
    <font>
      <sz val="10"/>
      <color indexed="20"/>
      <name val="Arial"/>
      <family val="2"/>
    </font>
    <font>
      <sz val="10"/>
      <color indexed="9"/>
      <name val="Arial"/>
      <family val="2"/>
    </font>
    <font>
      <b/>
      <sz val="18"/>
      <color indexed="20"/>
      <name val="Arial"/>
      <family val="2"/>
    </font>
    <font>
      <sz val="18"/>
      <color indexed="20"/>
      <name val="Arial"/>
      <family val="2"/>
    </font>
    <font>
      <b/>
      <sz val="11"/>
      <color indexed="20"/>
      <name val="Arial"/>
      <family val="2"/>
    </font>
    <font>
      <sz val="11"/>
      <color indexed="22"/>
      <name val="Arial"/>
      <family val="2"/>
    </font>
    <font>
      <sz val="11"/>
      <name val="Arial"/>
      <family val="2"/>
    </font>
    <font>
      <sz val="11"/>
      <color indexed="20"/>
      <name val="Arial"/>
      <family val="2"/>
    </font>
    <font>
      <b/>
      <sz val="11"/>
      <color indexed="20"/>
      <name val="Arial"/>
      <family val="2"/>
    </font>
    <font>
      <sz val="11"/>
      <name val="Arial"/>
      <family val="2"/>
    </font>
    <font>
      <b/>
      <sz val="10"/>
      <color indexed="20"/>
      <name val="Arial"/>
      <family val="2"/>
    </font>
    <font>
      <b/>
      <sz val="11"/>
      <name val="Arial"/>
      <family val="2"/>
    </font>
    <font>
      <sz val="12"/>
      <color indexed="20"/>
      <name val="Arial"/>
      <family val="2"/>
    </font>
    <font>
      <b/>
      <sz val="12"/>
      <color indexed="9"/>
      <name val="Arial"/>
      <family val="2"/>
    </font>
    <font>
      <b/>
      <sz val="11"/>
      <color indexed="9"/>
      <name val="Arial"/>
      <family val="2"/>
    </font>
    <font>
      <sz val="12"/>
      <color indexed="20"/>
      <name val="Arial"/>
      <family val="2"/>
    </font>
    <font>
      <sz val="10"/>
      <name val="Arial"/>
      <family val="2"/>
    </font>
    <font>
      <sz val="8"/>
      <color rgb="FF000000"/>
      <name val="Tahoma"/>
      <family val="2"/>
    </font>
    <font>
      <sz val="10"/>
      <color theme="7" tint="-0.499984740745262"/>
      <name val="Arial"/>
      <family val="2"/>
    </font>
    <font>
      <b/>
      <sz val="10"/>
      <color theme="7" tint="-0.499984740745262"/>
      <name val="Arial"/>
      <family val="2"/>
    </font>
    <font>
      <sz val="10"/>
      <color indexed="46"/>
      <name val="Arial"/>
      <family val="2"/>
    </font>
  </fonts>
  <fills count="7">
    <fill>
      <patternFill patternType="none"/>
    </fill>
    <fill>
      <patternFill patternType="gray125"/>
    </fill>
    <fill>
      <patternFill patternType="solid">
        <fgColor indexed="20"/>
        <bgColor indexed="64"/>
      </patternFill>
    </fill>
    <fill>
      <patternFill patternType="solid">
        <fgColor indexed="36"/>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72">
    <border>
      <left/>
      <right/>
      <top/>
      <bottom/>
      <diagonal/>
    </border>
    <border>
      <left style="medium">
        <color indexed="20"/>
      </left>
      <right style="medium">
        <color indexed="20"/>
      </right>
      <top style="medium">
        <color indexed="20"/>
      </top>
      <bottom style="medium">
        <color indexed="20"/>
      </bottom>
      <diagonal/>
    </border>
    <border>
      <left style="double">
        <color indexed="20"/>
      </left>
      <right style="double">
        <color indexed="20"/>
      </right>
      <top style="hair">
        <color indexed="20"/>
      </top>
      <bottom style="hair">
        <color indexed="20"/>
      </bottom>
      <diagonal/>
    </border>
    <border>
      <left/>
      <right style="double">
        <color indexed="20"/>
      </right>
      <top style="hair">
        <color indexed="20"/>
      </top>
      <bottom style="hair">
        <color indexed="20"/>
      </bottom>
      <diagonal/>
    </border>
    <border>
      <left style="double">
        <color indexed="20"/>
      </left>
      <right style="hair">
        <color indexed="20"/>
      </right>
      <top style="hair">
        <color indexed="20"/>
      </top>
      <bottom style="hair">
        <color indexed="20"/>
      </bottom>
      <diagonal/>
    </border>
    <border>
      <left style="thick">
        <color indexed="20"/>
      </left>
      <right/>
      <top/>
      <bottom/>
      <diagonal/>
    </border>
    <border>
      <left/>
      <right style="thick">
        <color indexed="20"/>
      </right>
      <top/>
      <bottom/>
      <diagonal/>
    </border>
    <border>
      <left style="double">
        <color indexed="9"/>
      </left>
      <right style="double">
        <color indexed="9"/>
      </right>
      <top/>
      <bottom/>
      <diagonal/>
    </border>
    <border>
      <left style="medium">
        <color indexed="54"/>
      </left>
      <right/>
      <top/>
      <bottom/>
      <diagonal/>
    </border>
    <border>
      <left style="thick">
        <color indexed="20"/>
      </left>
      <right/>
      <top/>
      <bottom style="thick">
        <color indexed="20"/>
      </bottom>
      <diagonal/>
    </border>
    <border>
      <left/>
      <right/>
      <top/>
      <bottom style="thick">
        <color indexed="20"/>
      </bottom>
      <diagonal/>
    </border>
    <border>
      <left/>
      <right style="thick">
        <color indexed="20"/>
      </right>
      <top/>
      <bottom style="thick">
        <color indexed="20"/>
      </bottom>
      <diagonal/>
    </border>
    <border>
      <left/>
      <right style="double">
        <color indexed="20"/>
      </right>
      <top/>
      <bottom/>
      <diagonal/>
    </border>
    <border>
      <left style="double">
        <color indexed="9"/>
      </left>
      <right/>
      <top/>
      <bottom/>
      <diagonal/>
    </border>
    <border>
      <left style="double">
        <color indexed="9"/>
      </left>
      <right style="double">
        <color indexed="9"/>
      </right>
      <top/>
      <bottom style="hair">
        <color indexed="20"/>
      </bottom>
      <diagonal/>
    </border>
    <border>
      <left style="medium">
        <color indexed="20"/>
      </left>
      <right/>
      <top/>
      <bottom/>
      <diagonal/>
    </border>
    <border>
      <left/>
      <right style="medium">
        <color indexed="20"/>
      </right>
      <top/>
      <bottom/>
      <diagonal/>
    </border>
    <border>
      <left style="thin">
        <color indexed="20"/>
      </left>
      <right style="thin">
        <color indexed="20"/>
      </right>
      <top style="thin">
        <color indexed="20"/>
      </top>
      <bottom style="thin">
        <color indexed="20"/>
      </bottom>
      <diagonal/>
    </border>
    <border>
      <left style="thin">
        <color indexed="20"/>
      </left>
      <right style="thin">
        <color indexed="20"/>
      </right>
      <top style="thin">
        <color indexed="20"/>
      </top>
      <bottom style="hair">
        <color indexed="20"/>
      </bottom>
      <diagonal/>
    </border>
    <border>
      <left style="thin">
        <color indexed="20"/>
      </left>
      <right style="thin">
        <color indexed="20"/>
      </right>
      <top style="hair">
        <color indexed="20"/>
      </top>
      <bottom style="hair">
        <color indexed="20"/>
      </bottom>
      <diagonal/>
    </border>
    <border>
      <left style="thin">
        <color indexed="20"/>
      </left>
      <right style="thin">
        <color indexed="20"/>
      </right>
      <top/>
      <bottom style="thin">
        <color indexed="20"/>
      </bottom>
      <diagonal/>
    </border>
    <border>
      <left style="thin">
        <color indexed="20"/>
      </left>
      <right/>
      <top/>
      <bottom/>
      <diagonal/>
    </border>
    <border>
      <left/>
      <right style="thin">
        <color indexed="20"/>
      </right>
      <top/>
      <bottom/>
      <diagonal/>
    </border>
    <border>
      <left style="thin">
        <color indexed="20"/>
      </left>
      <right/>
      <top/>
      <bottom style="thin">
        <color indexed="20"/>
      </bottom>
      <diagonal/>
    </border>
    <border>
      <left/>
      <right/>
      <top/>
      <bottom style="thin">
        <color indexed="20"/>
      </bottom>
      <diagonal/>
    </border>
    <border>
      <left/>
      <right style="thin">
        <color indexed="20"/>
      </right>
      <top/>
      <bottom style="thin">
        <color indexed="20"/>
      </bottom>
      <diagonal/>
    </border>
    <border>
      <left style="medium">
        <color indexed="20"/>
      </left>
      <right/>
      <top/>
      <bottom style="medium">
        <color indexed="20"/>
      </bottom>
      <diagonal/>
    </border>
    <border>
      <left/>
      <right/>
      <top/>
      <bottom style="medium">
        <color indexed="20"/>
      </bottom>
      <diagonal/>
    </border>
    <border>
      <left/>
      <right style="medium">
        <color indexed="20"/>
      </right>
      <top/>
      <bottom style="medium">
        <color indexed="20"/>
      </bottom>
      <diagonal/>
    </border>
    <border>
      <left/>
      <right style="thin">
        <color indexed="20"/>
      </right>
      <top style="thin">
        <color indexed="20"/>
      </top>
      <bottom style="thin">
        <color indexed="20"/>
      </bottom>
      <diagonal/>
    </border>
    <border>
      <left style="thin">
        <color indexed="9"/>
      </left>
      <right style="thin">
        <color indexed="9"/>
      </right>
      <top style="thin">
        <color indexed="20"/>
      </top>
      <bottom style="thin">
        <color indexed="20"/>
      </bottom>
      <diagonal/>
    </border>
    <border>
      <left style="thin">
        <color indexed="20"/>
      </left>
      <right style="thin">
        <color indexed="20"/>
      </right>
      <top style="hair">
        <color indexed="20"/>
      </top>
      <bottom style="thin">
        <color indexed="2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20"/>
      </left>
      <right style="medium">
        <color indexed="20"/>
      </right>
      <top/>
      <bottom style="medium">
        <color indexed="20"/>
      </bottom>
      <diagonal/>
    </border>
    <border>
      <left style="medium">
        <color indexed="20"/>
      </left>
      <right/>
      <top style="medium">
        <color indexed="20"/>
      </top>
      <bottom style="medium">
        <color indexed="20"/>
      </bottom>
      <diagonal/>
    </border>
    <border>
      <left/>
      <right style="medium">
        <color indexed="20"/>
      </right>
      <top style="medium">
        <color indexed="20"/>
      </top>
      <bottom style="medium">
        <color indexed="20"/>
      </bottom>
      <diagonal/>
    </border>
    <border>
      <left/>
      <right style="thick">
        <color indexed="17"/>
      </right>
      <top/>
      <bottom/>
      <diagonal/>
    </border>
    <border>
      <left style="thick">
        <color indexed="20"/>
      </left>
      <right style="thick">
        <color indexed="20"/>
      </right>
      <top style="thick">
        <color indexed="20"/>
      </top>
      <bottom/>
      <diagonal/>
    </border>
    <border>
      <left style="thick">
        <color indexed="20"/>
      </left>
      <right style="thick">
        <color indexed="20"/>
      </right>
      <top/>
      <bottom/>
      <diagonal/>
    </border>
    <border>
      <left style="thick">
        <color indexed="20"/>
      </left>
      <right style="thick">
        <color indexed="20"/>
      </right>
      <top/>
      <bottom style="thick">
        <color indexed="20"/>
      </bottom>
      <diagonal/>
    </border>
    <border>
      <left/>
      <right/>
      <top style="thick">
        <color indexed="20"/>
      </top>
      <bottom/>
      <diagonal/>
    </border>
    <border>
      <left/>
      <right style="thick">
        <color indexed="20"/>
      </right>
      <top style="thick">
        <color indexed="20"/>
      </top>
      <bottom/>
      <diagonal/>
    </border>
    <border>
      <left style="thick">
        <color indexed="20"/>
      </left>
      <right/>
      <top style="thick">
        <color indexed="20"/>
      </top>
      <bottom/>
      <diagonal/>
    </border>
    <border>
      <left style="thin">
        <color indexed="20"/>
      </left>
      <right/>
      <top style="hair">
        <color indexed="20"/>
      </top>
      <bottom style="thin">
        <color indexed="20"/>
      </bottom>
      <diagonal/>
    </border>
    <border>
      <left/>
      <right/>
      <top style="hair">
        <color indexed="20"/>
      </top>
      <bottom style="thin">
        <color indexed="20"/>
      </bottom>
      <diagonal/>
    </border>
    <border>
      <left/>
      <right style="thin">
        <color indexed="20"/>
      </right>
      <top style="hair">
        <color indexed="20"/>
      </top>
      <bottom style="thin">
        <color indexed="20"/>
      </bottom>
      <diagonal/>
    </border>
    <border>
      <left style="thin">
        <color indexed="20"/>
      </left>
      <right/>
      <top style="thin">
        <color indexed="20"/>
      </top>
      <bottom/>
      <diagonal/>
    </border>
    <border>
      <left/>
      <right/>
      <top style="thin">
        <color indexed="20"/>
      </top>
      <bottom/>
      <diagonal/>
    </border>
    <border>
      <left/>
      <right style="thin">
        <color indexed="20"/>
      </right>
      <top style="thin">
        <color indexed="20"/>
      </top>
      <bottom/>
      <diagonal/>
    </border>
    <border>
      <left style="thin">
        <color indexed="20"/>
      </left>
      <right/>
      <top style="hair">
        <color indexed="20"/>
      </top>
      <bottom style="hair">
        <color indexed="20"/>
      </bottom>
      <diagonal/>
    </border>
    <border>
      <left/>
      <right/>
      <top style="hair">
        <color indexed="20"/>
      </top>
      <bottom style="hair">
        <color indexed="20"/>
      </bottom>
      <diagonal/>
    </border>
    <border>
      <left/>
      <right style="thin">
        <color indexed="20"/>
      </right>
      <top style="hair">
        <color indexed="20"/>
      </top>
      <bottom style="hair">
        <color indexed="20"/>
      </bottom>
      <diagonal/>
    </border>
    <border>
      <left style="thin">
        <color indexed="20"/>
      </left>
      <right style="thin">
        <color indexed="64"/>
      </right>
      <top style="thin">
        <color indexed="20"/>
      </top>
      <bottom style="thin">
        <color indexed="20"/>
      </bottom>
      <diagonal/>
    </border>
    <border>
      <left style="thin">
        <color indexed="64"/>
      </left>
      <right style="thin">
        <color indexed="64"/>
      </right>
      <top style="thin">
        <color indexed="20"/>
      </top>
      <bottom style="thin">
        <color indexed="20"/>
      </bottom>
      <diagonal/>
    </border>
    <border>
      <left style="thin">
        <color indexed="64"/>
      </left>
      <right style="thin">
        <color indexed="20"/>
      </right>
      <top style="thin">
        <color indexed="20"/>
      </top>
      <bottom style="thin">
        <color indexed="20"/>
      </bottom>
      <diagonal/>
    </border>
    <border>
      <left style="thin">
        <color indexed="20"/>
      </left>
      <right/>
      <top style="thin">
        <color indexed="20"/>
      </top>
      <bottom style="thin">
        <color indexed="20"/>
      </bottom>
      <diagonal/>
    </border>
    <border>
      <left/>
      <right/>
      <top style="thin">
        <color indexed="20"/>
      </top>
      <bottom style="thin">
        <color indexed="20"/>
      </bottom>
      <diagonal/>
    </border>
    <border>
      <left style="thin">
        <color indexed="20"/>
      </left>
      <right/>
      <top style="thin">
        <color indexed="20"/>
      </top>
      <bottom style="hair">
        <color indexed="20"/>
      </bottom>
      <diagonal/>
    </border>
    <border>
      <left/>
      <right/>
      <top style="thin">
        <color indexed="20"/>
      </top>
      <bottom style="hair">
        <color indexed="20"/>
      </bottom>
      <diagonal/>
    </border>
    <border>
      <left/>
      <right style="thin">
        <color indexed="20"/>
      </right>
      <top style="thin">
        <color indexed="20"/>
      </top>
      <bottom style="hair">
        <color indexed="20"/>
      </bottom>
      <diagonal/>
    </border>
    <border>
      <left/>
      <right style="thin">
        <color indexed="9"/>
      </right>
      <top style="thin">
        <color indexed="20"/>
      </top>
      <bottom style="thin">
        <color indexed="20"/>
      </bottom>
      <diagonal/>
    </border>
    <border>
      <left style="medium">
        <color indexed="20"/>
      </left>
      <right/>
      <top style="medium">
        <color indexed="20"/>
      </top>
      <bottom/>
      <diagonal/>
    </border>
    <border>
      <left/>
      <right/>
      <top style="medium">
        <color indexed="20"/>
      </top>
      <bottom/>
      <diagonal/>
    </border>
    <border>
      <left/>
      <right style="medium">
        <color indexed="20"/>
      </right>
      <top style="medium">
        <color indexed="20"/>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4" fillId="0" borderId="0"/>
  </cellStyleXfs>
  <cellXfs count="317">
    <xf numFmtId="0" fontId="0" fillId="0" borderId="0" xfId="0"/>
    <xf numFmtId="164" fontId="14" fillId="0" borderId="1" xfId="0" applyNumberFormat="1" applyFont="1" applyFill="1" applyBorder="1" applyAlignment="1" applyProtection="1">
      <alignment horizontal="center"/>
      <protection locked="0"/>
    </xf>
    <xf numFmtId="4" fontId="0" fillId="0" borderId="2" xfId="0" applyNumberFormat="1" applyBorder="1" applyProtection="1">
      <protection locked="0"/>
    </xf>
    <xf numFmtId="0" fontId="0" fillId="0" borderId="0" xfId="0" applyBorder="1" applyAlignment="1" applyProtection="1">
      <alignment horizontal="center"/>
    </xf>
    <xf numFmtId="49" fontId="2" fillId="0" borderId="0" xfId="0" applyNumberFormat="1" applyFont="1" applyAlignment="1">
      <alignment horizontal="right"/>
    </xf>
    <xf numFmtId="1" fontId="0" fillId="0" borderId="0" xfId="0" applyNumberFormat="1" applyAlignment="1">
      <alignment horizontal="right"/>
    </xf>
    <xf numFmtId="49" fontId="0" fillId="0" borderId="0" xfId="0" applyNumberFormat="1" applyAlignment="1">
      <alignment horizontal="right"/>
    </xf>
    <xf numFmtId="49" fontId="0" fillId="0" borderId="3" xfId="0" applyNumberFormat="1" applyBorder="1" applyAlignment="1" applyProtection="1">
      <alignment horizontal="center"/>
      <protection locked="0"/>
    </xf>
    <xf numFmtId="49" fontId="0" fillId="0" borderId="4" xfId="0" applyNumberFormat="1" applyBorder="1" applyAlignment="1" applyProtection="1">
      <alignment horizontal="center"/>
      <protection locked="0"/>
    </xf>
    <xf numFmtId="0" fontId="8" fillId="0" borderId="0" xfId="0" applyFont="1" applyProtection="1"/>
    <xf numFmtId="0" fontId="0" fillId="0" borderId="0" xfId="0" applyAlignment="1" applyProtection="1">
      <alignment horizontal="center"/>
    </xf>
    <xf numFmtId="0" fontId="0" fillId="0" borderId="0" xfId="0" applyProtection="1"/>
    <xf numFmtId="0" fontId="14" fillId="0" borderId="0" xfId="0" applyFont="1" applyProtection="1"/>
    <xf numFmtId="0" fontId="4" fillId="0" borderId="0" xfId="0" applyFont="1" applyFill="1" applyBorder="1" applyAlignment="1" applyProtection="1">
      <alignment horizontal="center" vertical="center"/>
    </xf>
    <xf numFmtId="0" fontId="10" fillId="2" borderId="5" xfId="0" applyFont="1" applyFill="1" applyBorder="1" applyAlignment="1" applyProtection="1">
      <alignment horizontal="center" vertical="center" textRotation="180"/>
    </xf>
    <xf numFmtId="17" fontId="10" fillId="2" borderId="0" xfId="0" applyNumberFormat="1" applyFont="1" applyFill="1" applyBorder="1" applyAlignment="1" applyProtection="1">
      <alignment horizontal="center" vertical="center" textRotation="180"/>
    </xf>
    <xf numFmtId="0" fontId="10" fillId="2" borderId="0" xfId="0" applyFont="1" applyFill="1" applyBorder="1" applyAlignment="1" applyProtection="1">
      <alignment horizontal="center" vertical="center" textRotation="180" wrapText="1"/>
    </xf>
    <xf numFmtId="0" fontId="11"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6" fillId="2" borderId="5" xfId="0" applyFont="1" applyFill="1" applyBorder="1" applyAlignment="1" applyProtection="1">
      <alignment horizontal="left"/>
    </xf>
    <xf numFmtId="0" fontId="6" fillId="2" borderId="0" xfId="0" applyFont="1" applyFill="1" applyBorder="1" applyAlignment="1" applyProtection="1">
      <alignment horizontal="left"/>
    </xf>
    <xf numFmtId="0" fontId="12" fillId="2" borderId="0" xfId="0" applyFont="1" applyFill="1" applyBorder="1" applyAlignment="1" applyProtection="1">
      <alignment horizontal="left"/>
    </xf>
    <xf numFmtId="0" fontId="0" fillId="0" borderId="5" xfId="0" applyBorder="1" applyAlignment="1" applyProtection="1">
      <alignment horizontal="center"/>
    </xf>
    <xf numFmtId="0" fontId="0" fillId="0" borderId="0" xfId="0" applyBorder="1" applyProtection="1"/>
    <xf numFmtId="0" fontId="14" fillId="0" borderId="0" xfId="0" applyFont="1" applyBorder="1" applyProtection="1"/>
    <xf numFmtId="0" fontId="22" fillId="0" borderId="0" xfId="0" applyFont="1" applyBorder="1" applyProtection="1"/>
    <xf numFmtId="4" fontId="0" fillId="0" borderId="1" xfId="0" applyNumberFormat="1" applyBorder="1" applyAlignment="1" applyProtection="1">
      <alignment horizontal="right"/>
    </xf>
    <xf numFmtId="0" fontId="15" fillId="0" borderId="0" xfId="0" applyFont="1" applyBorder="1" applyProtection="1"/>
    <xf numFmtId="0" fontId="6" fillId="2" borderId="5" xfId="0" applyFont="1" applyFill="1" applyBorder="1" applyAlignment="1" applyProtection="1">
      <alignment horizontal="center"/>
    </xf>
    <xf numFmtId="0" fontId="6" fillId="2" borderId="0" xfId="0" applyFont="1" applyFill="1" applyBorder="1" applyProtection="1"/>
    <xf numFmtId="0" fontId="8" fillId="2" borderId="0" xfId="0" applyFont="1" applyFill="1" applyBorder="1" applyProtection="1"/>
    <xf numFmtId="0" fontId="0" fillId="0" borderId="5" xfId="0" applyFill="1" applyBorder="1" applyAlignment="1" applyProtection="1">
      <alignment horizontal="center"/>
    </xf>
    <xf numFmtId="0" fontId="0" fillId="0" borderId="0" xfId="0" applyFill="1" applyBorder="1" applyProtection="1"/>
    <xf numFmtId="0" fontId="14" fillId="0" borderId="0" xfId="0" applyFont="1" applyFill="1" applyBorder="1" applyProtection="1"/>
    <xf numFmtId="0" fontId="0" fillId="0" borderId="6" xfId="0" applyBorder="1" applyAlignment="1" applyProtection="1">
      <alignment wrapText="1"/>
    </xf>
    <xf numFmtId="0" fontId="23" fillId="0" borderId="0" xfId="0" applyFont="1" applyBorder="1" applyProtection="1"/>
    <xf numFmtId="0" fontId="0" fillId="2" borderId="0" xfId="0" applyFill="1" applyBorder="1" applyProtection="1"/>
    <xf numFmtId="0" fontId="0" fillId="2" borderId="7" xfId="0" applyFill="1" applyBorder="1" applyProtection="1"/>
    <xf numFmtId="0" fontId="0" fillId="2" borderId="5" xfId="0" applyFill="1" applyBorder="1" applyAlignment="1" applyProtection="1">
      <alignment horizontal="center"/>
    </xf>
    <xf numFmtId="0" fontId="8" fillId="2" borderId="7" xfId="0" applyFont="1" applyFill="1" applyBorder="1" applyProtection="1"/>
    <xf numFmtId="0" fontId="6" fillId="2" borderId="7" xfId="0" applyFont="1" applyFill="1" applyBorder="1" applyAlignment="1" applyProtection="1">
      <alignment horizontal="center" wrapText="1"/>
    </xf>
    <xf numFmtId="0" fontId="17" fillId="0" borderId="0" xfId="0" applyFont="1" applyProtection="1"/>
    <xf numFmtId="0" fontId="9" fillId="0" borderId="0" xfId="0" applyFont="1" applyAlignment="1" applyProtection="1">
      <alignment wrapText="1"/>
    </xf>
    <xf numFmtId="0" fontId="5" fillId="2" borderId="5" xfId="0" applyFont="1" applyFill="1" applyBorder="1" applyAlignment="1" applyProtection="1">
      <alignment horizontal="center" wrapText="1"/>
    </xf>
    <xf numFmtId="0" fontId="5" fillId="2" borderId="0" xfId="0" applyFont="1" applyFill="1" applyBorder="1" applyAlignment="1" applyProtection="1">
      <alignment horizontal="center" wrapText="1"/>
    </xf>
    <xf numFmtId="0" fontId="6" fillId="2" borderId="0" xfId="0" applyFont="1" applyFill="1" applyBorder="1" applyAlignment="1" applyProtection="1">
      <alignment horizontal="center" wrapText="1"/>
    </xf>
    <xf numFmtId="0" fontId="6" fillId="2" borderId="0" xfId="0" applyFont="1" applyFill="1" applyBorder="1" applyAlignment="1" applyProtection="1">
      <alignment horizontal="center"/>
    </xf>
    <xf numFmtId="0" fontId="6" fillId="2" borderId="7" xfId="0" applyFont="1" applyFill="1" applyBorder="1" applyAlignment="1" applyProtection="1">
      <alignment horizontal="center"/>
    </xf>
    <xf numFmtId="0" fontId="2" fillId="0" borderId="0" xfId="0" applyFont="1" applyProtection="1"/>
    <xf numFmtId="0" fontId="24" fillId="0" borderId="5" xfId="0" applyFont="1" applyBorder="1" applyAlignment="1" applyProtection="1">
      <alignment horizontal="center"/>
    </xf>
    <xf numFmtId="0" fontId="9" fillId="2" borderId="5" xfId="0" applyFont="1" applyFill="1" applyBorder="1" applyAlignment="1" applyProtection="1">
      <alignment horizontal="center"/>
    </xf>
    <xf numFmtId="0" fontId="6" fillId="2" borderId="0" xfId="0" applyFont="1" applyFill="1" applyBorder="1" applyAlignment="1" applyProtection="1">
      <alignment horizontal="right"/>
    </xf>
    <xf numFmtId="0" fontId="14" fillId="2" borderId="0" xfId="0" applyFont="1" applyFill="1" applyBorder="1" applyProtection="1"/>
    <xf numFmtId="0" fontId="0" fillId="2" borderId="6" xfId="0" applyFill="1" applyBorder="1" applyProtection="1"/>
    <xf numFmtId="0" fontId="8" fillId="2" borderId="6" xfId="0" applyFont="1" applyFill="1" applyBorder="1" applyProtection="1"/>
    <xf numFmtId="0" fontId="0" fillId="0" borderId="6" xfId="0" applyBorder="1" applyProtection="1"/>
    <xf numFmtId="0" fontId="0" fillId="0" borderId="5" xfId="0" applyBorder="1" applyAlignment="1" applyProtection="1">
      <alignment horizontal="left"/>
    </xf>
    <xf numFmtId="0" fontId="12" fillId="0" borderId="0" xfId="0" applyFont="1" applyBorder="1" applyAlignment="1" applyProtection="1">
      <alignment horizontal="left"/>
    </xf>
    <xf numFmtId="0" fontId="22" fillId="0" borderId="0" xfId="0" applyFont="1" applyBorder="1" applyAlignment="1" applyProtection="1">
      <alignment horizontal="right"/>
    </xf>
    <xf numFmtId="0" fontId="8" fillId="2" borderId="0" xfId="0" applyFont="1" applyFill="1" applyBorder="1" applyAlignment="1" applyProtection="1">
      <alignment horizontal="right"/>
    </xf>
    <xf numFmtId="0" fontId="8" fillId="2" borderId="6" xfId="0" applyFont="1" applyFill="1" applyBorder="1" applyAlignment="1" applyProtection="1">
      <alignment horizontal="right"/>
    </xf>
    <xf numFmtId="0" fontId="24" fillId="0" borderId="0" xfId="0" applyFont="1" applyBorder="1" applyProtection="1"/>
    <xf numFmtId="0" fontId="16" fillId="0" borderId="6" xfId="2" applyFont="1" applyBorder="1" applyAlignment="1" applyProtection="1">
      <alignment horizontal="right"/>
    </xf>
    <xf numFmtId="0" fontId="16" fillId="0" borderId="0" xfId="2" applyFont="1" applyBorder="1" applyAlignment="1" applyProtection="1">
      <alignment horizontal="right"/>
    </xf>
    <xf numFmtId="0" fontId="6" fillId="0" borderId="5" xfId="0" applyFont="1" applyFill="1" applyBorder="1" applyAlignment="1" applyProtection="1">
      <alignment horizontal="center"/>
    </xf>
    <xf numFmtId="0" fontId="6" fillId="0" borderId="0" xfId="0" applyFont="1" applyFill="1" applyBorder="1" applyProtection="1"/>
    <xf numFmtId="0" fontId="8" fillId="0" borderId="0" xfId="0" applyFont="1" applyFill="1" applyBorder="1" applyProtection="1"/>
    <xf numFmtId="0" fontId="8" fillId="0" borderId="6" xfId="0" applyFont="1" applyFill="1" applyBorder="1" applyProtection="1"/>
    <xf numFmtId="0" fontId="22" fillId="0" borderId="8" xfId="0" applyFont="1" applyBorder="1" applyAlignment="1" applyProtection="1">
      <alignment horizontal="right" vertical="center"/>
    </xf>
    <xf numFmtId="0" fontId="22" fillId="0" borderId="0" xfId="0" applyFont="1" applyFill="1" applyBorder="1" applyProtection="1"/>
    <xf numFmtId="0" fontId="12" fillId="0" borderId="6" xfId="0" applyFont="1" applyFill="1" applyBorder="1" applyProtection="1"/>
    <xf numFmtId="0" fontId="2" fillId="0" borderId="0" xfId="0" applyFont="1" applyFill="1" applyBorder="1" applyAlignment="1" applyProtection="1">
      <alignment horizontal="left"/>
    </xf>
    <xf numFmtId="0" fontId="22" fillId="0" borderId="0" xfId="0" applyFont="1" applyFill="1" applyBorder="1" applyAlignment="1" applyProtection="1">
      <alignment horizontal="right"/>
    </xf>
    <xf numFmtId="0" fontId="22" fillId="0" borderId="0" xfId="0" applyFont="1" applyFill="1" applyBorder="1" applyAlignment="1" applyProtection="1">
      <alignment horizontal="left"/>
    </xf>
    <xf numFmtId="0" fontId="6" fillId="0" borderId="9" xfId="0" applyFont="1" applyFill="1" applyBorder="1" applyAlignment="1" applyProtection="1">
      <alignment horizontal="center"/>
    </xf>
    <xf numFmtId="0" fontId="6" fillId="0" borderId="10" xfId="0" applyFont="1" applyFill="1" applyBorder="1" applyProtection="1"/>
    <xf numFmtId="0" fontId="8" fillId="0" borderId="10" xfId="0" applyFont="1" applyFill="1" applyBorder="1" applyProtection="1"/>
    <xf numFmtId="0" fontId="18" fillId="0" borderId="10" xfId="0" applyFont="1" applyFill="1" applyBorder="1" applyProtection="1"/>
    <xf numFmtId="0" fontId="18" fillId="0" borderId="11" xfId="0" applyFont="1" applyFill="1" applyBorder="1" applyProtection="1"/>
    <xf numFmtId="0" fontId="6" fillId="0" borderId="0" xfId="0" applyFont="1" applyFill="1" applyAlignment="1" applyProtection="1">
      <alignment horizontal="center"/>
    </xf>
    <xf numFmtId="0" fontId="6" fillId="0" borderId="0" xfId="0" applyFont="1" applyFill="1" applyProtection="1"/>
    <xf numFmtId="0" fontId="8" fillId="0" borderId="0" xfId="0" applyFont="1" applyFill="1" applyProtection="1"/>
    <xf numFmtId="16" fontId="14" fillId="0" borderId="1" xfId="0" applyNumberFormat="1" applyFont="1" applyFill="1" applyBorder="1" applyAlignment="1" applyProtection="1">
      <alignment horizontal="center"/>
      <protection locked="0"/>
    </xf>
    <xf numFmtId="168" fontId="0" fillId="0" borderId="12" xfId="0" applyNumberFormat="1" applyBorder="1" applyAlignment="1" applyProtection="1">
      <alignment horizontal="center"/>
    </xf>
    <xf numFmtId="4" fontId="0" fillId="0" borderId="0" xfId="0" applyNumberFormat="1" applyBorder="1" applyAlignment="1" applyProtection="1">
      <alignment horizontal="right"/>
    </xf>
    <xf numFmtId="0" fontId="0" fillId="2" borderId="13" xfId="0" applyFill="1" applyBorder="1" applyProtection="1"/>
    <xf numFmtId="0" fontId="6" fillId="2" borderId="13" xfId="0" applyFont="1" applyFill="1" applyBorder="1" applyAlignment="1" applyProtection="1">
      <alignment horizontal="center" wrapText="1"/>
    </xf>
    <xf numFmtId="0" fontId="6" fillId="2" borderId="14" xfId="0" applyFont="1" applyFill="1" applyBorder="1" applyAlignment="1" applyProtection="1">
      <alignment horizontal="center"/>
    </xf>
    <xf numFmtId="0" fontId="21" fillId="0" borderId="0" xfId="0" applyFont="1" applyBorder="1" applyAlignment="1" applyProtection="1"/>
    <xf numFmtId="4" fontId="0" fillId="3" borderId="0" xfId="0" applyNumberFormat="1" applyFill="1" applyBorder="1" applyProtection="1"/>
    <xf numFmtId="167" fontId="14" fillId="0" borderId="0" xfId="0" applyNumberFormat="1" applyFont="1" applyBorder="1" applyAlignment="1" applyProtection="1">
      <alignment horizontal="center"/>
      <protection locked="0"/>
    </xf>
    <xf numFmtId="0" fontId="19" fillId="2" borderId="7" xfId="0" applyFont="1" applyFill="1" applyBorder="1" applyAlignment="1" applyProtection="1">
      <alignment horizontal="center" wrapText="1"/>
    </xf>
    <xf numFmtId="0" fontId="0" fillId="0" borderId="0" xfId="0" applyBorder="1" applyAlignment="1">
      <alignment horizontal="center"/>
    </xf>
    <xf numFmtId="49" fontId="0" fillId="0" borderId="2" xfId="0" applyNumberFormat="1" applyBorder="1" applyAlignment="1" applyProtection="1">
      <alignment horizontal="center"/>
      <protection locked="0"/>
    </xf>
    <xf numFmtId="1" fontId="0" fillId="0" borderId="0" xfId="0" applyNumberFormat="1" applyAlignment="1">
      <alignment horizontal="left"/>
    </xf>
    <xf numFmtId="0" fontId="28" fillId="4" borderId="0" xfId="0" applyFont="1" applyFill="1" applyBorder="1"/>
    <xf numFmtId="0" fontId="28" fillId="4" borderId="0" xfId="0" applyFont="1" applyFill="1"/>
    <xf numFmtId="0" fontId="31" fillId="4" borderId="0" xfId="0" applyFont="1" applyFill="1" applyBorder="1" applyAlignment="1">
      <alignment horizontal="center"/>
    </xf>
    <xf numFmtId="0" fontId="28" fillId="2" borderId="15" xfId="0" applyFont="1" applyFill="1" applyBorder="1"/>
    <xf numFmtId="0" fontId="28" fillId="2" borderId="0" xfId="0" applyFont="1" applyFill="1" applyBorder="1"/>
    <xf numFmtId="0" fontId="31" fillId="2" borderId="0" xfId="0" applyFont="1" applyFill="1" applyBorder="1" applyAlignment="1">
      <alignment horizontal="center"/>
    </xf>
    <xf numFmtId="0" fontId="31" fillId="2" borderId="16" xfId="0" applyFont="1" applyFill="1" applyBorder="1" applyAlignment="1">
      <alignment horizontal="center"/>
    </xf>
    <xf numFmtId="0" fontId="28" fillId="4" borderId="15" xfId="0" applyFont="1" applyFill="1" applyBorder="1"/>
    <xf numFmtId="0" fontId="31" fillId="4" borderId="16" xfId="0" applyFont="1" applyFill="1" applyBorder="1" applyAlignment="1">
      <alignment horizontal="center"/>
    </xf>
    <xf numFmtId="0" fontId="28" fillId="4" borderId="0" xfId="0" applyFont="1" applyFill="1" applyBorder="1" applyAlignment="1">
      <alignment horizontal="right"/>
    </xf>
    <xf numFmtId="49" fontId="28" fillId="4" borderId="17" xfId="0" applyNumberFormat="1" applyFont="1" applyFill="1" applyBorder="1" applyAlignment="1">
      <alignment horizontal="center" vertical="center"/>
    </xf>
    <xf numFmtId="0" fontId="28" fillId="0" borderId="0" xfId="0" applyFont="1" applyFill="1" applyBorder="1" applyAlignment="1">
      <alignment horizontal="center"/>
    </xf>
    <xf numFmtId="0" fontId="28" fillId="4" borderId="16" xfId="0" applyFont="1" applyFill="1" applyBorder="1"/>
    <xf numFmtId="0" fontId="28" fillId="4" borderId="0" xfId="0" applyFont="1" applyFill="1" applyBorder="1" applyAlignment="1">
      <alignment wrapText="1"/>
    </xf>
    <xf numFmtId="0" fontId="32" fillId="4" borderId="0" xfId="0" applyFont="1" applyFill="1" applyBorder="1"/>
    <xf numFmtId="0" fontId="32" fillId="4" borderId="0" xfId="0" applyFont="1" applyFill="1" applyBorder="1" applyAlignment="1">
      <alignment horizontal="left" vertical="top"/>
    </xf>
    <xf numFmtId="169" fontId="33" fillId="4" borderId="18" xfId="0" applyNumberFormat="1" applyFont="1" applyFill="1" applyBorder="1"/>
    <xf numFmtId="169" fontId="34" fillId="4" borderId="0" xfId="0" applyNumberFormat="1" applyFont="1" applyFill="1" applyBorder="1"/>
    <xf numFmtId="169" fontId="35" fillId="4" borderId="0" xfId="0" applyNumberFormat="1" applyFont="1" applyFill="1" applyBorder="1"/>
    <xf numFmtId="0" fontId="35" fillId="4" borderId="0" xfId="0" applyFont="1" applyFill="1" applyBorder="1" applyAlignment="1">
      <alignment wrapText="1"/>
    </xf>
    <xf numFmtId="0" fontId="36" fillId="4" borderId="0" xfId="0" applyFont="1" applyFill="1" applyBorder="1" applyAlignment="1">
      <alignment horizontal="right"/>
    </xf>
    <xf numFmtId="170" fontId="37" fillId="4" borderId="17" xfId="0" applyNumberFormat="1" applyFont="1" applyFill="1" applyBorder="1"/>
    <xf numFmtId="170" fontId="37" fillId="4" borderId="0" xfId="0" applyNumberFormat="1" applyFont="1" applyFill="1" applyBorder="1"/>
    <xf numFmtId="0" fontId="38" fillId="4" borderId="0" xfId="0" applyFont="1" applyFill="1" applyBorder="1" applyAlignment="1">
      <alignment horizontal="left"/>
    </xf>
    <xf numFmtId="0" fontId="28" fillId="4" borderId="0" xfId="0" applyFont="1" applyFill="1" applyBorder="1" applyAlignment="1">
      <alignment horizontal="left" wrapText="1"/>
    </xf>
    <xf numFmtId="169" fontId="33" fillId="4" borderId="19" xfId="0" applyNumberFormat="1" applyFont="1" applyFill="1" applyBorder="1"/>
    <xf numFmtId="0" fontId="37" fillId="4" borderId="0" xfId="0" applyFont="1" applyFill="1" applyBorder="1"/>
    <xf numFmtId="0" fontId="36" fillId="4" borderId="0" xfId="0" applyFont="1" applyFill="1" applyBorder="1" applyAlignment="1">
      <alignment wrapText="1"/>
    </xf>
    <xf numFmtId="170" fontId="37" fillId="4" borderId="20" xfId="0" applyNumberFormat="1" applyFont="1" applyFill="1" applyBorder="1"/>
    <xf numFmtId="0" fontId="35" fillId="4" borderId="0" xfId="0" applyFont="1" applyFill="1" applyBorder="1"/>
    <xf numFmtId="0" fontId="32" fillId="4" borderId="0" xfId="0" applyFont="1" applyFill="1" applyBorder="1" applyAlignment="1">
      <alignment horizontal="right"/>
    </xf>
    <xf numFmtId="170" fontId="39" fillId="4" borderId="17" xfId="0" applyNumberFormat="1" applyFont="1" applyFill="1" applyBorder="1"/>
    <xf numFmtId="170" fontId="39" fillId="4" borderId="0" xfId="0" applyNumberFormat="1" applyFont="1" applyFill="1" applyBorder="1"/>
    <xf numFmtId="0" fontId="32" fillId="4" borderId="0" xfId="0" applyFont="1" applyFill="1" applyBorder="1" applyAlignment="1">
      <alignment wrapText="1"/>
    </xf>
    <xf numFmtId="0" fontId="34" fillId="4" borderId="0" xfId="0" applyFont="1" applyFill="1" applyBorder="1"/>
    <xf numFmtId="0" fontId="40" fillId="4" borderId="0" xfId="0" applyFont="1" applyFill="1" applyBorder="1" applyAlignment="1">
      <alignment vertical="center" wrapText="1"/>
    </xf>
    <xf numFmtId="0" fontId="35" fillId="4" borderId="0" xfId="0" applyFont="1" applyFill="1" applyBorder="1" applyAlignment="1">
      <alignment vertical="center" wrapText="1"/>
    </xf>
    <xf numFmtId="0" fontId="35" fillId="4" borderId="21" xfId="0" applyFont="1" applyFill="1" applyBorder="1" applyAlignment="1">
      <alignment horizontal="center" vertical="top"/>
    </xf>
    <xf numFmtId="0" fontId="35" fillId="4" borderId="0" xfId="0" applyFont="1" applyFill="1" applyBorder="1" applyAlignment="1">
      <alignment horizontal="center" vertical="top"/>
    </xf>
    <xf numFmtId="0" fontId="35" fillId="4" borderId="22" xfId="0" applyFont="1" applyFill="1" applyBorder="1" applyAlignment="1">
      <alignment horizontal="center" vertical="top"/>
    </xf>
    <xf numFmtId="0" fontId="28" fillId="4" borderId="21" xfId="0" applyFont="1" applyFill="1" applyBorder="1"/>
    <xf numFmtId="0" fontId="35" fillId="4" borderId="0" xfId="0" applyFont="1" applyFill="1" applyBorder="1" applyAlignment="1">
      <alignment horizontal="right"/>
    </xf>
    <xf numFmtId="0" fontId="35" fillId="4" borderId="22" xfId="0" applyFont="1" applyFill="1" applyBorder="1"/>
    <xf numFmtId="0" fontId="28" fillId="4" borderId="23" xfId="0" applyFont="1" applyFill="1" applyBorder="1"/>
    <xf numFmtId="0" fontId="28" fillId="4" borderId="24" xfId="0" applyFont="1" applyFill="1" applyBorder="1"/>
    <xf numFmtId="0" fontId="28" fillId="4" borderId="25" xfId="0" applyFont="1" applyFill="1" applyBorder="1"/>
    <xf numFmtId="0" fontId="28" fillId="4" borderId="26" xfId="0" applyFont="1" applyFill="1" applyBorder="1"/>
    <xf numFmtId="0" fontId="28" fillId="4" borderId="27" xfId="0" applyFont="1" applyFill="1" applyBorder="1"/>
    <xf numFmtId="0" fontId="28" fillId="4" borderId="28" xfId="0" applyFont="1" applyFill="1" applyBorder="1"/>
    <xf numFmtId="0" fontId="42" fillId="2" borderId="29" xfId="0" applyFont="1" applyFill="1" applyBorder="1" applyAlignment="1">
      <alignment wrapText="1"/>
    </xf>
    <xf numFmtId="0" fontId="42" fillId="2" borderId="30" xfId="0" applyFont="1" applyFill="1" applyBorder="1" applyAlignment="1">
      <alignment wrapText="1"/>
    </xf>
    <xf numFmtId="0" fontId="37" fillId="4" borderId="19" xfId="0" applyFont="1" applyFill="1" applyBorder="1" applyProtection="1">
      <protection locked="0"/>
    </xf>
    <xf numFmtId="0" fontId="37" fillId="4" borderId="31" xfId="0" applyFont="1" applyFill="1" applyBorder="1" applyProtection="1">
      <protection locked="0"/>
    </xf>
    <xf numFmtId="169" fontId="34" fillId="4" borderId="18" xfId="0" applyNumberFormat="1" applyFont="1" applyFill="1" applyBorder="1" applyProtection="1">
      <protection locked="0"/>
    </xf>
    <xf numFmtId="169" fontId="34" fillId="4" borderId="19" xfId="0" applyNumberFormat="1" applyFont="1" applyFill="1" applyBorder="1" applyProtection="1">
      <protection locked="0"/>
    </xf>
    <xf numFmtId="0" fontId="34" fillId="4" borderId="19" xfId="0" applyFont="1" applyFill="1" applyBorder="1" applyProtection="1">
      <protection locked="0"/>
    </xf>
    <xf numFmtId="14" fontId="37" fillId="4" borderId="17" xfId="0" applyNumberFormat="1" applyFont="1" applyFill="1" applyBorder="1" applyProtection="1">
      <protection locked="0"/>
    </xf>
    <xf numFmtId="0" fontId="36" fillId="4" borderId="0" xfId="0" applyFont="1" applyFill="1" applyBorder="1" applyAlignment="1">
      <alignment horizontal="right" wrapText="1"/>
    </xf>
    <xf numFmtId="0" fontId="14" fillId="0" borderId="0" xfId="0" applyFont="1" applyBorder="1" applyAlignment="1" applyProtection="1">
      <alignment horizontal="center"/>
    </xf>
    <xf numFmtId="165" fontId="14" fillId="0" borderId="1" xfId="0" applyNumberFormat="1" applyFont="1" applyFill="1" applyBorder="1" applyAlignment="1" applyProtection="1">
      <alignment horizontal="center"/>
      <protection locked="0"/>
    </xf>
    <xf numFmtId="169" fontId="34" fillId="4" borderId="31" xfId="0" applyNumberFormat="1" applyFont="1" applyFill="1" applyBorder="1" applyProtection="1">
      <protection locked="0"/>
    </xf>
    <xf numFmtId="14" fontId="37" fillId="4" borderId="19" xfId="0" applyNumberFormat="1" applyFont="1" applyFill="1" applyBorder="1" applyAlignment="1" applyProtection="1">
      <alignment wrapText="1"/>
      <protection locked="0"/>
    </xf>
    <xf numFmtId="169" fontId="37" fillId="4" borderId="19" xfId="0" applyNumberFormat="1" applyFont="1" applyFill="1" applyBorder="1" applyProtection="1">
      <protection locked="0"/>
    </xf>
    <xf numFmtId="0" fontId="37" fillId="4" borderId="19" xfId="0" applyFont="1" applyFill="1" applyBorder="1" applyAlignment="1" applyProtection="1">
      <alignment wrapText="1"/>
      <protection locked="0"/>
    </xf>
    <xf numFmtId="0" fontId="37" fillId="4" borderId="31" xfId="0" applyFont="1" applyFill="1" applyBorder="1" applyAlignment="1" applyProtection="1">
      <alignment wrapText="1"/>
      <protection locked="0"/>
    </xf>
    <xf numFmtId="169" fontId="37" fillId="4" borderId="31" xfId="0" applyNumberFormat="1" applyFont="1" applyFill="1" applyBorder="1" applyProtection="1">
      <protection locked="0"/>
    </xf>
    <xf numFmtId="14" fontId="33" fillId="4" borderId="18" xfId="0" applyNumberFormat="1" applyFont="1" applyFill="1" applyBorder="1" applyAlignment="1">
      <alignment wrapText="1"/>
    </xf>
    <xf numFmtId="0" fontId="14" fillId="0" borderId="0" xfId="3"/>
    <xf numFmtId="0" fontId="14" fillId="0" borderId="32" xfId="3" applyFill="1" applyBorder="1"/>
    <xf numFmtId="0" fontId="14" fillId="0" borderId="33" xfId="3" applyFill="1" applyBorder="1"/>
    <xf numFmtId="0" fontId="14" fillId="0" borderId="34" xfId="3" applyFill="1" applyBorder="1"/>
    <xf numFmtId="0" fontId="14" fillId="0" borderId="35" xfId="3" applyFill="1" applyBorder="1"/>
    <xf numFmtId="0" fontId="14" fillId="0" borderId="36" xfId="3" applyFill="1" applyBorder="1"/>
    <xf numFmtId="0" fontId="14" fillId="0" borderId="37" xfId="3" applyFill="1" applyBorder="1"/>
    <xf numFmtId="49" fontId="14" fillId="0" borderId="35" xfId="3" applyNumberFormat="1" applyFont="1" applyFill="1" applyBorder="1"/>
    <xf numFmtId="0" fontId="14" fillId="0" borderId="38" xfId="3" applyFill="1" applyBorder="1"/>
    <xf numFmtId="0" fontId="14" fillId="0" borderId="39" xfId="3" applyFill="1" applyBorder="1"/>
    <xf numFmtId="0" fontId="14" fillId="0" borderId="40" xfId="3" applyFill="1" applyBorder="1"/>
    <xf numFmtId="1" fontId="26" fillId="0" borderId="0" xfId="3" applyNumberFormat="1" applyFont="1"/>
    <xf numFmtId="0" fontId="14" fillId="5" borderId="0" xfId="3" applyFill="1"/>
    <xf numFmtId="0" fontId="2" fillId="0" borderId="36" xfId="3" applyFont="1" applyBorder="1"/>
    <xf numFmtId="0" fontId="2" fillId="0" borderId="0" xfId="3" applyFont="1"/>
    <xf numFmtId="0" fontId="14" fillId="0" borderId="36" xfId="3" applyBorder="1"/>
    <xf numFmtId="4" fontId="14" fillId="0" borderId="36" xfId="3" applyNumberFormat="1" applyBorder="1"/>
    <xf numFmtId="1" fontId="14" fillId="5" borderId="36" xfId="3" applyNumberFormat="1" applyFill="1" applyBorder="1"/>
    <xf numFmtId="1" fontId="14" fillId="5" borderId="36" xfId="3" applyNumberFormat="1" applyFill="1" applyBorder="1" applyAlignment="1">
      <alignment horizontal="right"/>
    </xf>
    <xf numFmtId="4" fontId="14" fillId="5" borderId="36" xfId="3" applyNumberFormat="1" applyFill="1" applyBorder="1" applyAlignment="1">
      <alignment horizontal="right"/>
    </xf>
    <xf numFmtId="0" fontId="14" fillId="5" borderId="36" xfId="3" applyFill="1" applyBorder="1" applyAlignment="1">
      <alignment horizontal="right"/>
    </xf>
    <xf numFmtId="1" fontId="14" fillId="6" borderId="0" xfId="3" applyNumberFormat="1" applyFill="1" applyAlignment="1">
      <alignment horizontal="right"/>
    </xf>
    <xf numFmtId="4" fontId="14" fillId="0" borderId="36" xfId="3" applyNumberFormat="1" applyFill="1" applyBorder="1" applyAlignment="1">
      <alignment horizontal="right"/>
    </xf>
    <xf numFmtId="4" fontId="0" fillId="0" borderId="41" xfId="0" applyNumberFormat="1" applyFill="1" applyBorder="1" applyProtection="1"/>
    <xf numFmtId="0" fontId="0" fillId="0" borderId="0" xfId="0" applyNumberFormat="1" applyAlignment="1">
      <alignment horizontal="right"/>
    </xf>
    <xf numFmtId="49" fontId="1" fillId="0" borderId="1" xfId="0" applyNumberFormat="1" applyFont="1" applyBorder="1" applyAlignment="1" applyProtection="1">
      <alignment horizontal="center" wrapText="1"/>
      <protection locked="0"/>
    </xf>
    <xf numFmtId="49" fontId="1" fillId="0" borderId="4" xfId="0" applyNumberFormat="1" applyFont="1" applyBorder="1" applyAlignment="1" applyProtection="1">
      <alignment horizontal="center"/>
      <protection locked="0"/>
    </xf>
    <xf numFmtId="49" fontId="1" fillId="0" borderId="2" xfId="0" applyNumberFormat="1" applyFont="1" applyBorder="1" applyAlignment="1" applyProtection="1">
      <alignment horizontal="center"/>
      <protection locked="0"/>
    </xf>
    <xf numFmtId="0" fontId="1" fillId="0" borderId="36" xfId="3" applyFont="1" applyBorder="1"/>
    <xf numFmtId="44" fontId="46" fillId="0" borderId="0" xfId="1" applyFont="1" applyAlignment="1">
      <alignment horizontal="left"/>
    </xf>
    <xf numFmtId="0" fontId="46" fillId="0" borderId="0" xfId="0" applyFont="1" applyAlignment="1">
      <alignment horizontal="left"/>
    </xf>
    <xf numFmtId="0" fontId="48" fillId="0" borderId="0" xfId="0" applyFont="1"/>
    <xf numFmtId="0" fontId="13" fillId="0" borderId="0" xfId="2" applyAlignment="1">
      <alignment horizontal="left"/>
      <protection locked="0"/>
    </xf>
    <xf numFmtId="0" fontId="1" fillId="0" borderId="0" xfId="0" applyFont="1"/>
    <xf numFmtId="0" fontId="48" fillId="0" borderId="0" xfId="0" applyFont="1" applyAlignment="1">
      <alignment horizontal="right"/>
    </xf>
    <xf numFmtId="0" fontId="46" fillId="0" borderId="0" xfId="0" applyFont="1"/>
    <xf numFmtId="0" fontId="14" fillId="0" borderId="42" xfId="0" applyFont="1" applyFill="1" applyBorder="1" applyAlignment="1" applyProtection="1">
      <alignment horizontal="center"/>
      <protection locked="0"/>
    </xf>
    <xf numFmtId="0" fontId="14" fillId="0" borderId="43" xfId="0" applyFont="1" applyFill="1" applyBorder="1" applyAlignment="1" applyProtection="1">
      <alignment horizontal="center"/>
      <protection locked="0"/>
    </xf>
    <xf numFmtId="0" fontId="19" fillId="0" borderId="0" xfId="0" applyFont="1" applyBorder="1" applyAlignment="1" applyProtection="1">
      <alignment horizontal="center" wrapText="1"/>
    </xf>
    <xf numFmtId="0" fontId="19" fillId="0" borderId="6" xfId="0" applyFont="1" applyBorder="1" applyAlignment="1" applyProtection="1">
      <alignment horizontal="center" wrapText="1"/>
    </xf>
    <xf numFmtId="0" fontId="14" fillId="0" borderId="42" xfId="0" applyFont="1" applyBorder="1" applyAlignment="1" applyProtection="1">
      <alignment horizontal="center"/>
      <protection locked="0"/>
    </xf>
    <xf numFmtId="0" fontId="0" fillId="0" borderId="43" xfId="0" applyBorder="1" applyAlignment="1" applyProtection="1">
      <alignment horizontal="center"/>
      <protection locked="0"/>
    </xf>
    <xf numFmtId="167" fontId="14" fillId="0" borderId="42" xfId="0" applyNumberFormat="1" applyFont="1" applyBorder="1" applyAlignment="1" applyProtection="1">
      <alignment horizontal="center"/>
      <protection locked="0"/>
    </xf>
    <xf numFmtId="0" fontId="27" fillId="0" borderId="0" xfId="0" applyFont="1" applyBorder="1" applyAlignment="1">
      <alignment horizontal="left" wrapText="1"/>
    </xf>
    <xf numFmtId="0" fontId="27" fillId="0" borderId="6" xfId="0" applyFont="1" applyBorder="1" applyAlignment="1">
      <alignment horizontal="left" wrapText="1"/>
    </xf>
    <xf numFmtId="166" fontId="14" fillId="0" borderId="42" xfId="0" applyNumberFormat="1" applyFont="1" applyBorder="1" applyAlignment="1" applyProtection="1">
      <alignment horizontal="center" wrapText="1"/>
      <protection locked="0"/>
    </xf>
    <xf numFmtId="0" fontId="0" fillId="0" borderId="43" xfId="0" applyBorder="1" applyAlignment="1">
      <alignment horizontal="center"/>
    </xf>
    <xf numFmtId="49" fontId="1" fillId="0" borderId="42" xfId="0" applyNumberFormat="1" applyFont="1" applyFill="1" applyBorder="1" applyAlignment="1" applyProtection="1">
      <alignment horizontal="center"/>
      <protection locked="0"/>
    </xf>
    <xf numFmtId="49" fontId="14" fillId="0" borderId="43" xfId="0" applyNumberFormat="1" applyFont="1" applyFill="1" applyBorder="1" applyAlignment="1" applyProtection="1">
      <alignment horizontal="center"/>
      <protection locked="0"/>
    </xf>
    <xf numFmtId="0" fontId="0" fillId="0" borderId="0" xfId="0" applyBorder="1" applyAlignment="1" applyProtection="1">
      <alignment horizontal="center"/>
    </xf>
    <xf numFmtId="0" fontId="11" fillId="2" borderId="44"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21" fillId="0" borderId="45" xfId="0" applyFont="1" applyBorder="1" applyAlignment="1" applyProtection="1">
      <alignment horizontal="center" vertical="center" textRotation="255"/>
    </xf>
    <xf numFmtId="0" fontId="21" fillId="0" borderId="46" xfId="0" applyFont="1" applyBorder="1" applyAlignment="1" applyProtection="1">
      <alignment horizontal="center" vertical="center" textRotation="255"/>
    </xf>
    <xf numFmtId="0" fontId="21" fillId="0" borderId="47" xfId="0" applyFont="1" applyBorder="1" applyAlignment="1" applyProtection="1">
      <alignment horizontal="center" vertical="center" textRotation="255"/>
    </xf>
    <xf numFmtId="0" fontId="8" fillId="2" borderId="7" xfId="0" applyFont="1" applyFill="1" applyBorder="1" applyAlignment="1" applyProtection="1">
      <alignment horizontal="center"/>
    </xf>
    <xf numFmtId="0" fontId="22" fillId="0" borderId="5" xfId="0" applyFont="1" applyBorder="1" applyAlignment="1" applyProtection="1">
      <alignment horizontal="left" vertical="center"/>
    </xf>
    <xf numFmtId="0" fontId="22" fillId="0" borderId="0" xfId="0" applyFont="1" applyBorder="1" applyAlignment="1" applyProtection="1">
      <alignment horizontal="left" vertical="center"/>
    </xf>
    <xf numFmtId="0" fontId="22" fillId="0" borderId="6" xfId="0" applyFont="1" applyBorder="1" applyAlignment="1" applyProtection="1">
      <alignment horizontal="left" vertical="center"/>
    </xf>
    <xf numFmtId="0" fontId="20" fillId="0" borderId="48" xfId="0" applyFont="1" applyFill="1" applyBorder="1" applyAlignment="1" applyProtection="1">
      <alignment horizontal="center" vertical="center"/>
    </xf>
    <xf numFmtId="0" fontId="20" fillId="0" borderId="49"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6" fillId="2" borderId="44" xfId="0" applyFont="1" applyFill="1" applyBorder="1" applyAlignment="1" applyProtection="1">
      <alignment horizontal="center" wrapText="1"/>
    </xf>
    <xf numFmtId="0" fontId="6" fillId="2" borderId="6" xfId="0" applyFont="1" applyFill="1" applyBorder="1" applyAlignment="1" applyProtection="1">
      <alignment horizontal="center" wrapText="1"/>
    </xf>
    <xf numFmtId="0" fontId="6" fillId="2" borderId="44" xfId="0" applyFont="1" applyFill="1" applyBorder="1" applyAlignment="1" applyProtection="1">
      <alignment horizontal="center"/>
    </xf>
    <xf numFmtId="0" fontId="6" fillId="2" borderId="6" xfId="0" applyFont="1" applyFill="1" applyBorder="1" applyAlignment="1" applyProtection="1">
      <alignment horizontal="center"/>
    </xf>
    <xf numFmtId="0" fontId="3" fillId="2" borderId="50" xfId="0" applyFont="1" applyFill="1" applyBorder="1" applyAlignment="1" applyProtection="1">
      <alignment horizontal="center" vertical="center" textRotation="180"/>
    </xf>
    <xf numFmtId="0" fontId="3" fillId="2" borderId="5" xfId="0" applyFont="1" applyFill="1" applyBorder="1" applyAlignment="1" applyProtection="1">
      <alignment horizontal="center" vertical="center" textRotation="180"/>
    </xf>
    <xf numFmtId="17" fontId="3" fillId="2" borderId="48" xfId="0" applyNumberFormat="1" applyFont="1" applyFill="1" applyBorder="1" applyAlignment="1" applyProtection="1">
      <alignment horizontal="center" vertical="center" textRotation="180"/>
    </xf>
    <xf numFmtId="17" fontId="3" fillId="2" borderId="0" xfId="0" applyNumberFormat="1" applyFont="1" applyFill="1" applyBorder="1" applyAlignment="1" applyProtection="1">
      <alignment horizontal="center" vertical="center" textRotation="180"/>
    </xf>
    <xf numFmtId="0" fontId="5" fillId="2" borderId="0" xfId="0" applyFont="1" applyFill="1" applyBorder="1" applyAlignment="1" applyProtection="1">
      <alignment horizontal="center" wrapText="1"/>
    </xf>
    <xf numFmtId="0" fontId="6" fillId="2" borderId="0" xfId="0" applyFont="1" applyFill="1" applyBorder="1" applyAlignment="1" applyProtection="1">
      <alignment horizontal="center"/>
    </xf>
    <xf numFmtId="0" fontId="3" fillId="0" borderId="48" xfId="0" applyFont="1" applyFill="1" applyBorder="1" applyAlignment="1" applyProtection="1">
      <alignment horizontal="center" vertical="center" textRotation="180" wrapText="1"/>
    </xf>
    <xf numFmtId="0" fontId="3" fillId="0" borderId="0" xfId="0" applyFont="1" applyFill="1" applyBorder="1" applyAlignment="1" applyProtection="1">
      <alignment horizontal="center" vertical="center" textRotation="180" wrapText="1"/>
    </xf>
    <xf numFmtId="0" fontId="34" fillId="0" borderId="65" xfId="0" applyFont="1" applyFill="1" applyBorder="1" applyAlignment="1" applyProtection="1">
      <alignment horizontal="center" wrapText="1"/>
      <protection locked="0"/>
    </xf>
    <xf numFmtId="0" fontId="34" fillId="0" borderId="66" xfId="0" applyFont="1" applyFill="1" applyBorder="1" applyAlignment="1" applyProtection="1">
      <alignment horizontal="center" wrapText="1"/>
      <protection locked="0"/>
    </xf>
    <xf numFmtId="0" fontId="34" fillId="0" borderId="67" xfId="0" applyFont="1" applyFill="1" applyBorder="1" applyAlignment="1" applyProtection="1">
      <alignment horizontal="center" wrapText="1"/>
      <protection locked="0"/>
    </xf>
    <xf numFmtId="0" fontId="1" fillId="4" borderId="54" xfId="0" applyFont="1" applyFill="1" applyBorder="1" applyAlignment="1" applyProtection="1">
      <alignment horizontal="left" vertical="top"/>
      <protection locked="0"/>
    </xf>
    <xf numFmtId="0" fontId="1" fillId="4" borderId="55" xfId="0" applyFont="1" applyFill="1" applyBorder="1" applyAlignment="1" applyProtection="1">
      <alignment horizontal="left" vertical="top"/>
      <protection locked="0"/>
    </xf>
    <xf numFmtId="0" fontId="1" fillId="4" borderId="56" xfId="0" applyFont="1" applyFill="1" applyBorder="1" applyAlignment="1" applyProtection="1">
      <alignment horizontal="left" vertical="top"/>
      <protection locked="0"/>
    </xf>
    <xf numFmtId="0" fontId="1" fillId="4" borderId="21" xfId="0" applyFont="1" applyFill="1" applyBorder="1" applyAlignment="1" applyProtection="1">
      <alignment horizontal="left" vertical="top"/>
      <protection locked="0"/>
    </xf>
    <xf numFmtId="0" fontId="1" fillId="4" borderId="0" xfId="0" applyFont="1" applyFill="1" applyBorder="1" applyAlignment="1" applyProtection="1">
      <alignment horizontal="left" vertical="top"/>
      <protection locked="0"/>
    </xf>
    <xf numFmtId="0" fontId="1" fillId="4" borderId="22" xfId="0" applyFont="1" applyFill="1" applyBorder="1" applyAlignment="1" applyProtection="1">
      <alignment horizontal="left" vertical="top"/>
      <protection locked="0"/>
    </xf>
    <xf numFmtId="0" fontId="1" fillId="4" borderId="23" xfId="0" applyFont="1" applyFill="1" applyBorder="1" applyAlignment="1" applyProtection="1">
      <alignment horizontal="left" vertical="top"/>
      <protection locked="0"/>
    </xf>
    <xf numFmtId="0" fontId="1" fillId="4" borderId="24" xfId="0" applyFont="1" applyFill="1" applyBorder="1" applyAlignment="1" applyProtection="1">
      <alignment horizontal="left" vertical="top"/>
      <protection locked="0"/>
    </xf>
    <xf numFmtId="0" fontId="1" fillId="4" borderId="25" xfId="0" applyFont="1" applyFill="1" applyBorder="1" applyAlignment="1" applyProtection="1">
      <alignment horizontal="left" vertical="top"/>
      <protection locked="0"/>
    </xf>
    <xf numFmtId="0" fontId="34" fillId="4" borderId="57" xfId="0" applyFont="1" applyFill="1" applyBorder="1" applyAlignment="1" applyProtection="1">
      <alignment horizontal="center" wrapText="1"/>
      <protection locked="0"/>
    </xf>
    <xf numFmtId="0" fontId="34" fillId="4" borderId="58" xfId="0" applyFont="1" applyFill="1" applyBorder="1" applyAlignment="1" applyProtection="1">
      <alignment horizontal="center" wrapText="1"/>
      <protection locked="0"/>
    </xf>
    <xf numFmtId="0" fontId="34" fillId="4" borderId="59" xfId="0" applyFont="1" applyFill="1" applyBorder="1" applyAlignment="1" applyProtection="1">
      <alignment horizontal="center" wrapText="1"/>
      <protection locked="0"/>
    </xf>
    <xf numFmtId="0" fontId="34" fillId="4" borderId="51" xfId="0" applyFont="1" applyFill="1" applyBorder="1" applyAlignment="1" applyProtection="1">
      <alignment horizontal="center" wrapText="1"/>
      <protection locked="0"/>
    </xf>
    <xf numFmtId="0" fontId="34" fillId="4" borderId="52" xfId="0" applyFont="1" applyFill="1" applyBorder="1" applyAlignment="1" applyProtection="1">
      <alignment horizontal="center" wrapText="1"/>
      <protection locked="0"/>
    </xf>
    <xf numFmtId="0" fontId="34" fillId="4" borderId="53" xfId="0" applyFont="1" applyFill="1" applyBorder="1" applyAlignment="1" applyProtection="1">
      <alignment horizontal="center" wrapText="1"/>
      <protection locked="0"/>
    </xf>
    <xf numFmtId="0" fontId="33" fillId="4" borderId="65" xfId="0" applyFont="1" applyFill="1" applyBorder="1" applyAlignment="1">
      <alignment horizontal="center" wrapText="1"/>
    </xf>
    <xf numFmtId="0" fontId="33" fillId="4" borderId="66" xfId="0" applyFont="1" applyFill="1" applyBorder="1" applyAlignment="1">
      <alignment horizontal="center" wrapText="1"/>
    </xf>
    <xf numFmtId="0" fontId="33" fillId="4" borderId="67" xfId="0" applyFont="1" applyFill="1" applyBorder="1" applyAlignment="1">
      <alignment horizontal="center" wrapText="1"/>
    </xf>
    <xf numFmtId="0" fontId="42" fillId="2" borderId="63" xfId="0" applyFont="1" applyFill="1" applyBorder="1" applyAlignment="1">
      <alignment horizontal="center"/>
    </xf>
    <xf numFmtId="0" fontId="42" fillId="2" borderId="64" xfId="0" applyFont="1" applyFill="1" applyBorder="1" applyAlignment="1">
      <alignment horizontal="center"/>
    </xf>
    <xf numFmtId="0" fontId="42" fillId="2" borderId="68" xfId="0" applyFont="1" applyFill="1" applyBorder="1" applyAlignment="1">
      <alignment horizontal="center"/>
    </xf>
    <xf numFmtId="0" fontId="33" fillId="4" borderId="57" xfId="0" applyFont="1" applyFill="1" applyBorder="1" applyAlignment="1">
      <alignment horizontal="center" wrapText="1"/>
    </xf>
    <xf numFmtId="0" fontId="33" fillId="4" borderId="58" xfId="0" applyFont="1" applyFill="1" applyBorder="1" applyAlignment="1">
      <alignment horizontal="center" wrapText="1"/>
    </xf>
    <xf numFmtId="0" fontId="33" fillId="4" borderId="59" xfId="0" applyFont="1" applyFill="1" applyBorder="1" applyAlignment="1">
      <alignment horizontal="center" wrapText="1"/>
    </xf>
    <xf numFmtId="49" fontId="37" fillId="4" borderId="60" xfId="0" applyNumberFormat="1" applyFont="1" applyFill="1" applyBorder="1" applyAlignment="1" applyProtection="1">
      <alignment horizontal="center"/>
      <protection locked="0"/>
    </xf>
    <xf numFmtId="49" fontId="37" fillId="4" borderId="61" xfId="0" applyNumberFormat="1" applyFont="1" applyFill="1" applyBorder="1" applyAlignment="1" applyProtection="1">
      <alignment horizontal="center"/>
      <protection locked="0"/>
    </xf>
    <xf numFmtId="49" fontId="37" fillId="4" borderId="62" xfId="0" applyNumberFormat="1" applyFont="1" applyFill="1" applyBorder="1" applyAlignment="1" applyProtection="1">
      <alignment horizontal="center"/>
      <protection locked="0"/>
    </xf>
    <xf numFmtId="0" fontId="43" fillId="4" borderId="0" xfId="0" applyFont="1" applyFill="1" applyBorder="1" applyAlignment="1">
      <alignment horizontal="center" vertical="top" wrapText="1"/>
    </xf>
    <xf numFmtId="0" fontId="13" fillId="4" borderId="0" xfId="2" applyFill="1" applyBorder="1" applyAlignment="1" applyProtection="1">
      <alignment horizontal="center" vertical="top" wrapText="1"/>
      <protection locked="0"/>
    </xf>
    <xf numFmtId="0" fontId="40" fillId="4" borderId="0" xfId="0" applyFont="1" applyFill="1" applyBorder="1" applyAlignment="1">
      <alignment horizontal="center" vertical="center" wrapText="1"/>
    </xf>
    <xf numFmtId="0" fontId="34" fillId="0" borderId="57" xfId="0" applyFont="1" applyFill="1" applyBorder="1" applyAlignment="1" applyProtection="1">
      <alignment horizontal="center" wrapText="1"/>
      <protection locked="0"/>
    </xf>
    <xf numFmtId="0" fontId="34" fillId="0" borderId="58" xfId="0" applyFont="1" applyFill="1" applyBorder="1" applyAlignment="1" applyProtection="1">
      <alignment horizontal="center" wrapText="1"/>
      <protection locked="0"/>
    </xf>
    <xf numFmtId="0" fontId="34" fillId="0" borderId="59" xfId="0" applyFont="1" applyFill="1" applyBorder="1" applyAlignment="1" applyProtection="1">
      <alignment horizontal="center" wrapText="1"/>
      <protection locked="0"/>
    </xf>
    <xf numFmtId="0" fontId="41" fillId="2" borderId="54" xfId="0" applyFont="1" applyFill="1" applyBorder="1" applyAlignment="1">
      <alignment horizontal="center"/>
    </xf>
    <xf numFmtId="0" fontId="41" fillId="2" borderId="55" xfId="0" applyFont="1" applyFill="1" applyBorder="1" applyAlignment="1">
      <alignment horizontal="center"/>
    </xf>
    <xf numFmtId="0" fontId="41" fillId="2" borderId="56" xfId="0" applyFont="1" applyFill="1" applyBorder="1" applyAlignment="1">
      <alignment horizontal="center"/>
    </xf>
    <xf numFmtId="0" fontId="35" fillId="4" borderId="21" xfId="0" applyFont="1" applyFill="1" applyBorder="1" applyAlignment="1">
      <alignment horizontal="left" vertical="top" wrapText="1"/>
    </xf>
    <xf numFmtId="0" fontId="35" fillId="4" borderId="0" xfId="0" applyFont="1" applyFill="1" applyBorder="1" applyAlignment="1">
      <alignment horizontal="left" vertical="top" wrapText="1"/>
    </xf>
    <xf numFmtId="0" fontId="35" fillId="4" borderId="22" xfId="0" applyFont="1" applyFill="1" applyBorder="1" applyAlignment="1">
      <alignment horizontal="left" vertical="top" wrapText="1"/>
    </xf>
    <xf numFmtId="0" fontId="28" fillId="4" borderId="57" xfId="0" applyFont="1" applyFill="1" applyBorder="1" applyAlignment="1" applyProtection="1">
      <alignment horizontal="center"/>
      <protection locked="0"/>
    </xf>
    <xf numFmtId="0" fontId="28" fillId="4" borderId="58" xfId="0" applyFont="1" applyFill="1" applyBorder="1" applyAlignment="1" applyProtection="1">
      <alignment horizontal="center"/>
      <protection locked="0"/>
    </xf>
    <xf numFmtId="0" fontId="28" fillId="4" borderId="59" xfId="0" applyFont="1" applyFill="1" applyBorder="1" applyAlignment="1" applyProtection="1">
      <alignment horizontal="center"/>
      <protection locked="0"/>
    </xf>
    <xf numFmtId="0" fontId="28" fillId="4" borderId="51" xfId="0" applyFont="1" applyFill="1" applyBorder="1" applyAlignment="1" applyProtection="1">
      <alignment horizontal="center"/>
      <protection locked="0"/>
    </xf>
    <xf numFmtId="0" fontId="28" fillId="4" borderId="52" xfId="0" applyFont="1" applyFill="1" applyBorder="1" applyAlignment="1" applyProtection="1">
      <alignment horizontal="center"/>
      <protection locked="0"/>
    </xf>
    <xf numFmtId="0" fontId="28" fillId="4" borderId="53" xfId="0" applyFont="1" applyFill="1" applyBorder="1" applyAlignment="1" applyProtection="1">
      <alignment horizontal="center"/>
      <protection locked="0"/>
    </xf>
    <xf numFmtId="0" fontId="40" fillId="4" borderId="0" xfId="0" applyNumberFormat="1" applyFont="1" applyFill="1" applyBorder="1" applyAlignment="1">
      <alignment horizontal="center" vertical="top" wrapText="1"/>
    </xf>
    <xf numFmtId="0" fontId="43" fillId="4" borderId="0" xfId="0" applyNumberFormat="1" applyFont="1" applyFill="1" applyBorder="1" applyAlignment="1">
      <alignment horizontal="center" vertical="top" wrapText="1"/>
    </xf>
    <xf numFmtId="0" fontId="1" fillId="0" borderId="54" xfId="0" applyFont="1" applyFill="1" applyBorder="1" applyAlignment="1" applyProtection="1">
      <alignment horizontal="left" vertical="top"/>
      <protection locked="0"/>
    </xf>
    <xf numFmtId="0" fontId="1" fillId="0" borderId="55" xfId="0" applyFont="1" applyFill="1" applyBorder="1" applyAlignment="1" applyProtection="1">
      <alignment horizontal="left" vertical="top"/>
      <protection locked="0"/>
    </xf>
    <xf numFmtId="0" fontId="1" fillId="0" borderId="56" xfId="0" applyFont="1" applyFill="1" applyBorder="1" applyAlignment="1" applyProtection="1">
      <alignment horizontal="left" vertical="top"/>
      <protection locked="0"/>
    </xf>
    <xf numFmtId="0" fontId="1" fillId="0" borderId="21" xfId="0" applyFont="1" applyFill="1" applyBorder="1" applyAlignment="1" applyProtection="1">
      <alignment horizontal="left" vertical="top"/>
      <protection locked="0"/>
    </xf>
    <xf numFmtId="0" fontId="1" fillId="0" borderId="0" xfId="0" applyFont="1" applyFill="1" applyBorder="1" applyAlignment="1" applyProtection="1">
      <alignment horizontal="left" vertical="top"/>
      <protection locked="0"/>
    </xf>
    <xf numFmtId="0" fontId="1" fillId="0" borderId="22" xfId="0" applyFont="1" applyFill="1" applyBorder="1" applyAlignment="1" applyProtection="1">
      <alignment horizontal="left" vertical="top"/>
      <protection locked="0"/>
    </xf>
    <xf numFmtId="0" fontId="1" fillId="0" borderId="23" xfId="0" applyFont="1" applyFill="1" applyBorder="1" applyAlignment="1" applyProtection="1">
      <alignment horizontal="left" vertical="top"/>
      <protection locked="0"/>
    </xf>
    <xf numFmtId="0" fontId="1" fillId="0" borderId="24" xfId="0" applyFont="1" applyFill="1" applyBorder="1" applyAlignment="1" applyProtection="1">
      <alignment horizontal="left" vertical="top"/>
      <protection locked="0"/>
    </xf>
    <xf numFmtId="0" fontId="1" fillId="0" borderId="25" xfId="0" applyFont="1" applyFill="1" applyBorder="1" applyAlignment="1" applyProtection="1">
      <alignment horizontal="left" vertical="top"/>
      <protection locked="0"/>
    </xf>
    <xf numFmtId="0" fontId="8" fillId="2" borderId="69" xfId="0" applyFont="1" applyFill="1" applyBorder="1" applyAlignment="1">
      <alignment horizontal="center" textRotation="90" shrinkToFit="1"/>
    </xf>
    <xf numFmtId="0" fontId="29" fillId="2" borderId="15" xfId="0" applyFont="1" applyFill="1" applyBorder="1" applyAlignment="1">
      <alignment horizontal="center" textRotation="90" shrinkToFit="1"/>
    </xf>
    <xf numFmtId="0" fontId="28" fillId="4" borderId="63" xfId="0" applyNumberFormat="1" applyFont="1" applyFill="1" applyBorder="1" applyAlignment="1">
      <alignment horizontal="center" vertical="center"/>
    </xf>
    <xf numFmtId="0" fontId="28" fillId="4" borderId="64" xfId="0" applyNumberFormat="1" applyFont="1" applyFill="1" applyBorder="1" applyAlignment="1">
      <alignment horizontal="center" vertical="center"/>
    </xf>
    <xf numFmtId="0" fontId="28" fillId="4" borderId="29" xfId="0" applyNumberFormat="1" applyFont="1" applyFill="1" applyBorder="1" applyAlignment="1">
      <alignment horizontal="center" vertical="center"/>
    </xf>
    <xf numFmtId="0" fontId="30" fillId="4" borderId="70" xfId="0" applyFont="1" applyFill="1" applyBorder="1" applyAlignment="1">
      <alignment horizontal="center"/>
    </xf>
    <xf numFmtId="0" fontId="30" fillId="4" borderId="71" xfId="0" applyFont="1" applyFill="1" applyBorder="1" applyAlignment="1">
      <alignment horizontal="center"/>
    </xf>
    <xf numFmtId="0" fontId="30" fillId="4" borderId="0" xfId="0" applyFont="1" applyFill="1" applyBorder="1" applyAlignment="1">
      <alignment horizontal="center"/>
    </xf>
    <xf numFmtId="0" fontId="30" fillId="4" borderId="16" xfId="0" applyFont="1" applyFill="1" applyBorder="1" applyAlignment="1">
      <alignment horizontal="center"/>
    </xf>
    <xf numFmtId="0" fontId="44" fillId="4" borderId="51" xfId="0" applyFont="1" applyFill="1" applyBorder="1" applyAlignment="1" applyProtection="1">
      <alignment horizontal="center"/>
      <protection locked="0"/>
    </xf>
    <xf numFmtId="0" fontId="44" fillId="4" borderId="52" xfId="0" applyFont="1" applyFill="1" applyBorder="1" applyAlignment="1" applyProtection="1">
      <alignment horizontal="center"/>
      <protection locked="0"/>
    </xf>
    <xf numFmtId="0" fontId="44" fillId="4" borderId="53" xfId="0" applyFont="1" applyFill="1" applyBorder="1" applyAlignment="1" applyProtection="1">
      <alignment horizontal="center"/>
      <protection locked="0"/>
    </xf>
    <xf numFmtId="0" fontId="42" fillId="2" borderId="63" xfId="0" applyFont="1" applyFill="1" applyBorder="1" applyAlignment="1">
      <alignment horizontal="center" wrapText="1"/>
    </xf>
    <xf numFmtId="0" fontId="42" fillId="2" borderId="64" xfId="0" applyFont="1" applyFill="1" applyBorder="1" applyAlignment="1">
      <alignment horizontal="center" wrapText="1"/>
    </xf>
    <xf numFmtId="0" fontId="37" fillId="4" borderId="57" xfId="0" applyFont="1" applyFill="1" applyBorder="1" applyAlignment="1" applyProtection="1">
      <alignment horizontal="center"/>
      <protection locked="0"/>
    </xf>
    <xf numFmtId="0" fontId="37" fillId="4" borderId="58" xfId="0" applyFont="1" applyFill="1" applyBorder="1" applyAlignment="1" applyProtection="1">
      <alignment horizontal="center"/>
      <protection locked="0"/>
    </xf>
    <xf numFmtId="0" fontId="37" fillId="4" borderId="59" xfId="0" applyFont="1" applyFill="1" applyBorder="1" applyAlignment="1" applyProtection="1">
      <alignment horizontal="center"/>
      <protection locked="0"/>
    </xf>
    <xf numFmtId="0" fontId="44" fillId="4" borderId="57" xfId="0" applyFont="1" applyFill="1" applyBorder="1" applyAlignment="1" applyProtection="1">
      <alignment horizontal="center"/>
      <protection locked="0"/>
    </xf>
    <xf numFmtId="0" fontId="44" fillId="4" borderId="58" xfId="0" applyFont="1" applyFill="1" applyBorder="1" applyAlignment="1" applyProtection="1">
      <alignment horizontal="center"/>
      <protection locked="0"/>
    </xf>
    <xf numFmtId="0" fontId="44" fillId="4" borderId="59" xfId="0" applyFont="1" applyFill="1" applyBorder="1" applyAlignment="1" applyProtection="1">
      <alignment horizontal="center"/>
      <protection locked="0"/>
    </xf>
    <xf numFmtId="0" fontId="1" fillId="0" borderId="36" xfId="3" applyFont="1" applyFill="1" applyBorder="1"/>
  </cellXfs>
  <cellStyles count="4">
    <cellStyle name="Currency" xfId="1" builtinId="4"/>
    <cellStyle name="Hyperlink" xfId="2" builtinId="8"/>
    <cellStyle name="Normal" xfId="0" builtinId="0"/>
    <cellStyle name="Normal 2" xfId="3" xr:uid="{00000000-0005-0000-0000-000003000000}"/>
  </cellStyles>
  <dxfs count="22">
    <dxf>
      <font>
        <b/>
        <i val="0"/>
        <condense val="0"/>
        <extend val="0"/>
        <color indexed="10"/>
      </font>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theme="0" tint="-0.34998626667073579"/>
        </patternFill>
      </fill>
    </dxf>
    <dxf>
      <fill>
        <patternFill>
          <bgColor rgb="FFFFC000"/>
        </patternFill>
      </fill>
    </dxf>
    <dxf>
      <font>
        <color theme="0"/>
      </font>
    </dxf>
    <dxf>
      <font>
        <color theme="0"/>
      </font>
    </dxf>
    <dxf>
      <fill>
        <patternFill>
          <bgColor indexed="46"/>
        </patternFill>
      </fill>
    </dxf>
    <dxf>
      <fill>
        <patternFill>
          <bgColor indexed="46"/>
        </patternFill>
      </fill>
    </dxf>
    <dxf>
      <font>
        <condense val="0"/>
        <extend val="0"/>
        <color indexed="9"/>
      </font>
    </dxf>
    <dxf>
      <font>
        <b/>
        <i val="0"/>
        <condense val="0"/>
        <extend val="0"/>
        <color indexed="9"/>
      </font>
      <fill>
        <patternFill patternType="solid">
          <bgColor indexed="20"/>
        </patternFill>
      </fill>
    </dxf>
    <dxf>
      <font>
        <b/>
        <i val="0"/>
        <condense val="0"/>
        <extend val="0"/>
        <color indexed="9"/>
      </font>
      <fill>
        <patternFill>
          <bgColor indexed="20"/>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3"/>
        </patternFill>
      </fill>
    </dxf>
    <dxf>
      <font>
        <condense val="0"/>
        <extend val="0"/>
        <color indexed="5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561975</xdr:colOff>
          <xdr:row>7</xdr:row>
          <xdr:rowOff>285750</xdr:rowOff>
        </xdr:from>
        <xdr:to>
          <xdr:col>14</xdr:col>
          <xdr:colOff>219075</xdr:colOff>
          <xdr:row>13</xdr:row>
          <xdr:rowOff>38100</xdr:rowOff>
        </xdr:to>
        <xdr:grpSp>
          <xdr:nvGrpSpPr>
            <xdr:cNvPr id="4189" name="Group 1">
              <a:extLst>
                <a:ext uri="{FF2B5EF4-FFF2-40B4-BE49-F238E27FC236}">
                  <a16:creationId xmlns:a16="http://schemas.microsoft.com/office/drawing/2014/main" id="{00000000-0008-0000-0100-00005D100000}"/>
                </a:ext>
              </a:extLst>
            </xdr:cNvPr>
            <xdr:cNvGrpSpPr>
              <a:grpSpLocks/>
            </xdr:cNvGrpSpPr>
          </xdr:nvGrpSpPr>
          <xdr:grpSpPr bwMode="auto">
            <a:xfrm>
              <a:off x="5248275" y="1590675"/>
              <a:ext cx="2381250" cy="1076325"/>
              <a:chOff x="483" y="125"/>
              <a:chExt cx="220" cy="94"/>
            </a:xfrm>
          </xdr:grpSpPr>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483" y="125"/>
                <a:ext cx="22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Bank Statement</a:t>
                </a:r>
              </a:p>
            </xdr:txBody>
          </xdr:sp>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483" y="142"/>
                <a:ext cx="12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Remmitance Advice</a:t>
                </a:r>
              </a:p>
            </xdr:txBody>
          </xdr:sp>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483" y="179"/>
                <a:ext cx="8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FMS Report</a:t>
                </a:r>
              </a:p>
            </xdr:txBody>
          </xdr:sp>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483" y="161"/>
                <a:ext cx="1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Grant Letter/Conditions</a:t>
                </a:r>
              </a:p>
            </xdr:txBody>
          </xdr:sp>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483" y="196"/>
                <a:ext cx="144"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Other, please list below:</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561975</xdr:colOff>
          <xdr:row>19</xdr:row>
          <xdr:rowOff>19050</xdr:rowOff>
        </xdr:from>
        <xdr:to>
          <xdr:col>14</xdr:col>
          <xdr:colOff>219075</xdr:colOff>
          <xdr:row>22</xdr:row>
          <xdr:rowOff>95250</xdr:rowOff>
        </xdr:to>
        <xdr:grpSp>
          <xdr:nvGrpSpPr>
            <xdr:cNvPr id="4190" name="Group 7">
              <a:extLst>
                <a:ext uri="{FF2B5EF4-FFF2-40B4-BE49-F238E27FC236}">
                  <a16:creationId xmlns:a16="http://schemas.microsoft.com/office/drawing/2014/main" id="{00000000-0008-0000-0100-00005E100000}"/>
                </a:ext>
              </a:extLst>
            </xdr:cNvPr>
            <xdr:cNvGrpSpPr>
              <a:grpSpLocks/>
            </xdr:cNvGrpSpPr>
          </xdr:nvGrpSpPr>
          <xdr:grpSpPr bwMode="auto">
            <a:xfrm>
              <a:off x="5248275" y="3981450"/>
              <a:ext cx="2381250" cy="619125"/>
              <a:chOff x="483" y="319"/>
              <a:chExt cx="220" cy="59"/>
            </a:xfrm>
          </xdr:grpSpPr>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483" y="319"/>
                <a:ext cx="22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FMS Reports</a:t>
                </a:r>
              </a:p>
            </xdr:txBody>
          </xdr:sp>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483" y="336"/>
                <a:ext cx="165"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Expenditure Speadsheet</a:t>
                </a:r>
              </a:p>
            </xdr:txBody>
          </xdr:sp>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483" y="355"/>
                <a:ext cx="1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Other, please list below</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t@suffolk.gov.uk"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2.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sat@suffolk.gov.uk" TargetMode="External"/><Relationship Id="rId1" Type="http://schemas.openxmlformats.org/officeDocument/2006/relationships/hyperlink" Target="mailto:finance.schools@schoolschoice.org"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87"/>
  <sheetViews>
    <sheetView showGridLines="0" tabSelected="1" zoomScaleNormal="100" workbookViewId="0">
      <selection activeCell="I67" sqref="I67:J67"/>
    </sheetView>
  </sheetViews>
  <sheetFormatPr defaultColWidth="9.140625" defaultRowHeight="12.75" x14ac:dyDescent="0.2"/>
  <cols>
    <col min="1" max="1" width="2.28515625" style="11" customWidth="1"/>
    <col min="2" max="2" width="3.85546875" style="10" customWidth="1"/>
    <col min="3" max="3" width="2.42578125" style="11" customWidth="1"/>
    <col min="4" max="4" width="2.5703125" style="11" customWidth="1"/>
    <col min="5" max="5" width="2.28515625" style="11" customWidth="1"/>
    <col min="6" max="6" width="7.42578125" style="11" customWidth="1"/>
    <col min="7" max="7" width="13.42578125" style="11" customWidth="1"/>
    <col min="8" max="8" width="15.140625" style="11" customWidth="1"/>
    <col min="9" max="9" width="19.42578125" style="11" customWidth="1"/>
    <col min="10" max="10" width="18.140625" style="11" customWidth="1"/>
    <col min="11" max="11" width="22.28515625" style="12" customWidth="1"/>
    <col min="12" max="12" width="25.5703125" style="11" customWidth="1"/>
    <col min="13" max="13" width="10" style="11" customWidth="1"/>
    <col min="14" max="14" width="15.5703125" style="11" customWidth="1"/>
    <col min="15" max="15" width="21.7109375" style="11" hidden="1" customWidth="1"/>
    <col min="16" max="16384" width="9.140625" style="11"/>
  </cols>
  <sheetData>
    <row r="1" spans="1:15" ht="15.75" customHeight="1" thickBot="1" x14ac:dyDescent="0.25">
      <c r="A1" s="9" t="s">
        <v>42</v>
      </c>
      <c r="O1" s="6"/>
    </row>
    <row r="2" spans="1:15" ht="28.5" customHeight="1" thickTop="1" x14ac:dyDescent="0.2">
      <c r="B2" s="229" t="s">
        <v>519</v>
      </c>
      <c r="C2" s="231"/>
      <c r="D2" s="235"/>
      <c r="E2" s="221" t="s">
        <v>529</v>
      </c>
      <c r="F2" s="221"/>
      <c r="G2" s="221"/>
      <c r="H2" s="221"/>
      <c r="I2" s="221"/>
      <c r="J2" s="221"/>
      <c r="K2" s="221"/>
      <c r="L2" s="221"/>
      <c r="M2" s="222"/>
      <c r="N2" s="13"/>
      <c r="O2" s="6"/>
    </row>
    <row r="3" spans="1:15" ht="19.5" customHeight="1" x14ac:dyDescent="0.2">
      <c r="B3" s="230"/>
      <c r="C3" s="232"/>
      <c r="D3" s="236"/>
      <c r="E3" s="223"/>
      <c r="F3" s="223"/>
      <c r="G3" s="223"/>
      <c r="H3" s="223"/>
      <c r="I3" s="223"/>
      <c r="J3" s="223"/>
      <c r="K3" s="223"/>
      <c r="L3" s="223"/>
      <c r="M3" s="224"/>
      <c r="N3" s="13"/>
      <c r="O3" s="6"/>
    </row>
    <row r="4" spans="1:15" ht="6.75" customHeight="1" thickBot="1" x14ac:dyDescent="0.25">
      <c r="B4" s="14"/>
      <c r="C4" s="15"/>
      <c r="D4" s="16"/>
      <c r="E4" s="16"/>
      <c r="F4" s="17"/>
      <c r="G4" s="17"/>
      <c r="H4" s="17"/>
      <c r="I4" s="17"/>
      <c r="J4" s="17"/>
      <c r="K4" s="18"/>
      <c r="L4" s="212"/>
      <c r="M4" s="213"/>
      <c r="N4" s="13"/>
      <c r="O4" s="6" t="s">
        <v>49</v>
      </c>
    </row>
    <row r="5" spans="1:15" ht="13.5" thickTop="1" x14ac:dyDescent="0.2">
      <c r="B5" s="218" t="s">
        <v>530</v>
      </c>
      <c r="C5" s="219"/>
      <c r="D5" s="219"/>
      <c r="E5" s="219"/>
      <c r="F5" s="219"/>
      <c r="G5" s="219"/>
      <c r="H5" s="219"/>
      <c r="I5" s="219"/>
      <c r="J5" s="219"/>
      <c r="K5" s="219"/>
      <c r="L5" s="220"/>
      <c r="M5" s="214" t="s">
        <v>32</v>
      </c>
      <c r="O5" s="6" t="s">
        <v>50</v>
      </c>
    </row>
    <row r="6" spans="1:15" x14ac:dyDescent="0.2">
      <c r="B6" s="19">
        <v>1</v>
      </c>
      <c r="C6" s="20" t="s">
        <v>2</v>
      </c>
      <c r="D6" s="21"/>
      <c r="E6" s="21"/>
      <c r="F6" s="21"/>
      <c r="G6" s="21"/>
      <c r="H6" s="21"/>
      <c r="I6" s="21"/>
      <c r="J6" s="21"/>
      <c r="K6" s="21"/>
      <c r="L6" s="21"/>
      <c r="M6" s="215"/>
      <c r="O6" s="6" t="s">
        <v>53</v>
      </c>
    </row>
    <row r="7" spans="1:15" ht="9.75" customHeight="1" thickBot="1" x14ac:dyDescent="0.25">
      <c r="B7" s="22"/>
      <c r="C7" s="23"/>
      <c r="D7" s="23"/>
      <c r="E7" s="23"/>
      <c r="F7" s="23"/>
      <c r="G7" s="23"/>
      <c r="H7" s="23"/>
      <c r="I7" s="23"/>
      <c r="J7" s="23"/>
      <c r="K7" s="24"/>
      <c r="L7" s="23"/>
      <c r="M7" s="215"/>
      <c r="O7" s="6" t="s">
        <v>62</v>
      </c>
    </row>
    <row r="8" spans="1:15" ht="13.5" thickBot="1" x14ac:dyDescent="0.25">
      <c r="B8" s="22"/>
      <c r="C8" s="25" t="s">
        <v>28</v>
      </c>
      <c r="D8" s="23"/>
      <c r="E8" s="23"/>
      <c r="F8" s="23"/>
      <c r="G8" s="23"/>
      <c r="H8" s="26">
        <f>H48</f>
        <v>0</v>
      </c>
      <c r="I8" s="84"/>
      <c r="J8" s="84"/>
      <c r="K8" s="27"/>
      <c r="L8" s="23"/>
      <c r="M8" s="215"/>
      <c r="O8" s="6" t="s">
        <v>55</v>
      </c>
    </row>
    <row r="9" spans="1:15" ht="7.5" customHeight="1" x14ac:dyDescent="0.2">
      <c r="B9" s="22"/>
      <c r="C9" s="23"/>
      <c r="D9" s="23"/>
      <c r="E9" s="23"/>
      <c r="F9" s="23"/>
      <c r="G9" s="23"/>
      <c r="H9" s="23"/>
      <c r="I9" s="23"/>
      <c r="J9" s="23"/>
      <c r="K9" s="24"/>
      <c r="L9" s="23"/>
      <c r="M9" s="215"/>
      <c r="O9" s="6" t="s">
        <v>52</v>
      </c>
    </row>
    <row r="10" spans="1:15" x14ac:dyDescent="0.2">
      <c r="B10" s="28">
        <v>2</v>
      </c>
      <c r="C10" s="29" t="s">
        <v>3</v>
      </c>
      <c r="D10" s="30"/>
      <c r="E10" s="30"/>
      <c r="F10" s="30"/>
      <c r="G10" s="30"/>
      <c r="H10" s="30"/>
      <c r="I10" s="30"/>
      <c r="J10" s="30"/>
      <c r="K10" s="30"/>
      <c r="L10" s="30"/>
      <c r="M10" s="215"/>
      <c r="O10" s="6" t="s">
        <v>56</v>
      </c>
    </row>
    <row r="11" spans="1:15" ht="7.5" customHeight="1" thickBot="1" x14ac:dyDescent="0.25">
      <c r="B11" s="31"/>
      <c r="C11" s="32"/>
      <c r="D11" s="32"/>
      <c r="E11" s="32"/>
      <c r="F11" s="32"/>
      <c r="G11" s="32"/>
      <c r="H11" s="32"/>
      <c r="I11" s="32"/>
      <c r="J11" s="32"/>
      <c r="K11" s="33"/>
      <c r="L11" s="32"/>
      <c r="M11" s="215"/>
      <c r="O11" s="6" t="s">
        <v>57</v>
      </c>
    </row>
    <row r="12" spans="1:15" ht="13.5" thickBot="1" x14ac:dyDescent="0.25">
      <c r="B12" s="22"/>
      <c r="C12" s="25" t="s">
        <v>37</v>
      </c>
      <c r="D12" s="23"/>
      <c r="H12" s="187"/>
      <c r="I12" s="88" t="s">
        <v>64</v>
      </c>
      <c r="J12" s="88"/>
      <c r="L12" s="34"/>
      <c r="M12" s="215"/>
      <c r="O12" s="6" t="s">
        <v>54</v>
      </c>
    </row>
    <row r="13" spans="1:15" ht="16.5" customHeight="1" thickBot="1" x14ac:dyDescent="0.25">
      <c r="B13" s="22"/>
      <c r="C13" s="35"/>
      <c r="D13" s="23"/>
      <c r="E13" s="23"/>
      <c r="F13" s="23"/>
      <c r="G13" s="23"/>
      <c r="H13" s="23"/>
      <c r="I13" s="23"/>
      <c r="J13" s="23"/>
      <c r="K13" s="24"/>
      <c r="L13" s="23"/>
      <c r="M13" s="216"/>
      <c r="O13" s="6" t="s">
        <v>51</v>
      </c>
    </row>
    <row r="14" spans="1:15" ht="13.5" thickTop="1" x14ac:dyDescent="0.2">
      <c r="B14" s="28">
        <v>3</v>
      </c>
      <c r="C14" s="29" t="s">
        <v>31</v>
      </c>
      <c r="D14" s="36"/>
      <c r="E14" s="36"/>
      <c r="F14" s="36"/>
      <c r="G14" s="36"/>
      <c r="H14" s="37"/>
      <c r="I14" s="85"/>
      <c r="J14" s="85"/>
      <c r="K14" s="217" t="s">
        <v>27</v>
      </c>
      <c r="L14" s="225" t="s">
        <v>44</v>
      </c>
      <c r="M14" s="226"/>
      <c r="O14" s="6" t="s">
        <v>58</v>
      </c>
    </row>
    <row r="15" spans="1:15" x14ac:dyDescent="0.2">
      <c r="B15" s="38"/>
      <c r="C15" s="36"/>
      <c r="D15" s="30"/>
      <c r="E15" s="30"/>
      <c r="F15" s="30"/>
      <c r="G15" s="39"/>
      <c r="H15" s="40"/>
      <c r="I15" s="86"/>
      <c r="J15" s="86"/>
      <c r="K15" s="217"/>
      <c r="L15" s="225"/>
      <c r="M15" s="226"/>
      <c r="N15" s="41"/>
    </row>
    <row r="16" spans="1:15" s="42" customFormat="1" ht="22.5" x14ac:dyDescent="0.2">
      <c r="B16" s="43"/>
      <c r="C16" s="233"/>
      <c r="D16" s="233"/>
      <c r="E16" s="44"/>
      <c r="F16" s="44"/>
      <c r="G16" s="91" t="s">
        <v>45</v>
      </c>
      <c r="H16" s="40" t="s">
        <v>41</v>
      </c>
      <c r="I16" s="40" t="s">
        <v>66</v>
      </c>
      <c r="J16" s="45" t="s">
        <v>72</v>
      </c>
      <c r="K16" s="40" t="s">
        <v>69</v>
      </c>
      <c r="L16" s="225"/>
      <c r="M16" s="226"/>
    </row>
    <row r="17" spans="2:16" s="48" customFormat="1" x14ac:dyDescent="0.2">
      <c r="B17" s="28"/>
      <c r="C17" s="234"/>
      <c r="D17" s="234"/>
      <c r="E17" s="46"/>
      <c r="F17" s="46"/>
      <c r="G17" s="47" t="s">
        <v>68</v>
      </c>
      <c r="H17" s="47" t="s">
        <v>33</v>
      </c>
      <c r="I17" s="87" t="s">
        <v>34</v>
      </c>
      <c r="J17" s="46" t="s">
        <v>35</v>
      </c>
      <c r="K17" s="87" t="s">
        <v>36</v>
      </c>
      <c r="L17" s="227" t="s">
        <v>73</v>
      </c>
      <c r="M17" s="228"/>
    </row>
    <row r="18" spans="2:16" ht="12.75" customHeight="1" x14ac:dyDescent="0.2">
      <c r="B18" s="49">
        <v>1</v>
      </c>
      <c r="C18" s="211"/>
      <c r="D18" s="211"/>
      <c r="E18" s="3"/>
      <c r="F18" s="83" t="str">
        <f t="shared" ref="F18:F47" si="0">IF(H18&lt;&gt;0,"EE"&amp;$H$12,"")</f>
        <v/>
      </c>
      <c r="G18" s="7"/>
      <c r="H18" s="2"/>
      <c r="I18" s="188"/>
      <c r="J18" s="188"/>
      <c r="K18" s="189"/>
      <c r="L18" s="200" t="str">
        <f>IF(H18="","",IF(H18&gt;49999.99,"Complete Frontsheet, submit evidence","Retain Evidence in year-end file"))</f>
        <v/>
      </c>
      <c r="M18" s="201" t="str">
        <f>IF(C18&gt;99999.99,"hello","Goodbye")</f>
        <v>Goodbye</v>
      </c>
      <c r="N18" s="9"/>
      <c r="O18" s="11" t="str">
        <f t="shared" ref="O18:O47" si="1">CONCATENATE($I$69,$P$18,K18)</f>
        <v xml:space="preserve"> </v>
      </c>
      <c r="P18" s="11" t="s">
        <v>17</v>
      </c>
    </row>
    <row r="19" spans="2:16" ht="12.75" customHeight="1" x14ac:dyDescent="0.2">
      <c r="B19" s="49">
        <v>2</v>
      </c>
      <c r="C19" s="211"/>
      <c r="D19" s="211"/>
      <c r="E19" s="3"/>
      <c r="F19" s="83" t="str">
        <f t="shared" si="0"/>
        <v/>
      </c>
      <c r="G19" s="7"/>
      <c r="H19" s="2"/>
      <c r="I19" s="188"/>
      <c r="J19" s="188"/>
      <c r="K19" s="189"/>
      <c r="L19" s="200" t="str">
        <f>IF(H19="","",IF(H19&gt;49999.99,"Complete Frontsheet, submit evidence","Retain Evidence in year-end file"))</f>
        <v/>
      </c>
      <c r="M19" s="201" t="str">
        <f>IF(C19&gt;99999.99,"hello","Goodbye")</f>
        <v>Goodbye</v>
      </c>
      <c r="N19" s="9"/>
      <c r="O19" s="11" t="str">
        <f t="shared" si="1"/>
        <v xml:space="preserve"> </v>
      </c>
    </row>
    <row r="20" spans="2:16" ht="12.75" customHeight="1" x14ac:dyDescent="0.2">
      <c r="B20" s="49">
        <v>3</v>
      </c>
      <c r="C20" s="211"/>
      <c r="D20" s="211"/>
      <c r="E20" s="3"/>
      <c r="F20" s="83" t="str">
        <f t="shared" si="0"/>
        <v/>
      </c>
      <c r="G20" s="7"/>
      <c r="H20" s="2"/>
      <c r="I20" s="188"/>
      <c r="J20" s="188"/>
      <c r="K20" s="189"/>
      <c r="L20" s="200" t="str">
        <f t="shared" ref="L20:L33" si="2">IF(H20="","",IF(H20&gt;49999.99,"Complete Frontsheet, submit evidence","Retain Evidence in year-end file"))</f>
        <v/>
      </c>
      <c r="M20" s="201" t="str">
        <f>IF(C20&gt;99999.99,"hello","Goodbye")</f>
        <v>Goodbye</v>
      </c>
      <c r="N20" s="9"/>
      <c r="O20" s="11" t="str">
        <f t="shared" si="1"/>
        <v xml:space="preserve"> </v>
      </c>
    </row>
    <row r="21" spans="2:16" ht="12.75" customHeight="1" x14ac:dyDescent="0.2">
      <c r="B21" s="49">
        <v>4</v>
      </c>
      <c r="C21" s="211"/>
      <c r="D21" s="211"/>
      <c r="E21" s="3"/>
      <c r="F21" s="83" t="str">
        <f t="shared" si="0"/>
        <v/>
      </c>
      <c r="G21" s="7"/>
      <c r="H21" s="2"/>
      <c r="I21" s="8"/>
      <c r="J21" s="8"/>
      <c r="K21" s="93"/>
      <c r="L21" s="200" t="str">
        <f t="shared" si="2"/>
        <v/>
      </c>
      <c r="M21" s="201" t="str">
        <f t="shared" ref="M21:M34" si="3">IF(C21&gt;99999.99,"hello","Goodbye")</f>
        <v>Goodbye</v>
      </c>
      <c r="N21" s="9"/>
      <c r="O21" s="11" t="str">
        <f t="shared" si="1"/>
        <v xml:space="preserve"> </v>
      </c>
    </row>
    <row r="22" spans="2:16" ht="12.75" customHeight="1" x14ac:dyDescent="0.2">
      <c r="B22" s="49">
        <v>5</v>
      </c>
      <c r="C22" s="211"/>
      <c r="D22" s="211"/>
      <c r="E22" s="3"/>
      <c r="F22" s="83" t="str">
        <f t="shared" si="0"/>
        <v/>
      </c>
      <c r="G22" s="7"/>
      <c r="H22" s="2"/>
      <c r="I22" s="8"/>
      <c r="J22" s="8"/>
      <c r="K22" s="93"/>
      <c r="L22" s="200" t="str">
        <f t="shared" si="2"/>
        <v/>
      </c>
      <c r="M22" s="201" t="str">
        <f t="shared" si="3"/>
        <v>Goodbye</v>
      </c>
      <c r="N22" s="9"/>
      <c r="O22" s="11" t="str">
        <f t="shared" si="1"/>
        <v xml:space="preserve"> </v>
      </c>
    </row>
    <row r="23" spans="2:16" ht="12.75" customHeight="1" x14ac:dyDescent="0.2">
      <c r="B23" s="49">
        <v>6</v>
      </c>
      <c r="C23" s="211"/>
      <c r="D23" s="211"/>
      <c r="E23" s="3"/>
      <c r="F23" s="83" t="str">
        <f t="shared" si="0"/>
        <v/>
      </c>
      <c r="G23" s="7"/>
      <c r="H23" s="2"/>
      <c r="I23" s="8"/>
      <c r="J23" s="8"/>
      <c r="K23" s="93"/>
      <c r="L23" s="200" t="str">
        <f t="shared" si="2"/>
        <v/>
      </c>
      <c r="M23" s="201" t="str">
        <f t="shared" si="3"/>
        <v>Goodbye</v>
      </c>
      <c r="N23" s="9"/>
      <c r="O23" s="11" t="str">
        <f t="shared" si="1"/>
        <v xml:space="preserve"> </v>
      </c>
    </row>
    <row r="24" spans="2:16" ht="12.75" customHeight="1" x14ac:dyDescent="0.2">
      <c r="B24" s="49">
        <v>7</v>
      </c>
      <c r="C24" s="211"/>
      <c r="D24" s="211"/>
      <c r="E24" s="3"/>
      <c r="F24" s="83" t="str">
        <f t="shared" si="0"/>
        <v/>
      </c>
      <c r="G24" s="7"/>
      <c r="H24" s="2"/>
      <c r="I24" s="8"/>
      <c r="J24" s="8"/>
      <c r="K24" s="93"/>
      <c r="L24" s="200" t="str">
        <f t="shared" si="2"/>
        <v/>
      </c>
      <c r="M24" s="201" t="str">
        <f t="shared" si="3"/>
        <v>Goodbye</v>
      </c>
      <c r="N24" s="9"/>
      <c r="O24" s="11" t="str">
        <f t="shared" si="1"/>
        <v xml:space="preserve"> </v>
      </c>
    </row>
    <row r="25" spans="2:16" ht="12.75" customHeight="1" x14ac:dyDescent="0.2">
      <c r="B25" s="49">
        <v>8</v>
      </c>
      <c r="C25" s="211"/>
      <c r="D25" s="211"/>
      <c r="E25" s="3"/>
      <c r="F25" s="83" t="str">
        <f t="shared" si="0"/>
        <v/>
      </c>
      <c r="G25" s="7"/>
      <c r="H25" s="2"/>
      <c r="I25" s="8"/>
      <c r="J25" s="8"/>
      <c r="K25" s="93"/>
      <c r="L25" s="200" t="str">
        <f t="shared" si="2"/>
        <v/>
      </c>
      <c r="M25" s="201" t="str">
        <f t="shared" si="3"/>
        <v>Goodbye</v>
      </c>
      <c r="N25" s="9"/>
      <c r="O25" s="11" t="str">
        <f t="shared" si="1"/>
        <v xml:space="preserve"> </v>
      </c>
    </row>
    <row r="26" spans="2:16" ht="12.75" customHeight="1" x14ac:dyDescent="0.2">
      <c r="B26" s="49">
        <v>9</v>
      </c>
      <c r="C26" s="211"/>
      <c r="D26" s="211"/>
      <c r="E26" s="3"/>
      <c r="F26" s="83" t="str">
        <f t="shared" si="0"/>
        <v/>
      </c>
      <c r="G26" s="7"/>
      <c r="H26" s="2"/>
      <c r="I26" s="8"/>
      <c r="J26" s="8"/>
      <c r="K26" s="93"/>
      <c r="L26" s="200" t="str">
        <f t="shared" si="2"/>
        <v/>
      </c>
      <c r="M26" s="201" t="str">
        <f t="shared" si="3"/>
        <v>Goodbye</v>
      </c>
      <c r="N26" s="9"/>
      <c r="O26" s="11" t="str">
        <f t="shared" si="1"/>
        <v xml:space="preserve"> </v>
      </c>
    </row>
    <row r="27" spans="2:16" ht="12.75" customHeight="1" x14ac:dyDescent="0.2">
      <c r="B27" s="49">
        <v>10</v>
      </c>
      <c r="C27" s="211"/>
      <c r="D27" s="211"/>
      <c r="E27" s="3"/>
      <c r="F27" s="83" t="str">
        <f t="shared" si="0"/>
        <v/>
      </c>
      <c r="G27" s="7"/>
      <c r="H27" s="2"/>
      <c r="I27" s="8"/>
      <c r="J27" s="8"/>
      <c r="K27" s="93"/>
      <c r="L27" s="200" t="str">
        <f t="shared" si="2"/>
        <v/>
      </c>
      <c r="M27" s="201" t="str">
        <f t="shared" si="3"/>
        <v>Goodbye</v>
      </c>
      <c r="N27" s="9"/>
      <c r="O27" s="11" t="str">
        <f t="shared" si="1"/>
        <v xml:space="preserve"> </v>
      </c>
    </row>
    <row r="28" spans="2:16" ht="12.75" customHeight="1" x14ac:dyDescent="0.2">
      <c r="B28" s="49">
        <v>11</v>
      </c>
      <c r="C28" s="211"/>
      <c r="D28" s="211"/>
      <c r="E28" s="3"/>
      <c r="F28" s="83" t="str">
        <f t="shared" si="0"/>
        <v/>
      </c>
      <c r="G28" s="7"/>
      <c r="H28" s="2"/>
      <c r="I28" s="8"/>
      <c r="J28" s="8"/>
      <c r="K28" s="93"/>
      <c r="L28" s="200" t="str">
        <f t="shared" si="2"/>
        <v/>
      </c>
      <c r="M28" s="201" t="str">
        <f t="shared" si="3"/>
        <v>Goodbye</v>
      </c>
      <c r="N28" s="9"/>
      <c r="O28" s="11" t="str">
        <f t="shared" si="1"/>
        <v xml:space="preserve"> </v>
      </c>
    </row>
    <row r="29" spans="2:16" ht="12.75" customHeight="1" x14ac:dyDescent="0.2">
      <c r="B29" s="49">
        <v>12</v>
      </c>
      <c r="C29" s="211"/>
      <c r="D29" s="211"/>
      <c r="E29" s="3"/>
      <c r="F29" s="83" t="str">
        <f t="shared" si="0"/>
        <v/>
      </c>
      <c r="G29" s="7"/>
      <c r="H29" s="2"/>
      <c r="I29" s="8"/>
      <c r="J29" s="8"/>
      <c r="K29" s="93"/>
      <c r="L29" s="200" t="str">
        <f t="shared" si="2"/>
        <v/>
      </c>
      <c r="M29" s="201" t="str">
        <f t="shared" si="3"/>
        <v>Goodbye</v>
      </c>
      <c r="N29" s="9"/>
      <c r="O29" s="11" t="str">
        <f t="shared" si="1"/>
        <v xml:space="preserve"> </v>
      </c>
    </row>
    <row r="30" spans="2:16" ht="12.75" customHeight="1" x14ac:dyDescent="0.2">
      <c r="B30" s="49">
        <v>13</v>
      </c>
      <c r="C30" s="211"/>
      <c r="D30" s="211"/>
      <c r="E30" s="3"/>
      <c r="F30" s="83" t="str">
        <f t="shared" si="0"/>
        <v/>
      </c>
      <c r="G30" s="7"/>
      <c r="H30" s="2"/>
      <c r="I30" s="8"/>
      <c r="J30" s="8"/>
      <c r="K30" s="93"/>
      <c r="L30" s="200" t="str">
        <f t="shared" si="2"/>
        <v/>
      </c>
      <c r="M30" s="201" t="str">
        <f t="shared" si="3"/>
        <v>Goodbye</v>
      </c>
      <c r="N30" s="9"/>
      <c r="O30" s="11" t="str">
        <f t="shared" si="1"/>
        <v xml:space="preserve"> </v>
      </c>
    </row>
    <row r="31" spans="2:16" ht="12.75" customHeight="1" x14ac:dyDescent="0.2">
      <c r="B31" s="49">
        <v>14</v>
      </c>
      <c r="C31" s="211"/>
      <c r="D31" s="211"/>
      <c r="E31" s="3"/>
      <c r="F31" s="83" t="str">
        <f t="shared" si="0"/>
        <v/>
      </c>
      <c r="G31" s="7"/>
      <c r="H31" s="2"/>
      <c r="I31" s="8"/>
      <c r="J31" s="8"/>
      <c r="K31" s="93"/>
      <c r="L31" s="200" t="str">
        <f t="shared" si="2"/>
        <v/>
      </c>
      <c r="M31" s="201" t="str">
        <f t="shared" si="3"/>
        <v>Goodbye</v>
      </c>
      <c r="N31" s="9"/>
      <c r="O31" s="11" t="str">
        <f t="shared" si="1"/>
        <v xml:space="preserve"> </v>
      </c>
    </row>
    <row r="32" spans="2:16" ht="12.75" customHeight="1" x14ac:dyDescent="0.2">
      <c r="B32" s="49">
        <v>15</v>
      </c>
      <c r="C32" s="211"/>
      <c r="D32" s="211"/>
      <c r="E32" s="3"/>
      <c r="F32" s="83" t="str">
        <f t="shared" si="0"/>
        <v/>
      </c>
      <c r="G32" s="7"/>
      <c r="H32" s="2"/>
      <c r="I32" s="8"/>
      <c r="J32" s="8"/>
      <c r="K32" s="93"/>
      <c r="L32" s="200" t="str">
        <f t="shared" si="2"/>
        <v/>
      </c>
      <c r="M32" s="201" t="str">
        <f t="shared" si="3"/>
        <v>Goodbye</v>
      </c>
      <c r="N32" s="9"/>
      <c r="O32" s="11" t="str">
        <f t="shared" si="1"/>
        <v xml:space="preserve"> </v>
      </c>
    </row>
    <row r="33" spans="2:15" ht="12.75" customHeight="1" x14ac:dyDescent="0.2">
      <c r="B33" s="49">
        <v>16</v>
      </c>
      <c r="C33" s="211"/>
      <c r="D33" s="211"/>
      <c r="E33" s="3"/>
      <c r="F33" s="83" t="str">
        <f t="shared" si="0"/>
        <v/>
      </c>
      <c r="G33" s="7"/>
      <c r="H33" s="2"/>
      <c r="I33" s="8"/>
      <c r="J33" s="8"/>
      <c r="K33" s="93"/>
      <c r="L33" s="200" t="str">
        <f t="shared" si="2"/>
        <v/>
      </c>
      <c r="M33" s="201" t="str">
        <f t="shared" si="3"/>
        <v>Goodbye</v>
      </c>
      <c r="N33" s="9"/>
      <c r="O33" s="11" t="str">
        <f t="shared" si="1"/>
        <v xml:space="preserve"> </v>
      </c>
    </row>
    <row r="34" spans="2:15" ht="12.75" customHeight="1" x14ac:dyDescent="0.2">
      <c r="B34" s="49">
        <v>17</v>
      </c>
      <c r="C34" s="211"/>
      <c r="D34" s="211"/>
      <c r="E34" s="3"/>
      <c r="F34" s="83" t="str">
        <f t="shared" si="0"/>
        <v/>
      </c>
      <c r="G34" s="7"/>
      <c r="H34" s="2"/>
      <c r="I34" s="8"/>
      <c r="J34" s="8"/>
      <c r="K34" s="93"/>
      <c r="L34" s="200" t="str">
        <f t="shared" ref="L34:L47" si="4">IF(H34="","",IF(H34&gt;49999.99,"Complete Frontsheet, submit evidence","Retain Evidence in year-end file"))</f>
        <v/>
      </c>
      <c r="M34" s="201" t="str">
        <f t="shared" si="3"/>
        <v>Goodbye</v>
      </c>
      <c r="N34" s="9"/>
      <c r="O34" s="11" t="str">
        <f t="shared" si="1"/>
        <v xml:space="preserve"> </v>
      </c>
    </row>
    <row r="35" spans="2:15" ht="12.75" customHeight="1" x14ac:dyDescent="0.2">
      <c r="B35" s="49">
        <v>18</v>
      </c>
      <c r="C35" s="211"/>
      <c r="D35" s="211"/>
      <c r="E35" s="3"/>
      <c r="F35" s="83" t="str">
        <f t="shared" si="0"/>
        <v/>
      </c>
      <c r="G35" s="7"/>
      <c r="H35" s="2"/>
      <c r="I35" s="8"/>
      <c r="J35" s="8"/>
      <c r="K35" s="93"/>
      <c r="L35" s="200" t="str">
        <f t="shared" si="4"/>
        <v/>
      </c>
      <c r="M35" s="201" t="str">
        <f t="shared" ref="M35:M47" si="5">IF(C35&gt;99999.99,"hello","Goodbye")</f>
        <v>Goodbye</v>
      </c>
      <c r="N35" s="9"/>
      <c r="O35" s="11" t="str">
        <f t="shared" si="1"/>
        <v xml:space="preserve"> </v>
      </c>
    </row>
    <row r="36" spans="2:15" ht="12.75" customHeight="1" x14ac:dyDescent="0.2">
      <c r="B36" s="49">
        <v>19</v>
      </c>
      <c r="C36" s="211"/>
      <c r="D36" s="211"/>
      <c r="E36" s="3"/>
      <c r="F36" s="83" t="str">
        <f t="shared" si="0"/>
        <v/>
      </c>
      <c r="G36" s="7"/>
      <c r="H36" s="2"/>
      <c r="I36" s="8"/>
      <c r="J36" s="8"/>
      <c r="K36" s="93"/>
      <c r="L36" s="200" t="str">
        <f t="shared" si="4"/>
        <v/>
      </c>
      <c r="M36" s="201" t="str">
        <f t="shared" si="5"/>
        <v>Goodbye</v>
      </c>
      <c r="N36" s="9"/>
      <c r="O36" s="11" t="str">
        <f t="shared" si="1"/>
        <v xml:space="preserve"> </v>
      </c>
    </row>
    <row r="37" spans="2:15" ht="12.75" customHeight="1" x14ac:dyDescent="0.2">
      <c r="B37" s="49">
        <v>20</v>
      </c>
      <c r="C37" s="211"/>
      <c r="D37" s="211"/>
      <c r="E37" s="3"/>
      <c r="F37" s="83" t="str">
        <f t="shared" si="0"/>
        <v/>
      </c>
      <c r="G37" s="7"/>
      <c r="H37" s="2"/>
      <c r="I37" s="8"/>
      <c r="J37" s="8"/>
      <c r="K37" s="93"/>
      <c r="L37" s="200" t="str">
        <f t="shared" si="4"/>
        <v/>
      </c>
      <c r="M37" s="201" t="str">
        <f t="shared" si="5"/>
        <v>Goodbye</v>
      </c>
      <c r="N37" s="9"/>
      <c r="O37" s="11" t="str">
        <f t="shared" si="1"/>
        <v xml:space="preserve"> </v>
      </c>
    </row>
    <row r="38" spans="2:15" ht="12.75" customHeight="1" x14ac:dyDescent="0.2">
      <c r="B38" s="49">
        <v>21</v>
      </c>
      <c r="C38" s="211"/>
      <c r="D38" s="211"/>
      <c r="E38" s="3"/>
      <c r="F38" s="83" t="str">
        <f t="shared" si="0"/>
        <v/>
      </c>
      <c r="G38" s="7"/>
      <c r="H38" s="2"/>
      <c r="I38" s="8"/>
      <c r="J38" s="8"/>
      <c r="K38" s="93"/>
      <c r="L38" s="200" t="str">
        <f t="shared" si="4"/>
        <v/>
      </c>
      <c r="M38" s="201" t="str">
        <f t="shared" si="5"/>
        <v>Goodbye</v>
      </c>
      <c r="N38" s="9"/>
      <c r="O38" s="11" t="str">
        <f t="shared" si="1"/>
        <v xml:space="preserve"> </v>
      </c>
    </row>
    <row r="39" spans="2:15" ht="12.75" customHeight="1" x14ac:dyDescent="0.2">
      <c r="B39" s="49">
        <v>22</v>
      </c>
      <c r="C39" s="211"/>
      <c r="D39" s="211"/>
      <c r="E39" s="3"/>
      <c r="F39" s="83" t="str">
        <f t="shared" si="0"/>
        <v/>
      </c>
      <c r="G39" s="7"/>
      <c r="H39" s="2"/>
      <c r="I39" s="8"/>
      <c r="J39" s="8"/>
      <c r="K39" s="93"/>
      <c r="L39" s="200" t="str">
        <f t="shared" si="4"/>
        <v/>
      </c>
      <c r="M39" s="201" t="str">
        <f t="shared" si="5"/>
        <v>Goodbye</v>
      </c>
      <c r="N39" s="9"/>
      <c r="O39" s="11" t="str">
        <f t="shared" si="1"/>
        <v xml:space="preserve"> </v>
      </c>
    </row>
    <row r="40" spans="2:15" ht="12.75" customHeight="1" x14ac:dyDescent="0.2">
      <c r="B40" s="49">
        <v>23</v>
      </c>
      <c r="C40" s="211"/>
      <c r="D40" s="211"/>
      <c r="E40" s="3"/>
      <c r="F40" s="83" t="str">
        <f t="shared" si="0"/>
        <v/>
      </c>
      <c r="G40" s="7"/>
      <c r="H40" s="2"/>
      <c r="I40" s="8"/>
      <c r="J40" s="8"/>
      <c r="K40" s="93"/>
      <c r="L40" s="200" t="str">
        <f t="shared" si="4"/>
        <v/>
      </c>
      <c r="M40" s="201" t="str">
        <f t="shared" si="5"/>
        <v>Goodbye</v>
      </c>
      <c r="N40" s="9"/>
      <c r="O40" s="11" t="str">
        <f t="shared" si="1"/>
        <v xml:space="preserve"> </v>
      </c>
    </row>
    <row r="41" spans="2:15" ht="12.75" customHeight="1" x14ac:dyDescent="0.2">
      <c r="B41" s="49">
        <v>24</v>
      </c>
      <c r="C41" s="211"/>
      <c r="D41" s="211"/>
      <c r="E41" s="3"/>
      <c r="F41" s="83" t="str">
        <f t="shared" si="0"/>
        <v/>
      </c>
      <c r="G41" s="7"/>
      <c r="H41" s="2"/>
      <c r="I41" s="8"/>
      <c r="J41" s="8"/>
      <c r="K41" s="93"/>
      <c r="L41" s="200" t="str">
        <f t="shared" si="4"/>
        <v/>
      </c>
      <c r="M41" s="201" t="str">
        <f t="shared" si="5"/>
        <v>Goodbye</v>
      </c>
      <c r="N41" s="9"/>
      <c r="O41" s="11" t="str">
        <f t="shared" si="1"/>
        <v xml:space="preserve"> </v>
      </c>
    </row>
    <row r="42" spans="2:15" ht="12.75" customHeight="1" x14ac:dyDescent="0.2">
      <c r="B42" s="49">
        <v>25</v>
      </c>
      <c r="C42" s="211"/>
      <c r="D42" s="211"/>
      <c r="E42" s="3"/>
      <c r="F42" s="83" t="str">
        <f t="shared" si="0"/>
        <v/>
      </c>
      <c r="G42" s="7"/>
      <c r="H42" s="2"/>
      <c r="I42" s="8"/>
      <c r="J42" s="8"/>
      <c r="K42" s="93"/>
      <c r="L42" s="200" t="str">
        <f t="shared" si="4"/>
        <v/>
      </c>
      <c r="M42" s="201" t="str">
        <f t="shared" si="5"/>
        <v>Goodbye</v>
      </c>
      <c r="N42" s="9"/>
      <c r="O42" s="11" t="str">
        <f t="shared" si="1"/>
        <v xml:space="preserve"> </v>
      </c>
    </row>
    <row r="43" spans="2:15" ht="12.75" customHeight="1" x14ac:dyDescent="0.2">
      <c r="B43" s="49">
        <v>26</v>
      </c>
      <c r="C43" s="211"/>
      <c r="D43" s="211"/>
      <c r="E43" s="3"/>
      <c r="F43" s="83" t="str">
        <f t="shared" si="0"/>
        <v/>
      </c>
      <c r="G43" s="7"/>
      <c r="H43" s="2"/>
      <c r="I43" s="8"/>
      <c r="J43" s="8"/>
      <c r="K43" s="93"/>
      <c r="L43" s="200" t="str">
        <f t="shared" si="4"/>
        <v/>
      </c>
      <c r="M43" s="201" t="str">
        <f t="shared" si="5"/>
        <v>Goodbye</v>
      </c>
      <c r="N43" s="9"/>
      <c r="O43" s="11" t="str">
        <f t="shared" si="1"/>
        <v xml:space="preserve"> </v>
      </c>
    </row>
    <row r="44" spans="2:15" ht="12.75" customHeight="1" x14ac:dyDescent="0.2">
      <c r="B44" s="49">
        <v>27</v>
      </c>
      <c r="C44" s="211"/>
      <c r="D44" s="211"/>
      <c r="E44" s="3"/>
      <c r="F44" s="83" t="str">
        <f t="shared" si="0"/>
        <v/>
      </c>
      <c r="G44" s="7"/>
      <c r="H44" s="2"/>
      <c r="I44" s="8"/>
      <c r="J44" s="8"/>
      <c r="K44" s="93"/>
      <c r="L44" s="200" t="str">
        <f t="shared" si="4"/>
        <v/>
      </c>
      <c r="M44" s="201" t="str">
        <f t="shared" si="5"/>
        <v>Goodbye</v>
      </c>
      <c r="N44" s="9"/>
      <c r="O44" s="11" t="str">
        <f t="shared" si="1"/>
        <v xml:space="preserve"> </v>
      </c>
    </row>
    <row r="45" spans="2:15" ht="12.75" customHeight="1" x14ac:dyDescent="0.2">
      <c r="B45" s="49">
        <v>28</v>
      </c>
      <c r="C45" s="211"/>
      <c r="D45" s="211"/>
      <c r="E45" s="3"/>
      <c r="F45" s="83" t="str">
        <f t="shared" si="0"/>
        <v/>
      </c>
      <c r="G45" s="7"/>
      <c r="H45" s="2"/>
      <c r="I45" s="8"/>
      <c r="J45" s="8"/>
      <c r="K45" s="93"/>
      <c r="L45" s="200" t="str">
        <f t="shared" si="4"/>
        <v/>
      </c>
      <c r="M45" s="201" t="str">
        <f t="shared" si="5"/>
        <v>Goodbye</v>
      </c>
      <c r="N45" s="9"/>
      <c r="O45" s="11" t="str">
        <f t="shared" si="1"/>
        <v xml:space="preserve"> </v>
      </c>
    </row>
    <row r="46" spans="2:15" ht="12.75" customHeight="1" x14ac:dyDescent="0.2">
      <c r="B46" s="49">
        <v>29</v>
      </c>
      <c r="C46" s="211"/>
      <c r="D46" s="211"/>
      <c r="E46" s="3"/>
      <c r="F46" s="83" t="str">
        <f t="shared" si="0"/>
        <v/>
      </c>
      <c r="G46" s="7"/>
      <c r="H46" s="2"/>
      <c r="I46" s="8"/>
      <c r="J46" s="8"/>
      <c r="K46" s="93"/>
      <c r="L46" s="200" t="str">
        <f t="shared" si="4"/>
        <v/>
      </c>
      <c r="M46" s="201" t="str">
        <f t="shared" si="5"/>
        <v>Goodbye</v>
      </c>
      <c r="N46" s="9"/>
      <c r="O46" s="11" t="str">
        <f t="shared" si="1"/>
        <v xml:space="preserve"> </v>
      </c>
    </row>
    <row r="47" spans="2:15" ht="12.75" customHeight="1" x14ac:dyDescent="0.2">
      <c r="B47" s="49">
        <v>30</v>
      </c>
      <c r="C47" s="211"/>
      <c r="D47" s="211"/>
      <c r="E47" s="3"/>
      <c r="F47" s="83" t="str">
        <f t="shared" si="0"/>
        <v/>
      </c>
      <c r="G47" s="7"/>
      <c r="H47" s="2"/>
      <c r="I47" s="8"/>
      <c r="J47" s="8"/>
      <c r="K47" s="93"/>
      <c r="L47" s="200" t="str">
        <f t="shared" si="4"/>
        <v/>
      </c>
      <c r="M47" s="201" t="str">
        <f t="shared" si="5"/>
        <v>Goodbye</v>
      </c>
      <c r="N47" s="9"/>
      <c r="O47" s="11" t="str">
        <f t="shared" si="1"/>
        <v xml:space="preserve"> </v>
      </c>
    </row>
    <row r="48" spans="2:15" ht="13.5" thickBot="1" x14ac:dyDescent="0.25">
      <c r="B48" s="50"/>
      <c r="C48" s="36"/>
      <c r="D48" s="36"/>
      <c r="E48" s="36"/>
      <c r="F48" s="51" t="s">
        <v>19</v>
      </c>
      <c r="G48" s="51"/>
      <c r="H48" s="185">
        <f>SUM(H18:H47)</f>
        <v>0</v>
      </c>
      <c r="I48" s="89"/>
      <c r="J48" s="89"/>
      <c r="K48" s="52"/>
      <c r="L48" s="36"/>
      <c r="M48" s="53"/>
    </row>
    <row r="49" spans="2:13" x14ac:dyDescent="0.2">
      <c r="B49" s="28">
        <v>4</v>
      </c>
      <c r="C49" s="29" t="s">
        <v>4</v>
      </c>
      <c r="D49" s="30"/>
      <c r="E49" s="30"/>
      <c r="F49" s="30"/>
      <c r="G49" s="30"/>
      <c r="H49" s="30"/>
      <c r="I49" s="30"/>
      <c r="J49" s="30"/>
      <c r="K49" s="30"/>
      <c r="L49" s="30"/>
      <c r="M49" s="54"/>
    </row>
    <row r="50" spans="2:13" ht="8.25" customHeight="1" x14ac:dyDescent="0.2">
      <c r="B50" s="22"/>
      <c r="C50" s="23"/>
      <c r="D50" s="23"/>
      <c r="E50" s="23"/>
      <c r="F50" s="23"/>
      <c r="G50" s="23"/>
      <c r="H50" s="23"/>
      <c r="I50" s="23"/>
      <c r="J50" s="23"/>
      <c r="K50" s="24"/>
      <c r="L50" s="23"/>
      <c r="M50" s="55"/>
    </row>
    <row r="51" spans="2:13" x14ac:dyDescent="0.2">
      <c r="B51" s="22"/>
      <c r="C51" s="191" t="s">
        <v>520</v>
      </c>
      <c r="D51" s="23"/>
      <c r="E51" s="23"/>
      <c r="F51" s="23"/>
      <c r="G51" s="23"/>
      <c r="H51" s="23"/>
      <c r="I51" s="23"/>
      <c r="J51" s="23"/>
      <c r="K51" s="24"/>
      <c r="L51" s="23"/>
      <c r="M51" s="55"/>
    </row>
    <row r="52" spans="2:13" ht="15.75" customHeight="1" x14ac:dyDescent="0.2">
      <c r="B52" s="56"/>
      <c r="C52" s="192" t="s">
        <v>531</v>
      </c>
      <c r="D52" s="23"/>
      <c r="E52" s="23"/>
      <c r="F52" s="23"/>
      <c r="G52" s="23"/>
      <c r="H52" s="23"/>
      <c r="I52" s="23"/>
      <c r="J52" s="23"/>
      <c r="K52" s="24"/>
      <c r="L52" s="23"/>
      <c r="M52" s="55"/>
    </row>
    <row r="53" spans="2:13" ht="15.75" customHeight="1" thickBot="1" x14ac:dyDescent="0.25">
      <c r="B53" s="56"/>
      <c r="C53" s="57"/>
      <c r="D53" s="23"/>
      <c r="E53" s="23"/>
      <c r="F53" s="23"/>
      <c r="G53" s="23"/>
      <c r="H53" s="23"/>
      <c r="I53" s="23"/>
      <c r="J53" s="23"/>
      <c r="K53" s="24"/>
      <c r="L53" s="23"/>
      <c r="M53" s="55"/>
    </row>
    <row r="54" spans="2:13" ht="13.5" thickBot="1" x14ac:dyDescent="0.25">
      <c r="B54" s="56"/>
      <c r="C54" s="23"/>
      <c r="D54" s="23"/>
      <c r="E54" s="23"/>
      <c r="G54" s="58" t="s">
        <v>15</v>
      </c>
      <c r="H54" s="202"/>
      <c r="I54" s="203"/>
      <c r="J54" s="92"/>
      <c r="K54" s="153"/>
      <c r="L54" s="23"/>
      <c r="M54" s="55"/>
    </row>
    <row r="55" spans="2:13" ht="13.5" thickBot="1" x14ac:dyDescent="0.25">
      <c r="B55" s="56"/>
      <c r="C55" s="23"/>
      <c r="D55" s="23"/>
      <c r="E55" s="23"/>
      <c r="G55" s="58" t="s">
        <v>38</v>
      </c>
      <c r="H55" s="202"/>
      <c r="I55" s="203"/>
      <c r="J55" s="92"/>
      <c r="K55" s="153"/>
      <c r="L55" s="23"/>
      <c r="M55" s="55"/>
    </row>
    <row r="56" spans="2:13" ht="13.5" thickBot="1" x14ac:dyDescent="0.25">
      <c r="B56" s="56"/>
      <c r="C56" s="23"/>
      <c r="D56" s="23"/>
      <c r="E56" s="23"/>
      <c r="G56" s="58" t="s">
        <v>39</v>
      </c>
      <c r="H56" s="202" t="e">
        <f>VLOOKUP(H57,Schools!A2:C199,3,FALSE)</f>
        <v>#N/A</v>
      </c>
      <c r="I56" s="203"/>
      <c r="J56" s="92"/>
      <c r="K56" s="205" t="s">
        <v>70</v>
      </c>
      <c r="L56" s="205"/>
      <c r="M56" s="206"/>
    </row>
    <row r="57" spans="2:13" ht="13.5" thickBot="1" x14ac:dyDescent="0.25">
      <c r="B57" s="56"/>
      <c r="C57" s="23"/>
      <c r="D57" s="23"/>
      <c r="E57" s="23"/>
      <c r="G57" s="58" t="s">
        <v>40</v>
      </c>
      <c r="H57" s="207">
        <f>H12</f>
        <v>0</v>
      </c>
      <c r="I57" s="208"/>
      <c r="J57" s="92"/>
      <c r="K57" s="205"/>
      <c r="L57" s="205"/>
      <c r="M57" s="206"/>
    </row>
    <row r="58" spans="2:13" ht="13.5" thickBot="1" x14ac:dyDescent="0.25">
      <c r="B58" s="22"/>
      <c r="C58" s="23"/>
      <c r="D58" s="23"/>
      <c r="E58" s="23"/>
      <c r="G58" s="58" t="s">
        <v>16</v>
      </c>
      <c r="H58" s="202"/>
      <c r="I58" s="203"/>
      <c r="J58" s="92"/>
      <c r="K58" s="205"/>
      <c r="L58" s="205"/>
      <c r="M58" s="206"/>
    </row>
    <row r="59" spans="2:13" ht="13.5" thickBot="1" x14ac:dyDescent="0.25">
      <c r="B59" s="22"/>
      <c r="C59" s="23"/>
      <c r="D59" s="23"/>
      <c r="E59" s="23"/>
      <c r="G59" s="58" t="s">
        <v>14</v>
      </c>
      <c r="H59" s="204"/>
      <c r="I59" s="203"/>
      <c r="J59" s="92"/>
      <c r="K59" s="90"/>
      <c r="L59" s="23"/>
      <c r="M59" s="55"/>
    </row>
    <row r="60" spans="2:13" x14ac:dyDescent="0.2">
      <c r="B60" s="22"/>
      <c r="C60" s="23"/>
      <c r="D60" s="23"/>
      <c r="E60" s="23"/>
      <c r="F60" s="23"/>
      <c r="G60" s="23"/>
      <c r="H60" s="23"/>
      <c r="I60" s="23"/>
      <c r="J60" s="23"/>
      <c r="K60" s="24"/>
      <c r="L60" s="23"/>
      <c r="M60" s="55"/>
    </row>
    <row r="61" spans="2:13" ht="12" customHeight="1" x14ac:dyDescent="0.2">
      <c r="B61" s="28">
        <v>5</v>
      </c>
      <c r="C61" s="29" t="s">
        <v>5</v>
      </c>
      <c r="D61" s="30"/>
      <c r="E61" s="30"/>
      <c r="F61" s="30"/>
      <c r="G61" s="30"/>
      <c r="H61" s="30"/>
      <c r="I61" s="30"/>
      <c r="J61" s="30"/>
      <c r="K61" s="30"/>
      <c r="L61" s="59"/>
      <c r="M61" s="60"/>
    </row>
    <row r="62" spans="2:13" x14ac:dyDescent="0.2">
      <c r="B62" s="22"/>
      <c r="C62" s="25"/>
      <c r="D62" s="25"/>
      <c r="E62" s="25"/>
      <c r="F62" s="25"/>
      <c r="G62" s="25"/>
      <c r="H62" s="58"/>
      <c r="J62" s="61"/>
      <c r="M62" s="62"/>
    </row>
    <row r="63" spans="2:13" x14ac:dyDescent="0.2">
      <c r="B63" s="22"/>
      <c r="C63" s="192" t="s">
        <v>521</v>
      </c>
      <c r="D63" s="193"/>
      <c r="E63" s="193"/>
      <c r="F63" s="193"/>
      <c r="G63" s="194" t="s">
        <v>522</v>
      </c>
      <c r="H63" s="195"/>
      <c r="J63" s="197" t="s">
        <v>523</v>
      </c>
      <c r="M63" s="62"/>
    </row>
    <row r="64" spans="2:13" x14ac:dyDescent="0.2">
      <c r="B64" s="22"/>
      <c r="C64" s="193"/>
      <c r="D64" s="193"/>
      <c r="E64" s="193"/>
      <c r="F64" s="193"/>
      <c r="G64" s="196"/>
      <c r="H64" s="195"/>
      <c r="J64" s="197" t="s">
        <v>524</v>
      </c>
      <c r="K64" s="24"/>
      <c r="L64" s="63"/>
      <c r="M64" s="62"/>
    </row>
    <row r="65" spans="2:13" x14ac:dyDescent="0.2">
      <c r="B65" s="28">
        <v>6</v>
      </c>
      <c r="C65" s="29" t="s">
        <v>109</v>
      </c>
      <c r="D65" s="30"/>
      <c r="E65" s="30"/>
      <c r="F65" s="30"/>
      <c r="G65" s="30"/>
      <c r="H65" s="30"/>
      <c r="I65" s="30"/>
      <c r="J65" s="30"/>
      <c r="K65" s="30"/>
      <c r="L65" s="30"/>
      <c r="M65" s="54"/>
    </row>
    <row r="66" spans="2:13" ht="13.5" thickBot="1" x14ac:dyDescent="0.25">
      <c r="B66" s="64"/>
      <c r="C66" s="65"/>
      <c r="D66" s="66"/>
      <c r="E66" s="66"/>
      <c r="F66" s="66"/>
      <c r="G66" s="66"/>
      <c r="H66" s="66"/>
      <c r="I66" s="66"/>
      <c r="J66" s="66"/>
      <c r="K66" s="66"/>
      <c r="L66" s="66"/>
      <c r="M66" s="67"/>
    </row>
    <row r="67" spans="2:13" ht="13.5" thickBot="1" x14ac:dyDescent="0.25">
      <c r="B67" s="64"/>
      <c r="C67" s="65"/>
      <c r="D67" s="66"/>
      <c r="E67" s="66"/>
      <c r="G67" s="68" t="s">
        <v>13</v>
      </c>
      <c r="H67" s="82"/>
      <c r="I67" s="198"/>
      <c r="J67" s="199"/>
      <c r="K67" s="69" t="s">
        <v>15</v>
      </c>
      <c r="M67" s="70"/>
    </row>
    <row r="68" spans="2:13" ht="13.5" thickBot="1" x14ac:dyDescent="0.25">
      <c r="B68" s="22"/>
      <c r="C68" s="65"/>
      <c r="D68" s="71"/>
      <c r="E68" s="71"/>
      <c r="G68" s="72" t="s">
        <v>12</v>
      </c>
      <c r="H68" s="82"/>
      <c r="I68" s="198"/>
      <c r="J68" s="199"/>
      <c r="K68" s="69" t="s">
        <v>15</v>
      </c>
      <c r="M68" s="70"/>
    </row>
    <row r="69" spans="2:13" ht="13.5" thickBot="1" x14ac:dyDescent="0.25">
      <c r="B69" s="64"/>
      <c r="C69" s="65"/>
      <c r="D69" s="66"/>
      <c r="E69" s="66"/>
      <c r="G69" s="72" t="s">
        <v>14</v>
      </c>
      <c r="H69" s="1"/>
      <c r="I69" s="209"/>
      <c r="J69" s="210"/>
      <c r="K69" s="69" t="s">
        <v>96</v>
      </c>
      <c r="M69" s="70"/>
    </row>
    <row r="70" spans="2:13" ht="13.5" thickBot="1" x14ac:dyDescent="0.25">
      <c r="B70" s="64"/>
      <c r="C70" s="65"/>
      <c r="D70" s="66"/>
      <c r="E70" s="66"/>
      <c r="G70" s="72" t="s">
        <v>18</v>
      </c>
      <c r="H70" s="154">
        <v>22</v>
      </c>
      <c r="I70" s="198" t="s">
        <v>67</v>
      </c>
      <c r="J70" s="199"/>
      <c r="K70" s="73" t="s">
        <v>43</v>
      </c>
      <c r="M70" s="67"/>
    </row>
    <row r="71" spans="2:13" ht="13.5" thickBot="1" x14ac:dyDescent="0.25">
      <c r="B71" s="74"/>
      <c r="C71" s="75"/>
      <c r="D71" s="76"/>
      <c r="E71" s="76"/>
      <c r="F71" s="76"/>
      <c r="G71" s="76"/>
      <c r="H71" s="76"/>
      <c r="I71" s="76"/>
      <c r="J71" s="76"/>
      <c r="K71" s="76"/>
      <c r="L71" s="77"/>
      <c r="M71" s="78"/>
    </row>
    <row r="72" spans="2:13" ht="13.5" thickTop="1" x14ac:dyDescent="0.2">
      <c r="B72" s="79"/>
      <c r="C72" s="80"/>
      <c r="D72" s="81"/>
      <c r="E72" s="81"/>
      <c r="F72" s="81"/>
      <c r="G72" s="81"/>
      <c r="H72" s="81"/>
      <c r="I72" s="81"/>
      <c r="J72" s="81"/>
      <c r="K72" s="81"/>
      <c r="L72" s="81"/>
      <c r="M72" s="81"/>
    </row>
    <row r="73" spans="2:13" x14ac:dyDescent="0.2">
      <c r="B73" s="79"/>
      <c r="C73" s="80"/>
      <c r="D73" s="81"/>
      <c r="E73" s="81"/>
      <c r="F73" s="81"/>
      <c r="G73" s="81"/>
      <c r="H73" s="81"/>
      <c r="I73" s="81"/>
      <c r="J73" s="81"/>
      <c r="K73" s="81"/>
      <c r="L73" s="81"/>
      <c r="M73" s="81"/>
    </row>
    <row r="74" spans="2:13" x14ac:dyDescent="0.2">
      <c r="B74" s="79"/>
      <c r="C74" s="80"/>
      <c r="D74" s="81"/>
      <c r="E74" s="81"/>
      <c r="F74" s="81"/>
      <c r="G74" s="81"/>
      <c r="H74" s="81"/>
      <c r="I74" s="81"/>
      <c r="J74" s="81"/>
      <c r="K74" s="81"/>
      <c r="L74" s="81"/>
      <c r="M74" s="81"/>
    </row>
    <row r="75" spans="2:13" x14ac:dyDescent="0.2">
      <c r="B75" s="79"/>
      <c r="C75" s="80"/>
      <c r="D75" s="81"/>
      <c r="E75" s="81"/>
      <c r="F75" s="81"/>
      <c r="G75" s="81"/>
      <c r="H75" s="81"/>
      <c r="I75" s="81"/>
      <c r="J75" s="81"/>
      <c r="K75" s="81"/>
      <c r="L75" s="81"/>
      <c r="M75" s="81"/>
    </row>
    <row r="76" spans="2:13" x14ac:dyDescent="0.2">
      <c r="B76" s="79"/>
      <c r="C76" s="80"/>
      <c r="D76" s="81"/>
      <c r="E76" s="81"/>
      <c r="F76" s="81"/>
      <c r="G76" s="81"/>
      <c r="H76" s="81"/>
      <c r="I76" s="81"/>
      <c r="J76" s="81"/>
      <c r="K76" s="81"/>
      <c r="L76" s="81"/>
      <c r="M76" s="81"/>
    </row>
    <row r="77" spans="2:13" x14ac:dyDescent="0.2">
      <c r="B77" s="79"/>
      <c r="C77" s="80"/>
      <c r="D77" s="81"/>
      <c r="E77" s="81"/>
      <c r="F77" s="81"/>
      <c r="G77" s="81"/>
      <c r="H77" s="81"/>
      <c r="I77" s="81"/>
      <c r="J77" s="81"/>
      <c r="K77" s="81"/>
      <c r="L77" s="81"/>
      <c r="M77" s="81"/>
    </row>
    <row r="78" spans="2:13" x14ac:dyDescent="0.2">
      <c r="B78" s="79"/>
      <c r="C78" s="80"/>
      <c r="D78" s="81"/>
      <c r="E78" s="81"/>
      <c r="F78" s="81"/>
      <c r="G78" s="81"/>
      <c r="H78" s="81"/>
      <c r="I78" s="81"/>
      <c r="J78" s="81"/>
      <c r="K78" s="81"/>
      <c r="L78" s="81"/>
      <c r="M78" s="81"/>
    </row>
    <row r="81" spans="3:11" hidden="1" x14ac:dyDescent="0.2">
      <c r="C81" s="11" t="s">
        <v>0</v>
      </c>
      <c r="E81" s="11" t="s">
        <v>29</v>
      </c>
      <c r="H81" s="11" t="s">
        <v>6</v>
      </c>
      <c r="K81" s="12" t="s">
        <v>20</v>
      </c>
    </row>
    <row r="82" spans="3:11" hidden="1" x14ac:dyDescent="0.2">
      <c r="C82" s="11" t="s">
        <v>1</v>
      </c>
      <c r="E82" s="11" t="s">
        <v>30</v>
      </c>
      <c r="H82" s="11" t="s">
        <v>7</v>
      </c>
      <c r="K82" s="12" t="s">
        <v>23</v>
      </c>
    </row>
    <row r="83" spans="3:11" hidden="1" x14ac:dyDescent="0.2">
      <c r="H83" s="11" t="s">
        <v>8</v>
      </c>
      <c r="K83" s="12" t="s">
        <v>21</v>
      </c>
    </row>
    <row r="84" spans="3:11" hidden="1" x14ac:dyDescent="0.2">
      <c r="H84" s="11" t="s">
        <v>9</v>
      </c>
      <c r="K84" s="12" t="s">
        <v>25</v>
      </c>
    </row>
    <row r="85" spans="3:11" hidden="1" x14ac:dyDescent="0.2">
      <c r="H85" s="11" t="s">
        <v>10</v>
      </c>
      <c r="K85" s="12" t="s">
        <v>24</v>
      </c>
    </row>
    <row r="86" spans="3:11" hidden="1" x14ac:dyDescent="0.2">
      <c r="H86" s="11" t="s">
        <v>11</v>
      </c>
      <c r="K86" s="12" t="s">
        <v>22</v>
      </c>
    </row>
    <row r="87" spans="3:11" hidden="1" x14ac:dyDescent="0.2">
      <c r="K87" s="12" t="s">
        <v>26</v>
      </c>
    </row>
  </sheetData>
  <sheetProtection selectLockedCells="1"/>
  <mergeCells count="83">
    <mergeCell ref="B2:B3"/>
    <mergeCell ref="C2:C3"/>
    <mergeCell ref="C16:D16"/>
    <mergeCell ref="C17:D17"/>
    <mergeCell ref="D2:D3"/>
    <mergeCell ref="E2:M3"/>
    <mergeCell ref="L14:M16"/>
    <mergeCell ref="L17:M17"/>
    <mergeCell ref="C32:D32"/>
    <mergeCell ref="C25:D25"/>
    <mergeCell ref="C26:D26"/>
    <mergeCell ref="C27:D27"/>
    <mergeCell ref="C28:D28"/>
    <mergeCell ref="C29:D29"/>
    <mergeCell ref="C21:D21"/>
    <mergeCell ref="C23:D23"/>
    <mergeCell ref="C22:D22"/>
    <mergeCell ref="C24:D24"/>
    <mergeCell ref="C31:D31"/>
    <mergeCell ref="C30:D30"/>
    <mergeCell ref="C18:D18"/>
    <mergeCell ref="L23:M23"/>
    <mergeCell ref="L22:M22"/>
    <mergeCell ref="C46:D46"/>
    <mergeCell ref="C47:D47"/>
    <mergeCell ref="C41:D41"/>
    <mergeCell ref="C42:D42"/>
    <mergeCell ref="C43:D43"/>
    <mergeCell ref="C44:D44"/>
    <mergeCell ref="C39:D39"/>
    <mergeCell ref="C40:D40"/>
    <mergeCell ref="C45:D45"/>
    <mergeCell ref="C33:D33"/>
    <mergeCell ref="C34:D34"/>
    <mergeCell ref="C35:D35"/>
    <mergeCell ref="C36:D36"/>
    <mergeCell ref="C37:D37"/>
    <mergeCell ref="C38:D38"/>
    <mergeCell ref="L4:M4"/>
    <mergeCell ref="M5:M13"/>
    <mergeCell ref="K14:K15"/>
    <mergeCell ref="L19:M19"/>
    <mergeCell ref="L21:M21"/>
    <mergeCell ref="L20:M20"/>
    <mergeCell ref="B5:L5"/>
    <mergeCell ref="C19:D19"/>
    <mergeCell ref="C20:D20"/>
    <mergeCell ref="L18:M18"/>
    <mergeCell ref="L28:M28"/>
    <mergeCell ref="L29:M29"/>
    <mergeCell ref="L31:M31"/>
    <mergeCell ref="L24:M24"/>
    <mergeCell ref="L25:M25"/>
    <mergeCell ref="L26:M26"/>
    <mergeCell ref="L27:M27"/>
    <mergeCell ref="L30:M30"/>
    <mergeCell ref="L45:M45"/>
    <mergeCell ref="L46:M46"/>
    <mergeCell ref="L39:M39"/>
    <mergeCell ref="L32:M32"/>
    <mergeCell ref="L33:M33"/>
    <mergeCell ref="L34:M34"/>
    <mergeCell ref="L35:M35"/>
    <mergeCell ref="L36:M36"/>
    <mergeCell ref="L37:M37"/>
    <mergeCell ref="L38:M38"/>
    <mergeCell ref="L40:M40"/>
    <mergeCell ref="L41:M41"/>
    <mergeCell ref="L42:M42"/>
    <mergeCell ref="L43:M43"/>
    <mergeCell ref="L44:M44"/>
    <mergeCell ref="I67:J67"/>
    <mergeCell ref="I68:J68"/>
    <mergeCell ref="I69:J69"/>
    <mergeCell ref="I70:J70"/>
    <mergeCell ref="L47:M47"/>
    <mergeCell ref="H58:I58"/>
    <mergeCell ref="H59:I59"/>
    <mergeCell ref="K56:M58"/>
    <mergeCell ref="H57:I57"/>
    <mergeCell ref="H56:I56"/>
    <mergeCell ref="H55:I55"/>
    <mergeCell ref="H54:I54"/>
  </mergeCells>
  <phoneticPr fontId="0" type="noConversion"/>
  <conditionalFormatting sqref="N18:N47">
    <cfRule type="expression" dxfId="21" priority="2" stopIfTrue="1">
      <formula>K18&gt;99999.99</formula>
    </cfRule>
  </conditionalFormatting>
  <conditionalFormatting sqref="F18:F47">
    <cfRule type="expression" dxfId="20" priority="3" stopIfTrue="1">
      <formula>AND(C18="Yes",ABS(H18)&lt;1000)</formula>
    </cfRule>
  </conditionalFormatting>
  <conditionalFormatting sqref="K18:K47">
    <cfRule type="expression" dxfId="19" priority="4" stopIfTrue="1">
      <formula>AND($H18&lt;&gt;0,$K18=0)</formula>
    </cfRule>
  </conditionalFormatting>
  <conditionalFormatting sqref="G18:G47">
    <cfRule type="expression" dxfId="18" priority="5" stopIfTrue="1">
      <formula>AND($H18&lt;&gt;0,$G18=0)</formula>
    </cfRule>
  </conditionalFormatting>
  <conditionalFormatting sqref="I21:I47">
    <cfRule type="expression" dxfId="17" priority="6" stopIfTrue="1">
      <formula>AND($H21&lt;&gt;0,$I21=0)</formula>
    </cfRule>
  </conditionalFormatting>
  <conditionalFormatting sqref="H12 H54:I56 H58:I59">
    <cfRule type="cellIs" dxfId="16" priority="7" stopIfTrue="1" operator="between">
      <formula>0</formula>
      <formula>0</formula>
    </cfRule>
  </conditionalFormatting>
  <conditionalFormatting sqref="L18:M47">
    <cfRule type="cellIs" dxfId="15" priority="8" stopIfTrue="1" operator="equal">
      <formula>"Complete Frontsheet, submit evidence"</formula>
    </cfRule>
    <cfRule type="cellIs" dxfId="14" priority="9" stopIfTrue="1" operator="equal">
      <formula>"Retain Evidence in year-end file"</formula>
    </cfRule>
    <cfRule type="expression" dxfId="13" priority="10" stopIfTrue="1">
      <formula>"g18=0"</formula>
    </cfRule>
  </conditionalFormatting>
  <conditionalFormatting sqref="I18:I20">
    <cfRule type="expression" dxfId="12" priority="11" stopIfTrue="1">
      <formula>AND($H18&lt;&gt;0,$I18=0)</formula>
    </cfRule>
  </conditionalFormatting>
  <conditionalFormatting sqref="J18:J47">
    <cfRule type="expression" dxfId="11" priority="12" stopIfTrue="1">
      <formula>AND($H18&lt;&gt;0,$J18=0)</formula>
    </cfRule>
  </conditionalFormatting>
  <conditionalFormatting sqref="H56:I56">
    <cfRule type="containsErrors" dxfId="10" priority="1" stopIfTrue="1">
      <formula>ISERROR(H56)</formula>
    </cfRule>
  </conditionalFormatting>
  <dataValidations xWindow="848" yWindow="540" count="8">
    <dataValidation type="textLength" operator="lessThanOrEqual" allowBlank="1" showInputMessage="1" showErrorMessage="1" errorTitle="FORMAT (Max 6 Characters)" error="Maximum 6 Characters_x000a__x000a_Please use the following format -_x000a__x000a_Team A - LCA000*_x000a_Team B - LCB000*_x000a_Team C - LC000*_x000a_Team D - LCD000*_x000a_Team E - LCE000*_x000a_FIS Team  - LCF000*_x000a__x000a_* Replace with sequential numbering" sqref="I69" xr:uid="{00000000-0002-0000-0000-000000000000}">
      <formula1>6</formula1>
    </dataValidation>
    <dataValidation type="custom" allowBlank="1" showErrorMessage="1" errorTitle="ORACLE CODE" error="All Oracle codes must be in CAPITAL LETTERS" sqref="F71:F65536 G54:G59 F48:G53 F60:G62 G68:G65536 F5:G11 F63:F66 G13:G17 F13:F15 F17 G65:G66 E63:E64" xr:uid="{00000000-0002-0000-0000-000001000000}">
      <formula1>EXACT(E5,UPPER(E5))</formula1>
    </dataValidation>
    <dataValidation allowBlank="1" showInputMessage="1" showErrorMessage="1" errorTitle="School Number" error="Number should range between 001 and 999" promptTitle="School Number" prompt="Enter 3 digit School number before completing this form." sqref="H12" xr:uid="{00000000-0002-0000-0000-000002000000}"/>
    <dataValidation allowBlank="1" showInputMessage="1" showErrorMessage="1" promptTitle="Supporting Evidence (RA7)" prompt="Audit require for transactions items over £50,000, supporting evidence to be supplied to School Support Team with completed front sheet. _x000a__x000a_Please see seperate guidance available on Schoolsurf (Finance Service/Finance/Year End - Mar 11)." sqref="L18:M47" xr:uid="{00000000-0002-0000-0000-000003000000}"/>
    <dataValidation type="textLength" operator="lessThanOrEqual" allowBlank="1" showInputMessage="1" showErrorMessage="1" error="Maximum text length is 17 characters (including spaces)_x000a_" promptTitle="Customer (RA4)" prompt="Enter the customer name that Receipt in Advance was received from._x000a__x000a_Note: Only the first 17 characters will show in Oracle." sqref="I18:I47" xr:uid="{00000000-0002-0000-0000-000004000000}">
      <formula1>17</formula1>
    </dataValidation>
    <dataValidation type="textLength" operator="lessThanOrEqual" allowBlank="1" showInputMessage="1" showErrorMessage="1" errorTitle="Text Length" error="Maximum text length is 17 characters (including spaces)" promptTitle="Detail (RA6)" prompt="Enter explanatory notes/references of this transaction for audit purposes._x000a__x000a_Note: Only the first 17 characters will show in Oracle." sqref="K18:K47" xr:uid="{00000000-0002-0000-0000-000005000000}">
      <formula1>29</formula1>
    </dataValidation>
    <dataValidation type="textLength" operator="lessThanOrEqual" allowBlank="1" showInputMessage="1" showErrorMessage="1" error="Maximum text length is 12 characters (including spaces)" promptTitle="Invoice Number (RA5)" prompt="Enter the invoice number/other reference number._x000a__x000a_Note: Only the first 12 characters will show in Oracle." sqref="J18:J47" xr:uid="{00000000-0002-0000-0000-000006000000}">
      <formula1>12</formula1>
    </dataValidation>
    <dataValidation type="whole" operator="greaterThan" allowBlank="1" showInputMessage="1" showErrorMessage="1" error="Minimum Value of £1,000_x000a__x000a_Negative values not permitted_x000a__x000a_Do not include pence" promptTitle="Amount £ (RA3)" prompt="Enter the value in whole pounds of required Receipt in Advance._x000a__x000a_Minimum Value of £1,000.  No negative values_x000a__x000a_If over £50k, the '50k+ frontsheet' must also be completed and the evidence submitted._x000a_" sqref="H18:H47" xr:uid="{00000000-0002-0000-0000-000007000000}">
      <formula1>999</formula1>
    </dataValidation>
  </dataValidations>
  <hyperlinks>
    <hyperlink ref="G63" r:id="rId1" xr:uid="{489E99BA-6CF9-4617-B42B-D23AD4CC81F2}"/>
  </hyperlinks>
  <pageMargins left="0.19685039370078741" right="0.23622047244094491" top="0.53" bottom="0.63" header="0.42" footer="0.51181102362204722"/>
  <pageSetup paperSize="9" scale="73" orientation="portrait" r:id="rId2"/>
  <headerFooter alignWithMargins="0"/>
  <extLst>
    <ext xmlns:x14="http://schemas.microsoft.com/office/spreadsheetml/2009/9/main" uri="{CCE6A557-97BC-4b89-ADB6-D9C93CAAB3DF}">
      <x14:dataValidations xmlns:xm="http://schemas.microsoft.com/office/excel/2006/main" xWindow="848" yWindow="540" count="1">
        <x14:dataValidation type="list" allowBlank="1" showInputMessage="1" showErrorMessage="1" xr:uid="{00000000-0002-0000-0000-000008000000}">
          <x14:formula1>
            <xm:f>Conversion!$A$5:$A$15</xm:f>
          </x14:formula1>
          <xm:sqref>G18:G47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B1:Q68"/>
  <sheetViews>
    <sheetView showGridLines="0" zoomScaleNormal="100" workbookViewId="0">
      <selection activeCell="C51" sqref="C51:O59"/>
    </sheetView>
  </sheetViews>
  <sheetFormatPr defaultColWidth="9.140625" defaultRowHeight="12.75" x14ac:dyDescent="0.2"/>
  <cols>
    <col min="1" max="1" width="1.7109375" style="96" customWidth="1"/>
    <col min="2" max="2" width="2.7109375" style="95" customWidth="1"/>
    <col min="3" max="3" width="4" style="95" customWidth="1"/>
    <col min="4" max="4" width="2" style="95" customWidth="1"/>
    <col min="5" max="5" width="10.42578125" style="96" customWidth="1"/>
    <col min="6" max="6" width="6.5703125" style="96" customWidth="1"/>
    <col min="7" max="7" width="12.140625" style="96" customWidth="1"/>
    <col min="8" max="8" width="12.5703125" style="96" customWidth="1"/>
    <col min="9" max="9" width="13" style="96" customWidth="1"/>
    <col min="10" max="10" width="5.42578125" style="96" customWidth="1"/>
    <col min="11" max="11" width="8.140625" style="96" customWidth="1"/>
    <col min="12" max="12" width="9.140625" style="95"/>
    <col min="13" max="13" width="12" style="96" customWidth="1"/>
    <col min="14" max="14" width="11.28515625" style="96" customWidth="1"/>
    <col min="15" max="15" width="8.5703125" style="96" customWidth="1"/>
    <col min="16" max="16" width="4.140625" style="95" customWidth="1"/>
    <col min="17" max="17" width="2" style="95" customWidth="1"/>
    <col min="18" max="16384" width="9.140625" style="96"/>
  </cols>
  <sheetData>
    <row r="1" spans="2:17" ht="9.75" customHeight="1" thickBot="1" x14ac:dyDescent="0.25"/>
    <row r="2" spans="2:17" ht="24" customHeight="1" x14ac:dyDescent="0.35">
      <c r="B2" s="296"/>
      <c r="C2" s="301" t="s">
        <v>74</v>
      </c>
      <c r="D2" s="301"/>
      <c r="E2" s="301"/>
      <c r="F2" s="301"/>
      <c r="G2" s="301"/>
      <c r="H2" s="301"/>
      <c r="I2" s="301"/>
      <c r="J2" s="301"/>
      <c r="K2" s="301"/>
      <c r="L2" s="301"/>
      <c r="M2" s="301"/>
      <c r="N2" s="301"/>
      <c r="O2" s="301"/>
      <c r="P2" s="302"/>
      <c r="Q2" s="97"/>
    </row>
    <row r="3" spans="2:17" ht="24" customHeight="1" x14ac:dyDescent="0.35">
      <c r="B3" s="297"/>
      <c r="C3" s="303" t="s">
        <v>532</v>
      </c>
      <c r="D3" s="303"/>
      <c r="E3" s="303"/>
      <c r="F3" s="303"/>
      <c r="G3" s="303"/>
      <c r="H3" s="303"/>
      <c r="I3" s="303"/>
      <c r="J3" s="303"/>
      <c r="K3" s="303"/>
      <c r="L3" s="303"/>
      <c r="M3" s="303"/>
      <c r="N3" s="303"/>
      <c r="O3" s="303"/>
      <c r="P3" s="304"/>
      <c r="Q3" s="97"/>
    </row>
    <row r="4" spans="2:17" ht="6.75" customHeight="1" x14ac:dyDescent="0.35">
      <c r="B4" s="98"/>
      <c r="C4" s="99"/>
      <c r="D4" s="99"/>
      <c r="E4" s="100"/>
      <c r="F4" s="100"/>
      <c r="G4" s="100"/>
      <c r="H4" s="100"/>
      <c r="I4" s="100"/>
      <c r="J4" s="100"/>
      <c r="K4" s="100"/>
      <c r="L4" s="100"/>
      <c r="M4" s="100"/>
      <c r="N4" s="100"/>
      <c r="O4" s="100"/>
      <c r="P4" s="101"/>
      <c r="Q4" s="97"/>
    </row>
    <row r="5" spans="2:17" ht="12.75" customHeight="1" x14ac:dyDescent="0.35">
      <c r="B5" s="102"/>
      <c r="E5" s="97"/>
      <c r="F5" s="97"/>
      <c r="G5" s="97"/>
      <c r="H5" s="97"/>
      <c r="I5" s="97"/>
      <c r="J5" s="97"/>
      <c r="K5" s="97"/>
      <c r="L5" s="97"/>
      <c r="M5" s="97"/>
      <c r="N5" s="97"/>
      <c r="O5" s="97"/>
      <c r="P5" s="103"/>
      <c r="Q5" s="97"/>
    </row>
    <row r="6" spans="2:17" x14ac:dyDescent="0.2">
      <c r="B6" s="102"/>
      <c r="C6" s="96"/>
      <c r="E6" s="104" t="s">
        <v>75</v>
      </c>
      <c r="F6" s="105">
        <f>'School RIA'!H12</f>
        <v>0</v>
      </c>
      <c r="G6" s="106"/>
      <c r="H6" s="95" t="s">
        <v>81</v>
      </c>
      <c r="I6" s="298" t="e">
        <f>'School RIA'!H56:H56</f>
        <v>#N/A</v>
      </c>
      <c r="J6" s="299"/>
      <c r="K6" s="299"/>
      <c r="L6" s="299"/>
      <c r="M6" s="299"/>
      <c r="N6" s="299"/>
      <c r="O6" s="300"/>
      <c r="P6" s="107"/>
    </row>
    <row r="7" spans="2:17" x14ac:dyDescent="0.2">
      <c r="B7" s="102"/>
      <c r="E7" s="108"/>
      <c r="F7" s="108"/>
      <c r="G7" s="108"/>
      <c r="H7" s="95"/>
      <c r="I7" s="95"/>
      <c r="J7" s="95"/>
      <c r="K7" s="95"/>
      <c r="M7" s="95"/>
      <c r="N7" s="95"/>
      <c r="O7" s="95"/>
      <c r="P7" s="107"/>
    </row>
    <row r="8" spans="2:17" ht="33.75" customHeight="1" x14ac:dyDescent="0.25">
      <c r="B8" s="102"/>
      <c r="C8" s="308" t="s">
        <v>82</v>
      </c>
      <c r="D8" s="309"/>
      <c r="E8" s="309"/>
      <c r="F8" s="309"/>
      <c r="G8" s="309"/>
      <c r="H8" s="145" t="s">
        <v>83</v>
      </c>
      <c r="I8" s="144" t="s">
        <v>76</v>
      </c>
      <c r="J8" s="109"/>
      <c r="K8" s="95"/>
      <c r="L8" s="110" t="s">
        <v>77</v>
      </c>
      <c r="M8" s="95"/>
      <c r="N8" s="95"/>
      <c r="O8" s="95"/>
      <c r="P8" s="107"/>
    </row>
    <row r="9" spans="2:17" ht="13.5" customHeight="1" x14ac:dyDescent="0.2">
      <c r="B9" s="102"/>
      <c r="C9" s="255" t="s">
        <v>84</v>
      </c>
      <c r="D9" s="256"/>
      <c r="E9" s="256"/>
      <c r="F9" s="256"/>
      <c r="G9" s="257"/>
      <c r="H9" s="161" t="s">
        <v>525</v>
      </c>
      <c r="I9" s="111">
        <v>-200000</v>
      </c>
      <c r="J9" s="112"/>
      <c r="K9" s="95"/>
      <c r="M9" s="95"/>
      <c r="N9" s="95"/>
      <c r="O9" s="95"/>
      <c r="P9" s="107"/>
    </row>
    <row r="10" spans="2:17" ht="14.25" x14ac:dyDescent="0.2">
      <c r="B10" s="102"/>
      <c r="C10" s="310"/>
      <c r="D10" s="311"/>
      <c r="E10" s="311"/>
      <c r="F10" s="311"/>
      <c r="G10" s="312"/>
      <c r="H10" s="156"/>
      <c r="I10" s="157"/>
      <c r="J10" s="113"/>
      <c r="K10" s="95"/>
      <c r="M10" s="95"/>
      <c r="N10" s="95"/>
      <c r="O10" s="95"/>
      <c r="P10" s="107"/>
    </row>
    <row r="11" spans="2:17" ht="14.25" x14ac:dyDescent="0.2">
      <c r="B11" s="102"/>
      <c r="C11" s="313"/>
      <c r="D11" s="314"/>
      <c r="E11" s="314"/>
      <c r="F11" s="314"/>
      <c r="G11" s="315"/>
      <c r="H11" s="158"/>
      <c r="I11" s="157"/>
      <c r="J11" s="113"/>
      <c r="K11" s="95"/>
      <c r="M11" s="95"/>
      <c r="N11" s="95"/>
      <c r="O11" s="95"/>
      <c r="P11" s="107"/>
    </row>
    <row r="12" spans="2:17" ht="14.25" x14ac:dyDescent="0.2">
      <c r="B12" s="102"/>
      <c r="C12" s="313"/>
      <c r="D12" s="314"/>
      <c r="E12" s="314"/>
      <c r="F12" s="314"/>
      <c r="G12" s="315"/>
      <c r="H12" s="158"/>
      <c r="I12" s="157"/>
      <c r="J12" s="113"/>
      <c r="K12" s="95"/>
      <c r="M12" s="95"/>
      <c r="N12" s="95"/>
      <c r="O12" s="95"/>
      <c r="P12" s="107"/>
    </row>
    <row r="13" spans="2:17" ht="14.25" x14ac:dyDescent="0.2">
      <c r="B13" s="102"/>
      <c r="C13" s="305"/>
      <c r="D13" s="306"/>
      <c r="E13" s="306"/>
      <c r="F13" s="306"/>
      <c r="G13" s="307"/>
      <c r="H13" s="159"/>
      <c r="I13" s="160"/>
      <c r="J13" s="113"/>
      <c r="K13" s="95"/>
      <c r="M13" s="95"/>
      <c r="N13" s="95"/>
      <c r="O13" s="95"/>
      <c r="P13" s="107"/>
    </row>
    <row r="14" spans="2:17" ht="15" x14ac:dyDescent="0.25">
      <c r="B14" s="102"/>
      <c r="E14" s="114"/>
      <c r="F14" s="114"/>
      <c r="G14" s="114"/>
      <c r="H14" s="115" t="s">
        <v>85</v>
      </c>
      <c r="I14" s="116">
        <f>SUM(I10:I13)</f>
        <v>0</v>
      </c>
      <c r="J14" s="117"/>
      <c r="K14" s="95"/>
      <c r="L14" s="287"/>
      <c r="M14" s="288"/>
      <c r="N14" s="288"/>
      <c r="O14" s="289"/>
      <c r="P14" s="107"/>
    </row>
    <row r="15" spans="2:17" ht="15" x14ac:dyDescent="0.25">
      <c r="B15" s="102"/>
      <c r="E15" s="114"/>
      <c r="F15" s="114"/>
      <c r="G15" s="114"/>
      <c r="H15" s="115"/>
      <c r="I15" s="117"/>
      <c r="J15" s="117"/>
      <c r="K15" s="95"/>
      <c r="L15" s="290"/>
      <c r="M15" s="291"/>
      <c r="N15" s="291"/>
      <c r="O15" s="292"/>
      <c r="P15" s="107"/>
    </row>
    <row r="16" spans="2:17" ht="15" x14ac:dyDescent="0.25">
      <c r="B16" s="102"/>
      <c r="E16" s="114"/>
      <c r="F16" s="114"/>
      <c r="G16" s="114"/>
      <c r="H16" s="115"/>
      <c r="I16" s="117"/>
      <c r="J16" s="117"/>
      <c r="K16" s="95"/>
      <c r="L16" s="290"/>
      <c r="M16" s="291"/>
      <c r="N16" s="291"/>
      <c r="O16" s="292"/>
      <c r="P16" s="107"/>
    </row>
    <row r="17" spans="2:16" x14ac:dyDescent="0.2">
      <c r="B17" s="102"/>
      <c r="E17" s="108"/>
      <c r="F17" s="108"/>
      <c r="G17" s="108"/>
      <c r="H17" s="108"/>
      <c r="I17" s="95"/>
      <c r="J17" s="95"/>
      <c r="K17" s="95"/>
      <c r="L17" s="293"/>
      <c r="M17" s="294"/>
      <c r="N17" s="294"/>
      <c r="O17" s="295"/>
      <c r="P17" s="107"/>
    </row>
    <row r="18" spans="2:16" x14ac:dyDescent="0.2">
      <c r="B18" s="102"/>
      <c r="E18" s="118"/>
      <c r="F18" s="118"/>
      <c r="G18" s="119"/>
      <c r="H18" s="108"/>
      <c r="I18" s="95"/>
      <c r="J18" s="95"/>
      <c r="K18" s="95"/>
      <c r="M18" s="95"/>
      <c r="N18" s="95"/>
      <c r="O18" s="95"/>
      <c r="P18" s="107"/>
    </row>
    <row r="19" spans="2:16" ht="34.5" customHeight="1" x14ac:dyDescent="0.25">
      <c r="B19" s="102"/>
      <c r="C19" s="258" t="s">
        <v>86</v>
      </c>
      <c r="D19" s="259"/>
      <c r="E19" s="259"/>
      <c r="F19" s="259"/>
      <c r="G19" s="259"/>
      <c r="H19" s="260"/>
      <c r="I19" s="144" t="s">
        <v>76</v>
      </c>
      <c r="J19" s="109"/>
      <c r="K19" s="95"/>
      <c r="L19" s="110" t="s">
        <v>77</v>
      </c>
      <c r="M19" s="95"/>
      <c r="N19" s="95"/>
      <c r="O19" s="95"/>
      <c r="P19" s="107"/>
    </row>
    <row r="20" spans="2:16" ht="14.25" customHeight="1" x14ac:dyDescent="0.2">
      <c r="B20" s="102"/>
      <c r="C20" s="255" t="s">
        <v>87</v>
      </c>
      <c r="D20" s="256"/>
      <c r="E20" s="256"/>
      <c r="F20" s="256"/>
      <c r="G20" s="256"/>
      <c r="H20" s="257"/>
      <c r="I20" s="111">
        <v>8500</v>
      </c>
      <c r="J20" s="112"/>
      <c r="K20" s="95"/>
      <c r="M20" s="95"/>
      <c r="N20" s="95"/>
      <c r="O20" s="95"/>
      <c r="P20" s="107"/>
    </row>
    <row r="21" spans="2:16" ht="14.25" customHeight="1" x14ac:dyDescent="0.2">
      <c r="B21" s="102"/>
      <c r="C21" s="261" t="s">
        <v>107</v>
      </c>
      <c r="D21" s="262"/>
      <c r="E21" s="262"/>
      <c r="F21" s="262"/>
      <c r="G21" s="262"/>
      <c r="H21" s="263"/>
      <c r="I21" s="120">
        <v>10000</v>
      </c>
      <c r="J21" s="112"/>
      <c r="K21" s="95"/>
      <c r="M21" s="95"/>
      <c r="N21" s="95"/>
      <c r="O21" s="95"/>
      <c r="P21" s="107"/>
    </row>
    <row r="22" spans="2:16" ht="14.25" x14ac:dyDescent="0.2">
      <c r="B22" s="102"/>
      <c r="C22" s="249"/>
      <c r="D22" s="250"/>
      <c r="E22" s="250"/>
      <c r="F22" s="250"/>
      <c r="G22" s="250"/>
      <c r="H22" s="251"/>
      <c r="I22" s="149"/>
      <c r="J22" s="121"/>
      <c r="K22" s="95"/>
      <c r="M22" s="95"/>
      <c r="N22" s="95"/>
      <c r="O22" s="95"/>
      <c r="P22" s="107"/>
    </row>
    <row r="23" spans="2:16" ht="14.25" x14ac:dyDescent="0.2">
      <c r="B23" s="102"/>
      <c r="C23" s="249"/>
      <c r="D23" s="250"/>
      <c r="E23" s="250"/>
      <c r="F23" s="250"/>
      <c r="G23" s="250"/>
      <c r="H23" s="251"/>
      <c r="I23" s="149"/>
      <c r="J23" s="121"/>
      <c r="K23" s="95"/>
      <c r="M23" s="95"/>
      <c r="N23" s="95"/>
      <c r="O23" s="95"/>
      <c r="P23" s="107"/>
    </row>
    <row r="24" spans="2:16" ht="14.25" x14ac:dyDescent="0.2">
      <c r="B24" s="102"/>
      <c r="C24" s="249"/>
      <c r="D24" s="250"/>
      <c r="E24" s="250"/>
      <c r="F24" s="250"/>
      <c r="G24" s="250"/>
      <c r="H24" s="251"/>
      <c r="I24" s="149"/>
      <c r="J24" s="121"/>
      <c r="K24" s="95"/>
      <c r="L24" s="240"/>
      <c r="M24" s="241"/>
      <c r="N24" s="241"/>
      <c r="O24" s="242"/>
      <c r="P24" s="107"/>
    </row>
    <row r="25" spans="2:16" ht="14.25" x14ac:dyDescent="0.2">
      <c r="B25" s="102"/>
      <c r="C25" s="249"/>
      <c r="D25" s="250"/>
      <c r="E25" s="250"/>
      <c r="F25" s="250"/>
      <c r="G25" s="250"/>
      <c r="H25" s="251"/>
      <c r="I25" s="149"/>
      <c r="J25" s="121"/>
      <c r="K25" s="95"/>
      <c r="L25" s="243"/>
      <c r="M25" s="244"/>
      <c r="N25" s="244"/>
      <c r="O25" s="245"/>
      <c r="P25" s="107"/>
    </row>
    <row r="26" spans="2:16" ht="14.25" x14ac:dyDescent="0.2">
      <c r="B26" s="102"/>
      <c r="C26" s="249"/>
      <c r="D26" s="250"/>
      <c r="E26" s="250"/>
      <c r="F26" s="250"/>
      <c r="G26" s="250"/>
      <c r="H26" s="251"/>
      <c r="I26" s="149"/>
      <c r="J26" s="121"/>
      <c r="K26" s="95"/>
      <c r="L26" s="243"/>
      <c r="M26" s="244"/>
      <c r="N26" s="244"/>
      <c r="O26" s="245"/>
      <c r="P26" s="107"/>
    </row>
    <row r="27" spans="2:16" ht="14.25" x14ac:dyDescent="0.2">
      <c r="B27" s="102"/>
      <c r="C27" s="249"/>
      <c r="D27" s="250"/>
      <c r="E27" s="250"/>
      <c r="F27" s="250"/>
      <c r="G27" s="250"/>
      <c r="H27" s="251"/>
      <c r="I27" s="149"/>
      <c r="J27" s="121"/>
      <c r="K27" s="95"/>
      <c r="L27" s="243"/>
      <c r="M27" s="244"/>
      <c r="N27" s="244"/>
      <c r="O27" s="245"/>
      <c r="P27" s="107"/>
    </row>
    <row r="28" spans="2:16" ht="14.25" x14ac:dyDescent="0.2">
      <c r="B28" s="102"/>
      <c r="C28" s="249"/>
      <c r="D28" s="250"/>
      <c r="E28" s="250"/>
      <c r="F28" s="250"/>
      <c r="G28" s="250"/>
      <c r="H28" s="251"/>
      <c r="I28" s="149"/>
      <c r="J28" s="121"/>
      <c r="K28" s="95"/>
      <c r="L28" s="243"/>
      <c r="M28" s="244"/>
      <c r="N28" s="244"/>
      <c r="O28" s="245"/>
      <c r="P28" s="107"/>
    </row>
    <row r="29" spans="2:16" ht="14.25" x14ac:dyDescent="0.2">
      <c r="B29" s="102"/>
      <c r="C29" s="249"/>
      <c r="D29" s="250"/>
      <c r="E29" s="250"/>
      <c r="F29" s="250"/>
      <c r="G29" s="250"/>
      <c r="H29" s="251"/>
      <c r="I29" s="149"/>
      <c r="J29" s="121"/>
      <c r="K29" s="95"/>
      <c r="L29" s="243"/>
      <c r="M29" s="244"/>
      <c r="N29" s="244"/>
      <c r="O29" s="245"/>
      <c r="P29" s="107"/>
    </row>
    <row r="30" spans="2:16" ht="14.25" x14ac:dyDescent="0.2">
      <c r="B30" s="102"/>
      <c r="C30" s="249"/>
      <c r="D30" s="250"/>
      <c r="E30" s="250"/>
      <c r="F30" s="250"/>
      <c r="G30" s="250"/>
      <c r="H30" s="251"/>
      <c r="I30" s="149"/>
      <c r="J30" s="121"/>
      <c r="K30" s="95"/>
      <c r="L30" s="243"/>
      <c r="M30" s="244"/>
      <c r="N30" s="244"/>
      <c r="O30" s="245"/>
      <c r="P30" s="107"/>
    </row>
    <row r="31" spans="2:16" ht="14.25" x14ac:dyDescent="0.2">
      <c r="B31" s="102"/>
      <c r="C31" s="249"/>
      <c r="D31" s="250"/>
      <c r="E31" s="250"/>
      <c r="F31" s="250"/>
      <c r="G31" s="250"/>
      <c r="H31" s="251"/>
      <c r="I31" s="149"/>
      <c r="J31" s="121"/>
      <c r="K31" s="95"/>
      <c r="L31" s="243"/>
      <c r="M31" s="244"/>
      <c r="N31" s="244"/>
      <c r="O31" s="245"/>
      <c r="P31" s="107"/>
    </row>
    <row r="32" spans="2:16" ht="14.25" x14ac:dyDescent="0.2">
      <c r="B32" s="102"/>
      <c r="C32" s="249"/>
      <c r="D32" s="250"/>
      <c r="E32" s="250"/>
      <c r="F32" s="250"/>
      <c r="G32" s="250"/>
      <c r="H32" s="251"/>
      <c r="I32" s="149"/>
      <c r="J32" s="121"/>
      <c r="K32" s="95"/>
      <c r="L32" s="243"/>
      <c r="M32" s="244"/>
      <c r="N32" s="244"/>
      <c r="O32" s="245"/>
      <c r="P32" s="107"/>
    </row>
    <row r="33" spans="2:16" ht="14.25" x14ac:dyDescent="0.2">
      <c r="B33" s="102"/>
      <c r="C33" s="249"/>
      <c r="D33" s="250"/>
      <c r="E33" s="250"/>
      <c r="F33" s="250"/>
      <c r="G33" s="250"/>
      <c r="H33" s="251"/>
      <c r="I33" s="149"/>
      <c r="J33" s="121"/>
      <c r="K33" s="95"/>
      <c r="L33" s="243"/>
      <c r="M33" s="244"/>
      <c r="N33" s="244"/>
      <c r="O33" s="245"/>
      <c r="P33" s="107"/>
    </row>
    <row r="34" spans="2:16" ht="14.25" x14ac:dyDescent="0.2">
      <c r="B34" s="102"/>
      <c r="C34" s="252"/>
      <c r="D34" s="253"/>
      <c r="E34" s="253"/>
      <c r="F34" s="253"/>
      <c r="G34" s="253"/>
      <c r="H34" s="254"/>
      <c r="I34" s="155"/>
      <c r="J34" s="121"/>
      <c r="K34" s="95"/>
      <c r="L34" s="246"/>
      <c r="M34" s="247"/>
      <c r="N34" s="247"/>
      <c r="O34" s="248"/>
      <c r="P34" s="107"/>
    </row>
    <row r="35" spans="2:16" ht="17.25" customHeight="1" x14ac:dyDescent="0.25">
      <c r="B35" s="102"/>
      <c r="E35" s="114"/>
      <c r="F35" s="114"/>
      <c r="G35" s="114"/>
      <c r="H35" s="122" t="s">
        <v>88</v>
      </c>
      <c r="I35" s="123">
        <f>SUM(I22:I34)</f>
        <v>0</v>
      </c>
      <c r="J35" s="117"/>
      <c r="K35" s="95"/>
      <c r="M35" s="95"/>
      <c r="N35" s="95"/>
      <c r="O35" s="95"/>
      <c r="P35" s="107"/>
    </row>
    <row r="36" spans="2:16" ht="12.75" customHeight="1" x14ac:dyDescent="0.2">
      <c r="B36" s="102"/>
      <c r="E36" s="124"/>
      <c r="F36" s="124"/>
      <c r="G36" s="124"/>
      <c r="H36" s="124"/>
      <c r="I36" s="124"/>
      <c r="J36" s="124"/>
      <c r="K36" s="95"/>
      <c r="L36" s="267" t="s">
        <v>94</v>
      </c>
      <c r="M36" s="267"/>
      <c r="N36" s="267"/>
      <c r="O36" s="95"/>
      <c r="P36" s="107"/>
    </row>
    <row r="37" spans="2:16" ht="15" x14ac:dyDescent="0.25">
      <c r="B37" s="102"/>
      <c r="E37" s="124"/>
      <c r="F37" s="124"/>
      <c r="G37" s="124"/>
      <c r="H37" s="125" t="s">
        <v>89</v>
      </c>
      <c r="I37" s="126">
        <f>I14-I35</f>
        <v>0</v>
      </c>
      <c r="J37" s="127"/>
      <c r="K37" s="95"/>
      <c r="L37" s="267"/>
      <c r="M37" s="267"/>
      <c r="N37" s="267"/>
      <c r="O37" s="95"/>
      <c r="P37" s="107"/>
    </row>
    <row r="38" spans="2:16" ht="18" customHeight="1" x14ac:dyDescent="0.2">
      <c r="B38" s="102"/>
      <c r="E38" s="95"/>
      <c r="F38" s="95"/>
      <c r="G38" s="95"/>
      <c r="H38" s="95"/>
      <c r="I38" s="95"/>
      <c r="J38" s="95"/>
      <c r="K38" s="95"/>
      <c r="L38" s="267"/>
      <c r="M38" s="267"/>
      <c r="N38" s="267"/>
      <c r="O38" s="95"/>
      <c r="P38" s="107"/>
    </row>
    <row r="39" spans="2:16" x14ac:dyDescent="0.2">
      <c r="B39" s="102"/>
      <c r="E39" s="95"/>
      <c r="F39" s="95"/>
      <c r="G39" s="95"/>
      <c r="H39" s="95"/>
      <c r="I39" s="95"/>
      <c r="J39" s="95"/>
      <c r="K39" s="95"/>
      <c r="L39" s="268" t="s">
        <v>526</v>
      </c>
      <c r="M39" s="268"/>
      <c r="N39" s="268"/>
      <c r="O39" s="95"/>
      <c r="P39" s="107"/>
    </row>
    <row r="40" spans="2:16" ht="30" customHeight="1" x14ac:dyDescent="0.25">
      <c r="B40" s="102"/>
      <c r="C40" s="258" t="s">
        <v>528</v>
      </c>
      <c r="D40" s="259"/>
      <c r="E40" s="259"/>
      <c r="F40" s="259"/>
      <c r="G40" s="259"/>
      <c r="H40" s="260"/>
      <c r="I40" s="144" t="s">
        <v>90</v>
      </c>
      <c r="J40" s="128"/>
      <c r="K40" s="124"/>
      <c r="L40" s="285"/>
      <c r="M40" s="286"/>
      <c r="N40" s="286"/>
      <c r="O40" s="124"/>
      <c r="P40" s="107"/>
    </row>
    <row r="41" spans="2:16" ht="12.75" customHeight="1" x14ac:dyDescent="0.2">
      <c r="B41" s="102"/>
      <c r="C41" s="237"/>
      <c r="D41" s="238"/>
      <c r="E41" s="238"/>
      <c r="F41" s="238"/>
      <c r="G41" s="238"/>
      <c r="H41" s="239"/>
      <c r="I41" s="148"/>
      <c r="J41" s="112"/>
      <c r="K41" s="124"/>
      <c r="L41" s="286"/>
      <c r="M41" s="286"/>
      <c r="N41" s="286"/>
      <c r="O41" s="124"/>
      <c r="P41" s="107"/>
    </row>
    <row r="42" spans="2:16" ht="14.25" customHeight="1" x14ac:dyDescent="0.2">
      <c r="B42" s="102"/>
      <c r="C42" s="270"/>
      <c r="D42" s="271"/>
      <c r="E42" s="271"/>
      <c r="F42" s="271"/>
      <c r="G42" s="271"/>
      <c r="H42" s="272"/>
      <c r="I42" s="149"/>
      <c r="J42" s="112"/>
      <c r="K42" s="124"/>
      <c r="L42" s="286"/>
      <c r="M42" s="286"/>
      <c r="N42" s="286"/>
      <c r="O42" s="124"/>
      <c r="P42" s="107"/>
    </row>
    <row r="43" spans="2:16" ht="14.25" customHeight="1" x14ac:dyDescent="0.2">
      <c r="B43" s="102"/>
      <c r="C43" s="270"/>
      <c r="D43" s="271"/>
      <c r="E43" s="271"/>
      <c r="F43" s="271"/>
      <c r="G43" s="271"/>
      <c r="H43" s="272"/>
      <c r="I43" s="150"/>
      <c r="J43" s="129"/>
      <c r="K43" s="130"/>
      <c r="L43" s="286"/>
      <c r="M43" s="286"/>
      <c r="N43" s="286"/>
      <c r="O43" s="131"/>
      <c r="P43" s="107"/>
    </row>
    <row r="44" spans="2:16" ht="14.25" customHeight="1" x14ac:dyDescent="0.2">
      <c r="B44" s="102"/>
      <c r="C44" s="270"/>
      <c r="D44" s="271"/>
      <c r="E44" s="271"/>
      <c r="F44" s="271"/>
      <c r="G44" s="271"/>
      <c r="H44" s="272"/>
      <c r="I44" s="150"/>
      <c r="J44" s="129"/>
      <c r="K44" s="131"/>
      <c r="L44" s="286"/>
      <c r="M44" s="286"/>
      <c r="N44" s="286"/>
      <c r="O44" s="131"/>
      <c r="P44" s="107"/>
    </row>
    <row r="45" spans="2:16" ht="14.25" customHeight="1" x14ac:dyDescent="0.2">
      <c r="B45" s="102"/>
      <c r="C45" s="279"/>
      <c r="D45" s="280"/>
      <c r="E45" s="280"/>
      <c r="F45" s="280"/>
      <c r="G45" s="280"/>
      <c r="H45" s="281"/>
      <c r="I45" s="146"/>
      <c r="J45" s="121"/>
      <c r="K45" s="269" t="s">
        <v>91</v>
      </c>
      <c r="L45" s="269"/>
      <c r="M45" s="269"/>
      <c r="N45" s="269"/>
      <c r="O45" s="131"/>
      <c r="P45" s="107"/>
    </row>
    <row r="46" spans="2:16" ht="14.25" customHeight="1" x14ac:dyDescent="0.2">
      <c r="B46" s="102"/>
      <c r="C46" s="282"/>
      <c r="D46" s="283"/>
      <c r="E46" s="283"/>
      <c r="F46" s="283"/>
      <c r="G46" s="283"/>
      <c r="H46" s="284"/>
      <c r="I46" s="147"/>
      <c r="J46" s="121"/>
      <c r="K46" s="269"/>
      <c r="L46" s="269"/>
      <c r="M46" s="269"/>
      <c r="N46" s="269"/>
      <c r="O46" s="131"/>
      <c r="P46" s="107"/>
    </row>
    <row r="47" spans="2:16" ht="15" x14ac:dyDescent="0.25">
      <c r="B47" s="102"/>
      <c r="E47" s="114"/>
      <c r="F47" s="114"/>
      <c r="G47" s="114"/>
      <c r="H47" s="152" t="s">
        <v>95</v>
      </c>
      <c r="I47" s="126">
        <f>SUM(I41:I46)</f>
        <v>0</v>
      </c>
      <c r="J47" s="127"/>
      <c r="K47" s="269"/>
      <c r="L47" s="269"/>
      <c r="M47" s="269"/>
      <c r="N47" s="269"/>
      <c r="O47" s="131"/>
      <c r="P47" s="107"/>
    </row>
    <row r="48" spans="2:16" ht="14.25" x14ac:dyDescent="0.2">
      <c r="B48" s="102"/>
      <c r="E48" s="124"/>
      <c r="F48" s="124"/>
      <c r="G48" s="124"/>
      <c r="H48" s="124"/>
      <c r="I48" s="124"/>
      <c r="J48" s="124"/>
      <c r="K48" s="124"/>
      <c r="L48" s="124"/>
      <c r="M48" s="124"/>
      <c r="N48" s="124"/>
      <c r="O48" s="124"/>
      <c r="P48" s="107"/>
    </row>
    <row r="49" spans="2:16" ht="14.25" x14ac:dyDescent="0.2">
      <c r="B49" s="102"/>
      <c r="E49" s="124"/>
      <c r="F49" s="124"/>
      <c r="G49" s="124"/>
      <c r="H49" s="124"/>
      <c r="I49" s="124"/>
      <c r="J49" s="124"/>
      <c r="K49" s="124"/>
      <c r="L49" s="124"/>
      <c r="M49" s="124"/>
      <c r="N49" s="124"/>
      <c r="O49" s="124"/>
      <c r="P49" s="107"/>
    </row>
    <row r="50" spans="2:16" ht="15.75" x14ac:dyDescent="0.25">
      <c r="B50" s="102"/>
      <c r="C50" s="273" t="s">
        <v>78</v>
      </c>
      <c r="D50" s="274"/>
      <c r="E50" s="274"/>
      <c r="F50" s="274"/>
      <c r="G50" s="274"/>
      <c r="H50" s="274"/>
      <c r="I50" s="274"/>
      <c r="J50" s="274"/>
      <c r="K50" s="274"/>
      <c r="L50" s="274"/>
      <c r="M50" s="274"/>
      <c r="N50" s="274"/>
      <c r="O50" s="275"/>
      <c r="P50" s="107"/>
    </row>
    <row r="51" spans="2:16" ht="12.75" customHeight="1" x14ac:dyDescent="0.2">
      <c r="B51" s="102"/>
      <c r="C51" s="276" t="s">
        <v>533</v>
      </c>
      <c r="D51" s="277"/>
      <c r="E51" s="277"/>
      <c r="F51" s="277"/>
      <c r="G51" s="277"/>
      <c r="H51" s="277"/>
      <c r="I51" s="277"/>
      <c r="J51" s="277"/>
      <c r="K51" s="277"/>
      <c r="L51" s="277"/>
      <c r="M51" s="277"/>
      <c r="N51" s="277"/>
      <c r="O51" s="278"/>
      <c r="P51" s="107"/>
    </row>
    <row r="52" spans="2:16" ht="12.75" customHeight="1" x14ac:dyDescent="0.2">
      <c r="B52" s="102"/>
      <c r="C52" s="276"/>
      <c r="D52" s="277"/>
      <c r="E52" s="277"/>
      <c r="F52" s="277"/>
      <c r="G52" s="277"/>
      <c r="H52" s="277"/>
      <c r="I52" s="277"/>
      <c r="J52" s="277"/>
      <c r="K52" s="277"/>
      <c r="L52" s="277"/>
      <c r="M52" s="277"/>
      <c r="N52" s="277"/>
      <c r="O52" s="278"/>
      <c r="P52" s="107"/>
    </row>
    <row r="53" spans="2:16" ht="12.75" customHeight="1" x14ac:dyDescent="0.2">
      <c r="B53" s="102"/>
      <c r="C53" s="276"/>
      <c r="D53" s="277"/>
      <c r="E53" s="277"/>
      <c r="F53" s="277"/>
      <c r="G53" s="277"/>
      <c r="H53" s="277"/>
      <c r="I53" s="277"/>
      <c r="J53" s="277"/>
      <c r="K53" s="277"/>
      <c r="L53" s="277"/>
      <c r="M53" s="277"/>
      <c r="N53" s="277"/>
      <c r="O53" s="278"/>
      <c r="P53" s="107"/>
    </row>
    <row r="54" spans="2:16" ht="12.75" customHeight="1" x14ac:dyDescent="0.2">
      <c r="B54" s="102"/>
      <c r="C54" s="276"/>
      <c r="D54" s="277"/>
      <c r="E54" s="277"/>
      <c r="F54" s="277"/>
      <c r="G54" s="277"/>
      <c r="H54" s="277"/>
      <c r="I54" s="277"/>
      <c r="J54" s="277"/>
      <c r="K54" s="277"/>
      <c r="L54" s="277"/>
      <c r="M54" s="277"/>
      <c r="N54" s="277"/>
      <c r="O54" s="278"/>
      <c r="P54" s="107"/>
    </row>
    <row r="55" spans="2:16" ht="12.75" customHeight="1" x14ac:dyDescent="0.2">
      <c r="B55" s="102"/>
      <c r="C55" s="276"/>
      <c r="D55" s="277"/>
      <c r="E55" s="277"/>
      <c r="F55" s="277"/>
      <c r="G55" s="277"/>
      <c r="H55" s="277"/>
      <c r="I55" s="277"/>
      <c r="J55" s="277"/>
      <c r="K55" s="277"/>
      <c r="L55" s="277"/>
      <c r="M55" s="277"/>
      <c r="N55" s="277"/>
      <c r="O55" s="278"/>
      <c r="P55" s="107"/>
    </row>
    <row r="56" spans="2:16" ht="12.75" customHeight="1" x14ac:dyDescent="0.2">
      <c r="B56" s="102"/>
      <c r="C56" s="276"/>
      <c r="D56" s="277"/>
      <c r="E56" s="277"/>
      <c r="F56" s="277"/>
      <c r="G56" s="277"/>
      <c r="H56" s="277"/>
      <c r="I56" s="277"/>
      <c r="J56" s="277"/>
      <c r="K56" s="277"/>
      <c r="L56" s="277"/>
      <c r="M56" s="277"/>
      <c r="N56" s="277"/>
      <c r="O56" s="278"/>
      <c r="P56" s="107"/>
    </row>
    <row r="57" spans="2:16" ht="12.75" customHeight="1" x14ac:dyDescent="0.2">
      <c r="B57" s="102"/>
      <c r="C57" s="276"/>
      <c r="D57" s="277"/>
      <c r="E57" s="277"/>
      <c r="F57" s="277"/>
      <c r="G57" s="277"/>
      <c r="H57" s="277"/>
      <c r="I57" s="277"/>
      <c r="J57" s="277"/>
      <c r="K57" s="277"/>
      <c r="L57" s="277"/>
      <c r="M57" s="277"/>
      <c r="N57" s="277"/>
      <c r="O57" s="278"/>
      <c r="P57" s="107"/>
    </row>
    <row r="58" spans="2:16" ht="12.75" customHeight="1" x14ac:dyDescent="0.2">
      <c r="B58" s="102"/>
      <c r="C58" s="276"/>
      <c r="D58" s="277"/>
      <c r="E58" s="277"/>
      <c r="F58" s="277"/>
      <c r="G58" s="277"/>
      <c r="H58" s="277"/>
      <c r="I58" s="277"/>
      <c r="J58" s="277"/>
      <c r="K58" s="277"/>
      <c r="L58" s="277"/>
      <c r="M58" s="277"/>
      <c r="N58" s="277"/>
      <c r="O58" s="278"/>
      <c r="P58" s="107"/>
    </row>
    <row r="59" spans="2:16" ht="12.75" customHeight="1" x14ac:dyDescent="0.2">
      <c r="B59" s="102"/>
      <c r="C59" s="276"/>
      <c r="D59" s="277"/>
      <c r="E59" s="277"/>
      <c r="F59" s="277"/>
      <c r="G59" s="277"/>
      <c r="H59" s="277"/>
      <c r="I59" s="277"/>
      <c r="J59" s="277"/>
      <c r="K59" s="277"/>
      <c r="L59" s="277"/>
      <c r="M59" s="277"/>
      <c r="N59" s="277"/>
      <c r="O59" s="278"/>
      <c r="P59" s="107"/>
    </row>
    <row r="60" spans="2:16" ht="5.25" customHeight="1" x14ac:dyDescent="0.2">
      <c r="B60" s="102"/>
      <c r="C60" s="132"/>
      <c r="D60" s="133"/>
      <c r="E60" s="133"/>
      <c r="F60" s="133"/>
      <c r="G60" s="133"/>
      <c r="H60" s="133"/>
      <c r="I60" s="133"/>
      <c r="J60" s="133"/>
      <c r="K60" s="133"/>
      <c r="L60" s="133"/>
      <c r="M60" s="133"/>
      <c r="N60" s="133"/>
      <c r="O60" s="134"/>
      <c r="P60" s="107"/>
    </row>
    <row r="61" spans="2:16" ht="14.25" x14ac:dyDescent="0.2">
      <c r="B61" s="102"/>
      <c r="C61" s="135"/>
      <c r="E61" s="136" t="s">
        <v>92</v>
      </c>
      <c r="F61" s="264"/>
      <c r="G61" s="265"/>
      <c r="H61" s="266"/>
      <c r="I61" s="136" t="s">
        <v>79</v>
      </c>
      <c r="J61" s="264"/>
      <c r="K61" s="265"/>
      <c r="L61" s="266"/>
      <c r="M61" s="136" t="s">
        <v>80</v>
      </c>
      <c r="N61" s="151"/>
      <c r="O61" s="137"/>
      <c r="P61" s="107"/>
    </row>
    <row r="62" spans="2:16" ht="14.25" x14ac:dyDescent="0.2">
      <c r="B62" s="102"/>
      <c r="C62" s="135"/>
      <c r="E62" s="136" t="s">
        <v>93</v>
      </c>
      <c r="F62" s="264"/>
      <c r="G62" s="265"/>
      <c r="H62" s="266"/>
      <c r="I62" s="136" t="s">
        <v>79</v>
      </c>
      <c r="J62" s="264"/>
      <c r="K62" s="265"/>
      <c r="L62" s="266"/>
      <c r="M62" s="136" t="s">
        <v>80</v>
      </c>
      <c r="N62" s="151"/>
      <c r="O62" s="137"/>
      <c r="P62" s="107"/>
    </row>
    <row r="63" spans="2:16" x14ac:dyDescent="0.2">
      <c r="B63" s="102"/>
      <c r="C63" s="138"/>
      <c r="D63" s="139"/>
      <c r="E63" s="139"/>
      <c r="F63" s="139"/>
      <c r="G63" s="139"/>
      <c r="H63" s="139"/>
      <c r="I63" s="139"/>
      <c r="J63" s="139"/>
      <c r="K63" s="139"/>
      <c r="L63" s="139"/>
      <c r="M63" s="139"/>
      <c r="N63" s="139"/>
      <c r="O63" s="140"/>
      <c r="P63" s="107"/>
    </row>
    <row r="64" spans="2:16" ht="13.5" thickBot="1" x14ac:dyDescent="0.25">
      <c r="B64" s="141"/>
      <c r="C64" s="142"/>
      <c r="D64" s="142"/>
      <c r="E64" s="142"/>
      <c r="F64" s="142"/>
      <c r="G64" s="142"/>
      <c r="H64" s="142"/>
      <c r="I64" s="142"/>
      <c r="J64" s="142"/>
      <c r="K64" s="142"/>
      <c r="L64" s="142"/>
      <c r="M64" s="142"/>
      <c r="N64" s="142"/>
      <c r="O64" s="142"/>
      <c r="P64" s="143"/>
    </row>
    <row r="65" spans="5:15" ht="8.25" customHeight="1" x14ac:dyDescent="0.2">
      <c r="E65" s="95"/>
      <c r="F65" s="95"/>
      <c r="G65" s="95"/>
      <c r="H65" s="95"/>
      <c r="I65" s="95"/>
      <c r="J65" s="95"/>
      <c r="K65" s="95"/>
      <c r="M65" s="95"/>
      <c r="N65" s="95"/>
      <c r="O65" s="95"/>
    </row>
    <row r="66" spans="5:15" x14ac:dyDescent="0.2">
      <c r="E66" s="95"/>
      <c r="F66" s="95"/>
      <c r="G66" s="95"/>
      <c r="H66" s="95"/>
      <c r="I66" s="95"/>
      <c r="J66" s="95"/>
      <c r="K66" s="95"/>
      <c r="M66" s="95"/>
      <c r="N66" s="95"/>
      <c r="O66" s="95"/>
    </row>
    <row r="67" spans="5:15" x14ac:dyDescent="0.2">
      <c r="E67" s="95"/>
      <c r="F67" s="95"/>
      <c r="G67" s="95"/>
      <c r="H67" s="95"/>
      <c r="I67" s="95"/>
      <c r="J67" s="95"/>
      <c r="K67" s="95"/>
      <c r="M67" s="95"/>
      <c r="N67" s="95"/>
      <c r="O67" s="95"/>
    </row>
    <row r="68" spans="5:15" x14ac:dyDescent="0.2">
      <c r="E68" s="95"/>
      <c r="F68" s="95"/>
      <c r="G68" s="95"/>
      <c r="H68" s="95"/>
      <c r="I68" s="95"/>
      <c r="J68" s="95"/>
      <c r="K68" s="95"/>
      <c r="M68" s="95"/>
      <c r="N68" s="95"/>
      <c r="O68" s="95"/>
    </row>
  </sheetData>
  <sheetProtection selectLockedCells="1"/>
  <mergeCells count="45">
    <mergeCell ref="L14:O17"/>
    <mergeCell ref="B2:B3"/>
    <mergeCell ref="I6:O6"/>
    <mergeCell ref="C2:P2"/>
    <mergeCell ref="C3:P3"/>
    <mergeCell ref="C13:G13"/>
    <mergeCell ref="C8:G8"/>
    <mergeCell ref="C9:G9"/>
    <mergeCell ref="C10:G10"/>
    <mergeCell ref="C11:G11"/>
    <mergeCell ref="C12:G12"/>
    <mergeCell ref="J62:L62"/>
    <mergeCell ref="L36:N38"/>
    <mergeCell ref="L39:N39"/>
    <mergeCell ref="K45:N47"/>
    <mergeCell ref="C42:H42"/>
    <mergeCell ref="C43:H43"/>
    <mergeCell ref="F61:H61"/>
    <mergeCell ref="F62:H62"/>
    <mergeCell ref="C50:O50"/>
    <mergeCell ref="C51:O59"/>
    <mergeCell ref="J61:L61"/>
    <mergeCell ref="C45:H45"/>
    <mergeCell ref="C44:H44"/>
    <mergeCell ref="C46:H46"/>
    <mergeCell ref="L40:N44"/>
    <mergeCell ref="C40:H40"/>
    <mergeCell ref="C23:H23"/>
    <mergeCell ref="C24:H24"/>
    <mergeCell ref="C31:H31"/>
    <mergeCell ref="C20:H20"/>
    <mergeCell ref="C19:H19"/>
    <mergeCell ref="C22:H22"/>
    <mergeCell ref="C21:H21"/>
    <mergeCell ref="C41:H41"/>
    <mergeCell ref="L24:O34"/>
    <mergeCell ref="C25:H25"/>
    <mergeCell ref="C26:H26"/>
    <mergeCell ref="C27:H27"/>
    <mergeCell ref="C28:H28"/>
    <mergeCell ref="C29:H29"/>
    <mergeCell ref="C30:H30"/>
    <mergeCell ref="C34:H34"/>
    <mergeCell ref="C32:H32"/>
    <mergeCell ref="C33:H33"/>
  </mergeCells>
  <phoneticPr fontId="25" type="noConversion"/>
  <conditionalFormatting sqref="I6:O6">
    <cfRule type="containsErrors" dxfId="9" priority="1" stopIfTrue="1">
      <formula>ISERROR(I6)</formula>
    </cfRule>
  </conditionalFormatting>
  <hyperlinks>
    <hyperlink ref="L39" r:id="rId1" display="finance.schools@schoolschoice.org" xr:uid="{00000000-0004-0000-0100-000000000000}"/>
    <hyperlink ref="L39:N39" r:id="rId2" display="sat@suffolk.gov.uk" xr:uid="{00000000-0004-0000-0100-000001000000}"/>
  </hyperlinks>
  <pageMargins left="0.75" right="0.75" top="1" bottom="1" header="0.5" footer="0.5"/>
  <pageSetup paperSize="9" scale="69"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4104" r:id="rId6" name="Check Box 8">
              <controlPr defaultSize="0" autoFill="0" autoLine="0" autoPict="0">
                <anchor moveWithCells="1" sizeWithCells="1">
                  <from>
                    <xdr:col>11</xdr:col>
                    <xdr:colOff>0</xdr:colOff>
                    <xdr:row>19</xdr:row>
                    <xdr:rowOff>19050</xdr:rowOff>
                  </from>
                  <to>
                    <xdr:col>14</xdr:col>
                    <xdr:colOff>219075</xdr:colOff>
                    <xdr:row>20</xdr:row>
                    <xdr:rowOff>76200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sizeWithCells="1">
                  <from>
                    <xdr:col>11</xdr:col>
                    <xdr:colOff>0</xdr:colOff>
                    <xdr:row>20</xdr:row>
                    <xdr:rowOff>19050</xdr:rowOff>
                  </from>
                  <to>
                    <xdr:col>13</xdr:col>
                    <xdr:colOff>381000</xdr:colOff>
                    <xdr:row>21</xdr:row>
                    <xdr:rowOff>76200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sizeWithCells="1">
                  <from>
                    <xdr:col>11</xdr:col>
                    <xdr:colOff>0</xdr:colOff>
                    <xdr:row>21</xdr:row>
                    <xdr:rowOff>38100</xdr:rowOff>
                  </from>
                  <to>
                    <xdr:col>13</xdr:col>
                    <xdr:colOff>552450</xdr:colOff>
                    <xdr:row>22</xdr:row>
                    <xdr:rowOff>95250</xdr:rowOff>
                  </to>
                </anchor>
              </controlPr>
            </control>
          </mc:Choice>
        </mc:AlternateContent>
        <mc:AlternateContent xmlns:mc="http://schemas.openxmlformats.org/markup-compatibility/2006">
          <mc:Choice Requires="x14">
            <control shapeId="4098" r:id="rId9" name="Check Box 2">
              <controlPr defaultSize="0" autoFill="0" autoLine="0" autoPict="0">
                <anchor moveWithCells="1" sizeWithCells="1">
                  <from>
                    <xdr:col>11</xdr:col>
                    <xdr:colOff>0</xdr:colOff>
                    <xdr:row>7</xdr:row>
                    <xdr:rowOff>285750</xdr:rowOff>
                  </from>
                  <to>
                    <xdr:col>14</xdr:col>
                    <xdr:colOff>219075</xdr:colOff>
                    <xdr:row>8</xdr:row>
                    <xdr:rowOff>123825</xdr:rowOff>
                  </to>
                </anchor>
              </controlPr>
            </control>
          </mc:Choice>
        </mc:AlternateContent>
        <mc:AlternateContent xmlns:mc="http://schemas.openxmlformats.org/markup-compatibility/2006">
          <mc:Choice Requires="x14">
            <control shapeId="4099" r:id="rId10" name="Check Box 3">
              <controlPr defaultSize="0" autoFill="0" autoLine="0" autoPict="0">
                <anchor moveWithCells="1" sizeWithCells="1">
                  <from>
                    <xdr:col>11</xdr:col>
                    <xdr:colOff>0</xdr:colOff>
                    <xdr:row>8</xdr:row>
                    <xdr:rowOff>47625</xdr:rowOff>
                  </from>
                  <to>
                    <xdr:col>12</xdr:col>
                    <xdr:colOff>771525</xdr:colOff>
                    <xdr:row>9</xdr:row>
                    <xdr:rowOff>142875</xdr:rowOff>
                  </to>
                </anchor>
              </controlPr>
            </control>
          </mc:Choice>
        </mc:AlternateContent>
        <mc:AlternateContent xmlns:mc="http://schemas.openxmlformats.org/markup-compatibility/2006">
          <mc:Choice Requires="x14">
            <control shapeId="4100" r:id="rId11" name="Check Box 4">
              <controlPr defaultSize="0" autoFill="0" autoLine="0" autoPict="0">
                <anchor moveWithCells="1" sizeWithCells="1">
                  <from>
                    <xdr:col>11</xdr:col>
                    <xdr:colOff>0</xdr:colOff>
                    <xdr:row>10</xdr:row>
                    <xdr:rowOff>123825</xdr:rowOff>
                  </from>
                  <to>
                    <xdr:col>12</xdr:col>
                    <xdr:colOff>276225</xdr:colOff>
                    <xdr:row>12</xdr:row>
                    <xdr:rowOff>9525</xdr:rowOff>
                  </to>
                </anchor>
              </controlPr>
            </control>
          </mc:Choice>
        </mc:AlternateContent>
        <mc:AlternateContent xmlns:mc="http://schemas.openxmlformats.org/markup-compatibility/2006">
          <mc:Choice Requires="x14">
            <control shapeId="4101" r:id="rId12" name="Check Box 5">
              <controlPr defaultSize="0" autoFill="0" autoLine="0" autoPict="0">
                <anchor moveWithCells="1" sizeWithCells="1">
                  <from>
                    <xdr:col>11</xdr:col>
                    <xdr:colOff>0</xdr:colOff>
                    <xdr:row>9</xdr:row>
                    <xdr:rowOff>95250</xdr:rowOff>
                  </from>
                  <to>
                    <xdr:col>13</xdr:col>
                    <xdr:colOff>552450</xdr:colOff>
                    <xdr:row>10</xdr:row>
                    <xdr:rowOff>180975</xdr:rowOff>
                  </to>
                </anchor>
              </controlPr>
            </control>
          </mc:Choice>
        </mc:AlternateContent>
        <mc:AlternateContent xmlns:mc="http://schemas.openxmlformats.org/markup-compatibility/2006">
          <mc:Choice Requires="x14">
            <control shapeId="4102" r:id="rId13" name="Check Box 6">
              <controlPr defaultSize="0" autoFill="0" autoLine="0" autoPict="0">
                <anchor moveWithCells="1" sizeWithCells="1">
                  <from>
                    <xdr:col>11</xdr:col>
                    <xdr:colOff>0</xdr:colOff>
                    <xdr:row>11</xdr:row>
                    <xdr:rowOff>133350</xdr:rowOff>
                  </from>
                  <to>
                    <xdr:col>13</xdr:col>
                    <xdr:colOff>152400</xdr:colOff>
                    <xdr:row>13</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199"/>
  <sheetViews>
    <sheetView topLeftCell="A13" workbookViewId="0">
      <selection activeCell="B50" sqref="B50"/>
    </sheetView>
  </sheetViews>
  <sheetFormatPr defaultColWidth="9.140625" defaultRowHeight="12.75" x14ac:dyDescent="0.2"/>
  <cols>
    <col min="1" max="1" width="13.85546875" style="162" bestFit="1" customWidth="1"/>
    <col min="2" max="3" width="49.28515625" style="162" bestFit="1" customWidth="1"/>
    <col min="4" max="16384" width="9.140625" style="162"/>
  </cols>
  <sheetData>
    <row r="1" spans="1:3" ht="13.5" thickBot="1" x14ac:dyDescent="0.25">
      <c r="A1" s="162" t="s">
        <v>37</v>
      </c>
      <c r="B1" s="162" t="s">
        <v>111</v>
      </c>
      <c r="C1" s="162" t="s">
        <v>112</v>
      </c>
    </row>
    <row r="2" spans="1:3" x14ac:dyDescent="0.2">
      <c r="A2" s="163" t="s">
        <v>110</v>
      </c>
      <c r="B2" s="164" t="s">
        <v>113</v>
      </c>
      <c r="C2" s="165" t="s">
        <v>113</v>
      </c>
    </row>
    <row r="3" spans="1:3" x14ac:dyDescent="0.2">
      <c r="A3" s="166" t="s">
        <v>114</v>
      </c>
      <c r="B3" s="167" t="s">
        <v>115</v>
      </c>
      <c r="C3" s="168" t="s">
        <v>115</v>
      </c>
    </row>
    <row r="4" spans="1:3" x14ac:dyDescent="0.2">
      <c r="A4" s="166" t="s">
        <v>116</v>
      </c>
      <c r="B4" s="167" t="s">
        <v>117</v>
      </c>
      <c r="C4" s="168" t="s">
        <v>117</v>
      </c>
    </row>
    <row r="5" spans="1:3" x14ac:dyDescent="0.2">
      <c r="A5" s="166" t="s">
        <v>118</v>
      </c>
      <c r="B5" s="167" t="s">
        <v>119</v>
      </c>
      <c r="C5" s="168" t="s">
        <v>119</v>
      </c>
    </row>
    <row r="6" spans="1:3" x14ac:dyDescent="0.2">
      <c r="A6" s="166" t="s">
        <v>120</v>
      </c>
      <c r="B6" s="167" t="s">
        <v>121</v>
      </c>
      <c r="C6" s="168" t="s">
        <v>121</v>
      </c>
    </row>
    <row r="7" spans="1:3" x14ac:dyDescent="0.2">
      <c r="A7" s="166" t="s">
        <v>122</v>
      </c>
      <c r="B7" s="167" t="s">
        <v>123</v>
      </c>
      <c r="C7" s="168" t="s">
        <v>123</v>
      </c>
    </row>
    <row r="8" spans="1:3" x14ac:dyDescent="0.2">
      <c r="A8" s="166" t="s">
        <v>124</v>
      </c>
      <c r="B8" s="167" t="s">
        <v>125</v>
      </c>
      <c r="C8" s="168" t="s">
        <v>125</v>
      </c>
    </row>
    <row r="9" spans="1:3" x14ac:dyDescent="0.2">
      <c r="A9" s="166" t="s">
        <v>126</v>
      </c>
      <c r="B9" s="167" t="s">
        <v>127</v>
      </c>
      <c r="C9" s="168" t="s">
        <v>127</v>
      </c>
    </row>
    <row r="10" spans="1:3" x14ac:dyDescent="0.2">
      <c r="A10" s="166" t="s">
        <v>128</v>
      </c>
      <c r="B10" s="167" t="s">
        <v>129</v>
      </c>
      <c r="C10" s="168" t="s">
        <v>129</v>
      </c>
    </row>
    <row r="11" spans="1:3" x14ac:dyDescent="0.2">
      <c r="A11" s="166" t="s">
        <v>130</v>
      </c>
      <c r="B11" s="167" t="s">
        <v>131</v>
      </c>
      <c r="C11" s="168" t="s">
        <v>131</v>
      </c>
    </row>
    <row r="12" spans="1:3" x14ac:dyDescent="0.2">
      <c r="A12" s="166" t="s">
        <v>132</v>
      </c>
      <c r="B12" s="167" t="s">
        <v>133</v>
      </c>
      <c r="C12" s="168" t="s">
        <v>133</v>
      </c>
    </row>
    <row r="13" spans="1:3" x14ac:dyDescent="0.2">
      <c r="A13" s="166" t="s">
        <v>134</v>
      </c>
      <c r="B13" s="167" t="s">
        <v>135</v>
      </c>
      <c r="C13" s="168" t="s">
        <v>135</v>
      </c>
    </row>
    <row r="14" spans="1:3" x14ac:dyDescent="0.2">
      <c r="A14" s="166" t="s">
        <v>136</v>
      </c>
      <c r="B14" s="167" t="s">
        <v>137</v>
      </c>
      <c r="C14" s="168" t="s">
        <v>137</v>
      </c>
    </row>
    <row r="15" spans="1:3" x14ac:dyDescent="0.2">
      <c r="A15" s="166" t="s">
        <v>138</v>
      </c>
      <c r="B15" s="167" t="s">
        <v>139</v>
      </c>
      <c r="C15" s="168" t="s">
        <v>139</v>
      </c>
    </row>
    <row r="16" spans="1:3" x14ac:dyDescent="0.2">
      <c r="A16" s="166" t="s">
        <v>140</v>
      </c>
      <c r="B16" s="167" t="s">
        <v>141</v>
      </c>
      <c r="C16" s="168" t="s">
        <v>141</v>
      </c>
    </row>
    <row r="17" spans="1:3" x14ac:dyDescent="0.2">
      <c r="A17" s="166" t="s">
        <v>142</v>
      </c>
      <c r="B17" s="167" t="s">
        <v>143</v>
      </c>
      <c r="C17" s="168" t="s">
        <v>143</v>
      </c>
    </row>
    <row r="18" spans="1:3" x14ac:dyDescent="0.2">
      <c r="A18" s="166" t="s">
        <v>144</v>
      </c>
      <c r="B18" s="167" t="s">
        <v>145</v>
      </c>
      <c r="C18" s="168" t="s">
        <v>145</v>
      </c>
    </row>
    <row r="19" spans="1:3" x14ac:dyDescent="0.2">
      <c r="A19" s="166" t="s">
        <v>146</v>
      </c>
      <c r="B19" s="167" t="s">
        <v>147</v>
      </c>
      <c r="C19" s="168" t="s">
        <v>147</v>
      </c>
    </row>
    <row r="20" spans="1:3" x14ac:dyDescent="0.2">
      <c r="A20" s="166" t="s">
        <v>148</v>
      </c>
      <c r="B20" s="167" t="s">
        <v>149</v>
      </c>
      <c r="C20" s="168" t="s">
        <v>149</v>
      </c>
    </row>
    <row r="21" spans="1:3" x14ac:dyDescent="0.2">
      <c r="A21" s="166" t="s">
        <v>150</v>
      </c>
      <c r="B21" s="167" t="s">
        <v>151</v>
      </c>
      <c r="C21" s="168" t="s">
        <v>151</v>
      </c>
    </row>
    <row r="22" spans="1:3" x14ac:dyDescent="0.2">
      <c r="A22" s="166" t="s">
        <v>152</v>
      </c>
      <c r="B22" s="167" t="s">
        <v>153</v>
      </c>
      <c r="C22" s="168" t="s">
        <v>153</v>
      </c>
    </row>
    <row r="23" spans="1:3" x14ac:dyDescent="0.2">
      <c r="A23" s="166" t="s">
        <v>154</v>
      </c>
      <c r="B23" s="167" t="s">
        <v>155</v>
      </c>
      <c r="C23" s="168" t="s">
        <v>155</v>
      </c>
    </row>
    <row r="24" spans="1:3" x14ac:dyDescent="0.2">
      <c r="A24" s="166" t="s">
        <v>156</v>
      </c>
      <c r="B24" s="167" t="s">
        <v>157</v>
      </c>
      <c r="C24" s="168" t="s">
        <v>157</v>
      </c>
    </row>
    <row r="25" spans="1:3" x14ac:dyDescent="0.2">
      <c r="A25" s="166" t="s">
        <v>158</v>
      </c>
      <c r="B25" s="167" t="s">
        <v>159</v>
      </c>
      <c r="C25" s="168" t="s">
        <v>159</v>
      </c>
    </row>
    <row r="26" spans="1:3" x14ac:dyDescent="0.2">
      <c r="A26" s="166" t="s">
        <v>160</v>
      </c>
      <c r="B26" s="167" t="s">
        <v>161</v>
      </c>
      <c r="C26" s="168" t="s">
        <v>161</v>
      </c>
    </row>
    <row r="27" spans="1:3" x14ac:dyDescent="0.2">
      <c r="A27" s="166" t="s">
        <v>162</v>
      </c>
      <c r="B27" s="167" t="s">
        <v>163</v>
      </c>
      <c r="C27" s="168" t="s">
        <v>163</v>
      </c>
    </row>
    <row r="28" spans="1:3" x14ac:dyDescent="0.2">
      <c r="A28" s="166" t="s">
        <v>164</v>
      </c>
      <c r="B28" s="167" t="s">
        <v>165</v>
      </c>
      <c r="C28" s="168" t="s">
        <v>165</v>
      </c>
    </row>
    <row r="29" spans="1:3" x14ac:dyDescent="0.2">
      <c r="A29" s="166" t="s">
        <v>166</v>
      </c>
      <c r="B29" s="167" t="s">
        <v>167</v>
      </c>
      <c r="C29" s="168" t="s">
        <v>167</v>
      </c>
    </row>
    <row r="30" spans="1:3" x14ac:dyDescent="0.2">
      <c r="A30" s="166" t="s">
        <v>168</v>
      </c>
      <c r="B30" s="167" t="s">
        <v>169</v>
      </c>
      <c r="C30" s="168" t="s">
        <v>169</v>
      </c>
    </row>
    <row r="31" spans="1:3" x14ac:dyDescent="0.2">
      <c r="A31" s="166" t="s">
        <v>170</v>
      </c>
      <c r="B31" s="167" t="s">
        <v>171</v>
      </c>
      <c r="C31" s="168" t="s">
        <v>171</v>
      </c>
    </row>
    <row r="32" spans="1:3" x14ac:dyDescent="0.2">
      <c r="A32" s="166" t="s">
        <v>172</v>
      </c>
      <c r="B32" s="167" t="s">
        <v>173</v>
      </c>
      <c r="C32" s="168" t="s">
        <v>173</v>
      </c>
    </row>
    <row r="33" spans="1:3" x14ac:dyDescent="0.2">
      <c r="A33" s="166" t="s">
        <v>174</v>
      </c>
      <c r="B33" s="167" t="s">
        <v>175</v>
      </c>
      <c r="C33" s="168" t="s">
        <v>175</v>
      </c>
    </row>
    <row r="34" spans="1:3" x14ac:dyDescent="0.2">
      <c r="A34" s="166" t="s">
        <v>176</v>
      </c>
      <c r="B34" s="167" t="s">
        <v>177</v>
      </c>
      <c r="C34" s="168" t="s">
        <v>177</v>
      </c>
    </row>
    <row r="35" spans="1:3" x14ac:dyDescent="0.2">
      <c r="A35" s="166" t="s">
        <v>178</v>
      </c>
      <c r="B35" s="167" t="s">
        <v>179</v>
      </c>
      <c r="C35" s="168" t="s">
        <v>179</v>
      </c>
    </row>
    <row r="36" spans="1:3" x14ac:dyDescent="0.2">
      <c r="A36" s="166" t="s">
        <v>180</v>
      </c>
      <c r="B36" s="167" t="s">
        <v>181</v>
      </c>
      <c r="C36" s="168" t="s">
        <v>181</v>
      </c>
    </row>
    <row r="37" spans="1:3" x14ac:dyDescent="0.2">
      <c r="A37" s="166" t="s">
        <v>182</v>
      </c>
      <c r="B37" s="167" t="s">
        <v>183</v>
      </c>
      <c r="C37" s="168" t="s">
        <v>183</v>
      </c>
    </row>
    <row r="38" spans="1:3" x14ac:dyDescent="0.2">
      <c r="A38" s="166" t="s">
        <v>184</v>
      </c>
      <c r="B38" s="167" t="s">
        <v>185</v>
      </c>
      <c r="C38" s="168" t="s">
        <v>185</v>
      </c>
    </row>
    <row r="39" spans="1:3" x14ac:dyDescent="0.2">
      <c r="A39" s="166" t="s">
        <v>186</v>
      </c>
      <c r="B39" s="167" t="s">
        <v>187</v>
      </c>
      <c r="C39" s="168" t="s">
        <v>187</v>
      </c>
    </row>
    <row r="40" spans="1:3" x14ac:dyDescent="0.2">
      <c r="A40" s="166" t="s">
        <v>188</v>
      </c>
      <c r="B40" s="167" t="s">
        <v>189</v>
      </c>
      <c r="C40" s="168" t="s">
        <v>189</v>
      </c>
    </row>
    <row r="41" spans="1:3" x14ac:dyDescent="0.2">
      <c r="A41" s="166" t="s">
        <v>190</v>
      </c>
      <c r="B41" s="167" t="s">
        <v>191</v>
      </c>
      <c r="C41" s="168" t="s">
        <v>191</v>
      </c>
    </row>
    <row r="42" spans="1:3" x14ac:dyDescent="0.2">
      <c r="A42" s="166" t="s">
        <v>192</v>
      </c>
      <c r="B42" s="167" t="s">
        <v>193</v>
      </c>
      <c r="C42" s="168" t="s">
        <v>193</v>
      </c>
    </row>
    <row r="43" spans="1:3" x14ac:dyDescent="0.2">
      <c r="A43" s="166" t="s">
        <v>194</v>
      </c>
      <c r="B43" s="167" t="s">
        <v>195</v>
      </c>
      <c r="C43" s="168" t="s">
        <v>195</v>
      </c>
    </row>
    <row r="44" spans="1:3" x14ac:dyDescent="0.2">
      <c r="A44" s="166" t="s">
        <v>196</v>
      </c>
      <c r="B44" s="167" t="s">
        <v>197</v>
      </c>
      <c r="C44" s="168" t="s">
        <v>197</v>
      </c>
    </row>
    <row r="45" spans="1:3" x14ac:dyDescent="0.2">
      <c r="A45" s="166" t="s">
        <v>198</v>
      </c>
      <c r="B45" s="167" t="s">
        <v>199</v>
      </c>
      <c r="C45" s="168" t="s">
        <v>199</v>
      </c>
    </row>
    <row r="46" spans="1:3" x14ac:dyDescent="0.2">
      <c r="A46" s="166" t="s">
        <v>200</v>
      </c>
      <c r="B46" s="167" t="s">
        <v>201</v>
      </c>
      <c r="C46" s="168" t="s">
        <v>201</v>
      </c>
    </row>
    <row r="47" spans="1:3" x14ac:dyDescent="0.2">
      <c r="A47" s="166" t="s">
        <v>202</v>
      </c>
      <c r="B47" s="167" t="s">
        <v>203</v>
      </c>
      <c r="C47" s="168" t="s">
        <v>203</v>
      </c>
    </row>
    <row r="48" spans="1:3" x14ac:dyDescent="0.2">
      <c r="A48" s="166" t="s">
        <v>204</v>
      </c>
      <c r="B48" s="316" t="s">
        <v>534</v>
      </c>
      <c r="C48" s="316" t="s">
        <v>534</v>
      </c>
    </row>
    <row r="49" spans="1:3" x14ac:dyDescent="0.2">
      <c r="A49" s="166" t="s">
        <v>205</v>
      </c>
      <c r="B49" s="167" t="s">
        <v>206</v>
      </c>
      <c r="C49" s="168" t="s">
        <v>206</v>
      </c>
    </row>
    <row r="50" spans="1:3" x14ac:dyDescent="0.2">
      <c r="A50" s="166" t="s">
        <v>207</v>
      </c>
      <c r="B50" s="167" t="s">
        <v>208</v>
      </c>
      <c r="C50" s="168" t="s">
        <v>208</v>
      </c>
    </row>
    <row r="51" spans="1:3" x14ac:dyDescent="0.2">
      <c r="A51" s="166" t="s">
        <v>209</v>
      </c>
      <c r="B51" s="167" t="s">
        <v>210</v>
      </c>
      <c r="C51" s="168" t="s">
        <v>210</v>
      </c>
    </row>
    <row r="52" spans="1:3" x14ac:dyDescent="0.2">
      <c r="A52" s="166" t="s">
        <v>211</v>
      </c>
      <c r="B52" s="167" t="s">
        <v>212</v>
      </c>
      <c r="C52" s="168" t="s">
        <v>212</v>
      </c>
    </row>
    <row r="53" spans="1:3" x14ac:dyDescent="0.2">
      <c r="A53" s="166" t="s">
        <v>213</v>
      </c>
      <c r="B53" s="167" t="s">
        <v>214</v>
      </c>
      <c r="C53" s="168" t="s">
        <v>214</v>
      </c>
    </row>
    <row r="54" spans="1:3" x14ac:dyDescent="0.2">
      <c r="A54" s="166" t="s">
        <v>215</v>
      </c>
      <c r="B54" s="167" t="s">
        <v>216</v>
      </c>
      <c r="C54" s="168" t="s">
        <v>216</v>
      </c>
    </row>
    <row r="55" spans="1:3" x14ac:dyDescent="0.2">
      <c r="A55" s="166" t="s">
        <v>217</v>
      </c>
      <c r="B55" s="167" t="s">
        <v>218</v>
      </c>
      <c r="C55" s="168" t="s">
        <v>218</v>
      </c>
    </row>
    <row r="56" spans="1:3" x14ac:dyDescent="0.2">
      <c r="A56" s="166" t="s">
        <v>219</v>
      </c>
      <c r="B56" s="167" t="s">
        <v>220</v>
      </c>
      <c r="C56" s="168" t="s">
        <v>220</v>
      </c>
    </row>
    <row r="57" spans="1:3" x14ac:dyDescent="0.2">
      <c r="A57" s="166" t="s">
        <v>221</v>
      </c>
      <c r="B57" s="167" t="s">
        <v>222</v>
      </c>
      <c r="C57" s="168" t="s">
        <v>222</v>
      </c>
    </row>
    <row r="58" spans="1:3" x14ac:dyDescent="0.2">
      <c r="A58" s="166" t="s">
        <v>223</v>
      </c>
      <c r="B58" s="167" t="s">
        <v>224</v>
      </c>
      <c r="C58" s="168" t="s">
        <v>224</v>
      </c>
    </row>
    <row r="59" spans="1:3" x14ac:dyDescent="0.2">
      <c r="A59" s="166" t="s">
        <v>225</v>
      </c>
      <c r="B59" s="167" t="s">
        <v>226</v>
      </c>
      <c r="C59" s="168" t="s">
        <v>226</v>
      </c>
    </row>
    <row r="60" spans="1:3" x14ac:dyDescent="0.2">
      <c r="A60" s="166" t="s">
        <v>227</v>
      </c>
      <c r="B60" s="167" t="s">
        <v>228</v>
      </c>
      <c r="C60" s="168" t="s">
        <v>228</v>
      </c>
    </row>
    <row r="61" spans="1:3" x14ac:dyDescent="0.2">
      <c r="A61" s="166" t="s">
        <v>229</v>
      </c>
      <c r="B61" s="167" t="s">
        <v>230</v>
      </c>
      <c r="C61" s="168" t="s">
        <v>230</v>
      </c>
    </row>
    <row r="62" spans="1:3" x14ac:dyDescent="0.2">
      <c r="A62" s="166" t="s">
        <v>231</v>
      </c>
      <c r="B62" s="167" t="s">
        <v>232</v>
      </c>
      <c r="C62" s="168" t="s">
        <v>232</v>
      </c>
    </row>
    <row r="63" spans="1:3" x14ac:dyDescent="0.2">
      <c r="A63" s="166" t="s">
        <v>233</v>
      </c>
      <c r="B63" s="167" t="s">
        <v>234</v>
      </c>
      <c r="C63" s="168" t="s">
        <v>234</v>
      </c>
    </row>
    <row r="64" spans="1:3" x14ac:dyDescent="0.2">
      <c r="A64" s="166" t="s">
        <v>235</v>
      </c>
      <c r="B64" s="167" t="s">
        <v>236</v>
      </c>
      <c r="C64" s="168" t="s">
        <v>236</v>
      </c>
    </row>
    <row r="65" spans="1:3" x14ac:dyDescent="0.2">
      <c r="A65" s="166" t="s">
        <v>237</v>
      </c>
      <c r="B65" s="167" t="s">
        <v>238</v>
      </c>
      <c r="C65" s="168" t="s">
        <v>238</v>
      </c>
    </row>
    <row r="66" spans="1:3" x14ac:dyDescent="0.2">
      <c r="A66" s="166" t="s">
        <v>239</v>
      </c>
      <c r="B66" s="167" t="s">
        <v>240</v>
      </c>
      <c r="C66" s="168" t="s">
        <v>240</v>
      </c>
    </row>
    <row r="67" spans="1:3" x14ac:dyDescent="0.2">
      <c r="A67" s="166" t="s">
        <v>241</v>
      </c>
      <c r="B67" s="167" t="s">
        <v>242</v>
      </c>
      <c r="C67" s="168" t="s">
        <v>242</v>
      </c>
    </row>
    <row r="68" spans="1:3" x14ac:dyDescent="0.2">
      <c r="A68" s="166" t="s">
        <v>243</v>
      </c>
      <c r="B68" s="167" t="s">
        <v>244</v>
      </c>
      <c r="C68" s="168" t="s">
        <v>244</v>
      </c>
    </row>
    <row r="69" spans="1:3" x14ac:dyDescent="0.2">
      <c r="A69" s="166" t="s">
        <v>245</v>
      </c>
      <c r="B69" s="167" t="s">
        <v>246</v>
      </c>
      <c r="C69" s="168" t="s">
        <v>246</v>
      </c>
    </row>
    <row r="70" spans="1:3" x14ac:dyDescent="0.2">
      <c r="A70" s="166" t="s">
        <v>247</v>
      </c>
      <c r="B70" s="167" t="s">
        <v>248</v>
      </c>
      <c r="C70" s="168" t="s">
        <v>248</v>
      </c>
    </row>
    <row r="71" spans="1:3" x14ac:dyDescent="0.2">
      <c r="A71" s="166" t="s">
        <v>249</v>
      </c>
      <c r="B71" s="167" t="s">
        <v>250</v>
      </c>
      <c r="C71" s="168" t="s">
        <v>250</v>
      </c>
    </row>
    <row r="72" spans="1:3" x14ac:dyDescent="0.2">
      <c r="A72" s="166" t="s">
        <v>251</v>
      </c>
      <c r="B72" s="167" t="s">
        <v>252</v>
      </c>
      <c r="C72" s="168" t="s">
        <v>252</v>
      </c>
    </row>
    <row r="73" spans="1:3" x14ac:dyDescent="0.2">
      <c r="A73" s="166" t="s">
        <v>253</v>
      </c>
      <c r="B73" s="167" t="s">
        <v>254</v>
      </c>
      <c r="C73" s="168" t="s">
        <v>254</v>
      </c>
    </row>
    <row r="74" spans="1:3" x14ac:dyDescent="0.2">
      <c r="A74" s="166" t="s">
        <v>255</v>
      </c>
      <c r="B74" s="167" t="s">
        <v>256</v>
      </c>
      <c r="C74" s="168" t="s">
        <v>256</v>
      </c>
    </row>
    <row r="75" spans="1:3" x14ac:dyDescent="0.2">
      <c r="A75" s="166" t="s">
        <v>257</v>
      </c>
      <c r="B75" s="167" t="s">
        <v>258</v>
      </c>
      <c r="C75" s="168" t="s">
        <v>258</v>
      </c>
    </row>
    <row r="76" spans="1:3" x14ac:dyDescent="0.2">
      <c r="A76" s="166" t="s">
        <v>259</v>
      </c>
      <c r="B76" s="167" t="s">
        <v>260</v>
      </c>
      <c r="C76" s="168" t="s">
        <v>260</v>
      </c>
    </row>
    <row r="77" spans="1:3" x14ac:dyDescent="0.2">
      <c r="A77" s="166" t="s">
        <v>261</v>
      </c>
      <c r="B77" s="167" t="s">
        <v>262</v>
      </c>
      <c r="C77" s="168" t="s">
        <v>262</v>
      </c>
    </row>
    <row r="78" spans="1:3" x14ac:dyDescent="0.2">
      <c r="A78" s="166" t="s">
        <v>263</v>
      </c>
      <c r="B78" s="167" t="s">
        <v>264</v>
      </c>
      <c r="C78" s="168" t="s">
        <v>264</v>
      </c>
    </row>
    <row r="79" spans="1:3" x14ac:dyDescent="0.2">
      <c r="A79" s="166" t="s">
        <v>265</v>
      </c>
      <c r="B79" s="167" t="s">
        <v>266</v>
      </c>
      <c r="C79" s="168" t="s">
        <v>266</v>
      </c>
    </row>
    <row r="80" spans="1:3" x14ac:dyDescent="0.2">
      <c r="A80" s="166" t="s">
        <v>267</v>
      </c>
      <c r="B80" s="167" t="s">
        <v>268</v>
      </c>
      <c r="C80" s="168" t="s">
        <v>268</v>
      </c>
    </row>
    <row r="81" spans="1:3" x14ac:dyDescent="0.2">
      <c r="A81" s="166" t="s">
        <v>269</v>
      </c>
      <c r="B81" s="167" t="s">
        <v>270</v>
      </c>
      <c r="C81" s="168" t="s">
        <v>270</v>
      </c>
    </row>
    <row r="82" spans="1:3" x14ac:dyDescent="0.2">
      <c r="A82" s="166" t="s">
        <v>271</v>
      </c>
      <c r="B82" s="167" t="s">
        <v>272</v>
      </c>
      <c r="C82" s="168" t="s">
        <v>272</v>
      </c>
    </row>
    <row r="83" spans="1:3" x14ac:dyDescent="0.2">
      <c r="A83" s="166" t="s">
        <v>273</v>
      </c>
      <c r="B83" s="167" t="s">
        <v>274</v>
      </c>
      <c r="C83" s="168" t="s">
        <v>274</v>
      </c>
    </row>
    <row r="84" spans="1:3" x14ac:dyDescent="0.2">
      <c r="A84" s="166" t="s">
        <v>275</v>
      </c>
      <c r="B84" s="167" t="s">
        <v>276</v>
      </c>
      <c r="C84" s="168" t="s">
        <v>276</v>
      </c>
    </row>
    <row r="85" spans="1:3" x14ac:dyDescent="0.2">
      <c r="A85" s="166" t="s">
        <v>277</v>
      </c>
      <c r="B85" s="167" t="s">
        <v>278</v>
      </c>
      <c r="C85" s="168" t="s">
        <v>278</v>
      </c>
    </row>
    <row r="86" spans="1:3" x14ac:dyDescent="0.2">
      <c r="A86" s="166" t="s">
        <v>279</v>
      </c>
      <c r="B86" s="167" t="s">
        <v>280</v>
      </c>
      <c r="C86" s="168" t="s">
        <v>280</v>
      </c>
    </row>
    <row r="87" spans="1:3" x14ac:dyDescent="0.2">
      <c r="A87" s="166" t="s">
        <v>281</v>
      </c>
      <c r="B87" s="167" t="s">
        <v>282</v>
      </c>
      <c r="C87" s="168" t="s">
        <v>282</v>
      </c>
    </row>
    <row r="88" spans="1:3" x14ac:dyDescent="0.2">
      <c r="A88" s="166" t="s">
        <v>283</v>
      </c>
      <c r="B88" s="167" t="s">
        <v>284</v>
      </c>
      <c r="C88" s="168" t="s">
        <v>284</v>
      </c>
    </row>
    <row r="89" spans="1:3" x14ac:dyDescent="0.2">
      <c r="A89" s="166" t="s">
        <v>285</v>
      </c>
      <c r="B89" s="167" t="s">
        <v>286</v>
      </c>
      <c r="C89" s="168" t="s">
        <v>286</v>
      </c>
    </row>
    <row r="90" spans="1:3" x14ac:dyDescent="0.2">
      <c r="A90" s="166" t="s">
        <v>287</v>
      </c>
      <c r="B90" s="167" t="s">
        <v>288</v>
      </c>
      <c r="C90" s="168" t="s">
        <v>288</v>
      </c>
    </row>
    <row r="91" spans="1:3" x14ac:dyDescent="0.2">
      <c r="A91" s="166" t="s">
        <v>289</v>
      </c>
      <c r="B91" s="167" t="s">
        <v>290</v>
      </c>
      <c r="C91" s="168" t="s">
        <v>290</v>
      </c>
    </row>
    <row r="92" spans="1:3" x14ac:dyDescent="0.2">
      <c r="A92" s="166" t="s">
        <v>291</v>
      </c>
      <c r="B92" s="167" t="s">
        <v>292</v>
      </c>
      <c r="C92" s="168" t="s">
        <v>292</v>
      </c>
    </row>
    <row r="93" spans="1:3" x14ac:dyDescent="0.2">
      <c r="A93" s="166" t="s">
        <v>293</v>
      </c>
      <c r="B93" s="167" t="s">
        <v>294</v>
      </c>
      <c r="C93" s="168" t="s">
        <v>294</v>
      </c>
    </row>
    <row r="94" spans="1:3" x14ac:dyDescent="0.2">
      <c r="A94" s="166" t="s">
        <v>295</v>
      </c>
      <c r="B94" s="167" t="s">
        <v>296</v>
      </c>
      <c r="C94" s="168" t="s">
        <v>296</v>
      </c>
    </row>
    <row r="95" spans="1:3" x14ac:dyDescent="0.2">
      <c r="A95" s="166" t="s">
        <v>297</v>
      </c>
      <c r="B95" s="167" t="s">
        <v>298</v>
      </c>
      <c r="C95" s="168" t="s">
        <v>298</v>
      </c>
    </row>
    <row r="96" spans="1:3" x14ac:dyDescent="0.2">
      <c r="A96" s="166" t="s">
        <v>299</v>
      </c>
      <c r="B96" s="167" t="s">
        <v>300</v>
      </c>
      <c r="C96" s="168" t="s">
        <v>300</v>
      </c>
    </row>
    <row r="97" spans="1:3" x14ac:dyDescent="0.2">
      <c r="A97" s="166" t="s">
        <v>301</v>
      </c>
      <c r="B97" s="167" t="s">
        <v>302</v>
      </c>
      <c r="C97" s="168" t="s">
        <v>302</v>
      </c>
    </row>
    <row r="98" spans="1:3" x14ac:dyDescent="0.2">
      <c r="A98" s="166" t="s">
        <v>303</v>
      </c>
      <c r="B98" s="167" t="s">
        <v>304</v>
      </c>
      <c r="C98" s="168" t="s">
        <v>304</v>
      </c>
    </row>
    <row r="99" spans="1:3" x14ac:dyDescent="0.2">
      <c r="A99" s="166" t="s">
        <v>305</v>
      </c>
      <c r="B99" s="167" t="s">
        <v>306</v>
      </c>
      <c r="C99" s="168" t="s">
        <v>306</v>
      </c>
    </row>
    <row r="100" spans="1:3" x14ac:dyDescent="0.2">
      <c r="A100" s="166" t="s">
        <v>307</v>
      </c>
      <c r="B100" s="167" t="s">
        <v>308</v>
      </c>
      <c r="C100" s="168" t="s">
        <v>308</v>
      </c>
    </row>
    <row r="101" spans="1:3" x14ac:dyDescent="0.2">
      <c r="A101" s="166" t="s">
        <v>309</v>
      </c>
      <c r="B101" s="167" t="s">
        <v>310</v>
      </c>
      <c r="C101" s="168" t="s">
        <v>310</v>
      </c>
    </row>
    <row r="102" spans="1:3" x14ac:dyDescent="0.2">
      <c r="A102" s="166" t="s">
        <v>311</v>
      </c>
      <c r="B102" s="167" t="s">
        <v>312</v>
      </c>
      <c r="C102" s="168" t="s">
        <v>312</v>
      </c>
    </row>
    <row r="103" spans="1:3" x14ac:dyDescent="0.2">
      <c r="A103" s="166" t="s">
        <v>313</v>
      </c>
      <c r="B103" s="167" t="s">
        <v>314</v>
      </c>
      <c r="C103" s="168" t="s">
        <v>314</v>
      </c>
    </row>
    <row r="104" spans="1:3" x14ac:dyDescent="0.2">
      <c r="A104" s="166" t="s">
        <v>315</v>
      </c>
      <c r="B104" s="167" t="s">
        <v>316</v>
      </c>
      <c r="C104" s="168" t="s">
        <v>316</v>
      </c>
    </row>
    <row r="105" spans="1:3" x14ac:dyDescent="0.2">
      <c r="A105" s="166" t="s">
        <v>317</v>
      </c>
      <c r="B105" s="167" t="s">
        <v>318</v>
      </c>
      <c r="C105" s="168" t="s">
        <v>318</v>
      </c>
    </row>
    <row r="106" spans="1:3" x14ac:dyDescent="0.2">
      <c r="A106" s="166" t="s">
        <v>319</v>
      </c>
      <c r="B106" s="167" t="s">
        <v>320</v>
      </c>
      <c r="C106" s="168" t="s">
        <v>320</v>
      </c>
    </row>
    <row r="107" spans="1:3" x14ac:dyDescent="0.2">
      <c r="A107" s="166" t="s">
        <v>321</v>
      </c>
      <c r="B107" s="167" t="s">
        <v>322</v>
      </c>
      <c r="C107" s="168" t="s">
        <v>322</v>
      </c>
    </row>
    <row r="108" spans="1:3" x14ac:dyDescent="0.2">
      <c r="A108" s="166" t="s">
        <v>323</v>
      </c>
      <c r="B108" s="167" t="s">
        <v>324</v>
      </c>
      <c r="C108" s="168" t="s">
        <v>324</v>
      </c>
    </row>
    <row r="109" spans="1:3" x14ac:dyDescent="0.2">
      <c r="A109" s="166" t="s">
        <v>325</v>
      </c>
      <c r="B109" s="167" t="s">
        <v>326</v>
      </c>
      <c r="C109" s="168" t="s">
        <v>326</v>
      </c>
    </row>
    <row r="110" spans="1:3" x14ac:dyDescent="0.2">
      <c r="A110" s="166" t="s">
        <v>327</v>
      </c>
      <c r="B110" s="167" t="s">
        <v>328</v>
      </c>
      <c r="C110" s="168" t="s">
        <v>328</v>
      </c>
    </row>
    <row r="111" spans="1:3" x14ac:dyDescent="0.2">
      <c r="A111" s="166" t="s">
        <v>329</v>
      </c>
      <c r="B111" s="167" t="s">
        <v>330</v>
      </c>
      <c r="C111" s="168" t="s">
        <v>330</v>
      </c>
    </row>
    <row r="112" spans="1:3" x14ac:dyDescent="0.2">
      <c r="A112" s="166" t="s">
        <v>331</v>
      </c>
      <c r="B112" s="167" t="s">
        <v>332</v>
      </c>
      <c r="C112" s="168" t="s">
        <v>332</v>
      </c>
    </row>
    <row r="113" spans="1:3" x14ac:dyDescent="0.2">
      <c r="A113" s="166" t="s">
        <v>333</v>
      </c>
      <c r="B113" s="167" t="s">
        <v>334</v>
      </c>
      <c r="C113" s="168" t="s">
        <v>334</v>
      </c>
    </row>
    <row r="114" spans="1:3" x14ac:dyDescent="0.2">
      <c r="A114" s="166" t="s">
        <v>335</v>
      </c>
      <c r="B114" s="167" t="s">
        <v>336</v>
      </c>
      <c r="C114" s="168" t="s">
        <v>336</v>
      </c>
    </row>
    <row r="115" spans="1:3" x14ac:dyDescent="0.2">
      <c r="A115" s="166" t="s">
        <v>337</v>
      </c>
      <c r="B115" s="167" t="s">
        <v>338</v>
      </c>
      <c r="C115" s="168" t="s">
        <v>338</v>
      </c>
    </row>
    <row r="116" spans="1:3" x14ac:dyDescent="0.2">
      <c r="A116" s="166" t="s">
        <v>339</v>
      </c>
      <c r="B116" s="167" t="s">
        <v>340</v>
      </c>
      <c r="C116" s="168" t="s">
        <v>340</v>
      </c>
    </row>
    <row r="117" spans="1:3" x14ac:dyDescent="0.2">
      <c r="A117" s="166" t="s">
        <v>341</v>
      </c>
      <c r="B117" s="167" t="s">
        <v>342</v>
      </c>
      <c r="C117" s="168" t="s">
        <v>342</v>
      </c>
    </row>
    <row r="118" spans="1:3" x14ac:dyDescent="0.2">
      <c r="A118" s="166" t="s">
        <v>343</v>
      </c>
      <c r="B118" s="167" t="s">
        <v>344</v>
      </c>
      <c r="C118" s="168" t="s">
        <v>344</v>
      </c>
    </row>
    <row r="119" spans="1:3" x14ac:dyDescent="0.2">
      <c r="A119" s="166" t="s">
        <v>345</v>
      </c>
      <c r="B119" s="167" t="s">
        <v>346</v>
      </c>
      <c r="C119" s="168" t="s">
        <v>346</v>
      </c>
    </row>
    <row r="120" spans="1:3" x14ac:dyDescent="0.2">
      <c r="A120" s="166" t="s">
        <v>347</v>
      </c>
      <c r="B120" s="167" t="s">
        <v>348</v>
      </c>
      <c r="C120" s="168" t="s">
        <v>348</v>
      </c>
    </row>
    <row r="121" spans="1:3" x14ac:dyDescent="0.2">
      <c r="A121" s="166" t="s">
        <v>349</v>
      </c>
      <c r="B121" s="167" t="s">
        <v>350</v>
      </c>
      <c r="C121" s="168" t="s">
        <v>350</v>
      </c>
    </row>
    <row r="122" spans="1:3" x14ac:dyDescent="0.2">
      <c r="A122" s="166" t="s">
        <v>351</v>
      </c>
      <c r="B122" s="167" t="s">
        <v>352</v>
      </c>
      <c r="C122" s="168" t="s">
        <v>352</v>
      </c>
    </row>
    <row r="123" spans="1:3" x14ac:dyDescent="0.2">
      <c r="A123" s="166" t="s">
        <v>353</v>
      </c>
      <c r="B123" s="167" t="s">
        <v>354</v>
      </c>
      <c r="C123" s="168" t="s">
        <v>354</v>
      </c>
    </row>
    <row r="124" spans="1:3" x14ac:dyDescent="0.2">
      <c r="A124" s="166" t="s">
        <v>355</v>
      </c>
      <c r="B124" s="167" t="s">
        <v>356</v>
      </c>
      <c r="C124" s="168" t="s">
        <v>356</v>
      </c>
    </row>
    <row r="125" spans="1:3" x14ac:dyDescent="0.2">
      <c r="A125" s="166" t="s">
        <v>357</v>
      </c>
      <c r="B125" s="167" t="s">
        <v>358</v>
      </c>
      <c r="C125" s="168" t="s">
        <v>358</v>
      </c>
    </row>
    <row r="126" spans="1:3" x14ac:dyDescent="0.2">
      <c r="A126" s="166" t="s">
        <v>359</v>
      </c>
      <c r="B126" s="167" t="s">
        <v>360</v>
      </c>
      <c r="C126" s="168" t="s">
        <v>360</v>
      </c>
    </row>
    <row r="127" spans="1:3" x14ac:dyDescent="0.2">
      <c r="A127" s="166" t="s">
        <v>361</v>
      </c>
      <c r="B127" s="167" t="s">
        <v>362</v>
      </c>
      <c r="C127" s="168" t="s">
        <v>362</v>
      </c>
    </row>
    <row r="128" spans="1:3" x14ac:dyDescent="0.2">
      <c r="A128" s="166" t="s">
        <v>363</v>
      </c>
      <c r="B128" s="167" t="s">
        <v>364</v>
      </c>
      <c r="C128" s="168" t="s">
        <v>364</v>
      </c>
    </row>
    <row r="129" spans="1:3" x14ac:dyDescent="0.2">
      <c r="A129" s="166" t="s">
        <v>365</v>
      </c>
      <c r="B129" s="167" t="s">
        <v>366</v>
      </c>
      <c r="C129" s="168" t="s">
        <v>366</v>
      </c>
    </row>
    <row r="130" spans="1:3" x14ac:dyDescent="0.2">
      <c r="A130" s="166" t="s">
        <v>367</v>
      </c>
      <c r="B130" s="167" t="s">
        <v>368</v>
      </c>
      <c r="C130" s="168" t="s">
        <v>368</v>
      </c>
    </row>
    <row r="131" spans="1:3" x14ac:dyDescent="0.2">
      <c r="A131" s="166" t="s">
        <v>369</v>
      </c>
      <c r="B131" s="167" t="s">
        <v>370</v>
      </c>
      <c r="C131" s="168" t="s">
        <v>370</v>
      </c>
    </row>
    <row r="132" spans="1:3" x14ac:dyDescent="0.2">
      <c r="A132" s="166" t="s">
        <v>371</v>
      </c>
      <c r="B132" s="167" t="s">
        <v>372</v>
      </c>
      <c r="C132" s="168" t="s">
        <v>372</v>
      </c>
    </row>
    <row r="133" spans="1:3" x14ac:dyDescent="0.2">
      <c r="A133" s="166" t="s">
        <v>373</v>
      </c>
      <c r="B133" s="167" t="s">
        <v>374</v>
      </c>
      <c r="C133" s="168" t="s">
        <v>374</v>
      </c>
    </row>
    <row r="134" spans="1:3" x14ac:dyDescent="0.2">
      <c r="A134" s="166" t="s">
        <v>375</v>
      </c>
      <c r="B134" s="167" t="s">
        <v>376</v>
      </c>
      <c r="C134" s="168" t="s">
        <v>376</v>
      </c>
    </row>
    <row r="135" spans="1:3" x14ac:dyDescent="0.2">
      <c r="A135" s="166" t="s">
        <v>377</v>
      </c>
      <c r="B135" s="167" t="s">
        <v>378</v>
      </c>
      <c r="C135" s="168" t="s">
        <v>378</v>
      </c>
    </row>
    <row r="136" spans="1:3" x14ac:dyDescent="0.2">
      <c r="A136" s="166" t="s">
        <v>379</v>
      </c>
      <c r="B136" s="167" t="s">
        <v>380</v>
      </c>
      <c r="C136" s="168" t="s">
        <v>380</v>
      </c>
    </row>
    <row r="137" spans="1:3" x14ac:dyDescent="0.2">
      <c r="A137" s="166" t="s">
        <v>381</v>
      </c>
      <c r="B137" s="167" t="s">
        <v>382</v>
      </c>
      <c r="C137" s="168" t="s">
        <v>382</v>
      </c>
    </row>
    <row r="138" spans="1:3" x14ac:dyDescent="0.2">
      <c r="A138" s="166" t="s">
        <v>383</v>
      </c>
      <c r="B138" s="167" t="s">
        <v>384</v>
      </c>
      <c r="C138" s="168" t="s">
        <v>384</v>
      </c>
    </row>
    <row r="139" spans="1:3" x14ac:dyDescent="0.2">
      <c r="A139" s="166" t="s">
        <v>385</v>
      </c>
      <c r="B139" s="167" t="s">
        <v>386</v>
      </c>
      <c r="C139" s="168" t="s">
        <v>386</v>
      </c>
    </row>
    <row r="140" spans="1:3" x14ac:dyDescent="0.2">
      <c r="A140" s="166" t="s">
        <v>387</v>
      </c>
      <c r="B140" s="167" t="s">
        <v>388</v>
      </c>
      <c r="C140" s="168" t="s">
        <v>388</v>
      </c>
    </row>
    <row r="141" spans="1:3" x14ac:dyDescent="0.2">
      <c r="A141" s="166" t="s">
        <v>389</v>
      </c>
      <c r="B141" s="167" t="s">
        <v>390</v>
      </c>
      <c r="C141" s="168" t="s">
        <v>390</v>
      </c>
    </row>
    <row r="142" spans="1:3" x14ac:dyDescent="0.2">
      <c r="A142" s="166" t="s">
        <v>391</v>
      </c>
      <c r="B142" s="167" t="s">
        <v>392</v>
      </c>
      <c r="C142" s="168" t="s">
        <v>392</v>
      </c>
    </row>
    <row r="143" spans="1:3" x14ac:dyDescent="0.2">
      <c r="A143" s="166" t="s">
        <v>393</v>
      </c>
      <c r="B143" s="167" t="s">
        <v>394</v>
      </c>
      <c r="C143" s="168" t="s">
        <v>394</v>
      </c>
    </row>
    <row r="144" spans="1:3" x14ac:dyDescent="0.2">
      <c r="A144" s="166" t="s">
        <v>395</v>
      </c>
      <c r="B144" s="167" t="s">
        <v>396</v>
      </c>
      <c r="C144" s="168" t="s">
        <v>396</v>
      </c>
    </row>
    <row r="145" spans="1:3" x14ac:dyDescent="0.2">
      <c r="A145" s="166" t="s">
        <v>397</v>
      </c>
      <c r="B145" s="167" t="s">
        <v>398</v>
      </c>
      <c r="C145" s="168" t="s">
        <v>398</v>
      </c>
    </row>
    <row r="146" spans="1:3" x14ac:dyDescent="0.2">
      <c r="A146" s="166" t="s">
        <v>399</v>
      </c>
      <c r="B146" s="167" t="s">
        <v>400</v>
      </c>
      <c r="C146" s="168" t="s">
        <v>400</v>
      </c>
    </row>
    <row r="147" spans="1:3" x14ac:dyDescent="0.2">
      <c r="A147" s="166" t="s">
        <v>401</v>
      </c>
      <c r="B147" s="167" t="s">
        <v>402</v>
      </c>
      <c r="C147" s="168" t="s">
        <v>402</v>
      </c>
    </row>
    <row r="148" spans="1:3" x14ac:dyDescent="0.2">
      <c r="A148" s="166" t="s">
        <v>403</v>
      </c>
      <c r="B148" s="167" t="s">
        <v>404</v>
      </c>
      <c r="C148" s="168" t="s">
        <v>404</v>
      </c>
    </row>
    <row r="149" spans="1:3" x14ac:dyDescent="0.2">
      <c r="A149" s="166" t="s">
        <v>405</v>
      </c>
      <c r="B149" s="167" t="s">
        <v>406</v>
      </c>
      <c r="C149" s="168" t="s">
        <v>406</v>
      </c>
    </row>
    <row r="150" spans="1:3" x14ac:dyDescent="0.2">
      <c r="A150" s="166" t="s">
        <v>407</v>
      </c>
      <c r="B150" s="167" t="s">
        <v>408</v>
      </c>
      <c r="C150" s="168" t="s">
        <v>408</v>
      </c>
    </row>
    <row r="151" spans="1:3" x14ac:dyDescent="0.2">
      <c r="A151" s="166" t="s">
        <v>409</v>
      </c>
      <c r="B151" s="167" t="s">
        <v>410</v>
      </c>
      <c r="C151" s="168" t="s">
        <v>410</v>
      </c>
    </row>
    <row r="152" spans="1:3" x14ac:dyDescent="0.2">
      <c r="A152" s="166" t="s">
        <v>411</v>
      </c>
      <c r="B152" s="167" t="s">
        <v>412</v>
      </c>
      <c r="C152" s="168" t="s">
        <v>412</v>
      </c>
    </row>
    <row r="153" spans="1:3" x14ac:dyDescent="0.2">
      <c r="A153" s="166" t="s">
        <v>413</v>
      </c>
      <c r="B153" s="167" t="s">
        <v>414</v>
      </c>
      <c r="C153" s="168" t="s">
        <v>414</v>
      </c>
    </row>
    <row r="154" spans="1:3" x14ac:dyDescent="0.2">
      <c r="A154" s="166" t="s">
        <v>415</v>
      </c>
      <c r="B154" s="167" t="s">
        <v>416</v>
      </c>
      <c r="C154" s="168" t="s">
        <v>416</v>
      </c>
    </row>
    <row r="155" spans="1:3" x14ac:dyDescent="0.2">
      <c r="A155" s="166" t="s">
        <v>417</v>
      </c>
      <c r="B155" s="167" t="s">
        <v>418</v>
      </c>
      <c r="C155" s="168" t="s">
        <v>418</v>
      </c>
    </row>
    <row r="156" spans="1:3" x14ac:dyDescent="0.2">
      <c r="A156" s="166" t="s">
        <v>419</v>
      </c>
      <c r="B156" s="167" t="s">
        <v>420</v>
      </c>
      <c r="C156" s="168" t="s">
        <v>420</v>
      </c>
    </row>
    <row r="157" spans="1:3" x14ac:dyDescent="0.2">
      <c r="A157" s="166" t="s">
        <v>421</v>
      </c>
      <c r="B157" s="167" t="s">
        <v>422</v>
      </c>
      <c r="C157" s="168" t="s">
        <v>422</v>
      </c>
    </row>
    <row r="158" spans="1:3" x14ac:dyDescent="0.2">
      <c r="A158" s="166" t="s">
        <v>423</v>
      </c>
      <c r="B158" s="167" t="s">
        <v>424</v>
      </c>
      <c r="C158" s="168" t="s">
        <v>424</v>
      </c>
    </row>
    <row r="159" spans="1:3" x14ac:dyDescent="0.2">
      <c r="A159" s="166" t="s">
        <v>425</v>
      </c>
      <c r="B159" s="167" t="s">
        <v>426</v>
      </c>
      <c r="C159" s="168" t="s">
        <v>426</v>
      </c>
    </row>
    <row r="160" spans="1:3" x14ac:dyDescent="0.2">
      <c r="A160" s="166" t="s">
        <v>427</v>
      </c>
      <c r="B160" s="167" t="s">
        <v>428</v>
      </c>
      <c r="C160" s="168" t="s">
        <v>428</v>
      </c>
    </row>
    <row r="161" spans="1:3" x14ac:dyDescent="0.2">
      <c r="A161" s="166" t="s">
        <v>429</v>
      </c>
      <c r="B161" s="167" t="s">
        <v>430</v>
      </c>
      <c r="C161" s="168" t="s">
        <v>430</v>
      </c>
    </row>
    <row r="162" spans="1:3" x14ac:dyDescent="0.2">
      <c r="A162" s="166" t="s">
        <v>431</v>
      </c>
      <c r="B162" s="167" t="s">
        <v>432</v>
      </c>
      <c r="C162" s="168" t="s">
        <v>432</v>
      </c>
    </row>
    <row r="163" spans="1:3" x14ac:dyDescent="0.2">
      <c r="A163" s="166" t="s">
        <v>433</v>
      </c>
      <c r="B163" s="167" t="s">
        <v>434</v>
      </c>
      <c r="C163" s="168" t="s">
        <v>434</v>
      </c>
    </row>
    <row r="164" spans="1:3" x14ac:dyDescent="0.2">
      <c r="A164" s="166" t="s">
        <v>435</v>
      </c>
      <c r="B164" s="167" t="s">
        <v>436</v>
      </c>
      <c r="C164" s="168" t="s">
        <v>436</v>
      </c>
    </row>
    <row r="165" spans="1:3" x14ac:dyDescent="0.2">
      <c r="A165" s="166" t="s">
        <v>437</v>
      </c>
      <c r="B165" s="167" t="s">
        <v>438</v>
      </c>
      <c r="C165" s="168" t="s">
        <v>438</v>
      </c>
    </row>
    <row r="166" spans="1:3" x14ac:dyDescent="0.2">
      <c r="A166" s="166" t="s">
        <v>439</v>
      </c>
      <c r="B166" s="167" t="s">
        <v>440</v>
      </c>
      <c r="C166" s="168" t="s">
        <v>440</v>
      </c>
    </row>
    <row r="167" spans="1:3" x14ac:dyDescent="0.2">
      <c r="A167" s="166" t="s">
        <v>441</v>
      </c>
      <c r="B167" s="167" t="s">
        <v>442</v>
      </c>
      <c r="C167" s="168" t="s">
        <v>442</v>
      </c>
    </row>
    <row r="168" spans="1:3" x14ac:dyDescent="0.2">
      <c r="A168" s="166" t="s">
        <v>443</v>
      </c>
      <c r="B168" s="167" t="s">
        <v>444</v>
      </c>
      <c r="C168" s="168" t="s">
        <v>444</v>
      </c>
    </row>
    <row r="169" spans="1:3" x14ac:dyDescent="0.2">
      <c r="A169" s="166" t="s">
        <v>445</v>
      </c>
      <c r="B169" s="167" t="s">
        <v>446</v>
      </c>
      <c r="C169" s="168" t="s">
        <v>446</v>
      </c>
    </row>
    <row r="170" spans="1:3" x14ac:dyDescent="0.2">
      <c r="A170" s="166" t="s">
        <v>447</v>
      </c>
      <c r="B170" s="167" t="s">
        <v>448</v>
      </c>
      <c r="C170" s="168" t="s">
        <v>448</v>
      </c>
    </row>
    <row r="171" spans="1:3" x14ac:dyDescent="0.2">
      <c r="A171" s="166" t="s">
        <v>449</v>
      </c>
      <c r="B171" s="167" t="s">
        <v>450</v>
      </c>
      <c r="C171" s="168" t="s">
        <v>450</v>
      </c>
    </row>
    <row r="172" spans="1:3" x14ac:dyDescent="0.2">
      <c r="A172" s="166" t="s">
        <v>451</v>
      </c>
      <c r="B172" s="167" t="s">
        <v>452</v>
      </c>
      <c r="C172" s="168" t="s">
        <v>452</v>
      </c>
    </row>
    <row r="173" spans="1:3" x14ac:dyDescent="0.2">
      <c r="A173" s="166" t="s">
        <v>453</v>
      </c>
      <c r="B173" s="167" t="s">
        <v>454</v>
      </c>
      <c r="C173" s="168" t="s">
        <v>454</v>
      </c>
    </row>
    <row r="174" spans="1:3" x14ac:dyDescent="0.2">
      <c r="A174" s="166" t="s">
        <v>455</v>
      </c>
      <c r="B174" s="167" t="s">
        <v>456</v>
      </c>
      <c r="C174" s="168" t="s">
        <v>456</v>
      </c>
    </row>
    <row r="175" spans="1:3" x14ac:dyDescent="0.2">
      <c r="A175" s="166" t="s">
        <v>457</v>
      </c>
      <c r="B175" s="167" t="s">
        <v>458</v>
      </c>
      <c r="C175" s="168" t="s">
        <v>458</v>
      </c>
    </row>
    <row r="176" spans="1:3" x14ac:dyDescent="0.2">
      <c r="A176" s="166" t="s">
        <v>459</v>
      </c>
      <c r="B176" s="167" t="s">
        <v>460</v>
      </c>
      <c r="C176" s="168" t="s">
        <v>460</v>
      </c>
    </row>
    <row r="177" spans="1:3" x14ac:dyDescent="0.2">
      <c r="A177" s="166" t="s">
        <v>461</v>
      </c>
      <c r="B177" s="167" t="s">
        <v>462</v>
      </c>
      <c r="C177" s="168" t="s">
        <v>462</v>
      </c>
    </row>
    <row r="178" spans="1:3" x14ac:dyDescent="0.2">
      <c r="A178" s="166" t="s">
        <v>463</v>
      </c>
      <c r="B178" s="167" t="s">
        <v>464</v>
      </c>
      <c r="C178" s="168" t="s">
        <v>464</v>
      </c>
    </row>
    <row r="179" spans="1:3" x14ac:dyDescent="0.2">
      <c r="A179" s="166" t="s">
        <v>465</v>
      </c>
      <c r="B179" s="167" t="s">
        <v>466</v>
      </c>
      <c r="C179" s="168" t="s">
        <v>466</v>
      </c>
    </row>
    <row r="180" spans="1:3" x14ac:dyDescent="0.2">
      <c r="A180" s="166" t="s">
        <v>467</v>
      </c>
      <c r="B180" s="167" t="s">
        <v>468</v>
      </c>
      <c r="C180" s="168" t="s">
        <v>468</v>
      </c>
    </row>
    <row r="181" spans="1:3" x14ac:dyDescent="0.2">
      <c r="A181" s="166" t="s">
        <v>469</v>
      </c>
      <c r="B181" s="167" t="s">
        <v>470</v>
      </c>
      <c r="C181" s="168" t="s">
        <v>470</v>
      </c>
    </row>
    <row r="182" spans="1:3" x14ac:dyDescent="0.2">
      <c r="A182" s="166" t="s">
        <v>471</v>
      </c>
      <c r="B182" s="167" t="s">
        <v>472</v>
      </c>
      <c r="C182" s="168" t="s">
        <v>472</v>
      </c>
    </row>
    <row r="183" spans="1:3" x14ac:dyDescent="0.2">
      <c r="A183" s="166" t="s">
        <v>473</v>
      </c>
      <c r="B183" s="167" t="s">
        <v>474</v>
      </c>
      <c r="C183" s="168" t="s">
        <v>474</v>
      </c>
    </row>
    <row r="184" spans="1:3" x14ac:dyDescent="0.2">
      <c r="A184" s="166" t="s">
        <v>475</v>
      </c>
      <c r="B184" s="167" t="s">
        <v>476</v>
      </c>
      <c r="C184" s="168" t="s">
        <v>476</v>
      </c>
    </row>
    <row r="185" spans="1:3" x14ac:dyDescent="0.2">
      <c r="A185" s="166" t="s">
        <v>477</v>
      </c>
      <c r="B185" s="167" t="s">
        <v>478</v>
      </c>
      <c r="C185" s="168" t="s">
        <v>478</v>
      </c>
    </row>
    <row r="186" spans="1:3" x14ac:dyDescent="0.2">
      <c r="A186" s="166" t="s">
        <v>479</v>
      </c>
      <c r="B186" s="167" t="s">
        <v>480</v>
      </c>
      <c r="C186" s="168" t="s">
        <v>480</v>
      </c>
    </row>
    <row r="187" spans="1:3" x14ac:dyDescent="0.2">
      <c r="A187" s="169" t="s">
        <v>481</v>
      </c>
      <c r="B187" s="167" t="s">
        <v>482</v>
      </c>
      <c r="C187" s="168" t="s">
        <v>482</v>
      </c>
    </row>
    <row r="188" spans="1:3" x14ac:dyDescent="0.2">
      <c r="A188" s="166" t="s">
        <v>483</v>
      </c>
      <c r="B188" s="167" t="s">
        <v>484</v>
      </c>
      <c r="C188" s="168" t="s">
        <v>484</v>
      </c>
    </row>
    <row r="189" spans="1:3" x14ac:dyDescent="0.2">
      <c r="A189" s="166" t="s">
        <v>485</v>
      </c>
      <c r="B189" s="167" t="s">
        <v>486</v>
      </c>
      <c r="C189" s="168" t="s">
        <v>486</v>
      </c>
    </row>
    <row r="190" spans="1:3" x14ac:dyDescent="0.2">
      <c r="A190" s="166" t="s">
        <v>487</v>
      </c>
      <c r="B190" s="167" t="s">
        <v>488</v>
      </c>
      <c r="C190" s="168" t="s">
        <v>488</v>
      </c>
    </row>
    <row r="191" spans="1:3" x14ac:dyDescent="0.2">
      <c r="A191" s="166" t="s">
        <v>489</v>
      </c>
      <c r="B191" s="167" t="s">
        <v>490</v>
      </c>
      <c r="C191" s="168" t="s">
        <v>490</v>
      </c>
    </row>
    <row r="192" spans="1:3" x14ac:dyDescent="0.2">
      <c r="A192" s="166" t="s">
        <v>491</v>
      </c>
      <c r="B192" s="167" t="s">
        <v>492</v>
      </c>
      <c r="C192" s="168" t="s">
        <v>492</v>
      </c>
    </row>
    <row r="193" spans="1:3" x14ac:dyDescent="0.2">
      <c r="A193" s="166" t="s">
        <v>493</v>
      </c>
      <c r="B193" s="167" t="s">
        <v>494</v>
      </c>
      <c r="C193" s="168" t="s">
        <v>494</v>
      </c>
    </row>
    <row r="194" spans="1:3" x14ac:dyDescent="0.2">
      <c r="A194" s="166" t="s">
        <v>495</v>
      </c>
      <c r="B194" s="167" t="s">
        <v>496</v>
      </c>
      <c r="C194" s="168" t="s">
        <v>496</v>
      </c>
    </row>
    <row r="195" spans="1:3" x14ac:dyDescent="0.2">
      <c r="A195" s="166" t="s">
        <v>497</v>
      </c>
      <c r="B195" s="167" t="s">
        <v>498</v>
      </c>
      <c r="C195" s="168" t="s">
        <v>498</v>
      </c>
    </row>
    <row r="196" spans="1:3" x14ac:dyDescent="0.2">
      <c r="A196" s="166" t="s">
        <v>499</v>
      </c>
      <c r="B196" s="167" t="s">
        <v>500</v>
      </c>
      <c r="C196" s="168" t="s">
        <v>500</v>
      </c>
    </row>
    <row r="197" spans="1:3" x14ac:dyDescent="0.2">
      <c r="A197" s="166" t="s">
        <v>501</v>
      </c>
      <c r="B197" s="167" t="s">
        <v>502</v>
      </c>
      <c r="C197" s="168" t="s">
        <v>502</v>
      </c>
    </row>
    <row r="198" spans="1:3" x14ac:dyDescent="0.2">
      <c r="A198" s="166" t="s">
        <v>503</v>
      </c>
      <c r="B198" s="167" t="s">
        <v>504</v>
      </c>
      <c r="C198" s="168" t="s">
        <v>504</v>
      </c>
    </row>
    <row r="199" spans="1:3" ht="13.5" thickBot="1" x14ac:dyDescent="0.25">
      <c r="A199" s="170" t="s">
        <v>505</v>
      </c>
      <c r="B199" s="171" t="s">
        <v>506</v>
      </c>
      <c r="C199" s="172" t="s">
        <v>506</v>
      </c>
    </row>
  </sheetData>
  <conditionalFormatting sqref="A3:A199">
    <cfRule type="expression" dxfId="8" priority="7" stopIfTrue="1">
      <formula>H3="Incomplete"</formula>
    </cfRule>
    <cfRule type="expression" dxfId="7" priority="8" stopIfTrue="1">
      <formula>H3="Exempt"</formula>
    </cfRule>
  </conditionalFormatting>
  <conditionalFormatting sqref="A2:A199">
    <cfRule type="expression" dxfId="6" priority="9" stopIfTrue="1">
      <formula>H2="Incomplete"</formula>
    </cfRule>
    <cfRule type="expression" dxfId="5" priority="10" stopIfTrue="1">
      <formula>H2="Exempt"</formula>
    </cfRule>
    <cfRule type="expression" dxfId="4" priority="11" stopIfTrue="1">
      <formula>H2="Successful"</formula>
    </cfRule>
  </conditionalFormatting>
  <conditionalFormatting sqref="B2:C199">
    <cfRule type="expression" dxfId="3" priority="4" stopIfTrue="1">
      <formula>H2="Incomplete"</formula>
    </cfRule>
    <cfRule type="expression" dxfId="2" priority="5" stopIfTrue="1">
      <formula>H2="Exempt"</formula>
    </cfRule>
    <cfRule type="expression" dxfId="1" priority="6" stopIfTrue="1">
      <formula>H2="Successful"</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L35"/>
  <sheetViews>
    <sheetView workbookViewId="0">
      <selection activeCell="G10" sqref="G10"/>
    </sheetView>
  </sheetViews>
  <sheetFormatPr defaultColWidth="9.140625" defaultRowHeight="12.75" x14ac:dyDescent="0.2"/>
  <cols>
    <col min="1" max="1" width="12.28515625" style="162" bestFit="1" customWidth="1"/>
    <col min="2" max="2" width="10.5703125" style="162" bestFit="1" customWidth="1"/>
    <col min="3" max="3" width="12.5703125" style="162" bestFit="1" customWidth="1"/>
    <col min="4" max="4" width="7.5703125" style="162" bestFit="1" customWidth="1"/>
    <col min="5" max="5" width="8.28515625" style="162" customWidth="1"/>
    <col min="6" max="6" width="17.42578125" style="162" customWidth="1"/>
    <col min="7" max="7" width="21.7109375" style="162" customWidth="1"/>
    <col min="8" max="8" width="46.7109375" style="162" customWidth="1"/>
    <col min="9" max="9" width="38.28515625" style="162" customWidth="1"/>
    <col min="10" max="10" width="4.85546875" style="162" customWidth="1"/>
    <col min="11" max="11" width="21.7109375" style="162" bestFit="1" customWidth="1"/>
    <col min="12" max="12" width="23.7109375" style="162" bestFit="1" customWidth="1"/>
    <col min="13" max="16384" width="9.140625" style="162"/>
  </cols>
  <sheetData>
    <row r="1" spans="1:12" ht="18" x14ac:dyDescent="0.25">
      <c r="H1" s="173" t="str">
        <f>IF('School RIA'!H12=0,"School has not input School Number",0)</f>
        <v>School has not input School Number</v>
      </c>
    </row>
    <row r="2" spans="1:12" ht="18" x14ac:dyDescent="0.25">
      <c r="A2" s="162" t="s">
        <v>507</v>
      </c>
      <c r="C2" s="174" t="str">
        <f>'School RIA'!$I$70&amp;'School RIA'!$I$69</f>
        <v>RASCH</v>
      </c>
      <c r="H2" s="173" t="str">
        <f>IF('School RIA'!H8=0,"Form is NULL value - check before uploading",0)</f>
        <v>Form is NULL value - check before uploading</v>
      </c>
    </row>
    <row r="3" spans="1:12" ht="18" x14ac:dyDescent="0.25">
      <c r="H3" s="173" t="str">
        <f>IF('School RIA'!I69=0,"DO NOT UPLOAD UNTIL REFERENCE NUMBER INPUT!!!",0)</f>
        <v>DO NOT UPLOAD UNTIL REFERENCE NUMBER INPUT!!!</v>
      </c>
    </row>
    <row r="4" spans="1:12" s="176" customFormat="1" x14ac:dyDescent="0.2">
      <c r="A4" s="175" t="s">
        <v>508</v>
      </c>
      <c r="B4" s="175" t="s">
        <v>509</v>
      </c>
      <c r="C4" s="175" t="s">
        <v>510</v>
      </c>
      <c r="D4" s="175" t="s">
        <v>511</v>
      </c>
      <c r="E4" s="175" t="s">
        <v>512</v>
      </c>
      <c r="F4" s="175" t="s">
        <v>513</v>
      </c>
      <c r="G4" s="175" t="s">
        <v>514</v>
      </c>
      <c r="H4" s="175" t="s">
        <v>515</v>
      </c>
      <c r="I4" s="175" t="s">
        <v>516</v>
      </c>
      <c r="K4" s="176" t="s">
        <v>517</v>
      </c>
      <c r="L4" s="176" t="s">
        <v>518</v>
      </c>
    </row>
    <row r="5" spans="1:12" x14ac:dyDescent="0.2">
      <c r="A5" s="177" t="s">
        <v>63</v>
      </c>
      <c r="B5" s="177" t="s">
        <v>65</v>
      </c>
      <c r="C5" s="177">
        <v>0</v>
      </c>
      <c r="D5" s="177" t="s">
        <v>71</v>
      </c>
      <c r="E5" s="177" t="s">
        <v>48</v>
      </c>
      <c r="F5" s="178"/>
      <c r="G5" s="178">
        <f>+'School RIA'!H8</f>
        <v>0</v>
      </c>
      <c r="H5" s="177" t="str">
        <f>CONCATENATE("RIA Contra Line ",C2)</f>
        <v>RIA Contra Line RASCH</v>
      </c>
      <c r="I5" s="190" t="s">
        <v>527</v>
      </c>
    </row>
    <row r="6" spans="1:12" x14ac:dyDescent="0.2">
      <c r="A6" s="179" t="str">
        <f>IF('School RIA'!F18&lt;&gt;"",'School RIA'!F18,"")</f>
        <v/>
      </c>
      <c r="B6" s="180" t="str">
        <f>IF('School RIA'!G18&lt;&gt;"",K6,"")</f>
        <v/>
      </c>
      <c r="C6" s="180" t="str">
        <f>IF('School RIA'!H18&lt;&gt;"",$L6,"")</f>
        <v/>
      </c>
      <c r="D6" s="180" t="str">
        <f>IF('School RIA'!G18&lt;&gt;"",0,"")</f>
        <v/>
      </c>
      <c r="E6" s="180" t="str">
        <f>IF('School RIA'!G18&lt;&gt;"","S","")</f>
        <v/>
      </c>
      <c r="F6" s="181" t="str">
        <f>IF('School RIA'!H18&lt;&gt;0,'School RIA'!H18,"")</f>
        <v/>
      </c>
      <c r="G6" s="184"/>
      <c r="H6" s="182" t="str">
        <f>IF('School RIA'!G18&lt;&gt;"",CONCATENATE('School RIA'!$F$18," ",'Finance Template'!$C$2,""),"")</f>
        <v/>
      </c>
      <c r="I6" s="182" t="str">
        <f>IF('School RIA'!H18&lt;&gt;"",CONCATENATE('School RIA'!J18,"|",'School RIA'!K18,"|",'School RIA'!I18),"")</f>
        <v/>
      </c>
      <c r="K6" s="183" t="e">
        <f>VLOOKUP('School RIA'!G18,Conversion!$A$2:$E$15,2,FALSE)</f>
        <v>#N/A</v>
      </c>
      <c r="L6" s="183" t="e">
        <f>VLOOKUP('School RIA'!G18,Conversion!$A$2:$E$15,3,FALSE)</f>
        <v>#N/A</v>
      </c>
    </row>
    <row r="7" spans="1:12" x14ac:dyDescent="0.2">
      <c r="A7" s="179" t="str">
        <f>IF('School RIA'!F19&lt;&gt;"",'School RIA'!F19,"")</f>
        <v/>
      </c>
      <c r="B7" s="180" t="str">
        <f>IF('School RIA'!G19&lt;&gt;"",K7,"")</f>
        <v/>
      </c>
      <c r="C7" s="180" t="str">
        <f>IF('School RIA'!H19&lt;&gt;"",$L7,"")</f>
        <v/>
      </c>
      <c r="D7" s="180" t="str">
        <f>IF('School RIA'!G19&lt;&gt;"",0,"")</f>
        <v/>
      </c>
      <c r="E7" s="180" t="str">
        <f>IF('School RIA'!G19&lt;&gt;"","S","")</f>
        <v/>
      </c>
      <c r="F7" s="181" t="str">
        <f>IF('School RIA'!H19&lt;&gt;0,'School RIA'!H19,"")</f>
        <v/>
      </c>
      <c r="G7" s="184"/>
      <c r="H7" s="182" t="str">
        <f>IF('School RIA'!F19&lt;&gt;"",CONCATENATE('School RIA'!$F$18," ",'Finance Template'!$C$2,""),"")</f>
        <v/>
      </c>
      <c r="I7" s="182" t="str">
        <f>IF('School RIA'!H19&lt;&gt;"",CONCATENATE('School RIA'!J19,"|",'School RIA'!K19,"|",'School RIA'!I19),"")</f>
        <v/>
      </c>
      <c r="K7" s="183" t="e">
        <f>VLOOKUP('School RIA'!G19,Conversion!$A$2:$E$15,2,FALSE)</f>
        <v>#N/A</v>
      </c>
      <c r="L7" s="183" t="e">
        <f>VLOOKUP('School RIA'!G19,Conversion!$A$2:$E$15,3,FALSE)</f>
        <v>#N/A</v>
      </c>
    </row>
    <row r="8" spans="1:12" x14ac:dyDescent="0.2">
      <c r="A8" s="179" t="str">
        <f>IF('School RIA'!F20&lt;&gt;"",'School RIA'!F20,"")</f>
        <v/>
      </c>
      <c r="B8" s="180" t="str">
        <f>IF('School RIA'!G20&lt;&gt;"",K8,"")</f>
        <v/>
      </c>
      <c r="C8" s="180" t="str">
        <f>IF('School RIA'!H20&lt;&gt;"",$L8,"")</f>
        <v/>
      </c>
      <c r="D8" s="180" t="str">
        <f>IF('School RIA'!G20&lt;&gt;"",0,"")</f>
        <v/>
      </c>
      <c r="E8" s="180" t="str">
        <f>IF('School RIA'!G20&lt;&gt;"","S","")</f>
        <v/>
      </c>
      <c r="F8" s="181" t="str">
        <f>IF('School RIA'!H20&lt;&gt;0,'School RIA'!H20,"")</f>
        <v/>
      </c>
      <c r="G8" s="184"/>
      <c r="H8" s="182" t="str">
        <f>IF('School RIA'!F20&lt;&gt;"",CONCATENATE('School RIA'!$F$18," ",'Finance Template'!$C$2,""),"")</f>
        <v/>
      </c>
      <c r="I8" s="182" t="str">
        <f>IF('School RIA'!H20&lt;&gt;"",CONCATENATE('School RIA'!J20,"|",'School RIA'!K20,"|",'School RIA'!I20),"")</f>
        <v/>
      </c>
      <c r="K8" s="183" t="e">
        <f>VLOOKUP('School RIA'!G20,Conversion!$A$2:$E$15,2,FALSE)</f>
        <v>#N/A</v>
      </c>
      <c r="L8" s="183" t="e">
        <f>VLOOKUP('School RIA'!G20,Conversion!$A$2:$E$15,3,FALSE)</f>
        <v>#N/A</v>
      </c>
    </row>
    <row r="9" spans="1:12" x14ac:dyDescent="0.2">
      <c r="A9" s="179" t="str">
        <f>IF('School RIA'!F21&lt;&gt;"",'School RIA'!F21,"")</f>
        <v/>
      </c>
      <c r="B9" s="180" t="str">
        <f>IF('School RIA'!G21&lt;&gt;"",K9,"")</f>
        <v/>
      </c>
      <c r="C9" s="180" t="str">
        <f>IF('School RIA'!H21&lt;&gt;"",$L9,"")</f>
        <v/>
      </c>
      <c r="D9" s="180" t="str">
        <f>IF('School RIA'!G21&lt;&gt;"",0,"")</f>
        <v/>
      </c>
      <c r="E9" s="180" t="str">
        <f>IF('School RIA'!G21&lt;&gt;"","S","")</f>
        <v/>
      </c>
      <c r="F9" s="181" t="str">
        <f>IF('School RIA'!H21&lt;&gt;0,'School RIA'!H21,"")</f>
        <v/>
      </c>
      <c r="G9" s="184"/>
      <c r="H9" s="182" t="str">
        <f>IF('School RIA'!F21&lt;&gt;"",CONCATENATE('School RIA'!$F$18," ",'Finance Template'!$C$2,""),"")</f>
        <v/>
      </c>
      <c r="I9" s="182" t="str">
        <f>IF('School RIA'!H21&lt;&gt;"",CONCATENATE('School RIA'!J21,"|",'School RIA'!K21,"|",'School RIA'!I21),"")</f>
        <v/>
      </c>
      <c r="K9" s="183" t="e">
        <f>VLOOKUP('School RIA'!G21,Conversion!$A$2:$E$15,2,FALSE)</f>
        <v>#N/A</v>
      </c>
      <c r="L9" s="183" t="e">
        <f>VLOOKUP('School RIA'!G21,Conversion!$A$2:$E$15,3,FALSE)</f>
        <v>#N/A</v>
      </c>
    </row>
    <row r="10" spans="1:12" x14ac:dyDescent="0.2">
      <c r="A10" s="179" t="str">
        <f>IF('School RIA'!F22&lt;&gt;"",'School RIA'!F22,"")</f>
        <v/>
      </c>
      <c r="B10" s="180" t="str">
        <f>IF('School RIA'!G22&lt;&gt;"",K10,"")</f>
        <v/>
      </c>
      <c r="C10" s="180" t="str">
        <f>IF('School RIA'!H22&lt;&gt;"",$L10,"")</f>
        <v/>
      </c>
      <c r="D10" s="180" t="str">
        <f>IF('School RIA'!G22&lt;&gt;"",0,"")</f>
        <v/>
      </c>
      <c r="E10" s="180" t="str">
        <f>IF('School RIA'!G22&lt;&gt;"","S","")</f>
        <v/>
      </c>
      <c r="F10" s="181" t="str">
        <f>IF('School RIA'!H22&lt;&gt;0,'School RIA'!H22,"")</f>
        <v/>
      </c>
      <c r="G10" s="184"/>
      <c r="H10" s="182" t="str">
        <f>IF('School RIA'!F22&lt;&gt;"",CONCATENATE('School RIA'!$F$18," ",'Finance Template'!$C$2,""),"")</f>
        <v/>
      </c>
      <c r="I10" s="182" t="str">
        <f>IF('School RIA'!H22&lt;&gt;"",CONCATENATE('School RIA'!J22,"|",'School RIA'!K22,"|",'School RIA'!I22),"")</f>
        <v/>
      </c>
      <c r="K10" s="183" t="e">
        <f>VLOOKUP('School RIA'!G22,Conversion!$A$2:$E$15,2,FALSE)</f>
        <v>#N/A</v>
      </c>
      <c r="L10" s="183" t="e">
        <f>VLOOKUP('School RIA'!G22,Conversion!$A$2:$E$15,3,FALSE)</f>
        <v>#N/A</v>
      </c>
    </row>
    <row r="11" spans="1:12" x14ac:dyDescent="0.2">
      <c r="A11" s="179" t="str">
        <f>IF('School RIA'!F23&lt;&gt;"",'School RIA'!F23,"")</f>
        <v/>
      </c>
      <c r="B11" s="180" t="str">
        <f>IF('School RIA'!G23&lt;&gt;"",K11,"")</f>
        <v/>
      </c>
      <c r="C11" s="180" t="str">
        <f>IF('School RIA'!H23&lt;&gt;"",$L11,"")</f>
        <v/>
      </c>
      <c r="D11" s="180" t="str">
        <f>IF('School RIA'!G23&lt;&gt;"",0,"")</f>
        <v/>
      </c>
      <c r="E11" s="180" t="str">
        <f>IF('School RIA'!G23&lt;&gt;"","S","")</f>
        <v/>
      </c>
      <c r="F11" s="181" t="str">
        <f>IF('School RIA'!H23&lt;&gt;0,'School RIA'!H23,"")</f>
        <v/>
      </c>
      <c r="G11" s="184"/>
      <c r="H11" s="182" t="str">
        <f>IF('School RIA'!F23&lt;&gt;"",CONCATENATE('School RIA'!$F$18," ",'Finance Template'!$C$2,""),"")</f>
        <v/>
      </c>
      <c r="I11" s="182" t="str">
        <f>IF('School RIA'!H23&lt;&gt;"",CONCATENATE('School RIA'!J23,"|",'School RIA'!K23,"|",'School RIA'!I23),"")</f>
        <v/>
      </c>
      <c r="K11" s="183" t="e">
        <f>VLOOKUP('School RIA'!G23,Conversion!$A$2:$E$15,2,FALSE)</f>
        <v>#N/A</v>
      </c>
      <c r="L11" s="183" t="e">
        <f>VLOOKUP('School RIA'!G23,Conversion!$A$2:$E$15,3,FALSE)</f>
        <v>#N/A</v>
      </c>
    </row>
    <row r="12" spans="1:12" x14ac:dyDescent="0.2">
      <c r="A12" s="179" t="str">
        <f>IF('School RIA'!F24&lt;&gt;"",'School RIA'!F24,"")</f>
        <v/>
      </c>
      <c r="B12" s="180" t="str">
        <f>IF('School RIA'!G24&lt;&gt;"",K12,"")</f>
        <v/>
      </c>
      <c r="C12" s="180" t="str">
        <f>IF('School RIA'!H24&lt;&gt;"",$L12,"")</f>
        <v/>
      </c>
      <c r="D12" s="180" t="str">
        <f>IF('School RIA'!G24&lt;&gt;"",0,"")</f>
        <v/>
      </c>
      <c r="E12" s="180" t="str">
        <f>IF('School RIA'!G24&lt;&gt;"","S","")</f>
        <v/>
      </c>
      <c r="F12" s="181" t="str">
        <f>IF('School RIA'!H24&lt;&gt;0,'School RIA'!H24,"")</f>
        <v/>
      </c>
      <c r="G12" s="184"/>
      <c r="H12" s="182" t="str">
        <f>IF('School RIA'!F24&lt;&gt;"",CONCATENATE('School RIA'!$F$18," ",'Finance Template'!$C$2,""),"")</f>
        <v/>
      </c>
      <c r="I12" s="182" t="str">
        <f>IF('School RIA'!H24&lt;&gt;"",CONCATENATE('School RIA'!J24,"|",'School RIA'!K24,"|",'School RIA'!I24),"")</f>
        <v/>
      </c>
      <c r="K12" s="183" t="e">
        <f>VLOOKUP('School RIA'!G24,Conversion!$A$2:$E$15,2,FALSE)</f>
        <v>#N/A</v>
      </c>
      <c r="L12" s="183" t="e">
        <f>VLOOKUP('School RIA'!G24,Conversion!$A$2:$E$15,3,FALSE)</f>
        <v>#N/A</v>
      </c>
    </row>
    <row r="13" spans="1:12" x14ac:dyDescent="0.2">
      <c r="A13" s="179" t="str">
        <f>IF('School RIA'!F25&lt;&gt;"",'School RIA'!F25,"")</f>
        <v/>
      </c>
      <c r="B13" s="180" t="str">
        <f>IF('School RIA'!G25&lt;&gt;"",K13,"")</f>
        <v/>
      </c>
      <c r="C13" s="180" t="str">
        <f>IF('School RIA'!H25&lt;&gt;"",$L13,"")</f>
        <v/>
      </c>
      <c r="D13" s="180" t="str">
        <f>IF('School RIA'!G25&lt;&gt;"",0,"")</f>
        <v/>
      </c>
      <c r="E13" s="180" t="str">
        <f>IF('School RIA'!G25&lt;&gt;"","S","")</f>
        <v/>
      </c>
      <c r="F13" s="181" t="str">
        <f>IF('School RIA'!H25&lt;&gt;0,'School RIA'!H25,"")</f>
        <v/>
      </c>
      <c r="G13" s="184"/>
      <c r="H13" s="182" t="str">
        <f>IF('School RIA'!F25&lt;&gt;"",CONCATENATE('School RIA'!$F$18," ",'Finance Template'!$C$2,""),"")</f>
        <v/>
      </c>
      <c r="I13" s="182" t="str">
        <f>IF('School RIA'!H25&lt;&gt;"",CONCATENATE('School RIA'!J25,"|",'School RIA'!K25,"|",'School RIA'!I25),"")</f>
        <v/>
      </c>
      <c r="K13" s="183" t="e">
        <f>VLOOKUP('School RIA'!G25,Conversion!$A$2:$E$15,2,FALSE)</f>
        <v>#N/A</v>
      </c>
      <c r="L13" s="183" t="e">
        <f>VLOOKUP('School RIA'!G25,Conversion!$A$2:$E$15,3,FALSE)</f>
        <v>#N/A</v>
      </c>
    </row>
    <row r="14" spans="1:12" x14ac:dyDescent="0.2">
      <c r="A14" s="179" t="str">
        <f>IF('School RIA'!F26&lt;&gt;"",'School RIA'!F26,"")</f>
        <v/>
      </c>
      <c r="B14" s="180" t="str">
        <f>IF('School RIA'!G26&lt;&gt;"",K14,"")</f>
        <v/>
      </c>
      <c r="C14" s="180" t="str">
        <f>IF('School RIA'!H26&lt;&gt;"",$L14,"")</f>
        <v/>
      </c>
      <c r="D14" s="180" t="str">
        <f>IF('School RIA'!G26&lt;&gt;"",0,"")</f>
        <v/>
      </c>
      <c r="E14" s="180" t="str">
        <f>IF('School RIA'!G26&lt;&gt;"","S","")</f>
        <v/>
      </c>
      <c r="F14" s="181" t="str">
        <f>IF('School RIA'!H26&lt;&gt;0,'School RIA'!H26,"")</f>
        <v/>
      </c>
      <c r="G14" s="184"/>
      <c r="H14" s="182" t="str">
        <f>IF('School RIA'!F26&lt;&gt;"",CONCATENATE('School RIA'!$F$18," ",'Finance Template'!$C$2,""),"")</f>
        <v/>
      </c>
      <c r="I14" s="182" t="str">
        <f>IF('School RIA'!H26&lt;&gt;"",CONCATENATE('School RIA'!J26,"|",'School RIA'!K26,"|",'School RIA'!I26),"")</f>
        <v/>
      </c>
      <c r="K14" s="183" t="e">
        <f>VLOOKUP('School RIA'!G26,Conversion!$A$2:$E$15,2,FALSE)</f>
        <v>#N/A</v>
      </c>
      <c r="L14" s="183" t="e">
        <f>VLOOKUP('School RIA'!G26,Conversion!$A$2:$E$15,3,FALSE)</f>
        <v>#N/A</v>
      </c>
    </row>
    <row r="15" spans="1:12" x14ac:dyDescent="0.2">
      <c r="A15" s="179" t="str">
        <f>IF('School RIA'!F27&lt;&gt;"",'School RIA'!F27,"")</f>
        <v/>
      </c>
      <c r="B15" s="180" t="str">
        <f>IF('School RIA'!G27&lt;&gt;"",K15,"")</f>
        <v/>
      </c>
      <c r="C15" s="180" t="str">
        <f>IF('School RIA'!H27&lt;&gt;"",$L15,"")</f>
        <v/>
      </c>
      <c r="D15" s="180" t="str">
        <f>IF('School RIA'!G27&lt;&gt;"",0,"")</f>
        <v/>
      </c>
      <c r="E15" s="180" t="str">
        <f>IF('School RIA'!G27&lt;&gt;"","S","")</f>
        <v/>
      </c>
      <c r="F15" s="181" t="str">
        <f>IF('School RIA'!H27&lt;&gt;0,'School RIA'!H27,"")</f>
        <v/>
      </c>
      <c r="G15" s="184"/>
      <c r="H15" s="182" t="str">
        <f>IF('School RIA'!F27&lt;&gt;"",CONCATENATE('School RIA'!$F$18," ",'Finance Template'!$C$2,""),"")</f>
        <v/>
      </c>
      <c r="I15" s="182" t="str">
        <f>IF('School RIA'!H27&lt;&gt;"",CONCATENATE('School RIA'!J27,"|",'School RIA'!K27,"|",'School RIA'!I27),"")</f>
        <v/>
      </c>
      <c r="K15" s="183" t="e">
        <f>VLOOKUP('School RIA'!G27,Conversion!$A$2:$E$15,2,FALSE)</f>
        <v>#N/A</v>
      </c>
      <c r="L15" s="183" t="e">
        <f>VLOOKUP('School RIA'!G27,Conversion!$A$2:$E$15,3,FALSE)</f>
        <v>#N/A</v>
      </c>
    </row>
    <row r="16" spans="1:12" x14ac:dyDescent="0.2">
      <c r="A16" s="179" t="str">
        <f>IF('School RIA'!F28&lt;&gt;"",'School RIA'!F28,"")</f>
        <v/>
      </c>
      <c r="B16" s="180" t="str">
        <f>IF('School RIA'!G28&lt;&gt;"",K16,"")</f>
        <v/>
      </c>
      <c r="C16" s="180" t="str">
        <f>IF('School RIA'!H28&lt;&gt;"",$L16,"")</f>
        <v/>
      </c>
      <c r="D16" s="180" t="str">
        <f>IF('School RIA'!G28&lt;&gt;"",0,"")</f>
        <v/>
      </c>
      <c r="E16" s="180" t="str">
        <f>IF('School RIA'!G28&lt;&gt;"","S","")</f>
        <v/>
      </c>
      <c r="F16" s="181" t="str">
        <f>IF('School RIA'!H28&lt;&gt;0,'School RIA'!H28,"")</f>
        <v/>
      </c>
      <c r="G16" s="184"/>
      <c r="H16" s="182" t="str">
        <f>IF('School RIA'!F28&lt;&gt;"",CONCATENATE('School RIA'!$F$18," ",'Finance Template'!$C$2,""),"")</f>
        <v/>
      </c>
      <c r="I16" s="182" t="str">
        <f>IF('School RIA'!H28&lt;&gt;"",CONCATENATE('School RIA'!J28,"|",'School RIA'!K28,"|",'School RIA'!I28),"")</f>
        <v/>
      </c>
      <c r="K16" s="183" t="e">
        <f>VLOOKUP('School RIA'!G28,Conversion!$A$2:$E$15,2,FALSE)</f>
        <v>#N/A</v>
      </c>
      <c r="L16" s="183" t="e">
        <f>VLOOKUP('School RIA'!G28,Conversion!$A$2:$E$15,3,FALSE)</f>
        <v>#N/A</v>
      </c>
    </row>
    <row r="17" spans="1:12" x14ac:dyDescent="0.2">
      <c r="A17" s="179" t="str">
        <f>IF('School RIA'!F29&lt;&gt;"",'School RIA'!F29,"")</f>
        <v/>
      </c>
      <c r="B17" s="180" t="str">
        <f>IF('School RIA'!G29&lt;&gt;"",K17,"")</f>
        <v/>
      </c>
      <c r="C17" s="180" t="str">
        <f>IF('School RIA'!H29&lt;&gt;"",$L17,"")</f>
        <v/>
      </c>
      <c r="D17" s="180" t="str">
        <f>IF('School RIA'!G29&lt;&gt;"",0,"")</f>
        <v/>
      </c>
      <c r="E17" s="180" t="str">
        <f>IF('School RIA'!G29&lt;&gt;"","S","")</f>
        <v/>
      </c>
      <c r="F17" s="181" t="str">
        <f>IF('School RIA'!H29&lt;&gt;0,'School RIA'!H29,"")</f>
        <v/>
      </c>
      <c r="G17" s="184"/>
      <c r="H17" s="182" t="str">
        <f>IF('School RIA'!F29&lt;&gt;"",CONCATENATE('School RIA'!$F$18," ",'Finance Template'!$C$2,""),"")</f>
        <v/>
      </c>
      <c r="I17" s="182" t="str">
        <f>IF('School RIA'!H29&lt;&gt;"",CONCATENATE('School RIA'!J29,"|",'School RIA'!K29,"|",'School RIA'!I29),"")</f>
        <v/>
      </c>
      <c r="K17" s="183" t="e">
        <f>VLOOKUP('School RIA'!G29,Conversion!$A$2:$E$15,2,FALSE)</f>
        <v>#N/A</v>
      </c>
      <c r="L17" s="183" t="e">
        <f>VLOOKUP('School RIA'!G29,Conversion!$A$2:$E$15,3,FALSE)</f>
        <v>#N/A</v>
      </c>
    </row>
    <row r="18" spans="1:12" x14ac:dyDescent="0.2">
      <c r="A18" s="179" t="str">
        <f>IF('School RIA'!F30&lt;&gt;"",'School RIA'!F30,"")</f>
        <v/>
      </c>
      <c r="B18" s="180" t="str">
        <f>IF('School RIA'!G30&lt;&gt;"",K18,"")</f>
        <v/>
      </c>
      <c r="C18" s="180" t="str">
        <f>IF('School RIA'!H30&lt;&gt;"",$L18,"")</f>
        <v/>
      </c>
      <c r="D18" s="180" t="str">
        <f>IF('School RIA'!G30&lt;&gt;"",0,"")</f>
        <v/>
      </c>
      <c r="E18" s="180" t="str">
        <f>IF('School RIA'!G30&lt;&gt;"","S","")</f>
        <v/>
      </c>
      <c r="F18" s="181" t="str">
        <f>IF('School RIA'!H30&lt;&gt;0,'School RIA'!H30,"")</f>
        <v/>
      </c>
      <c r="G18" s="184"/>
      <c r="H18" s="182" t="str">
        <f>IF('School RIA'!F30&lt;&gt;"",CONCATENATE('School RIA'!$F$18," ",'Finance Template'!$C$2,""),"")</f>
        <v/>
      </c>
      <c r="I18" s="182" t="str">
        <f>IF('School RIA'!H30&lt;&gt;"",CONCATENATE('School RIA'!J30,"|",'School RIA'!K30,"|",'School RIA'!I30),"")</f>
        <v/>
      </c>
      <c r="K18" s="183" t="e">
        <f>VLOOKUP('School RIA'!G30,Conversion!$A$2:$E$15,2,FALSE)</f>
        <v>#N/A</v>
      </c>
      <c r="L18" s="183" t="e">
        <f>VLOOKUP('School RIA'!G30,Conversion!$A$2:$E$15,3,FALSE)</f>
        <v>#N/A</v>
      </c>
    </row>
    <row r="19" spans="1:12" x14ac:dyDescent="0.2">
      <c r="A19" s="179" t="str">
        <f>IF('School RIA'!F31&lt;&gt;"",'School RIA'!F31,"")</f>
        <v/>
      </c>
      <c r="B19" s="180" t="str">
        <f>IF('School RIA'!G31&lt;&gt;"",K19,"")</f>
        <v/>
      </c>
      <c r="C19" s="180" t="str">
        <f>IF('School RIA'!H31&lt;&gt;"",$L19,"")</f>
        <v/>
      </c>
      <c r="D19" s="180" t="str">
        <f>IF('School RIA'!G31&lt;&gt;"",0,"")</f>
        <v/>
      </c>
      <c r="E19" s="180" t="str">
        <f>IF('School RIA'!G31&lt;&gt;"","S","")</f>
        <v/>
      </c>
      <c r="F19" s="181" t="str">
        <f>IF('School RIA'!H31&lt;&gt;0,'School RIA'!H31,"")</f>
        <v/>
      </c>
      <c r="G19" s="184"/>
      <c r="H19" s="182" t="str">
        <f>IF('School RIA'!F31&lt;&gt;"",CONCATENATE('School RIA'!$F$18," ",'Finance Template'!$C$2,""),"")</f>
        <v/>
      </c>
      <c r="I19" s="182" t="str">
        <f>IF('School RIA'!H31&lt;&gt;"",CONCATENATE('School RIA'!J31,"|",'School RIA'!K31,"|",'School RIA'!I31),"")</f>
        <v/>
      </c>
      <c r="K19" s="183" t="e">
        <f>VLOOKUP('School RIA'!G31,Conversion!$A$2:$E$15,2,FALSE)</f>
        <v>#N/A</v>
      </c>
      <c r="L19" s="183" t="e">
        <f>VLOOKUP('School RIA'!G31,Conversion!$A$2:$E$15,3,FALSE)</f>
        <v>#N/A</v>
      </c>
    </row>
    <row r="20" spans="1:12" x14ac:dyDescent="0.2">
      <c r="A20" s="179" t="str">
        <f>IF('School RIA'!F32&lt;&gt;"",'School RIA'!F32,"")</f>
        <v/>
      </c>
      <c r="B20" s="180" t="str">
        <f>IF('School RIA'!G32&lt;&gt;"",K20,"")</f>
        <v/>
      </c>
      <c r="C20" s="180" t="str">
        <f>IF('School RIA'!H32&lt;&gt;"",$L20,"")</f>
        <v/>
      </c>
      <c r="D20" s="180" t="str">
        <f>IF('School RIA'!G32&lt;&gt;"",0,"")</f>
        <v/>
      </c>
      <c r="E20" s="180" t="str">
        <f>IF('School RIA'!G32&lt;&gt;"","S","")</f>
        <v/>
      </c>
      <c r="F20" s="181" t="str">
        <f>IF('School RIA'!H32&lt;&gt;0,'School RIA'!H32,"")</f>
        <v/>
      </c>
      <c r="G20" s="184"/>
      <c r="H20" s="182" t="str">
        <f>IF('School RIA'!F32&lt;&gt;"",CONCATENATE('School RIA'!$F$18," ",'Finance Template'!$C$2,""),"")</f>
        <v/>
      </c>
      <c r="I20" s="182" t="str">
        <f>IF('School RIA'!H32&lt;&gt;"",CONCATENATE('School RIA'!J32,"|",'School RIA'!K32,"|",'School RIA'!I32),"")</f>
        <v/>
      </c>
      <c r="K20" s="183" t="e">
        <f>VLOOKUP('School RIA'!G32,Conversion!$A$2:$E$15,2,FALSE)</f>
        <v>#N/A</v>
      </c>
      <c r="L20" s="183" t="e">
        <f>VLOOKUP('School RIA'!G32,Conversion!$A$2:$E$15,3,FALSE)</f>
        <v>#N/A</v>
      </c>
    </row>
    <row r="21" spans="1:12" x14ac:dyDescent="0.2">
      <c r="A21" s="179" t="str">
        <f>IF('School RIA'!F33&lt;&gt;"",'School RIA'!F33,"")</f>
        <v/>
      </c>
      <c r="B21" s="180" t="str">
        <f>IF('School RIA'!G33&lt;&gt;"",K21,"")</f>
        <v/>
      </c>
      <c r="C21" s="180" t="str">
        <f>IF('School RIA'!H33&lt;&gt;"",$L21,"")</f>
        <v/>
      </c>
      <c r="D21" s="180" t="str">
        <f>IF('School RIA'!G33&lt;&gt;"",0,"")</f>
        <v/>
      </c>
      <c r="E21" s="180" t="str">
        <f>IF('School RIA'!G33&lt;&gt;"","S","")</f>
        <v/>
      </c>
      <c r="F21" s="181" t="str">
        <f>IF('School RIA'!H33&lt;&gt;0,'School RIA'!H33,"")</f>
        <v/>
      </c>
      <c r="G21" s="184"/>
      <c r="H21" s="182" t="str">
        <f>IF('School RIA'!F33&lt;&gt;"",CONCATENATE('School RIA'!$F$18," ",'Finance Template'!$C$2,""),"")</f>
        <v/>
      </c>
      <c r="I21" s="182" t="str">
        <f>IF('School RIA'!H33&lt;&gt;"",CONCATENATE('School RIA'!J33,"|",'School RIA'!K33,"|",'School RIA'!I33),"")</f>
        <v/>
      </c>
      <c r="K21" s="183" t="e">
        <f>VLOOKUP('School RIA'!G33,Conversion!$A$2:$E$15,2,FALSE)</f>
        <v>#N/A</v>
      </c>
      <c r="L21" s="183" t="e">
        <f>VLOOKUP('School RIA'!G33,Conversion!$A$2:$E$15,3,FALSE)</f>
        <v>#N/A</v>
      </c>
    </row>
    <row r="22" spans="1:12" x14ac:dyDescent="0.2">
      <c r="A22" s="179" t="str">
        <f>IF('School RIA'!F34&lt;&gt;"",'School RIA'!F34,"")</f>
        <v/>
      </c>
      <c r="B22" s="180" t="str">
        <f>IF('School RIA'!G34&lt;&gt;"",K22,"")</f>
        <v/>
      </c>
      <c r="C22" s="180" t="str">
        <f>IF('School RIA'!H34&lt;&gt;"",$L22,"")</f>
        <v/>
      </c>
      <c r="D22" s="180" t="str">
        <f>IF('School RIA'!G34&lt;&gt;"",0,"")</f>
        <v/>
      </c>
      <c r="E22" s="180" t="str">
        <f>IF('School RIA'!G34&lt;&gt;"","S","")</f>
        <v/>
      </c>
      <c r="F22" s="181" t="str">
        <f>IF('School RIA'!H34&lt;&gt;0,'School RIA'!H34,"")</f>
        <v/>
      </c>
      <c r="G22" s="184"/>
      <c r="H22" s="182" t="str">
        <f>IF('School RIA'!F34&lt;&gt;"",CONCATENATE('School RIA'!$F$18," ",'Finance Template'!$C$2,""),"")</f>
        <v/>
      </c>
      <c r="I22" s="182" t="str">
        <f>IF('School RIA'!H34&lt;&gt;"",CONCATENATE('School RIA'!J34,"|",'School RIA'!K34,"|",'School RIA'!I34),"")</f>
        <v/>
      </c>
      <c r="K22" s="183" t="e">
        <f>VLOOKUP('School RIA'!G34,Conversion!$A$2:$E$15,2,FALSE)</f>
        <v>#N/A</v>
      </c>
      <c r="L22" s="183" t="e">
        <f>VLOOKUP('School RIA'!G34,Conversion!$A$2:$E$15,3,FALSE)</f>
        <v>#N/A</v>
      </c>
    </row>
    <row r="23" spans="1:12" x14ac:dyDescent="0.2">
      <c r="A23" s="179" t="str">
        <f>IF('School RIA'!F35&lt;&gt;"",'School RIA'!F35,"")</f>
        <v/>
      </c>
      <c r="B23" s="180" t="str">
        <f>IF('School RIA'!G35&lt;&gt;"",K23,"")</f>
        <v/>
      </c>
      <c r="C23" s="180" t="str">
        <f>IF('School RIA'!H35&lt;&gt;"",$L23,"")</f>
        <v/>
      </c>
      <c r="D23" s="180" t="str">
        <f>IF('School RIA'!G35&lt;&gt;"",0,"")</f>
        <v/>
      </c>
      <c r="E23" s="180" t="str">
        <f>IF('School RIA'!G35&lt;&gt;"","S","")</f>
        <v/>
      </c>
      <c r="F23" s="181" t="str">
        <f>IF('School RIA'!H35&lt;&gt;0,'School RIA'!H35,"")</f>
        <v/>
      </c>
      <c r="G23" s="184"/>
      <c r="H23" s="182" t="str">
        <f>IF('School RIA'!F35&lt;&gt;"",CONCATENATE('School RIA'!$F$18," ",'Finance Template'!$C$2,""),"")</f>
        <v/>
      </c>
      <c r="I23" s="182" t="str">
        <f>IF('School RIA'!H35&lt;&gt;"",CONCATENATE('School RIA'!J35,"|",'School RIA'!K35,"|",'School RIA'!I35),"")</f>
        <v/>
      </c>
      <c r="K23" s="183" t="e">
        <f>VLOOKUP('School RIA'!G35,Conversion!$A$2:$E$15,2,FALSE)</f>
        <v>#N/A</v>
      </c>
      <c r="L23" s="183" t="e">
        <f>VLOOKUP('School RIA'!G35,Conversion!$A$2:$E$15,3,FALSE)</f>
        <v>#N/A</v>
      </c>
    </row>
    <row r="24" spans="1:12" x14ac:dyDescent="0.2">
      <c r="A24" s="179" t="str">
        <f>IF('School RIA'!F36&lt;&gt;"",'School RIA'!F36,"")</f>
        <v/>
      </c>
      <c r="B24" s="180" t="str">
        <f>IF('School RIA'!G36&lt;&gt;"",K24,"")</f>
        <v/>
      </c>
      <c r="C24" s="180" t="str">
        <f>IF('School RIA'!H36&lt;&gt;"",$L24,"")</f>
        <v/>
      </c>
      <c r="D24" s="180" t="str">
        <f>IF('School RIA'!G36&lt;&gt;"",0,"")</f>
        <v/>
      </c>
      <c r="E24" s="180" t="str">
        <f>IF('School RIA'!G36&lt;&gt;"","S","")</f>
        <v/>
      </c>
      <c r="F24" s="181" t="str">
        <f>IF('School RIA'!H36&lt;&gt;0,'School RIA'!H36,"")</f>
        <v/>
      </c>
      <c r="G24" s="184"/>
      <c r="H24" s="182" t="str">
        <f>IF('School RIA'!F36&lt;&gt;"",CONCATENATE('School RIA'!$F$18," ",'Finance Template'!$C$2,""),"")</f>
        <v/>
      </c>
      <c r="I24" s="182" t="str">
        <f>IF('School RIA'!H36&lt;&gt;"",CONCATENATE('School RIA'!J36,"|",'School RIA'!K36,"|",'School RIA'!I36),"")</f>
        <v/>
      </c>
      <c r="K24" s="183" t="e">
        <f>VLOOKUP('School RIA'!G36,Conversion!$A$2:$E$15,2,FALSE)</f>
        <v>#N/A</v>
      </c>
      <c r="L24" s="183" t="e">
        <f>VLOOKUP('School RIA'!G36,Conversion!$A$2:$E$15,3,FALSE)</f>
        <v>#N/A</v>
      </c>
    </row>
    <row r="25" spans="1:12" x14ac:dyDescent="0.2">
      <c r="A25" s="179" t="str">
        <f>IF('School RIA'!F37&lt;&gt;"",'School RIA'!F37,"")</f>
        <v/>
      </c>
      <c r="B25" s="180" t="str">
        <f>IF('School RIA'!G37&lt;&gt;"",K25,"")</f>
        <v/>
      </c>
      <c r="C25" s="180" t="str">
        <f>IF('School RIA'!H37&lt;&gt;"",$L25,"")</f>
        <v/>
      </c>
      <c r="D25" s="180" t="str">
        <f>IF('School RIA'!G37&lt;&gt;"",0,"")</f>
        <v/>
      </c>
      <c r="E25" s="180" t="str">
        <f>IF('School RIA'!G37&lt;&gt;"","S","")</f>
        <v/>
      </c>
      <c r="F25" s="181" t="str">
        <f>IF('School RIA'!H37&lt;&gt;0,'School RIA'!H37,"")</f>
        <v/>
      </c>
      <c r="G25" s="184"/>
      <c r="H25" s="182" t="str">
        <f>IF('School RIA'!F37&lt;&gt;"",CONCATENATE('School RIA'!$F$18," ",'Finance Template'!$C$2,""),"")</f>
        <v/>
      </c>
      <c r="I25" s="182" t="str">
        <f>IF('School RIA'!H37&lt;&gt;"",CONCATENATE('School RIA'!J37,"|",'School RIA'!K37,"|",'School RIA'!I37),"")</f>
        <v/>
      </c>
      <c r="K25" s="183" t="e">
        <f>VLOOKUP('School RIA'!G37,Conversion!$A$2:$E$15,2,FALSE)</f>
        <v>#N/A</v>
      </c>
      <c r="L25" s="183" t="e">
        <f>VLOOKUP('School RIA'!G37,Conversion!$A$2:$E$15,3,FALSE)</f>
        <v>#N/A</v>
      </c>
    </row>
    <row r="26" spans="1:12" x14ac:dyDescent="0.2">
      <c r="A26" s="179" t="str">
        <f>IF('School RIA'!F38&lt;&gt;"",'School RIA'!F38,"")</f>
        <v/>
      </c>
      <c r="B26" s="180" t="str">
        <f>IF('School RIA'!G38&lt;&gt;"",K26,"")</f>
        <v/>
      </c>
      <c r="C26" s="180" t="str">
        <f>IF('School RIA'!H38&lt;&gt;"",$L26,"")</f>
        <v/>
      </c>
      <c r="D26" s="180" t="str">
        <f>IF('School RIA'!G38&lt;&gt;"",0,"")</f>
        <v/>
      </c>
      <c r="E26" s="180" t="str">
        <f>IF('School RIA'!G38&lt;&gt;"","S","")</f>
        <v/>
      </c>
      <c r="F26" s="181" t="str">
        <f>IF('School RIA'!H38&lt;&gt;0,'School RIA'!H38,"")</f>
        <v/>
      </c>
      <c r="G26" s="184"/>
      <c r="H26" s="182" t="str">
        <f>IF('School RIA'!F38&lt;&gt;"",CONCATENATE('School RIA'!$F$18," ",'Finance Template'!$C$2,""),"")</f>
        <v/>
      </c>
      <c r="I26" s="182" t="str">
        <f>IF('School RIA'!H38&lt;&gt;"",CONCATENATE('School RIA'!J38,"|",'School RIA'!K38,"|",'School RIA'!I38),"")</f>
        <v/>
      </c>
      <c r="K26" s="183" t="e">
        <f>VLOOKUP('School RIA'!G38,Conversion!$A$2:$E$15,2,FALSE)</f>
        <v>#N/A</v>
      </c>
      <c r="L26" s="183" t="e">
        <f>VLOOKUP('School RIA'!G38,Conversion!$A$2:$E$15,3,FALSE)</f>
        <v>#N/A</v>
      </c>
    </row>
    <row r="27" spans="1:12" x14ac:dyDescent="0.2">
      <c r="A27" s="179" t="str">
        <f>IF('School RIA'!F39&lt;&gt;"",'School RIA'!F39,"")</f>
        <v/>
      </c>
      <c r="B27" s="180" t="str">
        <f>IF('School RIA'!G39&lt;&gt;"",K27,"")</f>
        <v/>
      </c>
      <c r="C27" s="180" t="str">
        <f>IF('School RIA'!H39&lt;&gt;"",$L27,"")</f>
        <v/>
      </c>
      <c r="D27" s="180" t="str">
        <f>IF('School RIA'!G39&lt;&gt;"",0,"")</f>
        <v/>
      </c>
      <c r="E27" s="180" t="str">
        <f>IF('School RIA'!G39&lt;&gt;"","S","")</f>
        <v/>
      </c>
      <c r="F27" s="181" t="str">
        <f>IF('School RIA'!H39&lt;&gt;0,'School RIA'!H39,"")</f>
        <v/>
      </c>
      <c r="G27" s="184"/>
      <c r="H27" s="182" t="str">
        <f>IF('School RIA'!F39&lt;&gt;"",CONCATENATE('School RIA'!$F$18," ",'Finance Template'!$C$2,""),"")</f>
        <v/>
      </c>
      <c r="I27" s="182" t="str">
        <f>IF('School RIA'!H39&lt;&gt;"",CONCATENATE('School RIA'!J39,"|",'School RIA'!K39,"|",'School RIA'!I39),"")</f>
        <v/>
      </c>
      <c r="K27" s="183" t="e">
        <f>VLOOKUP('School RIA'!G39,Conversion!$A$2:$E$15,2,FALSE)</f>
        <v>#N/A</v>
      </c>
      <c r="L27" s="183" t="e">
        <f>VLOOKUP('School RIA'!G39,Conversion!$A$2:$E$15,3,FALSE)</f>
        <v>#N/A</v>
      </c>
    </row>
    <row r="28" spans="1:12" x14ac:dyDescent="0.2">
      <c r="A28" s="179" t="str">
        <f>IF('School RIA'!F40&lt;&gt;"",'School RIA'!F40,"")</f>
        <v/>
      </c>
      <c r="B28" s="180" t="str">
        <f>IF('School RIA'!G40&lt;&gt;"",K28,"")</f>
        <v/>
      </c>
      <c r="C28" s="180" t="str">
        <f>IF('School RIA'!H40&lt;&gt;"",$L28,"")</f>
        <v/>
      </c>
      <c r="D28" s="180" t="str">
        <f>IF('School RIA'!G40&lt;&gt;"",0,"")</f>
        <v/>
      </c>
      <c r="E28" s="180" t="str">
        <f>IF('School RIA'!G40&lt;&gt;"","S","")</f>
        <v/>
      </c>
      <c r="F28" s="181" t="str">
        <f>IF('School RIA'!H40&lt;&gt;0,'School RIA'!H40,"")</f>
        <v/>
      </c>
      <c r="G28" s="184"/>
      <c r="H28" s="182" t="str">
        <f>IF('School RIA'!F40&lt;&gt;"",CONCATENATE('School RIA'!$F$18," ",'Finance Template'!$C$2,""),"")</f>
        <v/>
      </c>
      <c r="I28" s="182" t="str">
        <f>IF('School RIA'!H40&lt;&gt;"",CONCATENATE('School RIA'!J40,"|",'School RIA'!K40,"|",'School RIA'!I40),"")</f>
        <v/>
      </c>
      <c r="K28" s="183" t="e">
        <f>VLOOKUP('School RIA'!G40,Conversion!$A$2:$E$15,2,FALSE)</f>
        <v>#N/A</v>
      </c>
      <c r="L28" s="183" t="e">
        <f>VLOOKUP('School RIA'!G40,Conversion!$A$2:$E$15,3,FALSE)</f>
        <v>#N/A</v>
      </c>
    </row>
    <row r="29" spans="1:12" x14ac:dyDescent="0.2">
      <c r="A29" s="179" t="str">
        <f>IF('School RIA'!F41&lt;&gt;"",'School RIA'!F41,"")</f>
        <v/>
      </c>
      <c r="B29" s="180" t="str">
        <f>IF('School RIA'!G41&lt;&gt;"",K29,"")</f>
        <v/>
      </c>
      <c r="C29" s="180" t="str">
        <f>IF('School RIA'!H41&lt;&gt;"",$L29,"")</f>
        <v/>
      </c>
      <c r="D29" s="180" t="str">
        <f>IF('School RIA'!G41&lt;&gt;"",0,"")</f>
        <v/>
      </c>
      <c r="E29" s="180" t="str">
        <f>IF('School RIA'!G41&lt;&gt;"","S","")</f>
        <v/>
      </c>
      <c r="F29" s="181" t="str">
        <f>IF('School RIA'!H41&lt;&gt;0,'School RIA'!H41,"")</f>
        <v/>
      </c>
      <c r="G29" s="184"/>
      <c r="H29" s="182" t="str">
        <f>IF('School RIA'!F41&lt;&gt;"",CONCATENATE('School RIA'!$F$18," ",'Finance Template'!$C$2,""),"")</f>
        <v/>
      </c>
      <c r="I29" s="182" t="str">
        <f>IF('School RIA'!H41&lt;&gt;"",CONCATENATE('School RIA'!J41,"|",'School RIA'!K41,"|",'School RIA'!I41),"")</f>
        <v/>
      </c>
      <c r="K29" s="183" t="e">
        <f>VLOOKUP('School RIA'!G41,Conversion!$A$2:$E$15,2,FALSE)</f>
        <v>#N/A</v>
      </c>
      <c r="L29" s="183" t="e">
        <f>VLOOKUP('School RIA'!G41,Conversion!$A$2:$E$15,3,FALSE)</f>
        <v>#N/A</v>
      </c>
    </row>
    <row r="30" spans="1:12" x14ac:dyDescent="0.2">
      <c r="A30" s="179" t="str">
        <f>IF('School RIA'!F42&lt;&gt;"",'School RIA'!F42,"")</f>
        <v/>
      </c>
      <c r="B30" s="180" t="str">
        <f>IF('School RIA'!G42&lt;&gt;"",K30,"")</f>
        <v/>
      </c>
      <c r="C30" s="180" t="str">
        <f>IF('School RIA'!H42&lt;&gt;"",$L30,"")</f>
        <v/>
      </c>
      <c r="D30" s="180" t="str">
        <f>IF('School RIA'!G42&lt;&gt;"",0,"")</f>
        <v/>
      </c>
      <c r="E30" s="180" t="str">
        <f>IF('School RIA'!G42&lt;&gt;"","S","")</f>
        <v/>
      </c>
      <c r="F30" s="181" t="str">
        <f>IF('School RIA'!H42&lt;&gt;0,'School RIA'!H42,"")</f>
        <v/>
      </c>
      <c r="G30" s="184"/>
      <c r="H30" s="182" t="str">
        <f>IF('School RIA'!F42&lt;&gt;"",CONCATENATE('School RIA'!$F$18," ",'Finance Template'!$C$2,""),"")</f>
        <v/>
      </c>
      <c r="I30" s="182" t="str">
        <f>IF('School RIA'!H42&lt;&gt;"",CONCATENATE('School RIA'!J42,"|",'School RIA'!K42,"|",'School RIA'!I42),"")</f>
        <v/>
      </c>
      <c r="K30" s="183" t="e">
        <f>VLOOKUP('School RIA'!G42,Conversion!$A$2:$E$15,2,FALSE)</f>
        <v>#N/A</v>
      </c>
      <c r="L30" s="183" t="e">
        <f>VLOOKUP('School RIA'!G42,Conversion!$A$2:$E$15,3,FALSE)</f>
        <v>#N/A</v>
      </c>
    </row>
    <row r="31" spans="1:12" x14ac:dyDescent="0.2">
      <c r="A31" s="179" t="str">
        <f>IF('School RIA'!F43&lt;&gt;"",'School RIA'!F43,"")</f>
        <v/>
      </c>
      <c r="B31" s="180" t="str">
        <f>IF('School RIA'!G43&lt;&gt;"",K31,"")</f>
        <v/>
      </c>
      <c r="C31" s="180" t="str">
        <f>IF('School RIA'!H43&lt;&gt;"",$L31,"")</f>
        <v/>
      </c>
      <c r="D31" s="180" t="str">
        <f>IF('School RIA'!G43&lt;&gt;"",0,"")</f>
        <v/>
      </c>
      <c r="E31" s="180" t="str">
        <f>IF('School RIA'!G43&lt;&gt;"","S","")</f>
        <v/>
      </c>
      <c r="F31" s="181" t="str">
        <f>IF('School RIA'!H43&lt;&gt;0,'School RIA'!H43,"")</f>
        <v/>
      </c>
      <c r="G31" s="184"/>
      <c r="H31" s="182" t="str">
        <f>IF('School RIA'!F43&lt;&gt;"",CONCATENATE('School RIA'!$F$18," ",'Finance Template'!$C$2,""),"")</f>
        <v/>
      </c>
      <c r="I31" s="182" t="str">
        <f>IF('School RIA'!H43&lt;&gt;"",CONCATENATE('School RIA'!J43,"|",'School RIA'!K43,"|",'School RIA'!I43),"")</f>
        <v/>
      </c>
      <c r="K31" s="183" t="e">
        <f>VLOOKUP('School RIA'!G43,Conversion!$A$2:$E$15,2,FALSE)</f>
        <v>#N/A</v>
      </c>
      <c r="L31" s="183" t="e">
        <f>VLOOKUP('School RIA'!G43,Conversion!$A$2:$E$15,3,FALSE)</f>
        <v>#N/A</v>
      </c>
    </row>
    <row r="32" spans="1:12" x14ac:dyDescent="0.2">
      <c r="A32" s="179" t="str">
        <f>IF('School RIA'!F44&lt;&gt;"",'School RIA'!F44,"")</f>
        <v/>
      </c>
      <c r="B32" s="180" t="str">
        <f>IF('School RIA'!G44&lt;&gt;"",K32,"")</f>
        <v/>
      </c>
      <c r="C32" s="180" t="str">
        <f>IF('School RIA'!H44&lt;&gt;"",$L32,"")</f>
        <v/>
      </c>
      <c r="D32" s="180" t="str">
        <f>IF('School RIA'!G44&lt;&gt;"",0,"")</f>
        <v/>
      </c>
      <c r="E32" s="180" t="str">
        <f>IF('School RIA'!G44&lt;&gt;"","S","")</f>
        <v/>
      </c>
      <c r="F32" s="181" t="str">
        <f>IF('School RIA'!H44&lt;&gt;0,'School RIA'!H44,"")</f>
        <v/>
      </c>
      <c r="G32" s="184"/>
      <c r="H32" s="182" t="str">
        <f>IF('School RIA'!F44&lt;&gt;"",CONCATENATE('School RIA'!$F$18," ",'Finance Template'!$C$2,""),"")</f>
        <v/>
      </c>
      <c r="I32" s="182" t="str">
        <f>IF('School RIA'!H44&lt;&gt;"",CONCATENATE('School RIA'!J44,"|",'School RIA'!K44,"|",'School RIA'!I44),"")</f>
        <v/>
      </c>
      <c r="K32" s="183" t="e">
        <f>VLOOKUP('School RIA'!G44,Conversion!$A$2:$E$15,2,FALSE)</f>
        <v>#N/A</v>
      </c>
      <c r="L32" s="183" t="e">
        <f>VLOOKUP('School RIA'!G44,Conversion!$A$2:$E$15,3,FALSE)</f>
        <v>#N/A</v>
      </c>
    </row>
    <row r="33" spans="1:12" x14ac:dyDescent="0.2">
      <c r="A33" s="179" t="str">
        <f>IF('School RIA'!F45&lt;&gt;"",'School RIA'!F45,"")</f>
        <v/>
      </c>
      <c r="B33" s="180" t="str">
        <f>IF('School RIA'!G45&lt;&gt;"",K33,"")</f>
        <v/>
      </c>
      <c r="C33" s="180" t="str">
        <f>IF('School RIA'!H45&lt;&gt;"",$L33,"")</f>
        <v/>
      </c>
      <c r="D33" s="180" t="str">
        <f>IF('School RIA'!G45&lt;&gt;"",0,"")</f>
        <v/>
      </c>
      <c r="E33" s="180" t="str">
        <f>IF('School RIA'!G45&lt;&gt;"","S","")</f>
        <v/>
      </c>
      <c r="F33" s="181" t="str">
        <f>IF('School RIA'!H45&lt;&gt;0,'School RIA'!H45,"")</f>
        <v/>
      </c>
      <c r="G33" s="184"/>
      <c r="H33" s="182" t="str">
        <f>IF('School RIA'!F45&lt;&gt;"",CONCATENATE('School RIA'!$F$18," ",'Finance Template'!$C$2,""),"")</f>
        <v/>
      </c>
      <c r="I33" s="182" t="str">
        <f>IF('School RIA'!H45&lt;&gt;"",CONCATENATE('School RIA'!J45,"|",'School RIA'!K45,"|",'School RIA'!I45),"")</f>
        <v/>
      </c>
      <c r="K33" s="183" t="e">
        <f>VLOOKUP('School RIA'!G45,Conversion!$A$2:$E$15,2,FALSE)</f>
        <v>#N/A</v>
      </c>
      <c r="L33" s="183" t="e">
        <f>VLOOKUP('School RIA'!G45,Conversion!$A$2:$E$15,3,FALSE)</f>
        <v>#N/A</v>
      </c>
    </row>
    <row r="34" spans="1:12" x14ac:dyDescent="0.2">
      <c r="A34" s="179" t="str">
        <f>IF('School RIA'!F46&lt;&gt;"",'School RIA'!F46,"")</f>
        <v/>
      </c>
      <c r="B34" s="180" t="str">
        <f>IF('School RIA'!G46&lt;&gt;"",K34,"")</f>
        <v/>
      </c>
      <c r="C34" s="180" t="str">
        <f>IF('School RIA'!H46&lt;&gt;"",$L34,"")</f>
        <v/>
      </c>
      <c r="D34" s="180" t="str">
        <f>IF('School RIA'!G46&lt;&gt;"",0,"")</f>
        <v/>
      </c>
      <c r="E34" s="180" t="str">
        <f>IF('School RIA'!G46&lt;&gt;"","S","")</f>
        <v/>
      </c>
      <c r="F34" s="181" t="str">
        <f>IF('School RIA'!H46&lt;&gt;0,'School RIA'!H46,"")</f>
        <v/>
      </c>
      <c r="G34" s="184"/>
      <c r="H34" s="182" t="str">
        <f>IF('School RIA'!F46&lt;&gt;"",CONCATENATE('School RIA'!$F$18," ",'Finance Template'!$C$2,""),"")</f>
        <v/>
      </c>
      <c r="I34" s="182" t="str">
        <f>IF('School RIA'!H46&lt;&gt;"",CONCATENATE('School RIA'!J46,"|",'School RIA'!K46,"|",'School RIA'!I46),"")</f>
        <v/>
      </c>
      <c r="K34" s="183" t="e">
        <f>VLOOKUP('School RIA'!G46,Conversion!$A$2:$E$15,2,FALSE)</f>
        <v>#N/A</v>
      </c>
      <c r="L34" s="183" t="e">
        <f>VLOOKUP('School RIA'!G46,Conversion!$A$2:$E$15,3,FALSE)</f>
        <v>#N/A</v>
      </c>
    </row>
    <row r="35" spans="1:12" x14ac:dyDescent="0.2">
      <c r="A35" s="179" t="str">
        <f>IF('School RIA'!F47&lt;&gt;"",'School RIA'!F47,"")</f>
        <v/>
      </c>
      <c r="B35" s="180" t="str">
        <f>IF('School RIA'!G47&lt;&gt;"",K35,"")</f>
        <v/>
      </c>
      <c r="C35" s="180" t="str">
        <f>IF('School RIA'!H47&lt;&gt;"",$L35,"")</f>
        <v/>
      </c>
      <c r="D35" s="180" t="str">
        <f>IF('School RIA'!G47&lt;&gt;"",0,"")</f>
        <v/>
      </c>
      <c r="E35" s="180" t="str">
        <f>IF('School RIA'!G47&lt;&gt;"","S","")</f>
        <v/>
      </c>
      <c r="F35" s="181" t="str">
        <f>IF('School RIA'!H47&lt;&gt;0,'School RIA'!H47,"")</f>
        <v/>
      </c>
      <c r="G35" s="184"/>
      <c r="H35" s="182" t="str">
        <f>IF('School RIA'!F47&lt;&gt;"",CONCATENATE('School RIA'!$F$18," ",'Finance Template'!$C$2,""),"")</f>
        <v/>
      </c>
      <c r="I35" s="182" t="str">
        <f>IF('School RIA'!H47&lt;&gt;"",CONCATENATE('School RIA'!J47,"|",'School RIA'!K47,"|",'School RIA'!I47),"")</f>
        <v/>
      </c>
      <c r="K35" s="183" t="e">
        <f>VLOOKUP('School RIA'!G47,Conversion!$A$2:$E$15,2,FALSE)</f>
        <v>#N/A</v>
      </c>
      <c r="L35" s="183" t="e">
        <f>VLOOKUP('School RIA'!G47,Conversion!$A$2:$E$15,3,FALSE)</f>
        <v>#N/A</v>
      </c>
    </row>
  </sheetData>
  <conditionalFormatting sqref="H1:H3">
    <cfRule type="cellIs" dxfId="0" priority="1" stopIfTrue="1" operator="not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J15"/>
  <sheetViews>
    <sheetView workbookViewId="0">
      <selection activeCell="A15" sqref="A15"/>
    </sheetView>
  </sheetViews>
  <sheetFormatPr defaultRowHeight="12.75" x14ac:dyDescent="0.2"/>
  <cols>
    <col min="1" max="2" width="9.140625" style="6" customWidth="1"/>
    <col min="3" max="3" width="4" style="6" bestFit="1" customWidth="1"/>
    <col min="4" max="4" width="2" style="6" bestFit="1" customWidth="1"/>
    <col min="5" max="5" width="2.28515625" style="6" bestFit="1" customWidth="1"/>
  </cols>
  <sheetData>
    <row r="1" spans="1:10" x14ac:dyDescent="0.2">
      <c r="A1" s="4" t="s">
        <v>46</v>
      </c>
      <c r="B1" s="4" t="s">
        <v>47</v>
      </c>
      <c r="C1" s="5"/>
      <c r="D1" s="5"/>
      <c r="E1" s="5"/>
      <c r="I1" t="s">
        <v>108</v>
      </c>
    </row>
    <row r="2" spans="1:10" x14ac:dyDescent="0.2">
      <c r="C2" s="5">
        <v>0</v>
      </c>
      <c r="D2" s="5">
        <v>0</v>
      </c>
      <c r="E2" s="5" t="s">
        <v>48</v>
      </c>
      <c r="I2" s="6" t="s">
        <v>61</v>
      </c>
      <c r="J2" s="6">
        <v>81203</v>
      </c>
    </row>
    <row r="3" spans="1:10" x14ac:dyDescent="0.2">
      <c r="C3" s="5">
        <v>0</v>
      </c>
      <c r="D3" s="5">
        <v>0</v>
      </c>
      <c r="E3" s="5" t="s">
        <v>48</v>
      </c>
      <c r="I3" s="6" t="s">
        <v>59</v>
      </c>
      <c r="J3" s="6">
        <v>81202</v>
      </c>
    </row>
    <row r="4" spans="1:10" x14ac:dyDescent="0.2">
      <c r="C4" s="5">
        <v>0</v>
      </c>
      <c r="D4" s="5">
        <v>0</v>
      </c>
      <c r="E4" s="5" t="s">
        <v>48</v>
      </c>
      <c r="I4" s="6" t="s">
        <v>60</v>
      </c>
      <c r="J4" s="6">
        <v>81113</v>
      </c>
    </row>
    <row r="5" spans="1:10" x14ac:dyDescent="0.2">
      <c r="A5" s="186">
        <v>81210</v>
      </c>
      <c r="B5" s="6">
        <v>82500</v>
      </c>
      <c r="C5" s="5">
        <v>0</v>
      </c>
      <c r="D5" s="5">
        <v>0</v>
      </c>
      <c r="E5" s="5" t="s">
        <v>48</v>
      </c>
    </row>
    <row r="6" spans="1:10" x14ac:dyDescent="0.2">
      <c r="A6" s="186">
        <v>81221</v>
      </c>
      <c r="B6" s="6" t="s">
        <v>97</v>
      </c>
      <c r="C6" s="5">
        <v>0</v>
      </c>
      <c r="D6" s="5">
        <v>0</v>
      </c>
      <c r="E6" s="5" t="s">
        <v>48</v>
      </c>
    </row>
    <row r="7" spans="1:10" x14ac:dyDescent="0.2">
      <c r="A7" s="186">
        <v>82180</v>
      </c>
      <c r="B7" s="6" t="s">
        <v>98</v>
      </c>
      <c r="C7" s="5">
        <v>0</v>
      </c>
      <c r="D7" s="5">
        <v>0</v>
      </c>
      <c r="E7" s="5" t="s">
        <v>48</v>
      </c>
    </row>
    <row r="8" spans="1:10" x14ac:dyDescent="0.2">
      <c r="A8" s="186">
        <v>86031</v>
      </c>
      <c r="B8" s="6" t="s">
        <v>99</v>
      </c>
      <c r="C8" s="5">
        <v>0</v>
      </c>
      <c r="D8" s="5">
        <v>0</v>
      </c>
      <c r="E8" s="5" t="s">
        <v>48</v>
      </c>
    </row>
    <row r="9" spans="1:10" x14ac:dyDescent="0.2">
      <c r="A9" s="186">
        <v>84100</v>
      </c>
      <c r="B9" s="6" t="s">
        <v>100</v>
      </c>
      <c r="C9" s="5">
        <v>0</v>
      </c>
      <c r="D9" s="5">
        <v>0</v>
      </c>
      <c r="E9" s="5" t="s">
        <v>48</v>
      </c>
      <c r="F9" s="94"/>
    </row>
    <row r="10" spans="1:10" x14ac:dyDescent="0.2">
      <c r="A10" s="186">
        <v>82001</v>
      </c>
      <c r="B10" s="6" t="s">
        <v>101</v>
      </c>
      <c r="C10" s="5">
        <v>0</v>
      </c>
      <c r="D10" s="5">
        <v>0</v>
      </c>
      <c r="E10" s="5" t="s">
        <v>48</v>
      </c>
    </row>
    <row r="11" spans="1:10" x14ac:dyDescent="0.2">
      <c r="A11" s="186">
        <v>85067</v>
      </c>
      <c r="B11" s="6" t="s">
        <v>102</v>
      </c>
      <c r="C11" s="5">
        <v>0</v>
      </c>
      <c r="D11" s="5">
        <v>0</v>
      </c>
      <c r="E11" s="5" t="s">
        <v>48</v>
      </c>
    </row>
    <row r="12" spans="1:10" x14ac:dyDescent="0.2">
      <c r="A12" s="186">
        <v>85068</v>
      </c>
      <c r="B12" s="6" t="s">
        <v>103</v>
      </c>
      <c r="C12" s="5">
        <v>0</v>
      </c>
      <c r="D12" s="5">
        <v>0</v>
      </c>
      <c r="E12" s="5" t="s">
        <v>48</v>
      </c>
    </row>
    <row r="13" spans="1:10" x14ac:dyDescent="0.2">
      <c r="A13" s="186">
        <v>83180</v>
      </c>
      <c r="B13" s="6" t="s">
        <v>104</v>
      </c>
      <c r="C13" s="5">
        <v>0</v>
      </c>
      <c r="D13" s="5">
        <v>0</v>
      </c>
      <c r="E13" s="5" t="s">
        <v>48</v>
      </c>
    </row>
    <row r="14" spans="1:10" x14ac:dyDescent="0.2">
      <c r="A14" s="186">
        <v>81310</v>
      </c>
      <c r="B14" s="6" t="s">
        <v>105</v>
      </c>
      <c r="C14" s="5">
        <v>0</v>
      </c>
      <c r="D14" s="5">
        <v>0</v>
      </c>
      <c r="E14" s="5" t="s">
        <v>48</v>
      </c>
    </row>
    <row r="15" spans="1:10" x14ac:dyDescent="0.2">
      <c r="A15" s="186">
        <v>85803</v>
      </c>
      <c r="B15" s="6" t="s">
        <v>106</v>
      </c>
      <c r="C15" s="5">
        <v>0</v>
      </c>
      <c r="D15" s="5">
        <v>0</v>
      </c>
      <c r="E15" s="5" t="s">
        <v>48</v>
      </c>
    </row>
  </sheetData>
  <phoneticPr fontId="25"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School RIA</vt:lpstr>
      <vt:lpstr>50k+ Frontsheet</vt:lpstr>
      <vt:lpstr>Schools</vt:lpstr>
      <vt:lpstr>Finance Template</vt:lpstr>
      <vt:lpstr>Conversion</vt:lpstr>
      <vt:lpstr>'50k+ Frontsheet'!Print_Area</vt:lpstr>
      <vt:lpstr>'School RIA'!Print_Area</vt:lpstr>
      <vt:lpstr>'School RIA'!Print_Titles</vt:lpstr>
      <vt:lpstr>Range</vt:lpstr>
      <vt:lpstr>SIMSLEDGERCODES</vt:lpstr>
    </vt:vector>
  </TitlesOfParts>
  <Company>Suffolk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ITSolutions</dc:creator>
  <cp:lastModifiedBy>Will Hope</cp:lastModifiedBy>
  <cp:lastPrinted>2011-02-24T14:26:08Z</cp:lastPrinted>
  <dcterms:created xsi:type="dcterms:W3CDTF">2007-01-11T10:07:07Z</dcterms:created>
  <dcterms:modified xsi:type="dcterms:W3CDTF">2022-03-04T13:52:59Z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