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euser\scc\GPOFOLDERS\scarb\Desktop\Schools Accountancy\School Funding\Budget 2017-18\"/>
    </mc:Choice>
  </mc:AlternateContent>
  <xr:revisionPtr revIDLastSave="0" documentId="8_{2631674D-159C-4CFA-9730-50A441C1F2AE}" xr6:coauthVersionLast="47" xr6:coauthVersionMax="47" xr10:uidLastSave="{00000000-0000-0000-0000-000000000000}"/>
  <bookViews>
    <workbookView xWindow="23880" yWindow="-120" windowWidth="20640" windowHeight="11160" xr2:uid="{00000000-000D-0000-FFFF-FFFF00000000}"/>
  </bookViews>
  <sheets>
    <sheet name="Individual MFG Calc" sheetId="1" r:id="rId1"/>
    <sheet name="Individual MFG Calc - Explained" sheetId="10" r:id="rId2"/>
    <sheet name="Baselines MFG" sheetId="2" state="hidden" r:id="rId3"/>
    <sheet name="Baseline MFG Disapp" sheetId="3" state="hidden" r:id="rId4"/>
    <sheet name="16-17 Budgets" sheetId="12" state="hidden" r:id="rId5"/>
    <sheet name="Sheet4" sheetId="4" state="hidden" r:id="rId6"/>
    <sheet name="Sheet5" sheetId="5" state="hidden" r:id="rId7"/>
    <sheet name="NOR" sheetId="8" state="hidden" r:id="rId8"/>
    <sheet name="Rates 16-17" sheetId="9" state="hidden" r:id="rId9"/>
  </sheets>
  <externalReferences>
    <externalReference r:id="rId10"/>
    <externalReference r:id="rId11"/>
    <externalReference r:id="rId12"/>
  </externalReferences>
  <definedNames>
    <definedName name="_xlnm._FilterDatabase" localSheetId="4" hidden="1">'16-17 Budgets'!$A$3:$U$203</definedName>
    <definedName name="_xlnm._FilterDatabase" localSheetId="3" hidden="1">'Baseline MFG Disapp'!$A$3:$BG$300</definedName>
    <definedName name="Adjustments_To_PY_SBS">'[1]Local Factors'!$AA$5</definedName>
    <definedName name="All_distance_threshold">[1]Proforma!$D$44</definedName>
    <definedName name="All_PupilNo_threshold">[1]Proforma!$G$44</definedName>
    <definedName name="AWPU_KS3_Rate">[1]Proforma!$E$12</definedName>
    <definedName name="AWPU_KS4_Rate">[1]Proforma!$E$13</definedName>
    <definedName name="AWPU_Pri_Rate">[1]Proforma!$E$11</definedName>
    <definedName name="AWPU_Primary_DD_rate">'[1]De Delegation'!$X$8</definedName>
    <definedName name="AWPU_Sec_DD_rate">'[1]De Delegation'!$Y$9</definedName>
    <definedName name="Capping_Scaling_YesNo">[1]Proforma!$J$61</definedName>
    <definedName name="Ceiling">[1]Proforma!$D$62</definedName>
    <definedName name="data" localSheetId="4">'[2]Baseline MFG Disapp'!$A:$D</definedName>
    <definedName name="data">'Baseline MFG Disapp'!$A:$D</definedName>
    <definedName name="Data1">'[3]Summary 15-16'!$A:$R</definedName>
    <definedName name="EAL_Pri">[1]Proforma!$E$25</definedName>
    <definedName name="EAL_Pri_DD_rate">'[1]De Delegation'!$X$21</definedName>
    <definedName name="EAL_Pri_Option">[1]Proforma!$D$25</definedName>
    <definedName name="EAL_Sec">[1]Proforma!$F$26</definedName>
    <definedName name="EAL_Sec_DD_rate">'[1]De Delegation'!$Y$22</definedName>
    <definedName name="EAL_Sec_Option">[1]Proforma!$D$26</definedName>
    <definedName name="Exc_Cir1_Total">#REF!</definedName>
    <definedName name="Exc_Cir2_Total">#REF!</definedName>
    <definedName name="Exc_Cir3_Total">#REF!</definedName>
    <definedName name="Exc_Cir4_Total">#REF!</definedName>
    <definedName name="Exc_Cir5_Total">#REF!</definedName>
    <definedName name="Exc_Cir6_Total">#REF!</definedName>
    <definedName name="Fringe_Total">#REF!</definedName>
    <definedName name="FSM_Pri_DD_rate">'[1]De Delegation'!$X$10</definedName>
    <definedName name="FSM_Pri_Option">[1]Proforma!$D$15</definedName>
    <definedName name="FSM_Pri_Rate">[1]Proforma!$E$15</definedName>
    <definedName name="FSM_Sec_DD_rate">'[1]De Delegation'!$Y$11</definedName>
    <definedName name="FSM_Sec_Option">[1]Proforma!$D$16</definedName>
    <definedName name="FSM_Sec_Rate">[1]Proforma!$F$16</definedName>
    <definedName name="IDACI_B1_Pri">[1]Proforma!$E$17</definedName>
    <definedName name="IDACI_B1_Pri_DD_rate">'[1]De Delegation'!$X$12</definedName>
    <definedName name="IDACI_B1_Sec">[1]Proforma!$F$17</definedName>
    <definedName name="IDACI_B1_Sec_DD_rate">'[1]De Delegation'!$Y$12</definedName>
    <definedName name="IDACI_B2_Pri">[1]Proforma!$E$18</definedName>
    <definedName name="IDACI_B2_Pri_DD_rate">'[1]De Delegation'!$X$13</definedName>
    <definedName name="IDACI_B2_Sec">[1]Proforma!$F$18</definedName>
    <definedName name="IDACI_B2_Sec_DD_rate">'[1]De Delegation'!$Y$13</definedName>
    <definedName name="IDACI_B3_Pri">[1]Proforma!$E$19</definedName>
    <definedName name="IDACI_B3_Pri_DD_rate">'[1]De Delegation'!$X$14</definedName>
    <definedName name="IDACI_B3_Sec">[1]Proforma!$F$19</definedName>
    <definedName name="IDACI_B3_Sec_DD_rate">'[1]De Delegation'!$Y$14</definedName>
    <definedName name="IDACI_B4_Pri">[1]Proforma!$E$20</definedName>
    <definedName name="IDACI_B4_Pri_DD_rate">'[1]De Delegation'!$X$15</definedName>
    <definedName name="IDACI_B4_Sec">[1]Proforma!$F$20</definedName>
    <definedName name="IDACI_B4_Sec_DD_rate">'[1]De Delegation'!$Y$15</definedName>
    <definedName name="IDACI_B5_Pri">[1]Proforma!$E$21</definedName>
    <definedName name="IDACI_B5_Pri_DD_rate">'[1]De Delegation'!$X$16</definedName>
    <definedName name="IDACI_B5_Sec">[1]Proforma!$F$21</definedName>
    <definedName name="IDACI_B5_Sec_DD_rate">'[1]De Delegation'!$Y$16</definedName>
    <definedName name="IDACI_B6_Pri">[1]Proforma!$E$22</definedName>
    <definedName name="IDACI_B6_Pri_DD_rate">'[1]De Delegation'!$X$17</definedName>
    <definedName name="IDACI_B6_Sec">[1]Proforma!$F$22</definedName>
    <definedName name="IDACI_B6_Sec_DD_rate">'[1]De Delegation'!$Y$17</definedName>
    <definedName name="LAC_Pri_DD_rate">'[1]De Delegation'!$X$18</definedName>
    <definedName name="LAC_Rate">[1]Proforma!$E$24</definedName>
    <definedName name="LAC_Sec_DD_rate">'[1]De Delegation'!$Y$18</definedName>
    <definedName name="LCHI_Pri">[1]Proforma!$F$29</definedName>
    <definedName name="LCHI_Pri_DD_rate">'[1]De Delegation'!$X$19</definedName>
    <definedName name="LCHI_Pri_Option">[1]Proforma!$D$30</definedName>
    <definedName name="LCHI_Sec">[1]Proforma!$F$31</definedName>
    <definedName name="LCHI_Sec_DD_rate">'[1]De Delegation'!$Y$20</definedName>
    <definedName name="Lump_sum_Pri_DD_rate">'[1]De Delegation'!$X$24</definedName>
    <definedName name="Lump_sum_Sec_DD_rate">'[1]De Delegation'!$Y$24</definedName>
    <definedName name="Lump_Sum_total">#REF!</definedName>
    <definedName name="MFG_Total">#REF!</definedName>
    <definedName name="Mid_distance_threshold">[1]Proforma!$D$43</definedName>
    <definedName name="Mid_PupilNo_threshold">[1]Proforma!$G$43</definedName>
    <definedName name="Mobility_Pri">[1]Proforma!$E$27</definedName>
    <definedName name="Mobility_Pri_DD_Rate">'[1]De Delegation'!$X$23</definedName>
    <definedName name="Mobility_Sec">[1]Proforma!$F$27</definedName>
    <definedName name="Mobility_Sec_DD_Rate">'[1]De Delegation'!$Y$23</definedName>
    <definedName name="Notional_SEN_AWPU_KS3">[1]Proforma!$L$12</definedName>
    <definedName name="Notional_SEN_AWPU_KS4">[1]Proforma!$L$13</definedName>
    <definedName name="Notional_SEN_AWPU_Pri">[1]Proforma!$L$11</definedName>
    <definedName name="Notional_SEN_EAL_Pri">[1]Proforma!$L$25</definedName>
    <definedName name="Notional_SEN_EAL_Sec">[1]Proforma!$M$26</definedName>
    <definedName name="Notional_SEN_ExCir2">[1]Proforma!$L$52</definedName>
    <definedName name="Notional_SEN_ExCir3">[1]Proforma!$L$53</definedName>
    <definedName name="Notional_SEN_ExCir4">[1]Proforma!$L$54</definedName>
    <definedName name="Notional_SEN_ExCir5">[1]Proforma!$L$55</definedName>
    <definedName name="Notional_SEN_ExCir6">[1]Proforma!$L$56</definedName>
    <definedName name="Notional_SEN_FSM_Pri">[1]Proforma!$L$15</definedName>
    <definedName name="Notional_SEN_FSM_Sec">[1]Proforma!$M$16</definedName>
    <definedName name="Notional_SEN_IDACI_B1_Pri">[1]Proforma!$L$17</definedName>
    <definedName name="Notional_SEN_IDACI_B1_Sec">[1]Proforma!$M$17</definedName>
    <definedName name="Notional_SEN_IDACI_B2_Pri">[1]Proforma!$L$18</definedName>
    <definedName name="Notional_SEN_IDACI_B2_Sec">[1]Proforma!$M$18</definedName>
    <definedName name="Notional_SEN_IDACI_B3_Pri">[1]Proforma!$L$19</definedName>
    <definedName name="Notional_SEN_IDACI_B3_Sec">[1]Proforma!$M$19</definedName>
    <definedName name="Notional_SEN_IDACI_B4_Pri">[1]Proforma!$L$20</definedName>
    <definedName name="Notional_SEN_IDACI_B4_Sec">[1]Proforma!$M$20</definedName>
    <definedName name="Notional_SEN_IDACI_B5_Pri">[1]Proforma!$L$21</definedName>
    <definedName name="Notional_SEN_IDACI_B5_Sec">[1]Proforma!$M$21</definedName>
    <definedName name="Notional_SEN_IDACI_B6_Pri">[1]Proforma!$L$22</definedName>
    <definedName name="Notional_SEN_IDACI_B6_Sec">[1]Proforma!$M$22</definedName>
    <definedName name="Notional_SEN_LAC">[1]Proforma!$L$24</definedName>
    <definedName name="Notional_SEN_LCHI_Pri">[1]Proforma!$L$29</definedName>
    <definedName name="Notional_SEN_LCHI_Sec">[1]Proforma!$M$31</definedName>
    <definedName name="Notional_SEN_Lump_sum_Pri">[1]Proforma!$L$38</definedName>
    <definedName name="Notional_SEN_Lump_sum_Sec">[1]Proforma!$M$38</definedName>
    <definedName name="Notional_SEN_Mobility_Pri">[1]Proforma!$L$27</definedName>
    <definedName name="Notional_SEN_Mobility_Sec">[1]Proforma!$M$27</definedName>
    <definedName name="Notional_SEN_PFI">[1]Proforma!$L$48</definedName>
    <definedName name="Notional_SEN_Rates">[1]Proforma!$L$47</definedName>
    <definedName name="Notional_SEN_Sparsity_Pri">[1]Proforma!$L$39</definedName>
    <definedName name="Notional_SEN_Sparsity_Sec">[1]Proforma!$M$39</definedName>
    <definedName name="Notional_SEN_Split_sites">[1]Proforma!$L$46</definedName>
    <definedName name="PFI_Total">#REF!</definedName>
    <definedName name="Pri_distance_threshold">[1]Proforma!$D$41</definedName>
    <definedName name="Pri_PupilNo_threshold">[1]Proforma!$G$41</definedName>
    <definedName name="Primary_Lump_sum">[1]Proforma!$F$38</definedName>
    <definedName name="_xlnm.Print_Area" localSheetId="0">'Individual MFG Calc'!$B$2:$I$70</definedName>
    <definedName name="_xlnm.Print_Titles" localSheetId="2">'Baselines MFG'!$1:$10</definedName>
    <definedName name="Rates_Total">#REF!</definedName>
    <definedName name="Reasons_list">'[1]Inputs &amp; Adjustments'!$CO$6:$CO$13</definedName>
    <definedName name="Reception_Uplift_YesNo">[1]Proforma!$E$9</definedName>
    <definedName name="Scaling_Factor">[1]Proforma!$G$62</definedName>
    <definedName name="School_list">#REF!</definedName>
    <definedName name="Sec_distance_threshold">[1]Proforma!$D$42</definedName>
    <definedName name="Sec_PupilNo_threshold">[1]Proforma!$G$42</definedName>
    <definedName name="Secondary_Lump_Sum">[1]Proforma!$G$38</definedName>
    <definedName name="Sparsity_All_lump_sum">[1]Proforma!$I$39</definedName>
    <definedName name="Sparsity_Mid_lump_sum">[1]Proforma!$H$39</definedName>
    <definedName name="Sparsity_Pri_DD_percentage">'[1]De Delegation'!$X$26</definedName>
    <definedName name="Sparsity_Pri_lump_sum">[1]Proforma!$F$39</definedName>
    <definedName name="Sparsity_Sec_DD_percentage">'[1]De Delegation'!$Y$26</definedName>
    <definedName name="Sparsity_Sec_lump_sum">[1]Proforma!$G$39</definedName>
    <definedName name="Sparsity_Total">#REF!</definedName>
    <definedName name="spend">'[3]Schools Balances 15.04.16'!$A:$H</definedName>
    <definedName name="Split_Sites_Total">#REF!</definedName>
    <definedName name="Tapered_all_lump_sum">[1]Proforma!$K$44</definedName>
    <definedName name="Tapered_mid_lump_sum">[1]Proforma!$K$43</definedName>
    <definedName name="Tapered_primary_lump_sum">[1]Proforma!$K$41</definedName>
    <definedName name="Tapered_secondary_lump_sum">[1]Proforma!$K$42</definedName>
    <definedName name="Total_Notional_SEN">#REF!</definedName>
    <definedName name="Total_Primary_funding">#REF!</definedName>
    <definedName name="Total_Secondary_Fund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3" i="12" l="1"/>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BK302" i="3" l="1"/>
  <c r="C48" i="10" l="1"/>
  <c r="E42" i="10" l="1"/>
  <c r="C4" i="10"/>
  <c r="C7" i="1" l="1"/>
  <c r="C27" i="1" l="1"/>
  <c r="G10" i="1"/>
  <c r="G68" i="1"/>
  <c r="G61" i="10" s="1"/>
  <c r="G66" i="1"/>
  <c r="E52" i="1"/>
  <c r="E51" i="1"/>
  <c r="E34" i="1"/>
  <c r="E35" i="1"/>
  <c r="G32" i="1"/>
  <c r="E21" i="1"/>
  <c r="E20" i="1"/>
  <c r="E36" i="1"/>
  <c r="C6" i="1"/>
  <c r="BK6" i="3" l="1"/>
  <c r="BK7" i="3"/>
  <c r="BK8" i="3"/>
  <c r="BK9" i="3"/>
  <c r="BK10" i="3"/>
  <c r="BK11" i="3"/>
  <c r="BK12" i="3"/>
  <c r="BK13" i="3"/>
  <c r="BK14" i="3"/>
  <c r="BK15" i="3"/>
  <c r="BK16" i="3"/>
  <c r="BK17" i="3"/>
  <c r="BK18" i="3"/>
  <c r="BK19" i="3"/>
  <c r="BK20" i="3"/>
  <c r="BK21" i="3"/>
  <c r="BK22" i="3"/>
  <c r="BK23" i="3"/>
  <c r="BK24" i="3"/>
  <c r="BK25" i="3"/>
  <c r="BK26" i="3"/>
  <c r="BK27" i="3"/>
  <c r="BK28" i="3"/>
  <c r="BK29" i="3"/>
  <c r="BK30" i="3"/>
  <c r="BK31" i="3"/>
  <c r="BK32" i="3"/>
  <c r="BK33" i="3"/>
  <c r="BK34" i="3"/>
  <c r="BK35" i="3"/>
  <c r="BK36" i="3"/>
  <c r="BK37" i="3"/>
  <c r="BK38" i="3"/>
  <c r="BK39" i="3"/>
  <c r="BK40" i="3"/>
  <c r="BK41" i="3"/>
  <c r="BK42" i="3"/>
  <c r="BK43" i="3"/>
  <c r="BK44" i="3"/>
  <c r="BK45" i="3"/>
  <c r="BK46" i="3"/>
  <c r="BK47" i="3"/>
  <c r="BK48" i="3"/>
  <c r="BK49" i="3"/>
  <c r="BK50" i="3"/>
  <c r="BK51" i="3"/>
  <c r="BK52" i="3"/>
  <c r="BK53" i="3"/>
  <c r="BK54" i="3"/>
  <c r="BK55" i="3"/>
  <c r="BK56" i="3"/>
  <c r="BK57" i="3"/>
  <c r="BK58" i="3"/>
  <c r="BK59" i="3"/>
  <c r="BK60" i="3"/>
  <c r="BK61" i="3"/>
  <c r="BK62" i="3"/>
  <c r="BK63" i="3"/>
  <c r="BK64" i="3"/>
  <c r="BK65" i="3"/>
  <c r="BK66" i="3"/>
  <c r="BK67" i="3"/>
  <c r="BK68" i="3"/>
  <c r="BK69" i="3"/>
  <c r="BK70" i="3"/>
  <c r="BK71" i="3"/>
  <c r="BK72" i="3"/>
  <c r="BK73" i="3"/>
  <c r="BK74" i="3"/>
  <c r="BK75" i="3"/>
  <c r="BK76" i="3"/>
  <c r="BK77" i="3"/>
  <c r="BK78" i="3"/>
  <c r="BK79" i="3"/>
  <c r="BK80" i="3"/>
  <c r="BK81" i="3"/>
  <c r="BK82" i="3"/>
  <c r="BK83" i="3"/>
  <c r="BK84" i="3"/>
  <c r="BK85" i="3"/>
  <c r="BK86" i="3"/>
  <c r="BK87" i="3"/>
  <c r="BK88" i="3"/>
  <c r="BK89" i="3"/>
  <c r="BK90" i="3"/>
  <c r="BK91" i="3"/>
  <c r="BK92" i="3"/>
  <c r="BK93" i="3"/>
  <c r="BK94" i="3"/>
  <c r="BK95" i="3"/>
  <c r="BK96" i="3"/>
  <c r="BK97" i="3"/>
  <c r="BK98" i="3"/>
  <c r="BK99" i="3"/>
  <c r="BK100" i="3"/>
  <c r="BK101" i="3"/>
  <c r="BK102" i="3"/>
  <c r="BK103" i="3"/>
  <c r="BK104" i="3"/>
  <c r="BK105" i="3"/>
  <c r="BK106" i="3"/>
  <c r="BK107" i="3"/>
  <c r="BK108" i="3"/>
  <c r="BK109" i="3"/>
  <c r="BK110" i="3"/>
  <c r="BK111" i="3"/>
  <c r="BK112" i="3"/>
  <c r="BK113" i="3"/>
  <c r="BK114" i="3"/>
  <c r="BK115" i="3"/>
  <c r="BK116" i="3"/>
  <c r="BK117" i="3"/>
  <c r="BK118" i="3"/>
  <c r="BK119" i="3"/>
  <c r="BK120" i="3"/>
  <c r="BK121" i="3"/>
  <c r="BK122" i="3"/>
  <c r="BK123" i="3"/>
  <c r="BK124" i="3"/>
  <c r="BK125" i="3"/>
  <c r="BK126" i="3"/>
  <c r="BK127" i="3"/>
  <c r="BK128" i="3"/>
  <c r="BK129" i="3"/>
  <c r="BK130" i="3"/>
  <c r="BK131" i="3"/>
  <c r="BK132" i="3"/>
  <c r="BK133" i="3"/>
  <c r="BK134" i="3"/>
  <c r="BK135" i="3"/>
  <c r="BK136" i="3"/>
  <c r="BK137" i="3"/>
  <c r="BK138" i="3"/>
  <c r="BK139" i="3"/>
  <c r="BK140" i="3"/>
  <c r="BK141" i="3"/>
  <c r="BK142" i="3"/>
  <c r="BK143" i="3"/>
  <c r="BK144" i="3"/>
  <c r="BK145" i="3"/>
  <c r="BK146" i="3"/>
  <c r="BK147" i="3"/>
  <c r="BK148" i="3"/>
  <c r="BK149" i="3"/>
  <c r="BK150" i="3"/>
  <c r="BK151" i="3"/>
  <c r="BK152" i="3"/>
  <c r="BK153" i="3"/>
  <c r="BK154" i="3"/>
  <c r="BK155" i="3"/>
  <c r="BK156" i="3"/>
  <c r="BK157" i="3"/>
  <c r="BK158" i="3"/>
  <c r="BK159" i="3"/>
  <c r="BK160" i="3"/>
  <c r="BK161" i="3"/>
  <c r="BK162" i="3"/>
  <c r="BK163" i="3"/>
  <c r="BK164" i="3"/>
  <c r="BK165" i="3"/>
  <c r="BK166" i="3"/>
  <c r="BK167" i="3"/>
  <c r="BK168" i="3"/>
  <c r="BK169" i="3"/>
  <c r="BK170" i="3"/>
  <c r="BK171" i="3"/>
  <c r="BK172" i="3"/>
  <c r="BK173" i="3"/>
  <c r="BK174" i="3"/>
  <c r="BK175" i="3"/>
  <c r="BK176" i="3"/>
  <c r="BK177" i="3"/>
  <c r="BK178" i="3"/>
  <c r="BK179" i="3"/>
  <c r="BK180" i="3"/>
  <c r="BK181" i="3"/>
  <c r="BK182" i="3"/>
  <c r="BK183" i="3"/>
  <c r="BK184" i="3"/>
  <c r="BK185" i="3"/>
  <c r="BK186" i="3"/>
  <c r="BK187" i="3"/>
  <c r="BK188" i="3"/>
  <c r="BK189" i="3"/>
  <c r="BK190" i="3"/>
  <c r="BK191" i="3"/>
  <c r="BK192" i="3"/>
  <c r="BK193" i="3"/>
  <c r="BK194" i="3"/>
  <c r="BK195" i="3"/>
  <c r="BK196" i="3"/>
  <c r="BK197" i="3"/>
  <c r="BK198" i="3"/>
  <c r="BK199" i="3"/>
  <c r="BK200" i="3"/>
  <c r="BK201" i="3"/>
  <c r="BK202" i="3"/>
  <c r="BK203" i="3"/>
  <c r="BK204" i="3"/>
  <c r="BK205" i="3"/>
  <c r="BK206" i="3"/>
  <c r="BK207" i="3"/>
  <c r="BK208" i="3"/>
  <c r="BK209" i="3"/>
  <c r="BK210" i="3"/>
  <c r="BK211" i="3"/>
  <c r="BK212" i="3"/>
  <c r="BK213" i="3"/>
  <c r="BK214" i="3"/>
  <c r="BK215" i="3"/>
  <c r="BK216" i="3"/>
  <c r="BK217" i="3"/>
  <c r="BK218" i="3"/>
  <c r="BK219" i="3"/>
  <c r="BK220" i="3"/>
  <c r="BK221" i="3"/>
  <c r="BK222" i="3"/>
  <c r="BK223" i="3"/>
  <c r="BK224" i="3"/>
  <c r="BK225" i="3"/>
  <c r="BK226" i="3"/>
  <c r="BK227" i="3"/>
  <c r="BK228" i="3"/>
  <c r="BK229" i="3"/>
  <c r="BK230" i="3"/>
  <c r="BK231" i="3"/>
  <c r="BK232" i="3"/>
  <c r="BK233" i="3"/>
  <c r="BK234" i="3"/>
  <c r="BK235" i="3"/>
  <c r="BK236" i="3"/>
  <c r="BK237" i="3"/>
  <c r="BK238" i="3"/>
  <c r="BK239" i="3"/>
  <c r="BK240" i="3"/>
  <c r="BK241" i="3"/>
  <c r="BK242" i="3"/>
  <c r="BK243" i="3"/>
  <c r="BK244" i="3"/>
  <c r="BK245" i="3"/>
  <c r="BK246" i="3"/>
  <c r="BK247" i="3"/>
  <c r="BK248" i="3"/>
  <c r="BK249" i="3"/>
  <c r="BK250" i="3"/>
  <c r="BK251" i="3"/>
  <c r="BK252" i="3"/>
  <c r="BK253" i="3"/>
  <c r="BK254" i="3"/>
  <c r="BK255" i="3"/>
  <c r="BK256" i="3"/>
  <c r="BK257" i="3"/>
  <c r="BK258" i="3"/>
  <c r="BK259" i="3"/>
  <c r="BK260" i="3"/>
  <c r="BK261" i="3"/>
  <c r="BK262" i="3"/>
  <c r="BK263" i="3"/>
  <c r="BK264" i="3"/>
  <c r="BK265" i="3"/>
  <c r="BK266" i="3"/>
  <c r="BK267" i="3"/>
  <c r="BK268" i="3"/>
  <c r="BK269" i="3"/>
  <c r="BK270" i="3"/>
  <c r="BK271" i="3"/>
  <c r="BK272" i="3"/>
  <c r="BK273" i="3"/>
  <c r="BK274" i="3"/>
  <c r="BK275" i="3"/>
  <c r="BK276" i="3"/>
  <c r="BK277" i="3"/>
  <c r="BK278" i="3"/>
  <c r="BK279" i="3"/>
  <c r="BK280" i="3"/>
  <c r="BK281" i="3"/>
  <c r="BK282" i="3"/>
  <c r="BK283" i="3"/>
  <c r="BK284" i="3"/>
  <c r="BK285" i="3"/>
  <c r="BK286" i="3"/>
  <c r="BK287" i="3"/>
  <c r="BK288" i="3"/>
  <c r="BK289" i="3"/>
  <c r="BK290" i="3"/>
  <c r="BK291" i="3"/>
  <c r="BK292" i="3"/>
  <c r="BK293" i="3"/>
  <c r="BK294" i="3"/>
  <c r="BK295" i="3"/>
  <c r="BK296" i="3"/>
  <c r="BK297" i="3"/>
  <c r="BK298" i="3"/>
  <c r="BK299" i="3"/>
  <c r="BK300" i="3"/>
  <c r="BK301" i="3"/>
  <c r="BK5" i="3"/>
  <c r="E25" i="10" l="1"/>
  <c r="C41" i="1"/>
  <c r="C34" i="10" l="1"/>
  <c r="C18" i="10"/>
  <c r="E307" i="5" l="1"/>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4" i="10" l="1"/>
  <c r="G59" i="10"/>
  <c r="C57" i="1"/>
  <c r="C50" i="10" s="1"/>
  <c r="E13" i="1"/>
  <c r="E27" i="10"/>
  <c r="E12" i="10"/>
  <c r="E26" i="10"/>
  <c r="E13" i="10"/>
  <c r="E19" i="1"/>
  <c r="E11" i="10" s="1"/>
  <c r="E48" i="1"/>
  <c r="E41" i="10" s="1"/>
  <c r="E15" i="1"/>
  <c r="E14" i="1"/>
  <c r="E57" i="1" l="1"/>
  <c r="E50" i="10" s="1"/>
  <c r="E45" i="10"/>
  <c r="G60" i="1"/>
  <c r="G53" i="10" s="1"/>
  <c r="G23" i="10"/>
  <c r="G16" i="1"/>
  <c r="G37" i="1"/>
  <c r="G28" i="10" s="1"/>
  <c r="G23" i="1"/>
  <c r="G14" i="10" s="1"/>
  <c r="G39" i="1" l="1"/>
  <c r="G43" i="1" s="1"/>
  <c r="G36" i="10" l="1"/>
  <c r="G32" i="10"/>
  <c r="G11" i="1" l="1"/>
  <c r="G9" i="10" l="1"/>
  <c r="G18" i="1"/>
  <c r="G25" i="1"/>
  <c r="G29" i="1" l="1"/>
  <c r="G16" i="10"/>
  <c r="E46" i="1" l="1"/>
  <c r="G20" i="10"/>
  <c r="G57" i="1"/>
  <c r="I57" i="1" l="1"/>
  <c r="G50" i="10"/>
  <c r="C46" i="1"/>
  <c r="C39" i="10" s="1"/>
  <c r="E39" i="10"/>
  <c r="G62" i="1" l="1"/>
  <c r="I50" i="10"/>
  <c r="B50" i="10" s="1"/>
  <c r="B57" i="1"/>
  <c r="G64" i="1" l="1"/>
  <c r="G55" i="10"/>
  <c r="G70" i="1" l="1"/>
  <c r="G63" i="10" s="1"/>
  <c r="G5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Davis</author>
  </authors>
  <commentList>
    <comment ref="AJ282" authorId="0" shapeId="0" xr:uid="{00000000-0006-0000-0200-000001000000}">
      <text>
        <r>
          <rPr>
            <b/>
            <sz val="9"/>
            <color indexed="81"/>
            <rFont val="Tahoma"/>
            <family val="2"/>
          </rPr>
          <t>New Growing School - Exempt from MFG whilst Growing.</t>
        </r>
        <r>
          <rPr>
            <sz val="9"/>
            <color indexed="81"/>
            <rFont val="Tahoma"/>
            <family val="2"/>
          </rPr>
          <t xml:space="preserve">
</t>
        </r>
      </text>
    </comment>
    <comment ref="AJ315" authorId="0" shapeId="0" xr:uid="{00000000-0006-0000-0200-000002000000}">
      <text>
        <r>
          <rPr>
            <b/>
            <sz val="9"/>
            <color indexed="81"/>
            <rFont val="Tahoma"/>
            <family val="2"/>
          </rPr>
          <t>New Growing School - Exempt from MFG whilst Growing.</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jgilmore-pyle</author>
    <author>PAREKH, Mukesh</author>
    <author>KONTIDOU, Fani</author>
    <author>BAXTER, William</author>
  </authors>
  <commentList>
    <comment ref="AE3" authorId="0" shapeId="0" xr:uid="{00000000-0006-0000-0300-000001000000}">
      <text>
        <r>
          <rPr>
            <sz val="8"/>
            <color indexed="81"/>
            <rFont val="Tahoma"/>
            <family val="2"/>
          </rPr>
          <t xml:space="preserve">The sum of the pupil-led factors (columns E:AB) plus lump sum and sparsity factor (columns AC, AD and AJ)  multiplied by the Fringe Factor (Adjusted Factors column H)-1
</t>
        </r>
        <r>
          <rPr>
            <sz val="9"/>
            <color indexed="81"/>
            <rFont val="Tahoma"/>
            <family val="2"/>
          </rPr>
          <t xml:space="preserve">
</t>
        </r>
      </text>
    </comment>
    <comment ref="AO3" authorId="1" shapeId="0" xr:uid="{00000000-0006-0000-0300-000002000000}">
      <text>
        <r>
          <rPr>
            <sz val="8"/>
            <color indexed="81"/>
            <rFont val="Tahoma"/>
            <family val="2"/>
          </rPr>
          <t xml:space="preserve">Sum of columns E to G
</t>
        </r>
      </text>
    </comment>
    <comment ref="AP3" authorId="1" shapeId="0" xr:uid="{00000000-0006-0000-0300-000003000000}">
      <text>
        <r>
          <rPr>
            <sz val="8"/>
            <color indexed="81"/>
            <rFont val="Tahoma"/>
            <family val="2"/>
          </rPr>
          <t xml:space="preserve">Sum of columns H to AB
</t>
        </r>
      </text>
    </comment>
    <comment ref="AQ3" authorId="1" shapeId="0" xr:uid="{00000000-0006-0000-0300-000004000000}">
      <text>
        <r>
          <rPr>
            <sz val="8"/>
            <color indexed="81"/>
            <rFont val="Tahoma"/>
            <family val="2"/>
          </rPr>
          <t xml:space="preserve">Sum of columns AC to AN
</t>
        </r>
      </text>
    </comment>
    <comment ref="AR3" authorId="1" shapeId="0" xr:uid="{00000000-0006-0000-0300-000005000000}">
      <text>
        <r>
          <rPr>
            <sz val="8"/>
            <color indexed="81"/>
            <rFont val="Tahoma"/>
            <family val="2"/>
          </rPr>
          <t>% Notional SEN entered in the Proforma tab multiplied by the relevant factors</t>
        </r>
      </text>
    </comment>
    <comment ref="AS3" authorId="1" shapeId="0" xr:uid="{00000000-0006-0000-0300-000006000000}">
      <text>
        <r>
          <rPr>
            <sz val="8"/>
            <color indexed="81"/>
            <rFont val="Tahoma"/>
            <family val="2"/>
          </rPr>
          <t>Sum of columns AO to AQ plus column U of the Local Factors sheet 
(Other Adjustment to 15-16 Budget shares)</t>
        </r>
      </text>
    </comment>
    <comment ref="AT3" authorId="1" shapeId="0" xr:uid="{00000000-0006-0000-0300-000007000000}">
      <text>
        <r>
          <rPr>
            <sz val="8"/>
            <color indexed="81"/>
            <rFont val="Tahoma"/>
            <family val="2"/>
          </rPr>
          <t xml:space="preserve">Total Schools Block funding allocated to primary phase pupils. The proportion of Primary NOR (incl reception uplift if applicable) to Total NOR has been used to apportion the funding from all the non-pupil-led factors and LAC.
</t>
        </r>
      </text>
    </comment>
    <comment ref="AU3" authorId="1" shapeId="0" xr:uid="{00000000-0006-0000-0300-000008000000}">
      <text>
        <r>
          <rPr>
            <sz val="8"/>
            <color indexed="81"/>
            <rFont val="Tahoma"/>
            <family val="2"/>
          </rPr>
          <t xml:space="preserve">Total Schools Block funding allocated to secondary phase pupils. The proportion of Secondary NOR to Total NOR has been used to apportion the funding from all the non-pupil-led factors and LAC.
</t>
        </r>
      </text>
    </comment>
    <comment ref="AV3" authorId="1" shapeId="0" xr:uid="{00000000-0006-0000-0300-000009000000}">
      <text>
        <r>
          <rPr>
            <sz val="8"/>
            <color indexed="81"/>
            <rFont val="Tahoma"/>
            <family val="2"/>
          </rPr>
          <t>Total 17-18 Allocation - (Lump sum + Sparsity funding) * fringe factor - Rates - 17-18 Total MFG Approved Exclusions</t>
        </r>
      </text>
    </comment>
    <comment ref="AW3" authorId="1" shapeId="0" xr:uid="{00000000-0006-0000-0300-00000A000000}">
      <text>
        <r>
          <rPr>
            <sz val="8"/>
            <color indexed="81"/>
            <rFont val="Tahoma"/>
            <family val="2"/>
          </rPr>
          <t>17-18 MFG Budget / 17-18 Base NOR</t>
        </r>
      </text>
    </comment>
    <comment ref="AY3" authorId="1" shapeId="0" xr:uid="{00000000-0006-0000-0300-00000B000000}">
      <text>
        <r>
          <rPr>
            <sz val="8"/>
            <color indexed="81"/>
            <rFont val="Tahoma"/>
            <family val="2"/>
          </rPr>
          <t>(17-18 MFG Unit value- 16-17 MFG Unit Value) / 16-17 MFG Unit Value</t>
        </r>
      </text>
    </comment>
    <comment ref="AZ3" authorId="2" shapeId="0" xr:uid="{00000000-0006-0000-0300-00000C000000}">
      <text>
        <r>
          <rPr>
            <sz val="8"/>
            <color indexed="81"/>
            <rFont val="Tahoma"/>
            <family val="2"/>
          </rPr>
          <t>The percentage by which the 16-17 MFG Unit Value is going to be adjusted depending on the capping and scaling factors selected</t>
        </r>
      </text>
    </comment>
    <comment ref="BA3" authorId="1" shapeId="0" xr:uid="{00000000-0006-0000-0300-00000D000000}">
      <text>
        <r>
          <rPr>
            <sz val="8"/>
            <color indexed="81"/>
            <rFont val="Tahoma"/>
            <family val="2"/>
          </rPr>
          <t>MFG Value adjustment * 16-17 MFG Unit Value * 17-18 Base NOR</t>
        </r>
      </text>
    </comment>
    <comment ref="BB3" authorId="1" shapeId="0" xr:uid="{00000000-0006-0000-0300-00000E000000}">
      <text>
        <r>
          <rPr>
            <sz val="8"/>
            <color indexed="81"/>
            <rFont val="Tahoma"/>
            <family val="2"/>
          </rPr>
          <t xml:space="preserve"> Total Allocation + 17-18 MFG adjustment</t>
        </r>
      </text>
    </comment>
    <comment ref="BC3" authorId="2" shapeId="0" xr:uid="{00000000-0006-0000-0300-00000F000000}">
      <text>
        <r>
          <rPr>
            <sz val="8"/>
            <color indexed="81"/>
            <rFont val="Tahoma"/>
            <family val="2"/>
          </rPr>
          <t xml:space="preserve">Post MFG Budget / 17-18 Base NOR </t>
        </r>
      </text>
    </comment>
    <comment ref="BD3" authorId="1" shapeId="0" xr:uid="{00000000-0006-0000-0300-000010000000}">
      <text>
        <r>
          <rPr>
            <sz val="8"/>
            <color indexed="81"/>
            <rFont val="Tahoma"/>
            <family val="2"/>
          </rPr>
          <t>(17-18 Post MFG per pupil Budget - 16-17 Post MFG per pupil SBS) / 16-17 Post MFG per pupil SBS</t>
        </r>
      </text>
    </comment>
    <comment ref="BE3" authorId="1" shapeId="0" xr:uid="{00000000-0006-0000-0300-000011000000}">
      <text>
        <r>
          <rPr>
            <sz val="8"/>
            <color indexed="81"/>
            <rFont val="Tahoma"/>
            <family val="2"/>
          </rPr>
          <t xml:space="preserve">Total De-delegation as a negative value as calculated in the De-delegation sheet
</t>
        </r>
      </text>
    </comment>
    <comment ref="BF3" authorId="1" shapeId="0" xr:uid="{00000000-0006-0000-0300-000012000000}">
      <text>
        <r>
          <rPr>
            <sz val="8"/>
            <color indexed="81"/>
            <rFont val="Tahoma"/>
            <family val="2"/>
          </rPr>
          <t>Post MFG Budget + De-delegation</t>
        </r>
      </text>
    </comment>
    <comment ref="BG3" authorId="3" shapeId="0" xr:uid="{00000000-0006-0000-0300-000013000000}">
      <text>
        <r>
          <rPr>
            <sz val="9"/>
            <color indexed="81"/>
            <rFont val="Tahoma"/>
            <family val="2"/>
          </rPr>
          <t>Total amount as a negative value as calculated in the Education Functions sheet</t>
        </r>
      </text>
    </comment>
    <comment ref="BH3" authorId="3" shapeId="0" xr:uid="{00000000-0006-0000-0300-000014000000}">
      <text>
        <r>
          <rPr>
            <sz val="9"/>
            <color indexed="81"/>
            <rFont val="Tahoma"/>
            <family val="2"/>
          </rPr>
          <t xml:space="preserve">Post De-delegation budget + Education functions for maintained schools
</t>
        </r>
      </text>
    </comment>
  </commentList>
</comments>
</file>

<file path=xl/sharedStrings.xml><?xml version="1.0" encoding="utf-8"?>
<sst xmlns="http://schemas.openxmlformats.org/spreadsheetml/2006/main" count="2544" uniqueCount="1128">
  <si>
    <t>SCHOOL</t>
  </si>
  <si>
    <t>£'s</t>
  </si>
  <si>
    <t>Less Designated Early Years</t>
  </si>
  <si>
    <t>Less Designated High Needs</t>
  </si>
  <si>
    <t>Less VI Form (Non DSG)</t>
  </si>
  <si>
    <t>Adjusted 2015-2016 Schools Block</t>
  </si>
  <si>
    <t>Less De Delegation</t>
  </si>
  <si>
    <t>Number On Roll (Oct 15)</t>
  </si>
  <si>
    <t>MFG 2016-17 £ per pupil</t>
  </si>
  <si>
    <t>% Change In MFG £ per pupil</t>
  </si>
  <si>
    <t>MFG Calculation (MFG &amp; Capping)</t>
  </si>
  <si>
    <t>x</t>
  </si>
  <si>
    <t>=</t>
  </si>
  <si>
    <t>+ / - MFG Adjustment</t>
  </si>
  <si>
    <t>MFG Baseline Values</t>
  </si>
  <si>
    <t>Values Used to calculate the schools MFG position.</t>
  </si>
  <si>
    <t>Calculates MFG for all those schools below 1.5%</t>
  </si>
  <si>
    <t>Calculates MFG capping for all those schools above the Ceiling value.</t>
  </si>
  <si>
    <t>FINAL SBS (incl MFG)</t>
  </si>
  <si>
    <t>Actual</t>
  </si>
  <si>
    <t>Adjusted</t>
  </si>
  <si>
    <t>MFG</t>
  </si>
  <si>
    <t>New</t>
  </si>
  <si>
    <t>Revised</t>
  </si>
  <si>
    <t>Difference £</t>
  </si>
  <si>
    <t>CAPPING</t>
  </si>
  <si>
    <t>Total</t>
  </si>
  <si>
    <t>Difference %</t>
  </si>
  <si>
    <t>NOR</t>
  </si>
  <si>
    <t>SBS</t>
  </si>
  <si>
    <t>Early</t>
  </si>
  <si>
    <t>High</t>
  </si>
  <si>
    <t>EFA</t>
  </si>
  <si>
    <t xml:space="preserve">Lump </t>
  </si>
  <si>
    <t>Rates</t>
  </si>
  <si>
    <t>Sparsity</t>
  </si>
  <si>
    <t>Formula</t>
  </si>
  <si>
    <t>Lump</t>
  </si>
  <si>
    <t>De</t>
  </si>
  <si>
    <t>%</t>
  </si>
  <si>
    <t>£</t>
  </si>
  <si>
    <t>SBS + MFG</t>
  </si>
  <si>
    <t xml:space="preserve">To </t>
  </si>
  <si>
    <t>Saving</t>
  </si>
  <si>
    <t>SBS With</t>
  </si>
  <si>
    <t>Oct 2014</t>
  </si>
  <si>
    <t>2015-16</t>
  </si>
  <si>
    <t>Years</t>
  </si>
  <si>
    <t>Needs</t>
  </si>
  <si>
    <t>Sum</t>
  </si>
  <si>
    <t>Factor</t>
  </si>
  <si>
    <t>£ pp</t>
  </si>
  <si>
    <t>Oct 2015</t>
  </si>
  <si>
    <t>Delegation</t>
  </si>
  <si>
    <t>Change</t>
  </si>
  <si>
    <t>Allocation</t>
  </si>
  <si>
    <t>CAPPING %</t>
  </si>
  <si>
    <t>MFG + Capping</t>
  </si>
  <si>
    <t>Schools Block</t>
  </si>
  <si>
    <t>16-17 Figure</t>
  </si>
  <si>
    <t>2016-17</t>
  </si>
  <si>
    <t>NO CAPPING</t>
  </si>
  <si>
    <t>SBS 15-16</t>
  </si>
  <si>
    <t>With CAPPING</t>
  </si>
  <si>
    <t>2016-2017</t>
  </si>
  <si>
    <t xml:space="preserve">Aldeburgh Primary School </t>
  </si>
  <si>
    <t>P</t>
  </si>
  <si>
    <t xml:space="preserve">Barnby &amp; North Cover Community Primary </t>
  </si>
  <si>
    <t>The Albert Pye Community Primary School</t>
  </si>
  <si>
    <t>Ravensmere Infant School</t>
  </si>
  <si>
    <t>Crowfoot Community Primary School</t>
  </si>
  <si>
    <t>St Benet's Catholic Primary School</t>
  </si>
  <si>
    <t>Bedfield C of E VCP School</t>
  </si>
  <si>
    <t>Benhall St Mary's C of E VCP School</t>
  </si>
  <si>
    <t>Blundeston C of E VCP School</t>
  </si>
  <si>
    <t>Bramfield C of E VCP School</t>
  </si>
  <si>
    <t>Brampton C of E VCP School</t>
  </si>
  <si>
    <t>Bungay Primary School</t>
  </si>
  <si>
    <t>St Edmund's Catholic Primary School, Bungay</t>
  </si>
  <si>
    <t>St Botolph's CEVCP School</t>
  </si>
  <si>
    <t>Carlton Colville Primary School</t>
  </si>
  <si>
    <t>Charsfield CEVCP School</t>
  </si>
  <si>
    <t>Corton CEVCP School</t>
  </si>
  <si>
    <t>Coldfair Green CP School</t>
  </si>
  <si>
    <t>Sir Robert Hitcham's CEVAP School, Debenham</t>
  </si>
  <si>
    <t>Dennington CEVCP School</t>
  </si>
  <si>
    <t>Earl Soham Community Primary School</t>
  </si>
  <si>
    <t>Easton Community Primary School</t>
  </si>
  <si>
    <t>St Peter and St Paul CEVAP School</t>
  </si>
  <si>
    <t>Sir Robert Hitcham's CEVAP School, Framlingham</t>
  </si>
  <si>
    <t>Fressingfield CEVCP School</t>
  </si>
  <si>
    <t>Gislingham CEVCP School</t>
  </si>
  <si>
    <t>Edgar Sewter Community Primary School</t>
  </si>
  <si>
    <t>Helmingham Community Primary School</t>
  </si>
  <si>
    <t>Holton St Peter Community Primary School</t>
  </si>
  <si>
    <t>St Edmund's Primary School, Hoxne</t>
  </si>
  <si>
    <t>Ilketshall St Lawrence School</t>
  </si>
  <si>
    <t>Kelsale CEVCP School</t>
  </si>
  <si>
    <t>Kessingland CEVCP School</t>
  </si>
  <si>
    <t>All Saints CEVAP School, Laxfield</t>
  </si>
  <si>
    <t>Leiston Primary School</t>
  </si>
  <si>
    <t>Dell Primary School</t>
  </si>
  <si>
    <t>Elm Tree Community Primary School</t>
  </si>
  <si>
    <t>Fen Park Community Primary School</t>
  </si>
  <si>
    <t>Gunton Community Primary School</t>
  </si>
  <si>
    <t>Meadow Community Primary School</t>
  </si>
  <si>
    <t>Northfield St Nicholas Primary School</t>
  </si>
  <si>
    <t>Poplars Community Primary School</t>
  </si>
  <si>
    <t>Pakefield Primary School</t>
  </si>
  <si>
    <t>Roman Hill Primary School</t>
  </si>
  <si>
    <t>St Margaret's Community Primary School, Lowestoft</t>
  </si>
  <si>
    <t>St Mary's RC Primary School, Lowestoft</t>
  </si>
  <si>
    <t>Westwood Primary School</t>
  </si>
  <si>
    <t>Woods Loke Community Primary School</t>
  </si>
  <si>
    <t>Oulton Broad Primary School</t>
  </si>
  <si>
    <t>Grove Primary School</t>
  </si>
  <si>
    <t>Mellis CEVCP School</t>
  </si>
  <si>
    <t>Mendham Primary School</t>
  </si>
  <si>
    <t>Middleton Community Primary School</t>
  </si>
  <si>
    <t>Occold Primary School</t>
  </si>
  <si>
    <t>Palgrave CEVCP School</t>
  </si>
  <si>
    <t>Peasenhall Primary School</t>
  </si>
  <si>
    <t>Reydon Primary School</t>
  </si>
  <si>
    <t>Ringsfield CEVCP School</t>
  </si>
  <si>
    <t>Saxmundham Primary School</t>
  </si>
  <si>
    <t>Snape Community Primary School</t>
  </si>
  <si>
    <t>Somerleyton Primary School</t>
  </si>
  <si>
    <t>Southwold Primary School</t>
  </si>
  <si>
    <t>Stonham Aspal CEVAP School</t>
  </si>
  <si>
    <t>Stradbroke CEVCP School</t>
  </si>
  <si>
    <t>Thorndon CEVCP School</t>
  </si>
  <si>
    <t>Wenhaston Primary School</t>
  </si>
  <si>
    <t>Wetheringsett CEVCP School</t>
  </si>
  <si>
    <t>Wickham Market Community Primary School</t>
  </si>
  <si>
    <t>Wilby CEVCP School</t>
  </si>
  <si>
    <t>Worlingham CEVCP School</t>
  </si>
  <si>
    <t>Worlingworth CEVCP School</t>
  </si>
  <si>
    <t>Wortham Primary School</t>
  </si>
  <si>
    <t>Yoxford Primary School</t>
  </si>
  <si>
    <t>Sir John Leman High School</t>
  </si>
  <si>
    <t>S</t>
  </si>
  <si>
    <t>Bungay High School</t>
  </si>
  <si>
    <t>Pakefield High School</t>
  </si>
  <si>
    <t>Debenham High School</t>
  </si>
  <si>
    <t>Thomas Mills High School</t>
  </si>
  <si>
    <t>Hartismere High School</t>
  </si>
  <si>
    <t>Alde Valley High School</t>
  </si>
  <si>
    <t>Ormiston Denes Academy</t>
  </si>
  <si>
    <t>East Point Academy</t>
  </si>
  <si>
    <t>Benjamin Britten High School</t>
  </si>
  <si>
    <t>Stradbroke High</t>
  </si>
  <si>
    <t xml:space="preserve">Bawdsey CEVCP School </t>
  </si>
  <si>
    <t>Bentley CEVCP School</t>
  </si>
  <si>
    <t>Bildeston Primary School</t>
  </si>
  <si>
    <t>Bramford CEVCP School</t>
  </si>
  <si>
    <t>Brooklands Primary School</t>
  </si>
  <si>
    <t>Bucklesham Primary School</t>
  </si>
  <si>
    <t>Capel St Mary CEVCP School</t>
  </si>
  <si>
    <t>Chelmondiston CEVCP School</t>
  </si>
  <si>
    <t>Claydon Primary School</t>
  </si>
  <si>
    <t>Copdock Primary School</t>
  </si>
  <si>
    <t>East Bergholt CEVCP School</t>
  </si>
  <si>
    <t>Elmsett CEVCP School</t>
  </si>
  <si>
    <t>Eyke CEVCP School</t>
  </si>
  <si>
    <t>Causton Junior School</t>
  </si>
  <si>
    <t>Colneis Junior School</t>
  </si>
  <si>
    <t>Fairfield Infant School</t>
  </si>
  <si>
    <t>Grange Community Primary School</t>
  </si>
  <si>
    <t>Kingsfleet Primary School</t>
  </si>
  <si>
    <t>Langer Primary School</t>
  </si>
  <si>
    <t>Maidstone Infant School</t>
  </si>
  <si>
    <t>Grundisburgh Primary School</t>
  </si>
  <si>
    <t>Beaumont Community Primary School</t>
  </si>
  <si>
    <t>Hadleigh Community Primary School</t>
  </si>
  <si>
    <t>St Mary's CEVAP School, Hadleigh</t>
  </si>
  <si>
    <t>Henley Primary School</t>
  </si>
  <si>
    <t>Hintlesham and Chattisham CEVCP School</t>
  </si>
  <si>
    <t>Holbrook Primary School</t>
  </si>
  <si>
    <t>Hollesley Primary School</t>
  </si>
  <si>
    <t>Broke Hall Community Primary School</t>
  </si>
  <si>
    <t>Britannia Primary School and Nursery</t>
  </si>
  <si>
    <t>Castle Hill Infant School</t>
  </si>
  <si>
    <t>Castle Hill Junior School</t>
  </si>
  <si>
    <t>The Oaks Community Primary School</t>
  </si>
  <si>
    <t>Cliff Lane Primary School</t>
  </si>
  <si>
    <t>Clifford Road Primary School</t>
  </si>
  <si>
    <t>Dale Hall Community Primary School</t>
  </si>
  <si>
    <t>The Willows Primary School</t>
  </si>
  <si>
    <t>Gusford Primary School</t>
  </si>
  <si>
    <t>Halifax Primary School</t>
  </si>
  <si>
    <t>Handford Hall Primary School</t>
  </si>
  <si>
    <t>Hillside Community Primary School</t>
  </si>
  <si>
    <t>Morland Primary School</t>
  </si>
  <si>
    <t>Murrayfield Community Primary School</t>
  </si>
  <si>
    <t>Ravenswood Primary School</t>
  </si>
  <si>
    <t>Pipers Vale Community Primary School</t>
  </si>
  <si>
    <t>Ranelagh Primary School</t>
  </si>
  <si>
    <t>Rose Hill Primary School</t>
  </si>
  <si>
    <t>Rushmere Hall Primary School</t>
  </si>
  <si>
    <t>St Helen's Primary School</t>
  </si>
  <si>
    <t>St John's CEVAP School</t>
  </si>
  <si>
    <t>St Margaret's CEVAP School, Ipswich</t>
  </si>
  <si>
    <t>St Mark's Catholic Primary School</t>
  </si>
  <si>
    <t>St Matthew's CEVAP School</t>
  </si>
  <si>
    <t>St Mary's Catholic Primary School, Ipswich</t>
  </si>
  <si>
    <t>St Pancras Catholic Primary School</t>
  </si>
  <si>
    <t>Sidegate Primary School</t>
  </si>
  <si>
    <t>Springfield Infant and Nursery School</t>
  </si>
  <si>
    <t>Springfield Junior School</t>
  </si>
  <si>
    <t>Sprites Primary School</t>
  </si>
  <si>
    <t>Whitehouse Community Primary School</t>
  </si>
  <si>
    <t>Whitton Community Primary School</t>
  </si>
  <si>
    <t>Cedarwood Community Primary School</t>
  </si>
  <si>
    <t>Kersey CEVCP School</t>
  </si>
  <si>
    <t>Heath Primary School</t>
  </si>
  <si>
    <t>Bealings School</t>
  </si>
  <si>
    <t>Birchwood Primary School</t>
  </si>
  <si>
    <t>Beacon Hill Primary School</t>
  </si>
  <si>
    <t>Gorseland Primary School</t>
  </si>
  <si>
    <t>Melton Primary School</t>
  </si>
  <si>
    <t>Nacton CEVCP School</t>
  </si>
  <si>
    <t>Orford CEVAP School</t>
  </si>
  <si>
    <t>Otley Primary School</t>
  </si>
  <si>
    <t>Rendlesham Community Primary School</t>
  </si>
  <si>
    <t>Shotley Community Primary School</t>
  </si>
  <si>
    <t>Somersham Primary School</t>
  </si>
  <si>
    <t>Sproughton CEVCP School</t>
  </si>
  <si>
    <t>Stratford St Mary Primary School</t>
  </si>
  <si>
    <t>Stutton CEVCP School</t>
  </si>
  <si>
    <t>Tattingstone CEVCP School</t>
  </si>
  <si>
    <t>Trimley St Martin Primary School</t>
  </si>
  <si>
    <t>Trimley St Mary Primary School</t>
  </si>
  <si>
    <t>Waldringfield Primary School</t>
  </si>
  <si>
    <t>Whatfield CEVCP School</t>
  </si>
  <si>
    <t>Witnesham Primary School</t>
  </si>
  <si>
    <t>Sandlings Primary School</t>
  </si>
  <si>
    <t>Woodbridge Primary School</t>
  </si>
  <si>
    <t>Kyson Primary School</t>
  </si>
  <si>
    <t>St Mary's CEVAP School, Woodbridge</t>
  </si>
  <si>
    <t>Felixstowe Academy</t>
  </si>
  <si>
    <t>Claydon High School</t>
  </si>
  <si>
    <t>East Bergholt High School</t>
  </si>
  <si>
    <t>Hadleigh High School</t>
  </si>
  <si>
    <t>Holbrook High School</t>
  </si>
  <si>
    <t>Suffolk New Academy</t>
  </si>
  <si>
    <t>Copleston High School</t>
  </si>
  <si>
    <t>Ipswich Academy</t>
  </si>
  <si>
    <t>Northgate High School</t>
  </si>
  <si>
    <t>Stoke High School</t>
  </si>
  <si>
    <t>St Alban's Catholic High School</t>
  </si>
  <si>
    <t>Ormiston Endeavour Academy</t>
  </si>
  <si>
    <t>Suffolk One</t>
  </si>
  <si>
    <t>Westbourne Sports College</t>
  </si>
  <si>
    <t>Kesgrave High School</t>
  </si>
  <si>
    <t>Farlingaye High School</t>
  </si>
  <si>
    <t xml:space="preserve">Acton CEVCP School </t>
  </si>
  <si>
    <t xml:space="preserve">Bacton Community Primary School </t>
  </si>
  <si>
    <t>Bardwell CEVCP School</t>
  </si>
  <si>
    <t>Barnham CEVCP School</t>
  </si>
  <si>
    <t>Barningham CEVCP School</t>
  </si>
  <si>
    <t xml:space="preserve">Barrow CEVCP School </t>
  </si>
  <si>
    <t>Boxford CEVCP School</t>
  </si>
  <si>
    <t>Forest Academy</t>
  </si>
  <si>
    <t>Bures CEVCP School</t>
  </si>
  <si>
    <t>The Glade Community Primary School</t>
  </si>
  <si>
    <t>Guildhall Feoffment Community Primary School</t>
  </si>
  <si>
    <t>Hardwick Primary School</t>
  </si>
  <si>
    <t>Howard Community Primary School</t>
  </si>
  <si>
    <t>Sebert Wood Community Primary School</t>
  </si>
  <si>
    <t>St Edmund's Catholic Primary School, Bury St Edmunds</t>
  </si>
  <si>
    <t>St Edmundsbury CEVAP School</t>
  </si>
  <si>
    <t>Sextons Manor Community Primary School</t>
  </si>
  <si>
    <t>Tollgate Primary School</t>
  </si>
  <si>
    <t>Westgate Community Primary School</t>
  </si>
  <si>
    <t>Abbots Green Community Primary School</t>
  </si>
  <si>
    <t>Cavendish CEVCP School</t>
  </si>
  <si>
    <t>Clare Community Primary School</t>
  </si>
  <si>
    <t>Cockfield CEVCP School</t>
  </si>
  <si>
    <t>Combs Ford Primary School</t>
  </si>
  <si>
    <t>Creeting St Mary CEVAP School</t>
  </si>
  <si>
    <t>Elmswell Community Primary School</t>
  </si>
  <si>
    <t>Elveden CEVAP School</t>
  </si>
  <si>
    <t>Glemsford Community Primary School</t>
  </si>
  <si>
    <t>Great Barton CEVCP School</t>
  </si>
  <si>
    <t>Wells Hall Community Primary School</t>
  </si>
  <si>
    <t>Pot Kiln Primary School</t>
  </si>
  <si>
    <t>Great Finborough CEVCP School</t>
  </si>
  <si>
    <t>Great Waldingfield CEVCP School</t>
  </si>
  <si>
    <t>Great Whelnetham CEVCP School</t>
  </si>
  <si>
    <t>Coupals Community Primary School</t>
  </si>
  <si>
    <t>Hartest CEVCP School</t>
  </si>
  <si>
    <t>Crawfords CEVCP School</t>
  </si>
  <si>
    <t>Burton End Community Primary School</t>
  </si>
  <si>
    <t>New Cangle Community Primary School</t>
  </si>
  <si>
    <t>Clements Community Primary School</t>
  </si>
  <si>
    <t>Westfield Community Primary School</t>
  </si>
  <si>
    <t xml:space="preserve">Place Farm Primary Academy </t>
  </si>
  <si>
    <t>St Felix Roman Catholic Primary School</t>
  </si>
  <si>
    <t>Honington CEVCP School</t>
  </si>
  <si>
    <t>Hopton CEVCP School</t>
  </si>
  <si>
    <t>Hundon Community Primary School</t>
  </si>
  <si>
    <t>Ickworth Park Primary School</t>
  </si>
  <si>
    <t>Ixworth CEVCP School</t>
  </si>
  <si>
    <t>Kedington Primary School</t>
  </si>
  <si>
    <t>Lakenheath Community Primary School</t>
  </si>
  <si>
    <t>Lavenham Community Primary School</t>
  </si>
  <si>
    <t>All Saints CEVCP School, Lawshall</t>
  </si>
  <si>
    <t>Long Melford CEVCP School</t>
  </si>
  <si>
    <t>Mendlesham Community Primary School</t>
  </si>
  <si>
    <t>St Mary's CEVAP School, Mildenhall</t>
  </si>
  <si>
    <t xml:space="preserve">Beck Row Primary School </t>
  </si>
  <si>
    <t>Great Heath Primary School</t>
  </si>
  <si>
    <t>West Row Community Primary School</t>
  </si>
  <si>
    <t>Moulton CEVCP School</t>
  </si>
  <si>
    <t>Nayland Primary School</t>
  </si>
  <si>
    <t>Bosmere Community Primary School</t>
  </si>
  <si>
    <t xml:space="preserve">All Saints CEVAP School, Newmarket </t>
  </si>
  <si>
    <t>Exning Primary School</t>
  </si>
  <si>
    <t>Houldsworth Valley Primary School</t>
  </si>
  <si>
    <t>Laureate Community Primary School and Nursery</t>
  </si>
  <si>
    <t>Paddocks Primary School</t>
  </si>
  <si>
    <t>St Louis Roman Catholic Primary School</t>
  </si>
  <si>
    <t>Norton CEVCP School</t>
  </si>
  <si>
    <t>Old Newton CEVCP School</t>
  </si>
  <si>
    <t>Rattlesden CEVCP School</t>
  </si>
  <si>
    <t>Ringshall School</t>
  </si>
  <si>
    <t>Risby CEVCP School</t>
  </si>
  <si>
    <t>Rougham CEVCP School</t>
  </si>
  <si>
    <t>Stanton Community Primary School</t>
  </si>
  <si>
    <t>Stoke-by-Nayland CEVCP School</t>
  </si>
  <si>
    <t>Chilton Community Primary School</t>
  </si>
  <si>
    <t>Abbots Hall Community Primary School</t>
  </si>
  <si>
    <t>Wood Ley Community Primary School</t>
  </si>
  <si>
    <t>Cedars Park Primary School</t>
  </si>
  <si>
    <t>The Freeman Community Primary School</t>
  </si>
  <si>
    <t>St Gregory CEVCP School</t>
  </si>
  <si>
    <t>Trinity CEVAP School</t>
  </si>
  <si>
    <t>St Joseph's Roman Catholic Primary School</t>
  </si>
  <si>
    <t>Tudor CEVCP School</t>
  </si>
  <si>
    <t>Woodhall Community Primary School</t>
  </si>
  <si>
    <t>Thurlow CEVCP School</t>
  </si>
  <si>
    <t>Thurston CEVCP School</t>
  </si>
  <si>
    <t>St Christopher's CEVCP School</t>
  </si>
  <si>
    <t>Walsham-le-Willows CEVCP School</t>
  </si>
  <si>
    <t>Wickhambrook Community Primary School</t>
  </si>
  <si>
    <t>Woolpit Community Primary School</t>
  </si>
  <si>
    <t>Horringer Court Middle School</t>
  </si>
  <si>
    <t>Howard Middle School</t>
  </si>
  <si>
    <t>St James CEVA Middle School</t>
  </si>
  <si>
    <t>St Louis Catholic Middle School</t>
  </si>
  <si>
    <t>Westley Middle School</t>
  </si>
  <si>
    <t>Hardwick Middle School</t>
  </si>
  <si>
    <t>County Upper School</t>
  </si>
  <si>
    <t>King Edward VI CEVC Upper School</t>
  </si>
  <si>
    <t>St Benedict's Catholic School</t>
  </si>
  <si>
    <t>Samuel Ward Academy</t>
  </si>
  <si>
    <t>Thomas Gainsborough School</t>
  </si>
  <si>
    <t>Castle Manor Academy</t>
  </si>
  <si>
    <t>Newmarket College</t>
  </si>
  <si>
    <t>Stowmarket High School</t>
  </si>
  <si>
    <t>Orminston Sudbury Academy</t>
  </si>
  <si>
    <t>Thurston Community College</t>
  </si>
  <si>
    <t>Mildenhall College Academy</t>
  </si>
  <si>
    <t>Stowupland High School</t>
  </si>
  <si>
    <t>Stour Valley Community School</t>
  </si>
  <si>
    <t>IES Breckland</t>
  </si>
  <si>
    <t>Saxmundham Free School</t>
  </si>
  <si>
    <t>Beccles Free School</t>
  </si>
  <si>
    <t>Ixworth Free School</t>
  </si>
  <si>
    <t>New Bury High School</t>
  </si>
  <si>
    <t>URN</t>
  </si>
  <si>
    <t>LAESTAB</t>
  </si>
  <si>
    <t>School Name</t>
  </si>
  <si>
    <t>Elmswell C P School</t>
  </si>
  <si>
    <t>Hundon County Primary School</t>
  </si>
  <si>
    <t>Lakenheath Community Primary</t>
  </si>
  <si>
    <t>Lavenham Com Primary School</t>
  </si>
  <si>
    <t>Trinity Church of England Voluntary Aided Primary School</t>
  </si>
  <si>
    <t>Beck Row Primary</t>
  </si>
  <si>
    <t>West Row County Primary</t>
  </si>
  <si>
    <t>Stanton Community Primary</t>
  </si>
  <si>
    <t>Wickhambrook Community Primary</t>
  </si>
  <si>
    <t>Guildhall Feoffment CP School</t>
  </si>
  <si>
    <t>Westgate Community Primary</t>
  </si>
  <si>
    <t>Sexton's Manor CP School</t>
  </si>
  <si>
    <t>Morland CEVA Primary School</t>
  </si>
  <si>
    <t>Howard Primary School</t>
  </si>
  <si>
    <t>Wells Hall Community Primary</t>
  </si>
  <si>
    <t>Glade Community Primary School</t>
  </si>
  <si>
    <t>Aldeburgh P School</t>
  </si>
  <si>
    <t>Bacton Community Primary School</t>
  </si>
  <si>
    <t>Barnby and North Cove CP School</t>
  </si>
  <si>
    <t>The Albert Pye CP School</t>
  </si>
  <si>
    <t>Ravensmere Infants School</t>
  </si>
  <si>
    <t>Carlton Colville Primary</t>
  </si>
  <si>
    <t>Combs Ford County Primary</t>
  </si>
  <si>
    <t>Earl Soham Community Primary</t>
  </si>
  <si>
    <t>Maidstone Infants School</t>
  </si>
  <si>
    <t>Fairfield Infants School</t>
  </si>
  <si>
    <t>Edgar Sewter Primary School</t>
  </si>
  <si>
    <t>Helmingham Primary School</t>
  </si>
  <si>
    <t>Holton St.Peter CP School</t>
  </si>
  <si>
    <t>Ilketshall St Lawrence</t>
  </si>
  <si>
    <t>Melton Community Primary</t>
  </si>
  <si>
    <t>Mendlesham CP</t>
  </si>
  <si>
    <t>Middleton County Primary</t>
  </si>
  <si>
    <t>Shotley C P School</t>
  </si>
  <si>
    <t>Snape Community Primary</t>
  </si>
  <si>
    <t>Somersham Primary</t>
  </si>
  <si>
    <t>The Freeman CP School</t>
  </si>
  <si>
    <t>Trimley St Martin Primary</t>
  </si>
  <si>
    <t>Yoxford Primary</t>
  </si>
  <si>
    <t>Chilton Community Primary</t>
  </si>
  <si>
    <t>Coldfair Green C.P. School</t>
  </si>
  <si>
    <t>Abbot's Hall Primary School</t>
  </si>
  <si>
    <t>The Poplars Primary School</t>
  </si>
  <si>
    <t>Woods Loke Primary School</t>
  </si>
  <si>
    <t>Springfield Infant School &amp; Nursery</t>
  </si>
  <si>
    <t>Dale Hall Community Primary</t>
  </si>
  <si>
    <t>Broke Hall Primary School</t>
  </si>
  <si>
    <t>Bosmere C. P. School</t>
  </si>
  <si>
    <t>Stratford St. Mary Primary</t>
  </si>
  <si>
    <t>Wood Ley CP School</t>
  </si>
  <si>
    <t>Sebert Wood Comm.Primary Schoo</t>
  </si>
  <si>
    <t>Cedarwood CP School</t>
  </si>
  <si>
    <t>Beaumont Community Primary Sch</t>
  </si>
  <si>
    <t>Acton CEVCP School</t>
  </si>
  <si>
    <t>Bardwell CEVC Primary</t>
  </si>
  <si>
    <t>Barnham CEVC Primary School</t>
  </si>
  <si>
    <t>Barningham CEVCP</t>
  </si>
  <si>
    <t>Barrow Primary School</t>
  </si>
  <si>
    <t>Boxford CEVC Primary</t>
  </si>
  <si>
    <t xml:space="preserve"> Bures C E V C Primary School</t>
  </si>
  <si>
    <t>Cockfield CEVCP</t>
  </si>
  <si>
    <t>Elmsett C of E VCP</t>
  </si>
  <si>
    <t>Gt. Waldingfield CEVCP</t>
  </si>
  <si>
    <t>Great Whelnetham Primary School</t>
  </si>
  <si>
    <t>Hartest CEVC Primary</t>
  </si>
  <si>
    <t>Honington CEVCP</t>
  </si>
  <si>
    <t>Hopton CEVC Primary School</t>
  </si>
  <si>
    <t>All Saints' CEVCP</t>
  </si>
  <si>
    <t>Moulton Primary</t>
  </si>
  <si>
    <t>Walsham-le-Willows</t>
  </si>
  <si>
    <t>Whatfield CEVC Primary School</t>
  </si>
  <si>
    <t>Bawdsey VCP School</t>
  </si>
  <si>
    <t>Bedfield CEVCP School</t>
  </si>
  <si>
    <t>Benhall St.Mary's Primary</t>
  </si>
  <si>
    <t>Brampton CEVCP</t>
  </si>
  <si>
    <t>Charsfield C.E.V.C.P. School</t>
  </si>
  <si>
    <t>Corton V.A. Primary</t>
  </si>
  <si>
    <t>Dennington CEVCP</t>
  </si>
  <si>
    <t>East Bergholt VCP School</t>
  </si>
  <si>
    <t>Eyke Church of England Voluntary Controlled Primary School</t>
  </si>
  <si>
    <t>Fressingfield Primary</t>
  </si>
  <si>
    <t>Great Finborough CEVCP</t>
  </si>
  <si>
    <t>Haughley</t>
  </si>
  <si>
    <t>Hintlesham and Chattisham VC</t>
  </si>
  <si>
    <t>Kelsale CEVCP</t>
  </si>
  <si>
    <t>Stradbroke VCP School</t>
  </si>
  <si>
    <t>Stutton Primary</t>
  </si>
  <si>
    <t>Wetheringsett V.C. Primary</t>
  </si>
  <si>
    <t>Wilby V.C. Primary School</t>
  </si>
  <si>
    <t>Worlingham C of E Primary School</t>
  </si>
  <si>
    <t>Capel St Mary CE Primary</t>
  </si>
  <si>
    <t>Worlingworth</t>
  </si>
  <si>
    <t>Blundeston CEVCP School</t>
  </si>
  <si>
    <t>Gislingham CEVC Primary School</t>
  </si>
  <si>
    <t>Bentley CEVCP</t>
  </si>
  <si>
    <t>Rougham Primary School</t>
  </si>
  <si>
    <t>Botesdale</t>
  </si>
  <si>
    <t>All Saints CEVA Primary</t>
  </si>
  <si>
    <t>St.Edmundsbury CEVA Primary School</t>
  </si>
  <si>
    <t>St. Joseph's RC Primary School</t>
  </si>
  <si>
    <t>St Edmunds Catholic Primary</t>
  </si>
  <si>
    <t>St Felix RCVA Primary School</t>
  </si>
  <si>
    <t>Creeting St Mary CEVAP</t>
  </si>
  <si>
    <t>St Peter &amp; St  Paul CEVAP</t>
  </si>
  <si>
    <t>Stonham Aspal Church of England Aided Primary School</t>
  </si>
  <si>
    <t>Sir Robert Hitcham CEVAP</t>
  </si>
  <si>
    <t>Framlingham Sir Robert Hitcham's CEVAP School</t>
  </si>
  <si>
    <t>All Saints CEVAP. Laxfield</t>
  </si>
  <si>
    <t>St. John's CEVAP School</t>
  </si>
  <si>
    <t>St Margaret's CEVAP School</t>
  </si>
  <si>
    <t>Saint Matthew's CEVAP School</t>
  </si>
  <si>
    <t>St. Mary's Catholic Primary</t>
  </si>
  <si>
    <t>St. Pancras Catholic Primary</t>
  </si>
  <si>
    <t>St Marks Catholic Primary Schl</t>
  </si>
  <si>
    <t>Abbots Green Community Primary</t>
  </si>
  <si>
    <t>Cedars Park Community Primary</t>
  </si>
  <si>
    <t>Rendlesham Community Primary</t>
  </si>
  <si>
    <t>THURSTON COMMUNITY COLLEGE</t>
  </si>
  <si>
    <t>King Edward VI School</t>
  </si>
  <si>
    <t>St Benedict's School</t>
  </si>
  <si>
    <t>Pakefield School</t>
  </si>
  <si>
    <t>Langer Primary Academy</t>
  </si>
  <si>
    <t>Westfield Academy</t>
  </si>
  <si>
    <t>Red Oak Primary School</t>
  </si>
  <si>
    <t>Hillside Primary</t>
  </si>
  <si>
    <t>Place Farm Primary Academy</t>
  </si>
  <si>
    <t>Kessingland CofE Primary Academy</t>
  </si>
  <si>
    <t>Coupals Primary Academy</t>
  </si>
  <si>
    <t>Glemsford Primary Academy</t>
  </si>
  <si>
    <t>Kedington Primary</t>
  </si>
  <si>
    <t>Sprites Primary Academy</t>
  </si>
  <si>
    <t>Beccles Primary Academy</t>
  </si>
  <si>
    <t>Tudor Church of England Primary</t>
  </si>
  <si>
    <t>Great Heath Academy</t>
  </si>
  <si>
    <t>Gunton Primary Academy</t>
  </si>
  <si>
    <t>Elveden Primary</t>
  </si>
  <si>
    <t>St Mary's CofE Academy</t>
  </si>
  <si>
    <t>St Louis RCVAP School</t>
  </si>
  <si>
    <t>Chantry Academy</t>
  </si>
  <si>
    <t>Ormiston Sudbury Academy</t>
  </si>
  <si>
    <t>Stoke High School - Ormiston Academy</t>
  </si>
  <si>
    <t>Hartismere School</t>
  </si>
  <si>
    <t>Newmarket Academy</t>
  </si>
  <si>
    <t>Alde Valley Academy</t>
  </si>
  <si>
    <t>Stradbroke High School</t>
  </si>
  <si>
    <t>Westbourne Academy</t>
  </si>
  <si>
    <t>Holbrook Academy</t>
  </si>
  <si>
    <t>Houldsworth Valley Primary</t>
  </si>
  <si>
    <t>Woodhall C.P. School</t>
  </si>
  <si>
    <t>Murrayfield Primary School</t>
  </si>
  <si>
    <t>Basic Entitlement (Primary)</t>
  </si>
  <si>
    <t>Basic Entitlement (KS3)</t>
  </si>
  <si>
    <t>Basic Entitlement (KS4)</t>
  </si>
  <si>
    <t>Free School Meals 
(Primary)</t>
  </si>
  <si>
    <t>Free School Meals
(Secondary)</t>
  </si>
  <si>
    <t>IDACI (P F)</t>
  </si>
  <si>
    <t>IDACI (P E)</t>
  </si>
  <si>
    <t>IDACI (P D)</t>
  </si>
  <si>
    <t>IDACI (P C)</t>
  </si>
  <si>
    <t>IDACI (P B)</t>
  </si>
  <si>
    <t>IDACI (P A)</t>
  </si>
  <si>
    <t>IDACI (S F)</t>
  </si>
  <si>
    <t>IDACI (S E)</t>
  </si>
  <si>
    <t>IDACI (S D)</t>
  </si>
  <si>
    <t>IDACI (S C)</t>
  </si>
  <si>
    <t>IDACI (S B)</t>
  </si>
  <si>
    <t>IDACI (S A)</t>
  </si>
  <si>
    <t>EAL (P)</t>
  </si>
  <si>
    <t>EAL (S)</t>
  </si>
  <si>
    <t>LAC</t>
  </si>
  <si>
    <t>Low Attainment (P)</t>
  </si>
  <si>
    <t>Low Attainment (S)</t>
  </si>
  <si>
    <t>Mobility (P)</t>
  </si>
  <si>
    <t>Mobility (S)</t>
  </si>
  <si>
    <t>Lump Sum</t>
  </si>
  <si>
    <t>Sparsity Funding</t>
  </si>
  <si>
    <t>London Fringe</t>
  </si>
  <si>
    <t>Split Sites</t>
  </si>
  <si>
    <t>PFI</t>
  </si>
  <si>
    <t>Basic Entitlement Total</t>
  </si>
  <si>
    <t>AEN Total</t>
  </si>
  <si>
    <t>School Factors total</t>
  </si>
  <si>
    <t>Notional SEN Budget</t>
  </si>
  <si>
    <t>Total Allocation</t>
  </si>
  <si>
    <t>Primary Funding</t>
  </si>
  <si>
    <t>Secondary Funding</t>
  </si>
  <si>
    <t>MFG % change</t>
  </si>
  <si>
    <t>MFG Value adjustment</t>
  </si>
  <si>
    <t xml:space="preserve">Year on year % Change
</t>
  </si>
  <si>
    <t>De-delegation</t>
  </si>
  <si>
    <t>Post De-delegation budget</t>
  </si>
  <si>
    <t>School Number</t>
  </si>
  <si>
    <t>Sch No</t>
  </si>
  <si>
    <t>DFE No</t>
  </si>
  <si>
    <t>16-17 DELEGATED BUDGET</t>
  </si>
  <si>
    <t>17-18 NEW FORMULA FUNDING SCHOOLS BLOCK</t>
  </si>
  <si>
    <t>Number On Roll (Oct 16)</t>
  </si>
  <si>
    <t>MFG Baseline Schools Block 2017-18</t>
  </si>
  <si>
    <t>MFG 2017-18 £ per pupil</t>
  </si>
  <si>
    <t>16-17 NOR</t>
  </si>
  <si>
    <t>Laureate Community Academy</t>
  </si>
  <si>
    <t>Woolpit Primary Academy</t>
  </si>
  <si>
    <t>Burton End Primary Academy</t>
  </si>
  <si>
    <t>Castle Hill Junior</t>
  </si>
  <si>
    <t>The Dell Primary School (Academy)</t>
  </si>
  <si>
    <t>Phoenix St. Peter Academy</t>
  </si>
  <si>
    <t>St. Margarets Primary Academy</t>
  </si>
  <si>
    <t>Northfield St Nicholas Primary Academy</t>
  </si>
  <si>
    <t>Easton Primary School</t>
  </si>
  <si>
    <t>St Edmund's Primary School</t>
  </si>
  <si>
    <t>Martlesham Primary Academy</t>
  </si>
  <si>
    <t>Mendham Primary School &amp; Nursery</t>
  </si>
  <si>
    <t>Elm Tree Primary School (Academy)</t>
  </si>
  <si>
    <t>St Edmund's Catholic Primary School</t>
  </si>
  <si>
    <t>Wickham Market Primary School</t>
  </si>
  <si>
    <t>Bramfield Church of England Primary School</t>
  </si>
  <si>
    <t>Long Melford Church of England Primary School</t>
  </si>
  <si>
    <t>Cliff Lane Primary</t>
  </si>
  <si>
    <t>Great Barton Church of England Primary Academy</t>
  </si>
  <si>
    <t>Rattlesden C of E Primary Academy</t>
  </si>
  <si>
    <t>Thurston CE Primary Academy</t>
  </si>
  <si>
    <t>Nacton Church of England Primary School</t>
  </si>
  <si>
    <t>Sproughton Church of England Primary School</t>
  </si>
  <si>
    <t>St Mary's Church of England Primary School</t>
  </si>
  <si>
    <t>St Mary's Church Of England Primary School Woodbridge</t>
  </si>
  <si>
    <t>St Mary's RC Primary Lowestoft</t>
  </si>
  <si>
    <t>The Oaks Primary School</t>
  </si>
  <si>
    <t>Sybil Andrews Academy</t>
  </si>
  <si>
    <t>Benjamin Britten Academy of Music and Mathematics</t>
  </si>
  <si>
    <t>Education functions for maintained schools</t>
  </si>
  <si>
    <t>Post De-delegation and Education functions budget</t>
  </si>
  <si>
    <t>16-17 baseline missing</t>
  </si>
  <si>
    <t>NOR 17-18</t>
  </si>
  <si>
    <t>NOR 16-17</t>
  </si>
  <si>
    <t>MFG disapplication</t>
  </si>
  <si>
    <t>Revised Final 17-18 Schools Block</t>
  </si>
  <si>
    <t>MFG % Change</t>
  </si>
  <si>
    <t>NOR x % Change Required x 16-17 MFG £ Per Pupil</t>
  </si>
  <si>
    <t>SCHOOL NUMBER - ENTER HERE</t>
  </si>
  <si>
    <t>17-18 Approved Exceptional  Circumstance 1:
Reserved for Additional lump sum for schools amalgamated during  FY16-17</t>
  </si>
  <si>
    <t>17-18 Approved Exceptional  Circumstance 2:
Reserved for additional sparsity lump sum</t>
  </si>
  <si>
    <t>17-18 Approved Exceptional  Circumstance 3</t>
  </si>
  <si>
    <t>17-18 Approved Exceptional  Circumstance 4</t>
  </si>
  <si>
    <t>17-18 Approved Exceptional  Circumstance 5</t>
  </si>
  <si>
    <t>17-18 Approved Exceptional  Circumstance 6</t>
  </si>
  <si>
    <t>17-18 MFG Budget</t>
  </si>
  <si>
    <t>17-18 MFG Unit Value</t>
  </si>
  <si>
    <t>16-17 MFG Unit Value</t>
  </si>
  <si>
    <t>17-18 MFG Adjustment</t>
  </si>
  <si>
    <t>17-18 Post MFG Budget</t>
  </si>
  <si>
    <t>17-18 Post MFG per pupil Budget</t>
  </si>
  <si>
    <t>APT RATES FIGURES FOR 2016-2017</t>
  </si>
  <si>
    <t>Sch</t>
  </si>
  <si>
    <t>School</t>
  </si>
  <si>
    <t>2015-2016</t>
  </si>
  <si>
    <t>Rateable</t>
  </si>
  <si>
    <t>Paid or Expected</t>
  </si>
  <si>
    <t>Academy</t>
  </si>
  <si>
    <t>Amount to journal</t>
  </si>
  <si>
    <t>2017-18</t>
  </si>
  <si>
    <t>No</t>
  </si>
  <si>
    <t>Number</t>
  </si>
  <si>
    <t>Value</t>
  </si>
  <si>
    <t>Full Year With Relief</t>
  </si>
  <si>
    <t>Acad</t>
  </si>
  <si>
    <t>Notes</t>
  </si>
  <si>
    <t>Academy - 31.03.16</t>
  </si>
  <si>
    <t>Academy conversion - 16-17 (Months maintained)</t>
  </si>
  <si>
    <t>001</t>
  </si>
  <si>
    <t>005</t>
  </si>
  <si>
    <t>006</t>
  </si>
  <si>
    <t>007</t>
  </si>
  <si>
    <t>A</t>
  </si>
  <si>
    <t>008</t>
  </si>
  <si>
    <t>009</t>
  </si>
  <si>
    <t>010</t>
  </si>
  <si>
    <t>011</t>
  </si>
  <si>
    <t>012</t>
  </si>
  <si>
    <t>013</t>
  </si>
  <si>
    <t>014</t>
  </si>
  <si>
    <t>015</t>
  </si>
  <si>
    <t>016</t>
  </si>
  <si>
    <t>017</t>
  </si>
  <si>
    <t>019</t>
  </si>
  <si>
    <t>020</t>
  </si>
  <si>
    <t>022</t>
  </si>
  <si>
    <t>023</t>
  </si>
  <si>
    <t>025</t>
  </si>
  <si>
    <t>026</t>
  </si>
  <si>
    <t>029</t>
  </si>
  <si>
    <t>030</t>
  </si>
  <si>
    <t>031</t>
  </si>
  <si>
    <t>035</t>
  </si>
  <si>
    <t>036</t>
  </si>
  <si>
    <t>038</t>
  </si>
  <si>
    <t>041</t>
  </si>
  <si>
    <t>042</t>
  </si>
  <si>
    <t>044</t>
  </si>
  <si>
    <t>045</t>
  </si>
  <si>
    <t>048</t>
  </si>
  <si>
    <t>050</t>
  </si>
  <si>
    <t>052</t>
  </si>
  <si>
    <t>056</t>
  </si>
  <si>
    <t>057</t>
  </si>
  <si>
    <t>059</t>
  </si>
  <si>
    <t>060</t>
  </si>
  <si>
    <t>Elm Tree Middle Site</t>
  </si>
  <si>
    <t>061</t>
  </si>
  <si>
    <t>062</t>
  </si>
  <si>
    <t>063</t>
  </si>
  <si>
    <t>064</t>
  </si>
  <si>
    <t>065</t>
  </si>
  <si>
    <t>067</t>
  </si>
  <si>
    <t>068</t>
  </si>
  <si>
    <t>Roman Hill Middle Site</t>
  </si>
  <si>
    <t>070</t>
  </si>
  <si>
    <t>072</t>
  </si>
  <si>
    <t>073</t>
  </si>
  <si>
    <t>074</t>
  </si>
  <si>
    <t>075</t>
  </si>
  <si>
    <t>077</t>
  </si>
  <si>
    <t>080</t>
  </si>
  <si>
    <t>081</t>
  </si>
  <si>
    <t>082</t>
  </si>
  <si>
    <t>084</t>
  </si>
  <si>
    <t>086</t>
  </si>
  <si>
    <t>088</t>
  </si>
  <si>
    <t>092</t>
  </si>
  <si>
    <t>093</t>
  </si>
  <si>
    <t>096</t>
  </si>
  <si>
    <t>097</t>
  </si>
  <si>
    <t>098</t>
  </si>
  <si>
    <t>099</t>
  </si>
  <si>
    <t>157</t>
  </si>
  <si>
    <t>+ Foxborough Middle</t>
  </si>
  <si>
    <t>253</t>
  </si>
  <si>
    <t>295</t>
  </si>
  <si>
    <t>320</t>
  </si>
  <si>
    <t>374</t>
  </si>
  <si>
    <t>425</t>
  </si>
  <si>
    <t>College Heath Middle Site</t>
  </si>
  <si>
    <t>505</t>
  </si>
  <si>
    <t>508</t>
  </si>
  <si>
    <t>Combs Middle Site</t>
  </si>
  <si>
    <t>Full Year Cost</t>
  </si>
  <si>
    <t>+ Beyton Middle Site</t>
  </si>
  <si>
    <t>£150000 * 0.2</t>
  </si>
  <si>
    <t>Scc</t>
  </si>
  <si>
    <t>% MFG / (- Capping) To Apply To School £ per pupil</t>
  </si>
  <si>
    <t>MFG Disapp</t>
  </si>
  <si>
    <t>Less 16-17 Rates</t>
  </si>
  <si>
    <t>MFG Baseline Schools Block 2016-17</t>
  </si>
  <si>
    <t>Less 17-18 Lump Sum</t>
  </si>
  <si>
    <t>Less 17-18  Sparsity</t>
  </si>
  <si>
    <t>Less 17-18 Rates</t>
  </si>
  <si>
    <t>Less 17-18 Sparsity</t>
  </si>
  <si>
    <t xml:space="preserve">001 - Aldeburgh Primary School </t>
  </si>
  <si>
    <t xml:space="preserve">005 - Barnby &amp; North Cover Community Primary </t>
  </si>
  <si>
    <t>006 - The Albert Pye Community Primary School</t>
  </si>
  <si>
    <t>007 - Ravensmere Infant School</t>
  </si>
  <si>
    <t>008 - Beccles Primary Academy</t>
  </si>
  <si>
    <t>009 - St Benet's Catholic Primary School</t>
  </si>
  <si>
    <t>010 - Bedfield C of E VCP School</t>
  </si>
  <si>
    <t>011 - Benhall St Mary's C of E VCP School</t>
  </si>
  <si>
    <t>012 - Blundeston C of E VCP School</t>
  </si>
  <si>
    <t>013 - Bramfield C of E VCP School</t>
  </si>
  <si>
    <t>014 - Brampton C of E VCP School</t>
  </si>
  <si>
    <t>015 - Bungay Primary School</t>
  </si>
  <si>
    <t>016 - St Edmund's Catholic Primary School, Bungay</t>
  </si>
  <si>
    <t>017 - St Botolph's CEVCP School</t>
  </si>
  <si>
    <t>019 - Carlton Colville Primary School</t>
  </si>
  <si>
    <t>020 - Charsfield CEVCP School</t>
  </si>
  <si>
    <t>022 - Corton CEVCP School</t>
  </si>
  <si>
    <t>023 - Coldfair Green CP School</t>
  </si>
  <si>
    <t>025 - Sir Robert Hitcham's CEVAP School, Debenham</t>
  </si>
  <si>
    <t>026 - Dennington CEVCP School</t>
  </si>
  <si>
    <t>029 - Earl Soham Community Primary School</t>
  </si>
  <si>
    <t>030 - Easton Community Primary School</t>
  </si>
  <si>
    <t>031 - St Peter and St Paul CEVAP School</t>
  </si>
  <si>
    <t>035 - Sir Robert Hitcham's CEVAP School, Framlingham</t>
  </si>
  <si>
    <t>036 - Fressingfield CEVCP School</t>
  </si>
  <si>
    <t>038 - Gislingham CEVCP School</t>
  </si>
  <si>
    <t>041 - Edgar Sewter Community Primary School</t>
  </si>
  <si>
    <t>042 - Helmingham Community Primary School</t>
  </si>
  <si>
    <t>044 - Holton St Peter Community Primary School</t>
  </si>
  <si>
    <t>045 - St Edmund's Primary School, Hoxne</t>
  </si>
  <si>
    <t>048 - Ilketshall St Lawrence School</t>
  </si>
  <si>
    <t>050 - Kelsale CEVCP School</t>
  </si>
  <si>
    <t>052 - Kessingland CEVCP School</t>
  </si>
  <si>
    <t>056 - All Saints CEVAP School, Laxfield</t>
  </si>
  <si>
    <t>057 - Leiston Primary School</t>
  </si>
  <si>
    <t>059 - Dell Primary School</t>
  </si>
  <si>
    <t>060 - Elm Tree Community Primary School</t>
  </si>
  <si>
    <t>061 - Red Oak Primary</t>
  </si>
  <si>
    <t>062 - Gunton Community Primary School</t>
  </si>
  <si>
    <t>063 - Meadow Community Primary School</t>
  </si>
  <si>
    <t>064 - Northfield St Nicholas Primary School</t>
  </si>
  <si>
    <t>065 - Poplars Community Primary School</t>
  </si>
  <si>
    <t>067 - Pakefield Primary School</t>
  </si>
  <si>
    <t>068 - Roman Hill Primary School</t>
  </si>
  <si>
    <t>070 - St Margaret's Community Primary School, Lowestoft</t>
  </si>
  <si>
    <t>072 - St Mary's RC Primary School, Lowestoft</t>
  </si>
  <si>
    <t>073 - Westwood Primary School</t>
  </si>
  <si>
    <t>074 - Woods Loke Community Primary School</t>
  </si>
  <si>
    <t>075 - Oulton Broad Primary School</t>
  </si>
  <si>
    <t>077 - Grove Primary School</t>
  </si>
  <si>
    <t>080 - Mellis CEVCP School</t>
  </si>
  <si>
    <t>081 - Mendham Primary School</t>
  </si>
  <si>
    <t>082 - Middleton Community Primary School</t>
  </si>
  <si>
    <t>084 - Occold Primary School</t>
  </si>
  <si>
    <t>086 - Palgrave CEVCP School</t>
  </si>
  <si>
    <t>088 - Peasenhall Primary School</t>
  </si>
  <si>
    <t>092 - Reydon Primary School</t>
  </si>
  <si>
    <t>093 - Ringsfield CEVCP School</t>
  </si>
  <si>
    <t>096 - Saxmundham Primary School</t>
  </si>
  <si>
    <t>097 - Snape Community Primary School</t>
  </si>
  <si>
    <t>098 - Somerleyton Primary School</t>
  </si>
  <si>
    <t>099 - Southwold Primary School</t>
  </si>
  <si>
    <t>101 - Stonham Aspal CEVAP School</t>
  </si>
  <si>
    <t>102 - Stradbroke CEVCP School</t>
  </si>
  <si>
    <t>106 - Thorndon CEVCP School</t>
  </si>
  <si>
    <t>109 - Wenhaston Primary School</t>
  </si>
  <si>
    <t>110 - Wetheringsett CEVCP School</t>
  </si>
  <si>
    <t>111 - Wickham Market Community Primary School</t>
  </si>
  <si>
    <t>112 - Wilby CEVCP School</t>
  </si>
  <si>
    <t>113 - Worlingham CEVCP School</t>
  </si>
  <si>
    <t>114 - Worlingworth CEVCP School</t>
  </si>
  <si>
    <t>115 - Wortham Primary School</t>
  </si>
  <si>
    <t>119 - Yoxford Primary School</t>
  </si>
  <si>
    <t>155 - Sir John Leman High School</t>
  </si>
  <si>
    <t>156 - Bungay High School</t>
  </si>
  <si>
    <t>157 - Pakefield High School</t>
  </si>
  <si>
    <t>159 - Debenham High School</t>
  </si>
  <si>
    <t>165 - Thomas Mills High School</t>
  </si>
  <si>
    <t>166 - Hartismere High School</t>
  </si>
  <si>
    <t>167 - Alde Valley High School</t>
  </si>
  <si>
    <t>169 - Ormiston Denes Academy</t>
  </si>
  <si>
    <t>170 - East Point Academy</t>
  </si>
  <si>
    <t>171 - Benjamin Britten High School</t>
  </si>
  <si>
    <t>175 - Stradbroke High</t>
  </si>
  <si>
    <t xml:space="preserve">202 - Bawdsey CEVCP School </t>
  </si>
  <si>
    <t>203 - Bentley CEVCP School</t>
  </si>
  <si>
    <t>205 - Bildeston Primary School</t>
  </si>
  <si>
    <t>206 - Bramford CEVCP School</t>
  </si>
  <si>
    <t>208 - Brooklands Primary School</t>
  </si>
  <si>
    <t>211 - Bucklesham Primary School</t>
  </si>
  <si>
    <t>216 - Capel St Mary CEVCP School</t>
  </si>
  <si>
    <t>217 - Chelmondiston CEVCP School</t>
  </si>
  <si>
    <t>219 - Claydon Primary School</t>
  </si>
  <si>
    <t>220 - Copdock Primary School</t>
  </si>
  <si>
    <t>223 - East Bergholt CEVCP School</t>
  </si>
  <si>
    <t>224 - Elmsett CEVCP School</t>
  </si>
  <si>
    <t>225 - Eyke CEVCP School</t>
  </si>
  <si>
    <t>228 - Causton Junior School</t>
  </si>
  <si>
    <t>229 - Colneis Junior School</t>
  </si>
  <si>
    <t>230 - Fairfield Infant School</t>
  </si>
  <si>
    <t>231 - Grange Community Primary School</t>
  </si>
  <si>
    <t>232 - Kingsfleet Primary School</t>
  </si>
  <si>
    <t>233 - Langer Primary School</t>
  </si>
  <si>
    <t>234 - Maidstone Infant School</t>
  </si>
  <si>
    <t>237 - Grundisburgh Primary School</t>
  </si>
  <si>
    <t>238 - Beaumont Community Primary School</t>
  </si>
  <si>
    <t>239 - Hadleigh Community Primary School</t>
  </si>
  <si>
    <t>240 - St Mary's CEVAP School, Hadleigh</t>
  </si>
  <si>
    <t>242 - Henley Primary School</t>
  </si>
  <si>
    <t>243 - Hintlesham and Chattisham CEVCP School</t>
  </si>
  <si>
    <t>245 - Holbrook Primary School</t>
  </si>
  <si>
    <t>246 - Hollesley Primary School</t>
  </si>
  <si>
    <t>249 - Broke Hall Community Primary School</t>
  </si>
  <si>
    <t>250 - Britannia Primary School and Nursery</t>
  </si>
  <si>
    <t>251 - Castle Hill Infant School</t>
  </si>
  <si>
    <t>252 - Castle Hill Junior School</t>
  </si>
  <si>
    <t>253 - The Oaks Community Primary School</t>
  </si>
  <si>
    <t>256 - Cliff Lane Primary School</t>
  </si>
  <si>
    <t>258 - Clifford Road Primary School</t>
  </si>
  <si>
    <t>259 - Dale Hall Community Primary School</t>
  </si>
  <si>
    <t>260 - The Willows Primary School</t>
  </si>
  <si>
    <t>262 - Gusford Primary School</t>
  </si>
  <si>
    <t>263 - Halifax Primary School</t>
  </si>
  <si>
    <t>264 - Handford Hall Primary School</t>
  </si>
  <si>
    <t>267 - Hillside Community Primary School</t>
  </si>
  <si>
    <t>269 - Morland Primary School</t>
  </si>
  <si>
    <t>270 - Murrayfield Community Primary School</t>
  </si>
  <si>
    <t>273 - Ravenswood Primary School</t>
  </si>
  <si>
    <t>274 - Pipers Vale Community Primary School</t>
  </si>
  <si>
    <t>275 - Ranelagh Primary School</t>
  </si>
  <si>
    <t>279 - Rose Hill Primary School</t>
  </si>
  <si>
    <t>281 - Rushmere Hall Primary School</t>
  </si>
  <si>
    <t>283 - St Helen's Primary School</t>
  </si>
  <si>
    <t>284 - St John's CEVAP School</t>
  </si>
  <si>
    <t>285 - St Margaret's CEVAP School, Ipswich</t>
  </si>
  <si>
    <t>287 - St Mark's Catholic Primary School</t>
  </si>
  <si>
    <t>288 - St Matthew's CEVAP School</t>
  </si>
  <si>
    <t>289 - St Mary's Catholic Primary School, Ipswich</t>
  </si>
  <si>
    <t>291 - St Pancras Catholic Primary School</t>
  </si>
  <si>
    <t>292 - Sidegate Primary School</t>
  </si>
  <si>
    <t>293 - Springfield Infant and Nursery School</t>
  </si>
  <si>
    <t>294 - Springfield Junior School</t>
  </si>
  <si>
    <t>295 - Sprites Primary School</t>
  </si>
  <si>
    <t>300 - Whitehouse Community Primary School</t>
  </si>
  <si>
    <t>303 - Whitton Community Primary School</t>
  </si>
  <si>
    <t>307 - Cedarwood Community Primary School</t>
  </si>
  <si>
    <t>308 - Kersey CEVCP School</t>
  </si>
  <si>
    <t>309 - Heath Primary School</t>
  </si>
  <si>
    <t>310 - Bealings School</t>
  </si>
  <si>
    <t>311 - Birchwood Primary School</t>
  </si>
  <si>
    <t>312 - Martlesham Primary School</t>
  </si>
  <si>
    <t>313 - Gorseland Primary School</t>
  </si>
  <si>
    <t>314 - Melton Primary School</t>
  </si>
  <si>
    <t>316 - Nacton CEVCP School</t>
  </si>
  <si>
    <t>317 - Orford CEVAP School</t>
  </si>
  <si>
    <t>318 - Otley Primary School</t>
  </si>
  <si>
    <t>320 - Rendlesham Community Primary School</t>
  </si>
  <si>
    <t>322 - Shotley Community Primary School</t>
  </si>
  <si>
    <t>324 - Somersham Primary School</t>
  </si>
  <si>
    <t>325 - Sproughton CEVCP School</t>
  </si>
  <si>
    <t>327 - Stratford St Mary Primary School</t>
  </si>
  <si>
    <t>328 - Stutton CEVCP School</t>
  </si>
  <si>
    <t>331 - Tattingstone CEVCP School</t>
  </si>
  <si>
    <t>332 - Trimley St Martin Primary School</t>
  </si>
  <si>
    <t>333 - Trimley St Mary Primary School</t>
  </si>
  <si>
    <t>337 - Waldringfield Primary School</t>
  </si>
  <si>
    <t>338 - Whatfield CEVCP School</t>
  </si>
  <si>
    <t>339 - Witnesham Primary School</t>
  </si>
  <si>
    <t>341 - Sandlings Primary School</t>
  </si>
  <si>
    <t>342 - Woodbridge Primary School</t>
  </si>
  <si>
    <t>343 - Kyson Primary School</t>
  </si>
  <si>
    <t>344 - St Mary's CEVAP School, Woodbridge</t>
  </si>
  <si>
    <t>350 - Felixstowe Academy</t>
  </si>
  <si>
    <t>356 - Claydon High School</t>
  </si>
  <si>
    <t>357 - East Bergholt High School</t>
  </si>
  <si>
    <t>361 - Hadleigh High School</t>
  </si>
  <si>
    <t>362 - Holbrook High School</t>
  </si>
  <si>
    <t>365 - Suffolk New Academy</t>
  </si>
  <si>
    <t>366 - Copleston High School</t>
  </si>
  <si>
    <t>368 - Ipswich Academy</t>
  </si>
  <si>
    <t>370 - Northgate High School</t>
  </si>
  <si>
    <t>371 - Stoke High School</t>
  </si>
  <si>
    <t>372 - St Alban's Catholic High School</t>
  </si>
  <si>
    <t>373 - Ormiston Endeavour Academy</t>
  </si>
  <si>
    <t>374 - Suffolk One</t>
  </si>
  <si>
    <t>375 - Westbourne Sports College</t>
  </si>
  <si>
    <t>376 - Kesgrave High School</t>
  </si>
  <si>
    <t>378 - Farlingaye High School</t>
  </si>
  <si>
    <t xml:space="preserve">400 - Acton CEVCP School </t>
  </si>
  <si>
    <t xml:space="preserve">402 - Bacton Community Primary School </t>
  </si>
  <si>
    <t>404 - Bardwell CEVCP School</t>
  </si>
  <si>
    <t>405 - Barnham CEVCP School</t>
  </si>
  <si>
    <t>406 - Barningham CEVCP School</t>
  </si>
  <si>
    <t xml:space="preserve">407 - Barrow CEVCP School </t>
  </si>
  <si>
    <t>409 - Boxford CEVCP School</t>
  </si>
  <si>
    <t>411 - Forest Academy</t>
  </si>
  <si>
    <t>412 - Bures CEVCP School</t>
  </si>
  <si>
    <t>413 - The Glade Community Primary School</t>
  </si>
  <si>
    <t>415 - Guildhall Feoffment Community Primary School</t>
  </si>
  <si>
    <t>416 - Hardwick Primary School</t>
  </si>
  <si>
    <t>417 - Howard Community Primary School</t>
  </si>
  <si>
    <t>418 - Sebert Wood Community Primary School</t>
  </si>
  <si>
    <t>420 - St Edmund's Catholic Primary School, Bury St Edmunds</t>
  </si>
  <si>
    <t>421 - St Edmundsbury CEVAP School</t>
  </si>
  <si>
    <t>422 - Sextons Manor Community Primary School</t>
  </si>
  <si>
    <t>423 - Tollgate Primary School</t>
  </si>
  <si>
    <t>424 - Westgate Community Primary School</t>
  </si>
  <si>
    <t>425 - Abbots Green Community Primary School</t>
  </si>
  <si>
    <t>426 - Cavendish CEVCP School</t>
  </si>
  <si>
    <t>429 - Clare Community Primary School</t>
  </si>
  <si>
    <t>430 - Cockfield CEVCP School</t>
  </si>
  <si>
    <t>431 - Combs Ford Primary School</t>
  </si>
  <si>
    <t>432 - Creeting St Mary CEVAP School</t>
  </si>
  <si>
    <t>436 - Elmswell Community Primary School</t>
  </si>
  <si>
    <t>437 - Elveden CEVAP School</t>
  </si>
  <si>
    <t>440 - Glemsford Community Primary School</t>
  </si>
  <si>
    <t>441 - Great Barton CEVCP School</t>
  </si>
  <si>
    <t>442 - Wells Hall Community Primary School</t>
  </si>
  <si>
    <t>443 - Pot Kiln Primary School</t>
  </si>
  <si>
    <t>444 - Great Finborough CEVCP School</t>
  </si>
  <si>
    <t>445 - Great Waldingfield CEVCP School</t>
  </si>
  <si>
    <t>446 - Great Whelnetham CEVCP School</t>
  </si>
  <si>
    <t>447 - Coupals Community Primary School</t>
  </si>
  <si>
    <t>448 - Hartest CEVCP School</t>
  </si>
  <si>
    <t>449 - Crawfords CEVCP School</t>
  </si>
  <si>
    <t>450 - Burton End Community Primary School</t>
  </si>
  <si>
    <t>451 - New Cangle Community Primary School</t>
  </si>
  <si>
    <t>452 - Clements Community Primary School</t>
  </si>
  <si>
    <t>453 - Westfield Community Primary School</t>
  </si>
  <si>
    <t xml:space="preserve">454 - Place Farm Primary Academy </t>
  </si>
  <si>
    <t>455 - St Felix Roman Catholic Primary School</t>
  </si>
  <si>
    <t>457 - Honington CEVCP School</t>
  </si>
  <si>
    <t>458 - Hopton CEVCP School</t>
  </si>
  <si>
    <t>460 - Hundon Community Primary School</t>
  </si>
  <si>
    <t>461 - Ickworth Park Primary School</t>
  </si>
  <si>
    <t>464 - Ixworth CEVCP School</t>
  </si>
  <si>
    <t>465 - Kedington Primary School</t>
  </si>
  <si>
    <t>466 - Lakenheath Community Primary School</t>
  </si>
  <si>
    <t>467 - Lavenham Community Primary School</t>
  </si>
  <si>
    <t>468 - All Saints CEVCP School, Lawshall</t>
  </si>
  <si>
    <t>469 - Long Melford CEVCP School</t>
  </si>
  <si>
    <t>471 - Mendlesham Community Primary School</t>
  </si>
  <si>
    <t>472 - St Mary's CEVAP School, Mildenhall</t>
  </si>
  <si>
    <t xml:space="preserve">473 - Beck Row Primary School </t>
  </si>
  <si>
    <t>474 - Great Heath Primary School</t>
  </si>
  <si>
    <t>476 - West Row Community Primary School</t>
  </si>
  <si>
    <t>478 - Moulton CEVCP School</t>
  </si>
  <si>
    <t>479 - Nayland Primary School</t>
  </si>
  <si>
    <t>480 - Bosmere Community Primary School</t>
  </si>
  <si>
    <t xml:space="preserve">481 - All Saints CEVAP School, Newmarket </t>
  </si>
  <si>
    <t>482 - Exning Primary School</t>
  </si>
  <si>
    <t>483 - Houldsworth Valley Primary School</t>
  </si>
  <si>
    <t>484 - Laureate Community Primary School and Nursery</t>
  </si>
  <si>
    <t>486 - Paddocks Primary School</t>
  </si>
  <si>
    <t>487 - St Louis Roman Catholic Primary School</t>
  </si>
  <si>
    <t>488 - Norton CEVCP School</t>
  </si>
  <si>
    <t>489 - Old Newton CEVCP School</t>
  </si>
  <si>
    <t>492 - Rattlesden CEVCP School</t>
  </si>
  <si>
    <t>494 - Ringshall School</t>
  </si>
  <si>
    <t>495 - Risby CEVCP School</t>
  </si>
  <si>
    <t>496 - Rougham CEVCP School</t>
  </si>
  <si>
    <t>499 - Stanton Community Primary School</t>
  </si>
  <si>
    <t>501 - Stoke-by-Nayland CEVCP School</t>
  </si>
  <si>
    <t>502 - Chilton Community Primary School</t>
  </si>
  <si>
    <t>503 - Abbots Hall Community Primary School</t>
  </si>
  <si>
    <t>504 - Wood Ley Community Primary School</t>
  </si>
  <si>
    <t>505 - Cedars Park Primary School</t>
  </si>
  <si>
    <t>506 - The Freeman Community Primary School</t>
  </si>
  <si>
    <t>507 - St Gregory CEVCP School</t>
  </si>
  <si>
    <t>508 - Trinity CEVAP School</t>
  </si>
  <si>
    <t>509 - St Joseph's Roman Catholic Primary School</t>
  </si>
  <si>
    <t>511 - Tudor CEVCP School</t>
  </si>
  <si>
    <t>512 - Woodhall Community Primary School</t>
  </si>
  <si>
    <t>513 - Thurlow CEVCP School</t>
  </si>
  <si>
    <t>514 - Thurston CEVCP School</t>
  </si>
  <si>
    <t>515 - St Christopher's CEVCP School</t>
  </si>
  <si>
    <t>517 - Walsham-le-Willows CEVCP School</t>
  </si>
  <si>
    <t>521 - Wickhambrook Community Primary School</t>
  </si>
  <si>
    <t>522 - Woolpit Community Primary School</t>
  </si>
  <si>
    <t>527 - Horringer Court Middle School</t>
  </si>
  <si>
    <t>528 - Howard Middle School</t>
  </si>
  <si>
    <t>529 - St James CEVA Middle School</t>
  </si>
  <si>
    <t>530 - St Louis Catholic Middle School</t>
  </si>
  <si>
    <t>531 - Westley Middle School</t>
  </si>
  <si>
    <t>532 - Hardwick Middle School</t>
  </si>
  <si>
    <t>551 - County Upper School</t>
  </si>
  <si>
    <t>552 - King Edward VI CEVC Upper School</t>
  </si>
  <si>
    <t>553 - St Benedict's Catholic School</t>
  </si>
  <si>
    <t>554 - Samuel Ward Academy</t>
  </si>
  <si>
    <t>555 - Thomas Gainsborough School</t>
  </si>
  <si>
    <t>556 - Castle Manor Academy</t>
  </si>
  <si>
    <t>557 - Newmarket College</t>
  </si>
  <si>
    <t>558 - Stowmarket High School</t>
  </si>
  <si>
    <t>559 - Orminston Sudbury Academy</t>
  </si>
  <si>
    <t>560 - Thurston Community College</t>
  </si>
  <si>
    <t>561 - Mildenhall College Academy</t>
  </si>
  <si>
    <t>562 - Stowupland High School</t>
  </si>
  <si>
    <t>999 - Ixworth Free School</t>
  </si>
  <si>
    <t>1001 - Churchill Free Special</t>
  </si>
  <si>
    <t>195 - The Ashley School</t>
  </si>
  <si>
    <t>196 - Warren School</t>
  </si>
  <si>
    <t>393 - Stone Lodge Academy</t>
  </si>
  <si>
    <t>395 - Thomas Wolsey School</t>
  </si>
  <si>
    <t>396 - The Bridge School</t>
  </si>
  <si>
    <t>575 - Priory School</t>
  </si>
  <si>
    <t>576 - Riverwalk School</t>
  </si>
  <si>
    <t>579 - Hillside Special School</t>
  </si>
  <si>
    <t>176 - Old Warren House Pupil Referral Unit</t>
  </si>
  <si>
    <t>187 - The Attic</t>
  </si>
  <si>
    <t>189 - First Base (Lowestoft) Pupil Referral Unit</t>
  </si>
  <si>
    <t>190 - Harbour Pupil Referral Unit</t>
  </si>
  <si>
    <t>351 - Alderwood Pupil Referral Unit</t>
  </si>
  <si>
    <t>352 - First Base (Ipswich) Pupil Referral Unit</t>
  </si>
  <si>
    <t>353 - St Christopher's Pupil Referral Unit</t>
  </si>
  <si>
    <t>367 - Parkside Pupil Referral Unit</t>
  </si>
  <si>
    <t>389 - Westbridge Pupil Referral Unit</t>
  </si>
  <si>
    <t>577 - Hampden House Pupil Referral Unit</t>
  </si>
  <si>
    <t>580 - The Albany Centre Pupil Referral Unit</t>
  </si>
  <si>
    <t>584 - The Kingsfield Centre Pupil Referral Unit</t>
  </si>
  <si>
    <t>597 - First Base (BSE) Pupil Referral Unit</t>
  </si>
  <si>
    <t>598 - Mill Meadow Pupil Referral Unit</t>
  </si>
  <si>
    <t>266 - Highfield Nursery School</t>
  </si>
  <si>
    <t>Choose School From Dropdown List</t>
  </si>
  <si>
    <t xml:space="preserve">Total Funding for Schools Block Formula (including MFG Funding Total) (£) : </t>
  </si>
  <si>
    <t xml:space="preserve">Total Funding for Schools Block Formula (excluding MFG Funding Total) (£) : </t>
  </si>
  <si>
    <t>599 - Sybil Andrews Academy</t>
  </si>
  <si>
    <t>991 - Stour Valley Community School</t>
  </si>
  <si>
    <t>992 - IES Breckland</t>
  </si>
  <si>
    <t>993 - Saxmundham Free School</t>
  </si>
  <si>
    <t>994 - Beccles Free School</t>
  </si>
  <si>
    <t>EFA MFG Guidance</t>
  </si>
  <si>
    <t>MFG Baseline School Block Budget 2016-17</t>
  </si>
  <si>
    <t>The necessary % change to apply to the MFG Calculation</t>
  </si>
  <si>
    <t>The MFG Calculation</t>
  </si>
  <si>
    <t>MFG / Capping £ Value</t>
  </si>
  <si>
    <t>MFG Level set at</t>
  </si>
  <si>
    <t>Capping set at</t>
  </si>
  <si>
    <t>De-Delegation as shown in the Toolkit</t>
  </si>
  <si>
    <t>Schools 2016-2017 School Block Funding</t>
  </si>
  <si>
    <t>MFG 2016-17 £ Per Pupil - The figure that cannot drop by more than -1.5%</t>
  </si>
  <si>
    <t>Schools 2017-18 School Block Budget</t>
  </si>
  <si>
    <t>MFG Baseline School Block Budget 2017-18</t>
  </si>
  <si>
    <t>MFG 2017-18 £ Per Pupil - This figure that cannot be less than 1.5% compared to MFG 2016-17 MFG £ Per Pupil</t>
  </si>
  <si>
    <t>The Actual % Change from 2016-17 to 2017-18</t>
  </si>
  <si>
    <t>The MFG / Capping Levels For 2017-18</t>
  </si>
  <si>
    <t xml:space="preserve">Revised 2017-18 Schools Block Including MFG/Capping </t>
  </si>
  <si>
    <t>Revised 2017-18 Schools Block Including MFG/Capping &amp; De-delegation</t>
  </si>
  <si>
    <t>Excepted Items - Not Included In MFG Calculation</t>
  </si>
  <si>
    <t>000 - School</t>
  </si>
  <si>
    <t xml:space="preserve">School  </t>
  </si>
  <si>
    <t>MFG Calculation 2017-18 with explaination</t>
  </si>
  <si>
    <t>MFG Calculation 2017-18</t>
  </si>
  <si>
    <t>See page 21 of the attached link for more information:-</t>
  </si>
  <si>
    <t>Education functions for maintained schools (ESG)*</t>
  </si>
  <si>
    <t>* ESG Funding added in to the Schools Block DSG and then removed.  Agreed By Schools Forum November 2016</t>
  </si>
  <si>
    <t>+ MFG  / - Capping Adjustment</t>
  </si>
  <si>
    <t>ESG Funding added in to the Schools Block DSG and then removed.  Agreed By Schools Forum November 2016</t>
  </si>
  <si>
    <t>Please then select file and 'save as'</t>
  </si>
  <si>
    <t>16-17 DELEGATED BUDGET (less any one off funding from 16-17)</t>
  </si>
  <si>
    <t>2016-2017 SCHOOL DELEGATED BUDGETS - No Sixth Form Data Yet</t>
  </si>
  <si>
    <t>ACADEMY</t>
  </si>
  <si>
    <t>SCHOOL NAME</t>
  </si>
  <si>
    <t>SCHOOL BLOCK</t>
  </si>
  <si>
    <t>MFG / CAPPING</t>
  </si>
  <si>
    <t>SCHOOL BLOCK WITH MFG</t>
  </si>
  <si>
    <t>DE DELEGATION</t>
  </si>
  <si>
    <t>TOTAL SCHOOL BLOCK FUNDING</t>
  </si>
  <si>
    <t>EARLY YEARS PLACE FUNDING</t>
  </si>
  <si>
    <t>EARLY YEARS DEPRIVATION</t>
  </si>
  <si>
    <t>EARLY YEARS LUMP SUM</t>
  </si>
  <si>
    <t>EARLY YEARS BLOCK FUNDING</t>
  </si>
  <si>
    <t>Spec Sch Place Funding</t>
  </si>
  <si>
    <t>PRU Place Funding</t>
  </si>
  <si>
    <t>SSC Place Funding</t>
  </si>
  <si>
    <r>
      <t xml:space="preserve">HIGH NEEDS BLOCK FUNDING </t>
    </r>
    <r>
      <rPr>
        <b/>
        <sz val="6"/>
        <rFont val="Arial"/>
        <family val="2"/>
      </rPr>
      <t>(Hidden Columns)</t>
    </r>
  </si>
  <si>
    <t>Total Funding</t>
  </si>
  <si>
    <t>VI FORM FORMULA FUNDING</t>
  </si>
  <si>
    <t>TOTAL FUNDING inc. 6th Form</t>
  </si>
  <si>
    <t xml:space="preserve">Barnby &amp; North Cove Community Primary </t>
  </si>
  <si>
    <t>Warren School</t>
  </si>
  <si>
    <t>The Bridge School</t>
  </si>
  <si>
    <t>Riverwalk School</t>
  </si>
  <si>
    <t>Hillside Special School</t>
  </si>
  <si>
    <t>Old Warren House Pupil Referral Unit</t>
  </si>
  <si>
    <t>The Attic</t>
  </si>
  <si>
    <t>First Base (Lowestoft) Pupil Referral Unit</t>
  </si>
  <si>
    <t>Harbour Pupil Referral Unit</t>
  </si>
  <si>
    <t>Alderwood Pupil Referral Unit</t>
  </si>
  <si>
    <t>First Base (Ipswich) Pupil Referral Unit</t>
  </si>
  <si>
    <t>St Christopher's Pupil Referral Unit</t>
  </si>
  <si>
    <t>Hampden House Pupil Referral Unit</t>
  </si>
  <si>
    <t>The Albany Centre Pupil Referral Unit</t>
  </si>
  <si>
    <t>The Kingsfield Centre Pupil Referral Unit</t>
  </si>
  <si>
    <t>First Base (BSE) Pupil Referral Unit</t>
  </si>
  <si>
    <t>Mill Meadow Pupil Referral Unit</t>
  </si>
  <si>
    <t>Highfield Nursery School</t>
  </si>
  <si>
    <t>Adjustment to balance De-Delegation</t>
  </si>
  <si>
    <t>Total All Schools</t>
  </si>
  <si>
    <t>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</si>
</sst>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000"/>
    <numFmt numFmtId="165" formatCode="_-[$£-809]* #,##0.00_-;\-[$£-809]* #,##0.00_-;_-[$£-809]* &quot;-&quot;??_-;_-@_-"/>
    <numFmt numFmtId="166" formatCode="#,##0.00000"/>
    <numFmt numFmtId="167" formatCode="&quot;£&quot;#,##0_);[Red]\(&quot;£&quot;#,##0\)"/>
    <numFmt numFmtId="168" formatCode="&quot;£&quot;#,##0.00"/>
    <numFmt numFmtId="169" formatCode="&quot;£&quot;#,##0"/>
    <numFmt numFmtId="170" formatCode="_(* #,##0.00_);_(* \(#,##0.00\);_(* &quot;-&quot;??_);_(@_)"/>
    <numFmt numFmtId="171" formatCode="_(&quot;£&quot;* #,##0.00_);_(&quot;£&quot;* \(#,##0.00\);_(&quot;£&quot;* &quot;-&quot;??_);_(@_)"/>
  </numFmts>
  <fonts count="37" x14ac:knownFonts="1">
    <font>
      <sz val="8"/>
      <name val="Arial"/>
    </font>
    <font>
      <sz val="11"/>
      <color theme="1"/>
      <name val="Calibri"/>
      <family val="2"/>
      <scheme val="minor"/>
    </font>
    <font>
      <sz val="11"/>
      <color theme="1"/>
      <name val="Calibri"/>
      <family val="2"/>
      <scheme val="minor"/>
    </font>
    <font>
      <sz val="16"/>
      <name val="Arial"/>
      <family val="2"/>
    </font>
    <font>
      <sz val="10"/>
      <name val="Arial"/>
      <family val="2"/>
    </font>
    <font>
      <b/>
      <sz val="10"/>
      <name val="Arial"/>
      <family val="2"/>
    </font>
    <font>
      <sz val="8"/>
      <name val="Arial"/>
      <family val="2"/>
    </font>
    <font>
      <sz val="6"/>
      <name val="Arial"/>
      <family val="2"/>
    </font>
    <font>
      <b/>
      <sz val="8"/>
      <name val="Arial"/>
      <family val="2"/>
    </font>
    <font>
      <b/>
      <sz val="8"/>
      <color indexed="61"/>
      <name val="Arial"/>
      <family val="2"/>
    </font>
    <font>
      <b/>
      <sz val="9"/>
      <color indexed="81"/>
      <name val="Tahoma"/>
      <family val="2"/>
    </font>
    <font>
      <sz val="9"/>
      <color indexed="81"/>
      <name val="Tahoma"/>
      <family val="2"/>
    </font>
    <font>
      <sz val="11"/>
      <color indexed="8"/>
      <name val="Calibri"/>
      <family val="2"/>
    </font>
    <font>
      <sz val="8"/>
      <color theme="1"/>
      <name val="Calibri"/>
      <family val="2"/>
      <scheme val="minor"/>
    </font>
    <font>
      <sz val="10"/>
      <name val="Arial"/>
      <family val="2"/>
    </font>
    <font>
      <sz val="11"/>
      <name val="Calibri"/>
      <family val="2"/>
      <scheme val="minor"/>
    </font>
    <font>
      <sz val="8"/>
      <color indexed="81"/>
      <name val="Tahoma"/>
      <family val="2"/>
    </font>
    <font>
      <b/>
      <sz val="10"/>
      <color theme="0"/>
      <name val="Arial"/>
      <family val="2"/>
    </font>
    <font>
      <b/>
      <sz val="11"/>
      <name val="Calibri"/>
      <family val="2"/>
      <scheme val="minor"/>
    </font>
    <font>
      <sz val="16"/>
      <color theme="0"/>
      <name val="Arial"/>
      <family val="2"/>
    </font>
    <font>
      <sz val="10"/>
      <color theme="0"/>
      <name val="Arial"/>
      <family val="2"/>
    </font>
    <font>
      <u/>
      <sz val="8"/>
      <color theme="10"/>
      <name val="Arial"/>
      <family val="2"/>
    </font>
    <font>
      <sz val="9"/>
      <name val="Arial"/>
      <family val="2"/>
    </font>
    <font>
      <b/>
      <sz val="11"/>
      <name val="Arial"/>
      <family val="2"/>
    </font>
    <font>
      <sz val="11"/>
      <name val="Arial"/>
      <family val="2"/>
    </font>
    <font>
      <sz val="11"/>
      <color theme="0"/>
      <name val="Arial"/>
      <family val="2"/>
    </font>
    <font>
      <b/>
      <sz val="11"/>
      <color theme="0"/>
      <name val="Arial"/>
      <family val="2"/>
    </font>
    <font>
      <u/>
      <sz val="11"/>
      <color theme="10"/>
      <name val="Arial"/>
      <family val="2"/>
    </font>
    <font>
      <b/>
      <sz val="18"/>
      <name val="Arial"/>
      <family val="2"/>
    </font>
    <font>
      <b/>
      <sz val="12"/>
      <color rgb="FF002060"/>
      <name val="Arial"/>
      <family val="2"/>
    </font>
    <font>
      <b/>
      <sz val="11"/>
      <color rgb="FF002060"/>
      <name val="Arial"/>
      <family val="2"/>
    </font>
    <font>
      <i/>
      <sz val="9"/>
      <name val="Arial"/>
      <family val="2"/>
    </font>
    <font>
      <i/>
      <sz val="11"/>
      <name val="Arial"/>
      <family val="2"/>
    </font>
    <font>
      <b/>
      <i/>
      <sz val="8"/>
      <name val="Arial"/>
      <family val="2"/>
    </font>
    <font>
      <b/>
      <sz val="6"/>
      <name val="Arial"/>
      <family val="2"/>
    </font>
    <font>
      <i/>
      <sz val="8"/>
      <color theme="1"/>
      <name val="Calibri"/>
      <family val="2"/>
      <scheme val="minor"/>
    </font>
    <font>
      <b/>
      <sz val="16"/>
      <color theme="3" tint="-0.249977111117893"/>
      <name val="Arial"/>
      <family val="2"/>
    </font>
  </fonts>
  <fills count="20">
    <fill>
      <patternFill patternType="none"/>
    </fill>
    <fill>
      <patternFill patternType="gray125"/>
    </fill>
    <fill>
      <patternFill patternType="solid">
        <fgColor indexed="41"/>
        <bgColor indexed="64"/>
      </patternFill>
    </fill>
    <fill>
      <patternFill patternType="solid">
        <fgColor indexed="15"/>
        <bgColor indexed="64"/>
      </patternFill>
    </fill>
    <fill>
      <patternFill patternType="solid">
        <fgColor theme="7" tint="0.39997558519241921"/>
        <bgColor indexed="64"/>
      </patternFill>
    </fill>
    <fill>
      <patternFill patternType="solid">
        <fgColor rgb="FF00B0F0"/>
        <bgColor indexed="64"/>
      </patternFill>
    </fill>
    <fill>
      <patternFill patternType="solid">
        <fgColor indexed="1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C0C0C0"/>
        <bgColor indexed="64"/>
      </patternFill>
    </fill>
    <fill>
      <patternFill patternType="solid">
        <fgColor rgb="FFCCCCFF"/>
        <bgColor indexed="64"/>
      </patternFill>
    </fill>
    <fill>
      <patternFill patternType="solid">
        <fgColor theme="0"/>
        <bgColor indexed="64"/>
      </patternFill>
    </fill>
    <fill>
      <patternFill patternType="solid">
        <fgColor rgb="FF9999FF"/>
        <bgColor indexed="64"/>
      </patternFill>
    </fill>
    <fill>
      <patternFill patternType="solid">
        <fgColor theme="1"/>
        <bgColor indexed="64"/>
      </patternFill>
    </fill>
    <fill>
      <patternFill patternType="solid">
        <fgColor rgb="FFCCFFFF"/>
        <bgColor indexed="64"/>
      </patternFill>
    </fill>
    <fill>
      <patternFill patternType="solid">
        <fgColor theme="3"/>
        <bgColor indexed="64"/>
      </patternFill>
    </fill>
    <fill>
      <patternFill patternType="solid">
        <fgColor indexed="44"/>
        <bgColor indexed="64"/>
      </patternFill>
    </fill>
    <fill>
      <patternFill patternType="solid">
        <fgColor indexed="43"/>
        <bgColor indexed="64"/>
      </patternFill>
    </fill>
    <fill>
      <patternFill patternType="solid">
        <fgColor theme="3" tint="0.59999389629810485"/>
        <bgColor indexed="64"/>
      </patternFill>
    </fill>
    <fill>
      <patternFill patternType="solid">
        <fgColor indexed="1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8">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0" fontId="4" fillId="0" borderId="0"/>
    <xf numFmtId="0" fontId="6" fillId="0" borderId="0"/>
    <xf numFmtId="0" fontId="6" fillId="0" borderId="0"/>
    <xf numFmtId="0" fontId="12" fillId="0" borderId="0"/>
    <xf numFmtId="0" fontId="13" fillId="0" borderId="0"/>
    <xf numFmtId="0" fontId="13" fillId="0" borderId="0"/>
    <xf numFmtId="0" fontId="4" fillId="0" borderId="0"/>
    <xf numFmtId="0" fontId="2" fillId="0" borderId="0"/>
    <xf numFmtId="0" fontId="6" fillId="0" borderId="0"/>
    <xf numFmtId="0" fontId="4" fillId="0" borderId="0"/>
    <xf numFmtId="0" fontId="14" fillId="0" borderId="0"/>
    <xf numFmtId="0" fontId="13" fillId="0" borderId="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4" fillId="0" borderId="0"/>
    <xf numFmtId="0" fontId="1" fillId="0" borderId="0"/>
    <xf numFmtId="170" fontId="4" fillId="0" borderId="0" applyFont="0" applyFill="0" applyBorder="0" applyAlignment="0" applyProtection="0"/>
    <xf numFmtId="43" fontId="1" fillId="0" borderId="0" applyFont="0" applyFill="0" applyBorder="0" applyAlignment="0" applyProtection="0"/>
    <xf numFmtId="171" fontId="4" fillId="0" borderId="0" applyFont="0" applyFill="0" applyBorder="0" applyAlignment="0" applyProtection="0"/>
    <xf numFmtId="44" fontId="4" fillId="0" borderId="0" applyFont="0" applyFill="0" applyBorder="0" applyAlignment="0" applyProtection="0"/>
    <xf numFmtId="0" fontId="1" fillId="0" borderId="0"/>
  </cellStyleXfs>
  <cellXfs count="212">
    <xf numFmtId="0" fontId="0" fillId="0" borderId="0" xfId="0"/>
    <xf numFmtId="0" fontId="3" fillId="0" borderId="0" xfId="0" applyFont="1"/>
    <xf numFmtId="0" fontId="4" fillId="0" borderId="0" xfId="0" applyFont="1"/>
    <xf numFmtId="4" fontId="4" fillId="0" borderId="0" xfId="0" applyNumberFormat="1" applyFont="1"/>
    <xf numFmtId="164" fontId="5" fillId="2" borderId="1" xfId="0" applyNumberFormat="1" applyFont="1" applyFill="1" applyBorder="1" applyAlignment="1">
      <alignment horizontal="center"/>
    </xf>
    <xf numFmtId="164" fontId="4" fillId="0" borderId="0" xfId="0" applyNumberFormat="1" applyFont="1" applyAlignment="1">
      <alignment horizontal="center"/>
    </xf>
    <xf numFmtId="0" fontId="4" fillId="0" borderId="0" xfId="0" applyFont="1" applyBorder="1"/>
    <xf numFmtId="3" fontId="7" fillId="0" borderId="0" xfId="0" applyNumberFormat="1" applyFont="1" applyAlignment="1">
      <alignment horizontal="center"/>
    </xf>
    <xf numFmtId="4" fontId="0" fillId="0" borderId="0" xfId="0" applyNumberFormat="1"/>
    <xf numFmtId="4" fontId="6" fillId="0" borderId="0" xfId="0" applyNumberFormat="1" applyFont="1" applyBorder="1" applyAlignment="1">
      <alignment vertical="center" wrapText="1"/>
    </xf>
    <xf numFmtId="4" fontId="0" fillId="0" borderId="0" xfId="0" applyNumberFormat="1" applyAlignment="1">
      <alignment horizontal="center"/>
    </xf>
    <xf numFmtId="4" fontId="8" fillId="0" borderId="0" xfId="0" applyNumberFormat="1" applyFont="1" applyAlignment="1">
      <alignment horizontal="center"/>
    </xf>
    <xf numFmtId="4" fontId="9" fillId="0" borderId="0" xfId="0" applyNumberFormat="1" applyFont="1" applyAlignment="1">
      <alignment horizontal="center"/>
    </xf>
    <xf numFmtId="4" fontId="0" fillId="3" borderId="0" xfId="0" applyNumberFormat="1" applyFill="1" applyAlignment="1">
      <alignment horizontal="center"/>
    </xf>
    <xf numFmtId="4" fontId="0" fillId="0" borderId="0" xfId="0" quotePrefix="1" applyNumberFormat="1" applyAlignment="1">
      <alignment horizontal="center"/>
    </xf>
    <xf numFmtId="4" fontId="0" fillId="3" borderId="0" xfId="0" quotePrefix="1" applyNumberFormat="1" applyFill="1" applyAlignment="1">
      <alignment horizontal="center"/>
    </xf>
    <xf numFmtId="10" fontId="8" fillId="2" borderId="1" xfId="3" applyNumberFormat="1" applyFont="1" applyFill="1" applyBorder="1" applyAlignment="1">
      <alignment horizontal="center"/>
    </xf>
    <xf numFmtId="4" fontId="8" fillId="0" borderId="0" xfId="0" applyNumberFormat="1" applyFont="1" applyAlignment="1"/>
    <xf numFmtId="0" fontId="8" fillId="0" borderId="0" xfId="0" quotePrefix="1" applyNumberFormat="1" applyFont="1" applyAlignment="1">
      <alignment horizontal="center"/>
    </xf>
    <xf numFmtId="4" fontId="8" fillId="0" borderId="0" xfId="0" applyNumberFormat="1" applyFont="1" applyFill="1" applyAlignment="1">
      <alignment horizontal="center"/>
    </xf>
    <xf numFmtId="4" fontId="6" fillId="0" borderId="0" xfId="0" applyNumberFormat="1" applyFont="1" applyFill="1" applyAlignment="1"/>
    <xf numFmtId="4" fontId="0" fillId="4" borderId="0" xfId="0" applyNumberFormat="1" applyFill="1"/>
    <xf numFmtId="10" fontId="0" fillId="0" borderId="0" xfId="3" applyNumberFormat="1" applyFont="1"/>
    <xf numFmtId="4" fontId="0" fillId="5" borderId="0" xfId="0" applyNumberFormat="1" applyFill="1"/>
    <xf numFmtId="3" fontId="8" fillId="0" borderId="0" xfId="0" applyNumberFormat="1" applyFont="1" applyAlignment="1">
      <alignment horizontal="center"/>
    </xf>
    <xf numFmtId="3" fontId="8" fillId="6" borderId="0" xfId="0" applyNumberFormat="1" applyFont="1" applyFill="1" applyAlignment="1">
      <alignment horizontal="center"/>
    </xf>
    <xf numFmtId="0" fontId="8" fillId="0" borderId="0" xfId="0" applyNumberFormat="1" applyFont="1" applyAlignment="1">
      <alignment horizontal="center"/>
    </xf>
    <xf numFmtId="4" fontId="0" fillId="7" borderId="0" xfId="0" applyNumberFormat="1" applyFill="1"/>
    <xf numFmtId="10" fontId="0" fillId="7" borderId="0" xfId="3" applyNumberFormat="1" applyFont="1" applyFill="1"/>
    <xf numFmtId="4" fontId="0" fillId="8" borderId="0" xfId="0" applyNumberFormat="1" applyFill="1"/>
    <xf numFmtId="1" fontId="8" fillId="0" borderId="0" xfId="0" applyNumberFormat="1" applyFont="1" applyAlignment="1">
      <alignment horizontal="center"/>
    </xf>
    <xf numFmtId="165" fontId="0" fillId="0" borderId="0" xfId="2" applyNumberFormat="1" applyFont="1"/>
    <xf numFmtId="43" fontId="0" fillId="0" borderId="0" xfId="1" applyFont="1"/>
    <xf numFmtId="166" fontId="0" fillId="0" borderId="0" xfId="0" applyNumberFormat="1"/>
    <xf numFmtId="0" fontId="15" fillId="9" borderId="1" xfId="0" applyFont="1" applyFill="1" applyBorder="1" applyAlignment="1" applyProtection="1">
      <alignment horizontal="center" vertical="center" wrapText="1"/>
    </xf>
    <xf numFmtId="1" fontId="15" fillId="10" borderId="1" xfId="0" applyNumberFormat="1" applyFont="1" applyFill="1" applyBorder="1" applyAlignment="1" applyProtection="1">
      <alignment horizontal="left"/>
    </xf>
    <xf numFmtId="0" fontId="15" fillId="10" borderId="1" xfId="0" applyFont="1" applyFill="1" applyBorder="1" applyAlignment="1" applyProtection="1">
      <alignment horizontal="left"/>
    </xf>
    <xf numFmtId="167" fontId="15" fillId="9" borderId="1" xfId="10" applyNumberFormat="1" applyFont="1" applyFill="1" applyBorder="1" applyAlignment="1" applyProtection="1">
      <alignment horizontal="center" vertical="center" wrapText="1"/>
    </xf>
    <xf numFmtId="167" fontId="15" fillId="9" borderId="10" xfId="10" applyNumberFormat="1" applyFont="1" applyFill="1" applyBorder="1" applyAlignment="1" applyProtection="1">
      <alignment horizontal="center" vertical="center" wrapText="1"/>
    </xf>
    <xf numFmtId="167" fontId="15" fillId="9" borderId="1" xfId="0" applyNumberFormat="1" applyFont="1" applyFill="1" applyBorder="1" applyAlignment="1" applyProtection="1">
      <alignment horizontal="center" vertical="center" wrapText="1"/>
    </xf>
    <xf numFmtId="10" fontId="15" fillId="9" borderId="1" xfId="26" applyNumberFormat="1" applyFont="1" applyFill="1" applyBorder="1" applyAlignment="1" applyProtection="1">
      <alignment horizontal="center" vertical="center" wrapText="1"/>
    </xf>
    <xf numFmtId="0" fontId="0" fillId="0" borderId="0" xfId="0" applyAlignment="1">
      <alignment wrapText="1"/>
    </xf>
    <xf numFmtId="168" fontId="15" fillId="10" borderId="1" xfId="26" applyNumberFormat="1" applyFont="1" applyFill="1" applyBorder="1" applyAlignment="1" applyProtection="1">
      <alignment horizontal="right"/>
    </xf>
    <xf numFmtId="168" fontId="15" fillId="10" borderId="1" xfId="0" applyNumberFormat="1" applyFont="1" applyFill="1" applyBorder="1" applyAlignment="1" applyProtection="1">
      <alignment horizontal="right"/>
    </xf>
    <xf numFmtId="10" fontId="15" fillId="10" borderId="1" xfId="26" applyNumberFormat="1" applyFont="1" applyFill="1" applyBorder="1" applyAlignment="1" applyProtection="1">
      <alignment horizontal="right"/>
    </xf>
    <xf numFmtId="0" fontId="6" fillId="0" borderId="0" xfId="0" applyFont="1" applyFill="1" applyAlignment="1">
      <alignment wrapText="1"/>
    </xf>
    <xf numFmtId="0" fontId="6" fillId="0" borderId="0" xfId="0" applyFont="1" applyProtection="1">
      <protection locked="0"/>
    </xf>
    <xf numFmtId="0" fontId="15" fillId="10" borderId="1" xfId="2" applyNumberFormat="1" applyFont="1" applyFill="1" applyBorder="1" applyAlignment="1" applyProtection="1">
      <alignment horizontal="right"/>
    </xf>
    <xf numFmtId="0" fontId="0" fillId="0" borderId="0" xfId="2" applyNumberFormat="1" applyFont="1" applyAlignment="1">
      <alignment wrapText="1"/>
    </xf>
    <xf numFmtId="4" fontId="5" fillId="11" borderId="0" xfId="0" applyNumberFormat="1" applyFont="1" applyFill="1"/>
    <xf numFmtId="0" fontId="15" fillId="11" borderId="0" xfId="0" applyFont="1" applyFill="1" applyProtection="1"/>
    <xf numFmtId="169" fontId="18" fillId="12" borderId="1" xfId="0" applyNumberFormat="1" applyFont="1" applyFill="1" applyBorder="1" applyAlignment="1" applyProtection="1">
      <alignment horizontal="right" wrapText="1"/>
    </xf>
    <xf numFmtId="169" fontId="18" fillId="13" borderId="1" xfId="0" applyNumberFormat="1" applyFont="1" applyFill="1" applyBorder="1" applyAlignment="1" applyProtection="1">
      <alignment horizontal="right" wrapText="1"/>
    </xf>
    <xf numFmtId="168" fontId="15" fillId="14" borderId="1" xfId="0" applyNumberFormat="1" applyFont="1" applyFill="1" applyBorder="1" applyAlignment="1" applyProtection="1">
      <alignment horizontal="right"/>
      <protection locked="0"/>
    </xf>
    <xf numFmtId="167" fontId="15" fillId="9" borderId="13" xfId="0" applyNumberFormat="1" applyFont="1" applyFill="1" applyBorder="1" applyAlignment="1" applyProtection="1">
      <alignment horizontal="center" vertical="center" wrapText="1"/>
    </xf>
    <xf numFmtId="0" fontId="19" fillId="11" borderId="0" xfId="0" applyFont="1" applyFill="1" applyBorder="1"/>
    <xf numFmtId="0" fontId="20" fillId="11" borderId="0" xfId="0" applyFont="1" applyFill="1" applyBorder="1"/>
    <xf numFmtId="0" fontId="3" fillId="0" borderId="0" xfId="0" applyFont="1" applyProtection="1"/>
    <xf numFmtId="0" fontId="3" fillId="0" borderId="0" xfId="0" applyFont="1" applyBorder="1" applyProtection="1"/>
    <xf numFmtId="0" fontId="22" fillId="0" borderId="0" xfId="0" applyFont="1" applyProtection="1"/>
    <xf numFmtId="0" fontId="4" fillId="0" borderId="0" xfId="0" applyFont="1" applyAlignment="1" applyProtection="1">
      <alignment vertical="center"/>
    </xf>
    <xf numFmtId="0" fontId="22" fillId="0" borderId="0" xfId="0" applyFont="1" applyAlignment="1" applyProtection="1">
      <alignment vertical="center"/>
    </xf>
    <xf numFmtId="0" fontId="4" fillId="0" borderId="0" xfId="0" applyFont="1" applyProtection="1"/>
    <xf numFmtId="0" fontId="4" fillId="0" borderId="0" xfId="0" applyFont="1" applyBorder="1" applyProtection="1"/>
    <xf numFmtId="4" fontId="4" fillId="0" borderId="0" xfId="0" applyNumberFormat="1" applyFont="1" applyAlignment="1" applyProtection="1">
      <alignment horizontal="center"/>
    </xf>
    <xf numFmtId="0" fontId="4" fillId="0" borderId="0" xfId="0" applyFont="1" applyAlignment="1" applyProtection="1">
      <alignment horizontal="center"/>
    </xf>
    <xf numFmtId="0" fontId="24" fillId="0" borderId="0" xfId="0" applyFont="1" applyProtection="1"/>
    <xf numFmtId="0" fontId="24" fillId="0" borderId="0" xfId="0" applyFont="1" applyAlignment="1" applyProtection="1">
      <alignment vertical="center"/>
    </xf>
    <xf numFmtId="0" fontId="24" fillId="0" borderId="10" xfId="0" applyFont="1" applyBorder="1" applyAlignment="1" applyProtection="1">
      <alignment vertical="center"/>
    </xf>
    <xf numFmtId="0" fontId="24" fillId="0" borderId="0" xfId="0" applyFont="1" applyBorder="1" applyAlignment="1" applyProtection="1">
      <alignment vertical="center"/>
    </xf>
    <xf numFmtId="0" fontId="23" fillId="0" borderId="10" xfId="0" applyFont="1" applyBorder="1" applyAlignment="1" applyProtection="1">
      <alignment vertical="center"/>
    </xf>
    <xf numFmtId="0" fontId="24" fillId="0" borderId="0" xfId="0" applyFont="1"/>
    <xf numFmtId="4" fontId="24" fillId="0" borderId="0" xfId="0" applyNumberFormat="1" applyFont="1"/>
    <xf numFmtId="0" fontId="25" fillId="11" borderId="0" xfId="0" applyFont="1" applyFill="1" applyBorder="1"/>
    <xf numFmtId="4" fontId="24" fillId="0" borderId="1" xfId="0" applyNumberFormat="1" applyFont="1" applyBorder="1" applyAlignment="1">
      <alignment horizontal="center"/>
    </xf>
    <xf numFmtId="4" fontId="24" fillId="0" borderId="0" xfId="0" applyNumberFormat="1" applyFont="1" applyBorder="1" applyAlignment="1">
      <alignment horizontal="center"/>
    </xf>
    <xf numFmtId="0" fontId="24" fillId="0" borderId="2" xfId="0" applyFont="1" applyBorder="1"/>
    <xf numFmtId="3" fontId="24" fillId="0" borderId="3" xfId="0" applyNumberFormat="1" applyFont="1" applyBorder="1"/>
    <xf numFmtId="3" fontId="24" fillId="0" borderId="3" xfId="0" applyNumberFormat="1" applyFont="1" applyBorder="1" applyAlignment="1">
      <alignment horizontal="center"/>
    </xf>
    <xf numFmtId="4" fontId="24" fillId="0" borderId="3" xfId="0" applyNumberFormat="1" applyFont="1" applyBorder="1"/>
    <xf numFmtId="0" fontId="24" fillId="0" borderId="4" xfId="0" applyFont="1" applyBorder="1"/>
    <xf numFmtId="0" fontId="24" fillId="0" borderId="5" xfId="0" applyFont="1" applyBorder="1"/>
    <xf numFmtId="3" fontId="24" fillId="0" borderId="0" xfId="0" applyNumberFormat="1" applyFont="1" applyBorder="1"/>
    <xf numFmtId="3" fontId="24" fillId="0" borderId="0" xfId="0" applyNumberFormat="1" applyFont="1" applyBorder="1" applyAlignment="1">
      <alignment horizontal="center"/>
    </xf>
    <xf numFmtId="4" fontId="24" fillId="0" borderId="0" xfId="0" applyNumberFormat="1" applyFont="1" applyBorder="1"/>
    <xf numFmtId="0" fontId="24" fillId="0" borderId="6" xfId="0" applyFont="1" applyBorder="1"/>
    <xf numFmtId="3" fontId="24" fillId="0" borderId="7" xfId="0" applyNumberFormat="1" applyFont="1" applyBorder="1" applyAlignment="1">
      <alignment horizontal="center"/>
    </xf>
    <xf numFmtId="3" fontId="23" fillId="0" borderId="1" xfId="0" applyNumberFormat="1" applyFont="1" applyBorder="1" applyAlignment="1">
      <alignment horizontal="center"/>
    </xf>
    <xf numFmtId="4" fontId="23" fillId="0" borderId="0" xfId="0" applyNumberFormat="1" applyFont="1" applyBorder="1"/>
    <xf numFmtId="0" fontId="24" fillId="0" borderId="8" xfId="0" applyFont="1" applyBorder="1"/>
    <xf numFmtId="0" fontId="24" fillId="0" borderId="7" xfId="0" applyFont="1" applyBorder="1"/>
    <xf numFmtId="4" fontId="24" fillId="0" borderId="7" xfId="0" applyNumberFormat="1" applyFont="1" applyBorder="1"/>
    <xf numFmtId="0" fontId="24" fillId="0" borderId="9" xfId="0" applyFont="1" applyBorder="1"/>
    <xf numFmtId="0" fontId="24" fillId="0" borderId="3" xfId="0" applyFont="1" applyBorder="1"/>
    <xf numFmtId="3" fontId="24" fillId="0" borderId="0" xfId="0" applyNumberFormat="1" applyFont="1"/>
    <xf numFmtId="0" fontId="24" fillId="0" borderId="0" xfId="0" applyFont="1" applyBorder="1"/>
    <xf numFmtId="4" fontId="26" fillId="15" borderId="1" xfId="0" applyNumberFormat="1" applyFont="1" applyFill="1" applyBorder="1" applyAlignment="1">
      <alignment horizontal="center"/>
    </xf>
    <xf numFmtId="10" fontId="23" fillId="0" borderId="1" xfId="3" applyNumberFormat="1" applyFont="1" applyBorder="1" applyAlignment="1">
      <alignment horizontal="center"/>
    </xf>
    <xf numFmtId="10" fontId="24" fillId="0" borderId="0" xfId="0" applyNumberFormat="1" applyFont="1" applyBorder="1" applyAlignment="1">
      <alignment horizontal="center"/>
    </xf>
    <xf numFmtId="10" fontId="24" fillId="16" borderId="1" xfId="0" applyNumberFormat="1" applyFont="1" applyFill="1" applyBorder="1" applyAlignment="1" applyProtection="1">
      <alignment horizontal="center"/>
    </xf>
    <xf numFmtId="10" fontId="24" fillId="17" borderId="1" xfId="0" applyNumberFormat="1" applyFont="1" applyFill="1" applyBorder="1" applyAlignment="1" applyProtection="1">
      <alignment horizontal="center"/>
    </xf>
    <xf numFmtId="10" fontId="24" fillId="0" borderId="0" xfId="0" applyNumberFormat="1" applyFont="1"/>
    <xf numFmtId="10" fontId="24" fillId="0" borderId="0" xfId="3" applyNumberFormat="1" applyFont="1" applyBorder="1" applyAlignment="1">
      <alignment horizontal="center"/>
    </xf>
    <xf numFmtId="4" fontId="24" fillId="0" borderId="0" xfId="0" quotePrefix="1" applyNumberFormat="1" applyFont="1" applyBorder="1"/>
    <xf numFmtId="3" fontId="24" fillId="0" borderId="6" xfId="0" applyNumberFormat="1" applyFont="1" applyBorder="1"/>
    <xf numFmtId="4" fontId="24" fillId="0" borderId="4" xfId="0" applyNumberFormat="1" applyFont="1" applyBorder="1"/>
    <xf numFmtId="0" fontId="23" fillId="0" borderId="5" xfId="0" applyFont="1" applyBorder="1"/>
    <xf numFmtId="0" fontId="23" fillId="0" borderId="0" xfId="0" applyFont="1" applyBorder="1"/>
    <xf numFmtId="3" fontId="23" fillId="0" borderId="0" xfId="0" applyNumberFormat="1" applyFont="1" applyBorder="1"/>
    <xf numFmtId="0" fontId="23" fillId="0" borderId="5" xfId="0" quotePrefix="1" applyFont="1" applyBorder="1"/>
    <xf numFmtId="0" fontId="23" fillId="0" borderId="8" xfId="0" applyFont="1" applyBorder="1"/>
    <xf numFmtId="0" fontId="23" fillId="0" borderId="7" xfId="0" applyFont="1" applyBorder="1"/>
    <xf numFmtId="4" fontId="23" fillId="0" borderId="7" xfId="0" applyNumberFormat="1" applyFont="1" applyBorder="1"/>
    <xf numFmtId="3" fontId="23" fillId="0" borderId="7" xfId="0" applyNumberFormat="1" applyFont="1" applyBorder="1"/>
    <xf numFmtId="0" fontId="24" fillId="0" borderId="11" xfId="0" applyFont="1" applyBorder="1"/>
    <xf numFmtId="4" fontId="24" fillId="0" borderId="11" xfId="0" applyNumberFormat="1" applyFont="1" applyBorder="1"/>
    <xf numFmtId="0" fontId="24" fillId="0" borderId="12" xfId="0" applyFont="1" applyBorder="1"/>
    <xf numFmtId="4" fontId="24" fillId="0" borderId="11" xfId="0" applyNumberFormat="1" applyFont="1" applyBorder="1" applyAlignment="1" applyProtection="1">
      <alignment vertical="center"/>
    </xf>
    <xf numFmtId="4" fontId="24" fillId="0" borderId="11" xfId="0" applyNumberFormat="1" applyFont="1" applyBorder="1" applyAlignment="1" applyProtection="1">
      <alignment horizontal="center" vertical="center"/>
    </xf>
    <xf numFmtId="0" fontId="24" fillId="0" borderId="12" xfId="0" applyFont="1" applyBorder="1" applyAlignment="1" applyProtection="1">
      <alignment horizontal="center" vertical="center"/>
    </xf>
    <xf numFmtId="4" fontId="24" fillId="0" borderId="0" xfId="0" applyNumberFormat="1" applyFont="1" applyAlignment="1" applyProtection="1">
      <alignment horizontal="center"/>
    </xf>
    <xf numFmtId="0" fontId="24" fillId="0" borderId="0" xfId="0" applyFont="1" applyAlignment="1" applyProtection="1">
      <alignment horizontal="center"/>
    </xf>
    <xf numFmtId="0" fontId="24" fillId="0" borderId="0" xfId="0" applyFont="1" applyBorder="1" applyProtection="1"/>
    <xf numFmtId="0" fontId="24" fillId="0" borderId="0" xfId="0" applyFont="1" applyAlignment="1" applyProtection="1">
      <alignment horizontal="right"/>
    </xf>
    <xf numFmtId="4" fontId="24" fillId="0" borderId="1" xfId="0" applyNumberFormat="1" applyFont="1" applyBorder="1" applyAlignment="1" applyProtection="1">
      <alignment horizontal="center"/>
    </xf>
    <xf numFmtId="4" fontId="24" fillId="0" borderId="0" xfId="0" applyNumberFormat="1" applyFont="1" applyBorder="1" applyAlignment="1" applyProtection="1">
      <alignment horizontal="center"/>
    </xf>
    <xf numFmtId="0" fontId="24" fillId="0" borderId="0" xfId="0" applyFont="1" applyAlignment="1" applyProtection="1"/>
    <xf numFmtId="0" fontId="24" fillId="0" borderId="0" xfId="0" applyFont="1" applyBorder="1" applyAlignment="1" applyProtection="1">
      <alignment horizontal="right"/>
    </xf>
    <xf numFmtId="0" fontId="24" fillId="0" borderId="0" xfId="0" applyFont="1" applyBorder="1" applyAlignment="1" applyProtection="1"/>
    <xf numFmtId="0" fontId="24" fillId="0" borderId="3" xfId="0" applyFont="1" applyBorder="1" applyProtection="1"/>
    <xf numFmtId="4" fontId="24" fillId="0" borderId="3" xfId="0" applyNumberFormat="1" applyFont="1" applyBorder="1" applyAlignment="1" applyProtection="1">
      <alignment horizontal="center"/>
    </xf>
    <xf numFmtId="3" fontId="24" fillId="0" borderId="3" xfId="0" applyNumberFormat="1" applyFont="1" applyBorder="1" applyAlignment="1" applyProtection="1">
      <alignment horizontal="center"/>
    </xf>
    <xf numFmtId="0" fontId="24" fillId="0" borderId="4" xfId="0" applyFont="1" applyBorder="1" applyAlignment="1" applyProtection="1">
      <alignment horizontal="center"/>
    </xf>
    <xf numFmtId="0" fontId="24" fillId="0" borderId="11" xfId="0" applyFont="1" applyBorder="1" applyAlignment="1" applyProtection="1">
      <alignment vertical="center"/>
    </xf>
    <xf numFmtId="0" fontId="24" fillId="0" borderId="12" xfId="0" applyFont="1" applyBorder="1" applyAlignment="1" applyProtection="1">
      <alignment vertical="center"/>
    </xf>
    <xf numFmtId="0" fontId="24" fillId="0" borderId="5" xfId="0" applyFont="1" applyBorder="1" applyProtection="1"/>
    <xf numFmtId="3" fontId="24" fillId="0" borderId="0" xfId="0" applyNumberFormat="1" applyFont="1" applyBorder="1" applyAlignment="1" applyProtection="1">
      <alignment horizontal="center"/>
    </xf>
    <xf numFmtId="0" fontId="24" fillId="0" borderId="6" xfId="0" applyFont="1" applyBorder="1" applyAlignment="1" applyProtection="1">
      <alignment horizontal="center"/>
    </xf>
    <xf numFmtId="4" fontId="24" fillId="0" borderId="0" xfId="0" applyNumberFormat="1" applyFont="1" applyBorder="1" applyProtection="1"/>
    <xf numFmtId="3" fontId="23" fillId="0" borderId="1" xfId="0" applyNumberFormat="1" applyFont="1" applyBorder="1" applyAlignment="1" applyProtection="1">
      <alignment horizontal="center"/>
    </xf>
    <xf numFmtId="4" fontId="23" fillId="0" borderId="0" xfId="0" applyNumberFormat="1" applyFont="1" applyBorder="1" applyAlignment="1" applyProtection="1">
      <alignment horizontal="center"/>
    </xf>
    <xf numFmtId="0" fontId="23" fillId="0" borderId="0" xfId="0" applyFont="1" applyBorder="1" applyAlignment="1" applyProtection="1">
      <alignment vertical="center"/>
    </xf>
    <xf numFmtId="0" fontId="24" fillId="0" borderId="8" xfId="0" applyFont="1" applyBorder="1" applyProtection="1"/>
    <xf numFmtId="0" fontId="24" fillId="0" borderId="7" xfId="0" applyFont="1" applyBorder="1" applyProtection="1"/>
    <xf numFmtId="4" fontId="24" fillId="0" borderId="7" xfId="0" applyNumberFormat="1" applyFont="1" applyBorder="1" applyAlignment="1" applyProtection="1">
      <alignment horizontal="center"/>
    </xf>
    <xf numFmtId="3" fontId="24" fillId="0" borderId="7" xfId="0" applyNumberFormat="1" applyFont="1" applyBorder="1" applyAlignment="1" applyProtection="1">
      <alignment horizontal="center"/>
    </xf>
    <xf numFmtId="0" fontId="24" fillId="0" borderId="9" xfId="0" applyFont="1" applyBorder="1" applyAlignment="1" applyProtection="1">
      <alignment horizontal="center"/>
    </xf>
    <xf numFmtId="0" fontId="24" fillId="0" borderId="2" xfId="0" applyFont="1" applyBorder="1" applyProtection="1"/>
    <xf numFmtId="0" fontId="24" fillId="0" borderId="6" xfId="0" applyFont="1" applyFill="1" applyBorder="1" applyAlignment="1" applyProtection="1">
      <alignment horizontal="center"/>
    </xf>
    <xf numFmtId="0" fontId="23" fillId="0" borderId="0" xfId="0" applyFont="1" applyBorder="1" applyAlignment="1" applyProtection="1">
      <alignment horizontal="center"/>
    </xf>
    <xf numFmtId="10" fontId="24" fillId="0" borderId="0" xfId="3" applyNumberFormat="1" applyFont="1" applyBorder="1" applyAlignment="1" applyProtection="1">
      <alignment horizontal="center"/>
    </xf>
    <xf numFmtId="0" fontId="24" fillId="0" borderId="0" xfId="0" applyFont="1" applyBorder="1" applyAlignment="1" applyProtection="1">
      <alignment horizontal="center"/>
    </xf>
    <xf numFmtId="3" fontId="24" fillId="0" borderId="0" xfId="0" applyNumberFormat="1" applyFont="1" applyBorder="1" applyProtection="1"/>
    <xf numFmtId="3" fontId="24" fillId="0" borderId="0" xfId="0" quotePrefix="1" applyNumberFormat="1" applyFont="1" applyBorder="1" applyAlignment="1" applyProtection="1">
      <alignment horizontal="center"/>
    </xf>
    <xf numFmtId="3" fontId="24" fillId="0" borderId="6" xfId="0" applyNumberFormat="1" applyFont="1" applyBorder="1" applyAlignment="1" applyProtection="1">
      <alignment horizontal="center"/>
    </xf>
    <xf numFmtId="4" fontId="24" fillId="0" borderId="4" xfId="0" applyNumberFormat="1" applyFont="1" applyBorder="1" applyAlignment="1" applyProtection="1">
      <alignment horizontal="center"/>
    </xf>
    <xf numFmtId="0" fontId="23" fillId="0" borderId="0" xfId="0" applyFont="1" applyBorder="1" applyProtection="1"/>
    <xf numFmtId="3" fontId="23" fillId="0" borderId="0" xfId="0" applyNumberFormat="1" applyFont="1" applyBorder="1" applyAlignment="1" applyProtection="1">
      <alignment horizontal="center"/>
    </xf>
    <xf numFmtId="0" fontId="15" fillId="10" borderId="13" xfId="0" applyFont="1" applyFill="1" applyBorder="1" applyAlignment="1" applyProtection="1">
      <alignment horizontal="left"/>
    </xf>
    <xf numFmtId="4" fontId="17" fillId="15" borderId="1" xfId="0" applyNumberFormat="1" applyFont="1" applyFill="1" applyBorder="1" applyAlignment="1">
      <alignment horizontal="center"/>
    </xf>
    <xf numFmtId="0" fontId="30" fillId="0" borderId="1" xfId="0" applyFont="1" applyBorder="1"/>
    <xf numFmtId="4" fontId="30" fillId="0" borderId="10" xfId="0" applyNumberFormat="1" applyFont="1" applyBorder="1" applyAlignment="1" applyProtection="1">
      <alignment vertical="center"/>
    </xf>
    <xf numFmtId="0" fontId="24" fillId="0" borderId="10" xfId="0" applyFont="1" applyBorder="1" applyAlignment="1">
      <alignment vertical="center"/>
    </xf>
    <xf numFmtId="0" fontId="27" fillId="0" borderId="11" xfId="30" applyFont="1" applyBorder="1" applyAlignment="1">
      <alignment vertical="center"/>
    </xf>
    <xf numFmtId="0" fontId="27" fillId="0" borderId="11" xfId="30" applyFont="1" applyBorder="1" applyAlignment="1">
      <alignment horizontal="left" vertical="center"/>
    </xf>
    <xf numFmtId="0" fontId="29" fillId="11" borderId="0" xfId="4" applyFont="1" applyFill="1" applyBorder="1" applyAlignment="1" applyProtection="1">
      <alignment vertical="center"/>
    </xf>
    <xf numFmtId="169" fontId="18" fillId="12" borderId="0" xfId="0" applyNumberFormat="1" applyFont="1" applyFill="1" applyBorder="1" applyAlignment="1" applyProtection="1">
      <alignment horizontal="right" wrapText="1"/>
    </xf>
    <xf numFmtId="0" fontId="31" fillId="0" borderId="0" xfId="0" applyFont="1"/>
    <xf numFmtId="0" fontId="32" fillId="0" borderId="11" xfId="0" applyFont="1" applyBorder="1" applyAlignment="1" applyProtection="1">
      <alignment vertical="center"/>
    </xf>
    <xf numFmtId="0" fontId="32" fillId="0" borderId="12" xfId="0" applyFont="1" applyBorder="1" applyAlignment="1" applyProtection="1">
      <alignment vertical="center"/>
    </xf>
    <xf numFmtId="0" fontId="4" fillId="0" borderId="0" xfId="13" applyAlignment="1">
      <alignment vertical="center"/>
    </xf>
    <xf numFmtId="0" fontId="8" fillId="0" borderId="1" xfId="31" applyNumberFormat="1" applyFont="1" applyBorder="1" applyAlignment="1">
      <alignment horizontal="center" vertical="center" wrapText="1"/>
    </xf>
    <xf numFmtId="0" fontId="33" fillId="0" borderId="1" xfId="31" applyNumberFormat="1" applyFont="1" applyBorder="1" applyAlignment="1">
      <alignment horizontal="center" vertical="center" wrapText="1"/>
    </xf>
    <xf numFmtId="49" fontId="8" fillId="0" borderId="1" xfId="31" applyNumberFormat="1" applyFont="1" applyBorder="1" applyAlignment="1">
      <alignment horizontal="center" vertical="center" wrapText="1"/>
    </xf>
    <xf numFmtId="4" fontId="8" fillId="0" borderId="1" xfId="31" applyNumberFormat="1" applyFont="1" applyBorder="1" applyAlignment="1">
      <alignment horizontal="center" vertical="center" wrapText="1"/>
    </xf>
    <xf numFmtId="4" fontId="8" fillId="19" borderId="1" xfId="31" applyNumberFormat="1" applyFont="1" applyFill="1" applyBorder="1" applyAlignment="1">
      <alignment horizontal="center" vertical="center" wrapText="1"/>
    </xf>
    <xf numFmtId="4" fontId="8" fillId="7" borderId="1" xfId="31" applyNumberFormat="1" applyFont="1" applyFill="1" applyBorder="1" applyAlignment="1">
      <alignment horizontal="center" vertical="center" wrapText="1"/>
    </xf>
    <xf numFmtId="164" fontId="1" fillId="0" borderId="0" xfId="32" applyNumberFormat="1" applyAlignment="1">
      <alignment horizontal="center"/>
    </xf>
    <xf numFmtId="0" fontId="33" fillId="0" borderId="0" xfId="31" applyNumberFormat="1" applyFont="1" applyBorder="1" applyAlignment="1">
      <alignment horizontal="center" vertical="center" wrapText="1"/>
    </xf>
    <xf numFmtId="4" fontId="8" fillId="0" borderId="0" xfId="31" applyNumberFormat="1" applyFont="1" applyBorder="1" applyAlignment="1">
      <alignment horizontal="center" vertical="center" wrapText="1"/>
    </xf>
    <xf numFmtId="4" fontId="8" fillId="19" borderId="0" xfId="31" applyNumberFormat="1" applyFont="1" applyFill="1" applyBorder="1" applyAlignment="1">
      <alignment horizontal="center" vertical="center" wrapText="1"/>
    </xf>
    <xf numFmtId="4" fontId="8" fillId="7" borderId="0" xfId="31" applyNumberFormat="1" applyFont="1" applyFill="1" applyBorder="1" applyAlignment="1">
      <alignment horizontal="center" vertical="center" wrapText="1"/>
    </xf>
    <xf numFmtId="0" fontId="35" fillId="0" borderId="0" xfId="32" applyFont="1" applyAlignment="1">
      <alignment horizontal="center"/>
    </xf>
    <xf numFmtId="0" fontId="1" fillId="0" borderId="0" xfId="32"/>
    <xf numFmtId="4" fontId="1" fillId="0" borderId="0" xfId="32" applyNumberFormat="1"/>
    <xf numFmtId="0" fontId="1" fillId="0" borderId="0" xfId="32" applyAlignment="1">
      <alignment horizontal="center"/>
    </xf>
    <xf numFmtId="4" fontId="1" fillId="7" borderId="0" xfId="32" applyNumberFormat="1" applyFill="1"/>
    <xf numFmtId="0" fontId="36" fillId="0" borderId="0" xfId="0" applyFont="1" applyAlignment="1" applyProtection="1">
      <alignment vertical="center"/>
    </xf>
    <xf numFmtId="0" fontId="28" fillId="18" borderId="10" xfId="0" applyFont="1" applyFill="1" applyBorder="1" applyAlignment="1">
      <alignment horizontal="center"/>
    </xf>
    <xf numFmtId="0" fontId="28" fillId="18" borderId="11" xfId="0" applyFont="1" applyFill="1" applyBorder="1" applyAlignment="1">
      <alignment horizontal="center"/>
    </xf>
    <xf numFmtId="0" fontId="28" fillId="18" borderId="12" xfId="0" applyFont="1" applyFill="1" applyBorder="1" applyAlignment="1">
      <alignment horizontal="center"/>
    </xf>
    <xf numFmtId="0" fontId="28" fillId="18" borderId="10" xfId="0" applyFont="1" applyFill="1" applyBorder="1" applyAlignment="1" applyProtection="1">
      <alignment horizontal="center"/>
    </xf>
    <xf numFmtId="0" fontId="28" fillId="18" borderId="11" xfId="0" applyFont="1" applyFill="1" applyBorder="1" applyAlignment="1" applyProtection="1">
      <alignment horizontal="center"/>
    </xf>
    <xf numFmtId="0" fontId="28" fillId="18" borderId="12" xfId="0" applyFont="1" applyFill="1" applyBorder="1" applyAlignment="1" applyProtection="1">
      <alignment horizontal="center"/>
    </xf>
    <xf numFmtId="4" fontId="0" fillId="0" borderId="2" xfId="0" applyNumberFormat="1" applyBorder="1" applyAlignment="1">
      <alignment horizontal="center" vertical="center" wrapText="1" shrinkToFit="1"/>
    </xf>
    <xf numFmtId="4" fontId="0" fillId="0" borderId="3" xfId="0" applyNumberFormat="1" applyBorder="1" applyAlignment="1">
      <alignment horizontal="center" vertical="center" wrapText="1" shrinkToFit="1"/>
    </xf>
    <xf numFmtId="4" fontId="0" fillId="0" borderId="4" xfId="0" applyNumberFormat="1" applyBorder="1" applyAlignment="1">
      <alignment horizontal="center" vertical="center" wrapText="1" shrinkToFit="1"/>
    </xf>
    <xf numFmtId="4" fontId="0" fillId="0" borderId="8" xfId="0" applyNumberFormat="1" applyBorder="1" applyAlignment="1">
      <alignment horizontal="center" vertical="center" wrapText="1" shrinkToFit="1"/>
    </xf>
    <xf numFmtId="4" fontId="0" fillId="0" borderId="7" xfId="0" applyNumberFormat="1" applyBorder="1" applyAlignment="1">
      <alignment horizontal="center" vertical="center" wrapText="1" shrinkToFit="1"/>
    </xf>
    <xf numFmtId="4" fontId="0" fillId="0" borderId="9" xfId="0" applyNumberFormat="1" applyBorder="1" applyAlignment="1">
      <alignment horizontal="center" vertical="center" wrapText="1" shrinkToFit="1"/>
    </xf>
    <xf numFmtId="4" fontId="6"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4" fontId="6" fillId="0" borderId="9" xfId="0" applyNumberFormat="1" applyFont="1" applyBorder="1" applyAlignment="1">
      <alignment horizontal="center" vertical="center" wrapText="1"/>
    </xf>
    <xf numFmtId="0" fontId="18" fillId="12" borderId="10" xfId="0" applyFont="1" applyFill="1" applyBorder="1" applyAlignment="1" applyProtection="1">
      <alignment horizontal="left" wrapText="1"/>
    </xf>
    <xf numFmtId="0" fontId="18" fillId="12" borderId="11" xfId="0" applyFont="1" applyFill="1" applyBorder="1" applyAlignment="1" applyProtection="1">
      <alignment horizontal="left" wrapText="1"/>
    </xf>
    <xf numFmtId="0" fontId="18" fillId="12" borderId="12" xfId="0" applyFont="1" applyFill="1" applyBorder="1" applyAlignment="1" applyProtection="1">
      <alignment horizontal="left" wrapText="1"/>
    </xf>
    <xf numFmtId="0" fontId="5" fillId="16" borderId="10" xfId="31" applyNumberFormat="1" applyFont="1" applyFill="1" applyBorder="1" applyAlignment="1">
      <alignment horizontal="center" vertical="center"/>
    </xf>
    <xf numFmtId="0" fontId="5" fillId="16" borderId="11" xfId="31" applyNumberFormat="1" applyFont="1" applyFill="1" applyBorder="1" applyAlignment="1">
      <alignment horizontal="center" vertical="center"/>
    </xf>
    <xf numFmtId="0" fontId="5" fillId="16" borderId="12" xfId="31" applyNumberFormat="1" applyFont="1" applyFill="1" applyBorder="1" applyAlignment="1">
      <alignment horizontal="center" vertical="center"/>
    </xf>
  </cellXfs>
  <cellStyles count="38">
    <cellStyle name="%" xfId="4" xr:uid="{00000000-0005-0000-0000-000000000000}"/>
    <cellStyle name="Comma" xfId="1" builtinId="3"/>
    <cellStyle name="Comma 2" xfId="5" xr:uid="{00000000-0005-0000-0000-000002000000}"/>
    <cellStyle name="Comma 2 2" xfId="33" xr:uid="{00000000-0005-0000-0000-000003000000}"/>
    <cellStyle name="Comma 3" xfId="6" xr:uid="{00000000-0005-0000-0000-000004000000}"/>
    <cellStyle name="Comma 4" xfId="7" xr:uid="{00000000-0005-0000-0000-000005000000}"/>
    <cellStyle name="Comma 5" xfId="8" xr:uid="{00000000-0005-0000-0000-000006000000}"/>
    <cellStyle name="Comma 6" xfId="34" xr:uid="{00000000-0005-0000-0000-000007000000}"/>
    <cellStyle name="Currency" xfId="2" builtinId="4"/>
    <cellStyle name="Currency 2" xfId="9" xr:uid="{00000000-0005-0000-0000-000009000000}"/>
    <cellStyle name="Currency 3" xfId="10" xr:uid="{00000000-0005-0000-0000-00000A000000}"/>
    <cellStyle name="Currency 3 2" xfId="35" xr:uid="{00000000-0005-0000-0000-00000B000000}"/>
    <cellStyle name="Currency 3 3" xfId="36" xr:uid="{00000000-0005-0000-0000-00000C000000}"/>
    <cellStyle name="Currency 4" xfId="11" xr:uid="{00000000-0005-0000-0000-00000D000000}"/>
    <cellStyle name="Currency 5" xfId="12" xr:uid="{00000000-0005-0000-0000-00000E000000}"/>
    <cellStyle name="Hyperlink" xfId="30" builtinId="8"/>
    <cellStyle name="Normal" xfId="0" builtinId="0"/>
    <cellStyle name="Normal 2" xfId="13" xr:uid="{00000000-0005-0000-0000-000011000000}"/>
    <cellStyle name="Normal 2 2" xfId="14" xr:uid="{00000000-0005-0000-0000-000012000000}"/>
    <cellStyle name="Normal 2 2 2" xfId="15" xr:uid="{00000000-0005-0000-0000-000013000000}"/>
    <cellStyle name="Normal 2 2 3" xfId="16" xr:uid="{00000000-0005-0000-0000-000014000000}"/>
    <cellStyle name="Normal 3" xfId="17" xr:uid="{00000000-0005-0000-0000-000015000000}"/>
    <cellStyle name="Normal 3 2" xfId="18" xr:uid="{00000000-0005-0000-0000-000016000000}"/>
    <cellStyle name="Normal 3 2 2" xfId="31" xr:uid="{00000000-0005-0000-0000-000017000000}"/>
    <cellStyle name="Normal 3 3" xfId="19" xr:uid="{00000000-0005-0000-0000-000018000000}"/>
    <cellStyle name="Normal 4" xfId="20" xr:uid="{00000000-0005-0000-0000-000019000000}"/>
    <cellStyle name="Normal 4 2" xfId="32" xr:uid="{00000000-0005-0000-0000-00001A000000}"/>
    <cellStyle name="Normal 5" xfId="21" xr:uid="{00000000-0005-0000-0000-00001B000000}"/>
    <cellStyle name="Normal 6" xfId="22" xr:uid="{00000000-0005-0000-0000-00001C000000}"/>
    <cellStyle name="Normal 7" xfId="23" xr:uid="{00000000-0005-0000-0000-00001D000000}"/>
    <cellStyle name="Normal 8" xfId="24" xr:uid="{00000000-0005-0000-0000-00001E000000}"/>
    <cellStyle name="Normal 9" xfId="37" xr:uid="{00000000-0005-0000-0000-00001F000000}"/>
    <cellStyle name="Percent" xfId="3" builtinId="5"/>
    <cellStyle name="Percent 2" xfId="25" xr:uid="{00000000-0005-0000-0000-000021000000}"/>
    <cellStyle name="Percent 2 2" xfId="26" xr:uid="{00000000-0005-0000-0000-000022000000}"/>
    <cellStyle name="Percent 2 3" xfId="27" xr:uid="{00000000-0005-0000-0000-000023000000}"/>
    <cellStyle name="Percent 3" xfId="28" xr:uid="{00000000-0005-0000-0000-000024000000}"/>
    <cellStyle name="Percent 4" xfId="29" xr:uid="{00000000-0005-0000-0000-000025000000}"/>
  </cellStyles>
  <dxfs count="28">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condense val="0"/>
        <extend val="0"/>
        <color indexed="61"/>
      </font>
      <fill>
        <patternFill>
          <bgColor indexed="31"/>
        </patternFill>
      </fill>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condense val="0"/>
        <extend val="0"/>
        <color indexed="61"/>
      </font>
      <fill>
        <patternFill>
          <bgColor indexed="31"/>
        </patternFill>
      </fill>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
      <font>
        <condense val="0"/>
        <extend val="0"/>
        <color indexed="61"/>
      </font>
      <fill>
        <patternFill>
          <bgColor indexed="31"/>
        </patternFill>
      </fill>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ill>
        <patternFill>
          <bgColor indexed="31"/>
        </patternFill>
      </fill>
      <border>
        <left style="thin">
          <color indexed="64"/>
        </left>
        <right style="thin">
          <color indexed="64"/>
        </right>
        <top style="thin">
          <color indexed="64"/>
        </top>
        <bottom style="thin">
          <color indexed="64"/>
        </bottom>
      </border>
    </dxf>
    <dxf>
      <font>
        <condense val="0"/>
        <extend val="0"/>
        <color indexed="9"/>
      </font>
      <fill>
        <patternFill>
          <bgColor indexed="18"/>
        </patternFill>
      </fill>
      <border>
        <left style="thin">
          <color indexed="64"/>
        </left>
        <right style="thin">
          <color indexed="64"/>
        </right>
        <top style="thin">
          <color indexed="64"/>
        </top>
        <bottom style="thin">
          <color indexed="64"/>
        </bottom>
      </border>
    </dxf>
    <dxf>
      <font>
        <condense val="0"/>
        <extend val="0"/>
        <color indexed="10"/>
      </font>
      <fill>
        <patternFill>
          <bgColor indexed="31"/>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2857500</xdr:colOff>
      <xdr:row>3</xdr:row>
      <xdr:rowOff>107156</xdr:rowOff>
    </xdr:from>
    <xdr:to>
      <xdr:col>1</xdr:col>
      <xdr:colOff>3012281</xdr:colOff>
      <xdr:row>3</xdr:row>
      <xdr:rowOff>107156</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2857500" y="523875"/>
          <a:ext cx="154781" cy="0"/>
        </a:xfrm>
        <a:prstGeom prst="straightConnector1">
          <a:avLst/>
        </a:prstGeom>
        <a:ln w="1905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2</xdr:row>
      <xdr:rowOff>154781</xdr:rowOff>
    </xdr:from>
    <xdr:to>
      <xdr:col>8</xdr:col>
      <xdr:colOff>845343</xdr:colOff>
      <xdr:row>5</xdr:row>
      <xdr:rowOff>121444</xdr:rowOff>
    </xdr:to>
    <xdr:sp macro="[0]!Print2" textlink="">
      <xdr:nvSpPr>
        <xdr:cNvPr id="5" name="AutoShape 41">
          <a:extLst>
            <a:ext uri="{FF2B5EF4-FFF2-40B4-BE49-F238E27FC236}">
              <a16:creationId xmlns:a16="http://schemas.microsoft.com/office/drawing/2014/main" id="{00000000-0008-0000-0000-000005000000}"/>
            </a:ext>
          </a:extLst>
        </xdr:cNvPr>
        <xdr:cNvSpPr>
          <a:spLocks noChangeArrowheads="1"/>
        </xdr:cNvSpPr>
      </xdr:nvSpPr>
      <xdr:spPr bwMode="auto">
        <a:xfrm>
          <a:off x="8251031" y="571500"/>
          <a:ext cx="1774031" cy="502444"/>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1" i="0" u="none" strike="noStrike" baseline="0">
              <a:solidFill>
                <a:srgbClr val="000000"/>
              </a:solidFill>
              <a:latin typeface="Arial"/>
              <a:cs typeface="Arial"/>
            </a:rPr>
            <a:t>Print Current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7</xdr:row>
      <xdr:rowOff>57150</xdr:rowOff>
    </xdr:from>
    <xdr:to>
      <xdr:col>7</xdr:col>
      <xdr:colOff>85725</xdr:colOff>
      <xdr:row>9</xdr:row>
      <xdr:rowOff>85725</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4810125" y="1524000"/>
          <a:ext cx="1171575" cy="352425"/>
        </a:xfrm>
        <a:prstGeom prst="roundRect">
          <a:avLst>
            <a:gd name="adj" fmla="val 16667"/>
          </a:avLst>
        </a:prstGeom>
        <a:solidFill>
          <a:srgbClr xmlns:mc="http://schemas.openxmlformats.org/markup-compatibility/2006" xmlns:a14="http://schemas.microsoft.com/office/drawing/2010/main" val="FFFF99" mc:Ignorable="a14" a14:legacySpreadsheetColorIndex="43">
            <a:alpha val="1000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47625</xdr:colOff>
      <xdr:row>9</xdr:row>
      <xdr:rowOff>123825</xdr:rowOff>
    </xdr:from>
    <xdr:to>
      <xdr:col>7</xdr:col>
      <xdr:colOff>57150</xdr:colOff>
      <xdr:row>14</xdr:row>
      <xdr:rowOff>85725</xdr:rowOff>
    </xdr:to>
    <xdr:sp macro="" textlink="">
      <xdr:nvSpPr>
        <xdr:cNvPr id="3" name="AutoShape 6">
          <a:extLst>
            <a:ext uri="{FF2B5EF4-FFF2-40B4-BE49-F238E27FC236}">
              <a16:creationId xmlns:a16="http://schemas.microsoft.com/office/drawing/2014/main" id="{00000000-0008-0000-0100-000003000000}"/>
            </a:ext>
          </a:extLst>
        </xdr:cNvPr>
        <xdr:cNvSpPr>
          <a:spLocks noChangeArrowheads="1"/>
        </xdr:cNvSpPr>
      </xdr:nvSpPr>
      <xdr:spPr bwMode="auto">
        <a:xfrm>
          <a:off x="3752850" y="1914525"/>
          <a:ext cx="2200275" cy="771525"/>
        </a:xfrm>
        <a:prstGeom prst="roundRect">
          <a:avLst>
            <a:gd name="adj" fmla="val 16667"/>
          </a:avLst>
        </a:prstGeom>
        <a:solidFill>
          <a:srgbClr xmlns:mc="http://schemas.openxmlformats.org/markup-compatibility/2006" xmlns:a14="http://schemas.microsoft.com/office/drawing/2010/main" val="3366FF" mc:Ignorable="a14" a14:legacySpreadsheetColorIndex="48">
            <a:alpha val="10196"/>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95250</xdr:colOff>
      <xdr:row>14</xdr:row>
      <xdr:rowOff>152400</xdr:rowOff>
    </xdr:from>
    <xdr:to>
      <xdr:col>7</xdr:col>
      <xdr:colOff>114300</xdr:colOff>
      <xdr:row>16</xdr:row>
      <xdr:rowOff>66675</xdr:rowOff>
    </xdr:to>
    <xdr:sp macro="" textlink="">
      <xdr:nvSpPr>
        <xdr:cNvPr id="4" name="AutoShape 7">
          <a:extLst>
            <a:ext uri="{FF2B5EF4-FFF2-40B4-BE49-F238E27FC236}">
              <a16:creationId xmlns:a16="http://schemas.microsoft.com/office/drawing/2014/main" id="{00000000-0008-0000-0100-000004000000}"/>
            </a:ext>
          </a:extLst>
        </xdr:cNvPr>
        <xdr:cNvSpPr>
          <a:spLocks noChangeArrowheads="1"/>
        </xdr:cNvSpPr>
      </xdr:nvSpPr>
      <xdr:spPr bwMode="auto">
        <a:xfrm>
          <a:off x="5019675" y="2752725"/>
          <a:ext cx="990600" cy="238125"/>
        </a:xfrm>
        <a:prstGeom prst="roundRect">
          <a:avLst>
            <a:gd name="adj" fmla="val 16667"/>
          </a:avLst>
        </a:prstGeom>
        <a:solidFill>
          <a:srgbClr xmlns:mc="http://schemas.openxmlformats.org/markup-compatibility/2006" xmlns:a14="http://schemas.microsoft.com/office/drawing/2010/main" val="FF00FF" mc:Ignorable="a14" a14:legacySpreadsheetColorIndex="33">
            <a:alpha val="2000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19050</xdr:colOff>
      <xdr:row>18</xdr:row>
      <xdr:rowOff>57150</xdr:rowOff>
    </xdr:from>
    <xdr:to>
      <xdr:col>8</xdr:col>
      <xdr:colOff>95250</xdr:colOff>
      <xdr:row>20</xdr:row>
      <xdr:rowOff>95250</xdr:rowOff>
    </xdr:to>
    <xdr:sp macro="" textlink="">
      <xdr:nvSpPr>
        <xdr:cNvPr id="5" name="Oval 8">
          <a:extLst>
            <a:ext uri="{FF2B5EF4-FFF2-40B4-BE49-F238E27FC236}">
              <a16:creationId xmlns:a16="http://schemas.microsoft.com/office/drawing/2014/main" id="{00000000-0008-0000-0100-000005000000}"/>
            </a:ext>
          </a:extLst>
        </xdr:cNvPr>
        <xdr:cNvSpPr>
          <a:spLocks noChangeArrowheads="1"/>
        </xdr:cNvSpPr>
      </xdr:nvSpPr>
      <xdr:spPr bwMode="auto">
        <a:xfrm>
          <a:off x="4762500" y="3305175"/>
          <a:ext cx="1371600" cy="361950"/>
        </a:xfrm>
        <a:prstGeom prst="ellipse">
          <a:avLst/>
        </a:prstGeom>
        <a:solidFill>
          <a:srgbClr xmlns:mc="http://schemas.openxmlformats.org/markup-compatibility/2006" xmlns:a14="http://schemas.microsoft.com/office/drawing/2010/main" val="0066CC" mc:Ignorable="a14" a14:legacySpreadsheetColorIndex="30">
            <a:alpha val="2000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0</xdr:colOff>
      <xdr:row>21</xdr:row>
      <xdr:rowOff>95250</xdr:rowOff>
    </xdr:from>
    <xdr:to>
      <xdr:col>8</xdr:col>
      <xdr:colOff>9525</xdr:colOff>
      <xdr:row>23</xdr:row>
      <xdr:rowOff>104775</xdr:rowOff>
    </xdr:to>
    <xdr:sp macro="" textlink="">
      <xdr:nvSpPr>
        <xdr:cNvPr id="6" name="AutoShape 9">
          <a:extLst>
            <a:ext uri="{FF2B5EF4-FFF2-40B4-BE49-F238E27FC236}">
              <a16:creationId xmlns:a16="http://schemas.microsoft.com/office/drawing/2014/main" id="{00000000-0008-0000-0100-000006000000}"/>
            </a:ext>
          </a:extLst>
        </xdr:cNvPr>
        <xdr:cNvSpPr>
          <a:spLocks noChangeArrowheads="1"/>
        </xdr:cNvSpPr>
      </xdr:nvSpPr>
      <xdr:spPr bwMode="auto">
        <a:xfrm>
          <a:off x="4924425" y="3829050"/>
          <a:ext cx="1123950" cy="333375"/>
        </a:xfrm>
        <a:prstGeom prst="roundRect">
          <a:avLst>
            <a:gd name="adj" fmla="val 16667"/>
          </a:avLst>
        </a:prstGeom>
        <a:solidFill>
          <a:srgbClr xmlns:mc="http://schemas.openxmlformats.org/markup-compatibility/2006" xmlns:a14="http://schemas.microsoft.com/office/drawing/2010/main" val="FF8080" mc:Ignorable="a14" a14:legacySpreadsheetColorIndex="29">
            <a:alpha val="2000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38100</xdr:colOff>
      <xdr:row>24</xdr:row>
      <xdr:rowOff>9525</xdr:rowOff>
    </xdr:from>
    <xdr:to>
      <xdr:col>8</xdr:col>
      <xdr:colOff>47625</xdr:colOff>
      <xdr:row>28</xdr:row>
      <xdr:rowOff>47625</xdr:rowOff>
    </xdr:to>
    <xdr:sp macro="" textlink="">
      <xdr:nvSpPr>
        <xdr:cNvPr id="7" name="AutoShape 10">
          <a:extLst>
            <a:ext uri="{FF2B5EF4-FFF2-40B4-BE49-F238E27FC236}">
              <a16:creationId xmlns:a16="http://schemas.microsoft.com/office/drawing/2014/main" id="{00000000-0008-0000-0100-000007000000}"/>
            </a:ext>
          </a:extLst>
        </xdr:cNvPr>
        <xdr:cNvSpPr>
          <a:spLocks noChangeArrowheads="1"/>
        </xdr:cNvSpPr>
      </xdr:nvSpPr>
      <xdr:spPr bwMode="auto">
        <a:xfrm>
          <a:off x="3743325" y="4229100"/>
          <a:ext cx="2343150" cy="685800"/>
        </a:xfrm>
        <a:prstGeom prst="roundRect">
          <a:avLst>
            <a:gd name="adj" fmla="val 16667"/>
          </a:avLst>
        </a:prstGeom>
        <a:solidFill>
          <a:srgbClr xmlns:mc="http://schemas.openxmlformats.org/markup-compatibility/2006" xmlns:a14="http://schemas.microsoft.com/office/drawing/2010/main" val="3366FF" mc:Ignorable="a14" a14:legacySpreadsheetColorIndex="48">
            <a:alpha val="10196"/>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95250</xdr:colOff>
      <xdr:row>30</xdr:row>
      <xdr:rowOff>152400</xdr:rowOff>
    </xdr:from>
    <xdr:to>
      <xdr:col>7</xdr:col>
      <xdr:colOff>114300</xdr:colOff>
      <xdr:row>32</xdr:row>
      <xdr:rowOff>66675</xdr:rowOff>
    </xdr:to>
    <xdr:sp macro="" textlink="">
      <xdr:nvSpPr>
        <xdr:cNvPr id="8" name="AutoShape 11">
          <a:extLst>
            <a:ext uri="{FF2B5EF4-FFF2-40B4-BE49-F238E27FC236}">
              <a16:creationId xmlns:a16="http://schemas.microsoft.com/office/drawing/2014/main" id="{00000000-0008-0000-0100-000008000000}"/>
            </a:ext>
          </a:extLst>
        </xdr:cNvPr>
        <xdr:cNvSpPr>
          <a:spLocks noChangeArrowheads="1"/>
        </xdr:cNvSpPr>
      </xdr:nvSpPr>
      <xdr:spPr bwMode="auto">
        <a:xfrm>
          <a:off x="5019675" y="5343525"/>
          <a:ext cx="990600" cy="238125"/>
        </a:xfrm>
        <a:prstGeom prst="roundRect">
          <a:avLst>
            <a:gd name="adj" fmla="val 16667"/>
          </a:avLst>
        </a:prstGeom>
        <a:solidFill>
          <a:srgbClr xmlns:mc="http://schemas.openxmlformats.org/markup-compatibility/2006" xmlns:a14="http://schemas.microsoft.com/office/drawing/2010/main" val="FF00FF" mc:Ignorable="a14" a14:legacySpreadsheetColorIndex="33">
            <a:alpha val="2000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28575</xdr:colOff>
      <xdr:row>34</xdr:row>
      <xdr:rowOff>66675</xdr:rowOff>
    </xdr:from>
    <xdr:to>
      <xdr:col>8</xdr:col>
      <xdr:colOff>104775</xdr:colOff>
      <xdr:row>36</xdr:row>
      <xdr:rowOff>104775</xdr:rowOff>
    </xdr:to>
    <xdr:sp macro="" textlink="">
      <xdr:nvSpPr>
        <xdr:cNvPr id="9" name="Oval 12">
          <a:extLst>
            <a:ext uri="{FF2B5EF4-FFF2-40B4-BE49-F238E27FC236}">
              <a16:creationId xmlns:a16="http://schemas.microsoft.com/office/drawing/2014/main" id="{00000000-0008-0000-0100-000009000000}"/>
            </a:ext>
          </a:extLst>
        </xdr:cNvPr>
        <xdr:cNvSpPr>
          <a:spLocks noChangeArrowheads="1"/>
        </xdr:cNvSpPr>
      </xdr:nvSpPr>
      <xdr:spPr bwMode="auto">
        <a:xfrm>
          <a:off x="4772025" y="5905500"/>
          <a:ext cx="1371600" cy="361950"/>
        </a:xfrm>
        <a:prstGeom prst="ellipse">
          <a:avLst/>
        </a:prstGeom>
        <a:solidFill>
          <a:srgbClr xmlns:mc="http://schemas.openxmlformats.org/markup-compatibility/2006" xmlns:a14="http://schemas.microsoft.com/office/drawing/2010/main" val="0066CC" mc:Ignorable="a14" a14:legacySpreadsheetColorIndex="30">
            <a:alpha val="2000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59532</xdr:colOff>
      <xdr:row>39</xdr:row>
      <xdr:rowOff>57150</xdr:rowOff>
    </xdr:from>
    <xdr:to>
      <xdr:col>6</xdr:col>
      <xdr:colOff>123825</xdr:colOff>
      <xdr:row>42</xdr:row>
      <xdr:rowOff>76200</xdr:rowOff>
    </xdr:to>
    <xdr:sp macro="" textlink="">
      <xdr:nvSpPr>
        <xdr:cNvPr id="10" name="AutoShape 13">
          <a:extLst>
            <a:ext uri="{FF2B5EF4-FFF2-40B4-BE49-F238E27FC236}">
              <a16:creationId xmlns:a16="http://schemas.microsoft.com/office/drawing/2014/main" id="{00000000-0008-0000-0100-00000A000000}"/>
            </a:ext>
          </a:extLst>
        </xdr:cNvPr>
        <xdr:cNvSpPr>
          <a:spLocks noChangeArrowheads="1"/>
        </xdr:cNvSpPr>
      </xdr:nvSpPr>
      <xdr:spPr bwMode="auto">
        <a:xfrm>
          <a:off x="4595813" y="7165181"/>
          <a:ext cx="1278731" cy="554832"/>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59532</xdr:colOff>
      <xdr:row>42</xdr:row>
      <xdr:rowOff>114300</xdr:rowOff>
    </xdr:from>
    <xdr:to>
      <xdr:col>6</xdr:col>
      <xdr:colOff>123825</xdr:colOff>
      <xdr:row>45</xdr:row>
      <xdr:rowOff>133350</xdr:rowOff>
    </xdr:to>
    <xdr:sp macro="" textlink="">
      <xdr:nvSpPr>
        <xdr:cNvPr id="11" name="AutoShape 14">
          <a:extLst>
            <a:ext uri="{FF2B5EF4-FFF2-40B4-BE49-F238E27FC236}">
              <a16:creationId xmlns:a16="http://schemas.microsoft.com/office/drawing/2014/main" id="{00000000-0008-0000-0100-00000B000000}"/>
            </a:ext>
          </a:extLst>
        </xdr:cNvPr>
        <xdr:cNvSpPr>
          <a:spLocks noChangeArrowheads="1"/>
        </xdr:cNvSpPr>
      </xdr:nvSpPr>
      <xdr:spPr bwMode="auto">
        <a:xfrm>
          <a:off x="4595813" y="7758113"/>
          <a:ext cx="1278731" cy="554831"/>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2971800</xdr:colOff>
      <xdr:row>47</xdr:row>
      <xdr:rowOff>0</xdr:rowOff>
    </xdr:from>
    <xdr:to>
      <xdr:col>8</xdr:col>
      <xdr:colOff>847725</xdr:colOff>
      <xdr:row>50</xdr:row>
      <xdr:rowOff>123825</xdr:rowOff>
    </xdr:to>
    <xdr:sp macro="" textlink="">
      <xdr:nvSpPr>
        <xdr:cNvPr id="12" name="AutoShape 15">
          <a:extLst>
            <a:ext uri="{FF2B5EF4-FFF2-40B4-BE49-F238E27FC236}">
              <a16:creationId xmlns:a16="http://schemas.microsoft.com/office/drawing/2014/main" id="{00000000-0008-0000-0100-00000C000000}"/>
            </a:ext>
          </a:extLst>
        </xdr:cNvPr>
        <xdr:cNvSpPr>
          <a:spLocks noChangeArrowheads="1"/>
        </xdr:cNvSpPr>
      </xdr:nvSpPr>
      <xdr:spPr bwMode="auto">
        <a:xfrm>
          <a:off x="2971800" y="7943850"/>
          <a:ext cx="3914775" cy="609600"/>
        </a:xfrm>
        <a:prstGeom prst="roundRect">
          <a:avLst>
            <a:gd name="adj" fmla="val 16667"/>
          </a:avLst>
        </a:prstGeom>
        <a:solidFill>
          <a:srgbClr xmlns:mc="http://schemas.openxmlformats.org/markup-compatibility/2006" xmlns:a14="http://schemas.microsoft.com/office/drawing/2010/main" val="00FF00" mc:Ignorable="a14" a14:legacySpreadsheetColorIndex="11">
            <a:alpha val="10196"/>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71436</xdr:colOff>
      <xdr:row>51</xdr:row>
      <xdr:rowOff>92869</xdr:rowOff>
    </xdr:from>
    <xdr:to>
      <xdr:col>8</xdr:col>
      <xdr:colOff>23812</xdr:colOff>
      <xdr:row>53</xdr:row>
      <xdr:rowOff>83344</xdr:rowOff>
    </xdr:to>
    <xdr:sp macro="" textlink="">
      <xdr:nvSpPr>
        <xdr:cNvPr id="13" name="AutoShape 16">
          <a:extLst>
            <a:ext uri="{FF2B5EF4-FFF2-40B4-BE49-F238E27FC236}">
              <a16:creationId xmlns:a16="http://schemas.microsoft.com/office/drawing/2014/main" id="{00000000-0008-0000-0100-00000D000000}"/>
            </a:ext>
          </a:extLst>
        </xdr:cNvPr>
        <xdr:cNvSpPr>
          <a:spLocks noChangeArrowheads="1"/>
        </xdr:cNvSpPr>
      </xdr:nvSpPr>
      <xdr:spPr bwMode="auto">
        <a:xfrm>
          <a:off x="5822155" y="9355932"/>
          <a:ext cx="1071563" cy="359568"/>
        </a:xfrm>
        <a:prstGeom prst="roundRect">
          <a:avLst>
            <a:gd name="adj" fmla="val 16667"/>
          </a:avLst>
        </a:prstGeom>
        <a:solidFill>
          <a:srgbClr xmlns:mc="http://schemas.openxmlformats.org/markup-compatibility/2006" xmlns:a14="http://schemas.microsoft.com/office/drawing/2010/main" val="FF8080" mc:Ignorable="a14" a14:legacySpreadsheetColorIndex="29">
            <a:alpha val="2000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76200</xdr:colOff>
      <xdr:row>53</xdr:row>
      <xdr:rowOff>123824</xdr:rowOff>
    </xdr:from>
    <xdr:to>
      <xdr:col>8</xdr:col>
      <xdr:colOff>9525</xdr:colOff>
      <xdr:row>55</xdr:row>
      <xdr:rowOff>95249</xdr:rowOff>
    </xdr:to>
    <xdr:sp macro="" textlink="">
      <xdr:nvSpPr>
        <xdr:cNvPr id="14" name="AutoShape 17">
          <a:extLst>
            <a:ext uri="{FF2B5EF4-FFF2-40B4-BE49-F238E27FC236}">
              <a16:creationId xmlns:a16="http://schemas.microsoft.com/office/drawing/2014/main" id="{00000000-0008-0000-0100-00000E000000}"/>
            </a:ext>
          </a:extLst>
        </xdr:cNvPr>
        <xdr:cNvSpPr>
          <a:spLocks noChangeArrowheads="1"/>
        </xdr:cNvSpPr>
      </xdr:nvSpPr>
      <xdr:spPr bwMode="auto">
        <a:xfrm>
          <a:off x="5826919" y="9755980"/>
          <a:ext cx="1052512" cy="352425"/>
        </a:xfrm>
        <a:prstGeom prst="roundRect">
          <a:avLst>
            <a:gd name="adj" fmla="val 16667"/>
          </a:avLst>
        </a:prstGeom>
        <a:solidFill>
          <a:srgbClr xmlns:mc="http://schemas.openxmlformats.org/markup-compatibility/2006" xmlns:a14="http://schemas.microsoft.com/office/drawing/2010/main" val="00FF00" mc:Ignorable="a14" a14:legacySpreadsheetColorIndex="11">
            <a:alpha val="10196"/>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66675</xdr:colOff>
      <xdr:row>55</xdr:row>
      <xdr:rowOff>133349</xdr:rowOff>
    </xdr:from>
    <xdr:to>
      <xdr:col>8</xdr:col>
      <xdr:colOff>9525</xdr:colOff>
      <xdr:row>57</xdr:row>
      <xdr:rowOff>107157</xdr:rowOff>
    </xdr:to>
    <xdr:sp macro="" textlink="">
      <xdr:nvSpPr>
        <xdr:cNvPr id="15" name="AutoShape 18">
          <a:extLst>
            <a:ext uri="{FF2B5EF4-FFF2-40B4-BE49-F238E27FC236}">
              <a16:creationId xmlns:a16="http://schemas.microsoft.com/office/drawing/2014/main" id="{00000000-0008-0000-0100-00000F000000}"/>
            </a:ext>
          </a:extLst>
        </xdr:cNvPr>
        <xdr:cNvSpPr>
          <a:spLocks noChangeArrowheads="1"/>
        </xdr:cNvSpPr>
      </xdr:nvSpPr>
      <xdr:spPr bwMode="auto">
        <a:xfrm>
          <a:off x="5817394" y="10146505"/>
          <a:ext cx="1062037" cy="354808"/>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11</xdr:row>
      <xdr:rowOff>104775</xdr:rowOff>
    </xdr:from>
    <xdr:to>
      <xdr:col>10</xdr:col>
      <xdr:colOff>504825</xdr:colOff>
      <xdr:row>11</xdr:row>
      <xdr:rowOff>104775</xdr:rowOff>
    </xdr:to>
    <xdr:cxnSp macro="">
      <xdr:nvCxnSpPr>
        <xdr:cNvPr id="16" name="AutoShape 22">
          <a:extLst>
            <a:ext uri="{FF2B5EF4-FFF2-40B4-BE49-F238E27FC236}">
              <a16:creationId xmlns:a16="http://schemas.microsoft.com/office/drawing/2014/main" id="{00000000-0008-0000-0100-000010000000}"/>
            </a:ext>
          </a:extLst>
        </xdr:cNvPr>
        <xdr:cNvCxnSpPr>
          <a:cxnSpLocks noChangeShapeType="1"/>
          <a:stCxn id="3" idx="3"/>
        </xdr:cNvCxnSpPr>
      </xdr:nvCxnSpPr>
      <xdr:spPr bwMode="auto">
        <a:xfrm>
          <a:off x="5953125" y="2219325"/>
          <a:ext cx="19907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123825</xdr:colOff>
      <xdr:row>15</xdr:row>
      <xdr:rowOff>123825</xdr:rowOff>
    </xdr:from>
    <xdr:to>
      <xdr:col>11</xdr:col>
      <xdr:colOff>0</xdr:colOff>
      <xdr:row>15</xdr:row>
      <xdr:rowOff>123825</xdr:rowOff>
    </xdr:to>
    <xdr:cxnSp macro="">
      <xdr:nvCxnSpPr>
        <xdr:cNvPr id="17" name="AutoShape 23">
          <a:extLst>
            <a:ext uri="{FF2B5EF4-FFF2-40B4-BE49-F238E27FC236}">
              <a16:creationId xmlns:a16="http://schemas.microsoft.com/office/drawing/2014/main" id="{00000000-0008-0000-0100-000011000000}"/>
            </a:ext>
          </a:extLst>
        </xdr:cNvPr>
        <xdr:cNvCxnSpPr>
          <a:cxnSpLocks noChangeShapeType="1"/>
        </xdr:cNvCxnSpPr>
      </xdr:nvCxnSpPr>
      <xdr:spPr bwMode="auto">
        <a:xfrm>
          <a:off x="6019800" y="2886075"/>
          <a:ext cx="19526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95250</xdr:colOff>
      <xdr:row>19</xdr:row>
      <xdr:rowOff>76200</xdr:rowOff>
    </xdr:from>
    <xdr:to>
      <xdr:col>11</xdr:col>
      <xdr:colOff>0</xdr:colOff>
      <xdr:row>19</xdr:row>
      <xdr:rowOff>76200</xdr:rowOff>
    </xdr:to>
    <xdr:cxnSp macro="">
      <xdr:nvCxnSpPr>
        <xdr:cNvPr id="18" name="AutoShape 24">
          <a:extLst>
            <a:ext uri="{FF2B5EF4-FFF2-40B4-BE49-F238E27FC236}">
              <a16:creationId xmlns:a16="http://schemas.microsoft.com/office/drawing/2014/main" id="{00000000-0008-0000-0100-000012000000}"/>
            </a:ext>
          </a:extLst>
        </xdr:cNvPr>
        <xdr:cNvCxnSpPr>
          <a:cxnSpLocks noChangeShapeType="1"/>
          <a:stCxn id="5" idx="6"/>
        </xdr:cNvCxnSpPr>
      </xdr:nvCxnSpPr>
      <xdr:spPr bwMode="auto">
        <a:xfrm>
          <a:off x="6134100" y="3486150"/>
          <a:ext cx="18383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9525</xdr:colOff>
      <xdr:row>22</xdr:row>
      <xdr:rowOff>104775</xdr:rowOff>
    </xdr:from>
    <xdr:to>
      <xdr:col>10</xdr:col>
      <xdr:colOff>523875</xdr:colOff>
      <xdr:row>22</xdr:row>
      <xdr:rowOff>104775</xdr:rowOff>
    </xdr:to>
    <xdr:cxnSp macro="">
      <xdr:nvCxnSpPr>
        <xdr:cNvPr id="19" name="AutoShape 25">
          <a:extLst>
            <a:ext uri="{FF2B5EF4-FFF2-40B4-BE49-F238E27FC236}">
              <a16:creationId xmlns:a16="http://schemas.microsoft.com/office/drawing/2014/main" id="{00000000-0008-0000-0100-000013000000}"/>
            </a:ext>
          </a:extLst>
        </xdr:cNvPr>
        <xdr:cNvCxnSpPr>
          <a:cxnSpLocks noChangeShapeType="1"/>
          <a:stCxn id="6" idx="3"/>
        </xdr:cNvCxnSpPr>
      </xdr:nvCxnSpPr>
      <xdr:spPr bwMode="auto">
        <a:xfrm>
          <a:off x="6048375" y="4000500"/>
          <a:ext cx="19145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47625</xdr:colOff>
      <xdr:row>25</xdr:row>
      <xdr:rowOff>114300</xdr:rowOff>
    </xdr:from>
    <xdr:to>
      <xdr:col>11</xdr:col>
      <xdr:colOff>0</xdr:colOff>
      <xdr:row>25</xdr:row>
      <xdr:rowOff>114300</xdr:rowOff>
    </xdr:to>
    <xdr:cxnSp macro="">
      <xdr:nvCxnSpPr>
        <xdr:cNvPr id="20" name="AutoShape 26">
          <a:extLst>
            <a:ext uri="{FF2B5EF4-FFF2-40B4-BE49-F238E27FC236}">
              <a16:creationId xmlns:a16="http://schemas.microsoft.com/office/drawing/2014/main" id="{00000000-0008-0000-0100-000014000000}"/>
            </a:ext>
          </a:extLst>
        </xdr:cNvPr>
        <xdr:cNvCxnSpPr>
          <a:cxnSpLocks noChangeShapeType="1"/>
          <a:stCxn id="7" idx="3"/>
        </xdr:cNvCxnSpPr>
      </xdr:nvCxnSpPr>
      <xdr:spPr bwMode="auto">
        <a:xfrm>
          <a:off x="6086475" y="4495800"/>
          <a:ext cx="18859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114300</xdr:colOff>
      <xdr:row>31</xdr:row>
      <xdr:rowOff>78582</xdr:rowOff>
    </xdr:from>
    <xdr:to>
      <xdr:col>10</xdr:col>
      <xdr:colOff>523875</xdr:colOff>
      <xdr:row>31</xdr:row>
      <xdr:rowOff>78582</xdr:rowOff>
    </xdr:to>
    <xdr:cxnSp macro="">
      <xdr:nvCxnSpPr>
        <xdr:cNvPr id="21" name="AutoShape 27">
          <a:extLst>
            <a:ext uri="{FF2B5EF4-FFF2-40B4-BE49-F238E27FC236}">
              <a16:creationId xmlns:a16="http://schemas.microsoft.com/office/drawing/2014/main" id="{00000000-0008-0000-0100-000015000000}"/>
            </a:ext>
          </a:extLst>
        </xdr:cNvPr>
        <xdr:cNvCxnSpPr>
          <a:cxnSpLocks noChangeShapeType="1"/>
        </xdr:cNvCxnSpPr>
      </xdr:nvCxnSpPr>
      <xdr:spPr bwMode="auto">
        <a:xfrm>
          <a:off x="6007894" y="5412582"/>
          <a:ext cx="1957387"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104775</xdr:colOff>
      <xdr:row>35</xdr:row>
      <xdr:rowOff>85725</xdr:rowOff>
    </xdr:from>
    <xdr:to>
      <xdr:col>10</xdr:col>
      <xdr:colOff>523875</xdr:colOff>
      <xdr:row>35</xdr:row>
      <xdr:rowOff>85725</xdr:rowOff>
    </xdr:to>
    <xdr:cxnSp macro="">
      <xdr:nvCxnSpPr>
        <xdr:cNvPr id="22" name="AutoShape 28">
          <a:extLst>
            <a:ext uri="{FF2B5EF4-FFF2-40B4-BE49-F238E27FC236}">
              <a16:creationId xmlns:a16="http://schemas.microsoft.com/office/drawing/2014/main" id="{00000000-0008-0000-0100-000016000000}"/>
            </a:ext>
          </a:extLst>
        </xdr:cNvPr>
        <xdr:cNvCxnSpPr>
          <a:cxnSpLocks noChangeShapeType="1"/>
          <a:stCxn id="9" idx="6"/>
        </xdr:cNvCxnSpPr>
      </xdr:nvCxnSpPr>
      <xdr:spPr bwMode="auto">
        <a:xfrm>
          <a:off x="6143625" y="6086475"/>
          <a:ext cx="18192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135731</xdr:colOff>
      <xdr:row>41</xdr:row>
      <xdr:rowOff>45245</xdr:rowOff>
    </xdr:from>
    <xdr:to>
      <xdr:col>11</xdr:col>
      <xdr:colOff>11906</xdr:colOff>
      <xdr:row>41</xdr:row>
      <xdr:rowOff>45245</xdr:rowOff>
    </xdr:to>
    <xdr:cxnSp macro="">
      <xdr:nvCxnSpPr>
        <xdr:cNvPr id="23" name="AutoShape 29">
          <a:extLst>
            <a:ext uri="{FF2B5EF4-FFF2-40B4-BE49-F238E27FC236}">
              <a16:creationId xmlns:a16="http://schemas.microsoft.com/office/drawing/2014/main" id="{00000000-0008-0000-0100-000017000000}"/>
            </a:ext>
          </a:extLst>
        </xdr:cNvPr>
        <xdr:cNvCxnSpPr>
          <a:cxnSpLocks noChangeShapeType="1"/>
        </xdr:cNvCxnSpPr>
      </xdr:nvCxnSpPr>
      <xdr:spPr bwMode="auto">
        <a:xfrm>
          <a:off x="5053012" y="7046120"/>
          <a:ext cx="2936082"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111919</xdr:colOff>
      <xdr:row>44</xdr:row>
      <xdr:rowOff>83344</xdr:rowOff>
    </xdr:from>
    <xdr:to>
      <xdr:col>10</xdr:col>
      <xdr:colOff>511969</xdr:colOff>
      <xdr:row>44</xdr:row>
      <xdr:rowOff>83344</xdr:rowOff>
    </xdr:to>
    <xdr:cxnSp macro="">
      <xdr:nvCxnSpPr>
        <xdr:cNvPr id="24" name="AutoShape 30">
          <a:extLst>
            <a:ext uri="{FF2B5EF4-FFF2-40B4-BE49-F238E27FC236}">
              <a16:creationId xmlns:a16="http://schemas.microsoft.com/office/drawing/2014/main" id="{00000000-0008-0000-0100-000018000000}"/>
            </a:ext>
          </a:extLst>
        </xdr:cNvPr>
        <xdr:cNvCxnSpPr>
          <a:cxnSpLocks noChangeShapeType="1"/>
        </xdr:cNvCxnSpPr>
      </xdr:nvCxnSpPr>
      <xdr:spPr bwMode="auto">
        <a:xfrm>
          <a:off x="5029200" y="7584282"/>
          <a:ext cx="29241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835819</xdr:colOff>
      <xdr:row>48</xdr:row>
      <xdr:rowOff>83344</xdr:rowOff>
    </xdr:from>
    <xdr:to>
      <xdr:col>10</xdr:col>
      <xdr:colOff>523876</xdr:colOff>
      <xdr:row>48</xdr:row>
      <xdr:rowOff>83344</xdr:rowOff>
    </xdr:to>
    <xdr:cxnSp macro="">
      <xdr:nvCxnSpPr>
        <xdr:cNvPr id="25" name="AutoShape 31">
          <a:extLst>
            <a:ext uri="{FF2B5EF4-FFF2-40B4-BE49-F238E27FC236}">
              <a16:creationId xmlns:a16="http://schemas.microsoft.com/office/drawing/2014/main" id="{00000000-0008-0000-0100-000019000000}"/>
            </a:ext>
          </a:extLst>
        </xdr:cNvPr>
        <xdr:cNvCxnSpPr>
          <a:cxnSpLocks noChangeShapeType="1"/>
        </xdr:cNvCxnSpPr>
      </xdr:nvCxnSpPr>
      <xdr:spPr bwMode="auto">
        <a:xfrm>
          <a:off x="6872288" y="8251032"/>
          <a:ext cx="1092994"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23812</xdr:colOff>
      <xdr:row>52</xdr:row>
      <xdr:rowOff>73820</xdr:rowOff>
    </xdr:from>
    <xdr:to>
      <xdr:col>11</xdr:col>
      <xdr:colOff>11906</xdr:colOff>
      <xdr:row>52</xdr:row>
      <xdr:rowOff>94060</xdr:rowOff>
    </xdr:to>
    <xdr:cxnSp macro="">
      <xdr:nvCxnSpPr>
        <xdr:cNvPr id="26" name="AutoShape 32">
          <a:extLst>
            <a:ext uri="{FF2B5EF4-FFF2-40B4-BE49-F238E27FC236}">
              <a16:creationId xmlns:a16="http://schemas.microsoft.com/office/drawing/2014/main" id="{00000000-0008-0000-0100-00001A000000}"/>
            </a:ext>
          </a:extLst>
        </xdr:cNvPr>
        <xdr:cNvCxnSpPr>
          <a:cxnSpLocks noChangeShapeType="1"/>
          <a:stCxn id="13" idx="3"/>
        </xdr:cNvCxnSpPr>
      </xdr:nvCxnSpPr>
      <xdr:spPr bwMode="auto">
        <a:xfrm flipV="1">
          <a:off x="6893718" y="9515476"/>
          <a:ext cx="1928813" cy="2024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9525</xdr:colOff>
      <xdr:row>54</xdr:row>
      <xdr:rowOff>104775</xdr:rowOff>
    </xdr:from>
    <xdr:to>
      <xdr:col>11</xdr:col>
      <xdr:colOff>0</xdr:colOff>
      <xdr:row>54</xdr:row>
      <xdr:rowOff>109537</xdr:rowOff>
    </xdr:to>
    <xdr:cxnSp macro="">
      <xdr:nvCxnSpPr>
        <xdr:cNvPr id="27" name="AutoShape 33">
          <a:extLst>
            <a:ext uri="{FF2B5EF4-FFF2-40B4-BE49-F238E27FC236}">
              <a16:creationId xmlns:a16="http://schemas.microsoft.com/office/drawing/2014/main" id="{00000000-0008-0000-0100-00001B000000}"/>
            </a:ext>
          </a:extLst>
        </xdr:cNvPr>
        <xdr:cNvCxnSpPr>
          <a:cxnSpLocks noChangeShapeType="1"/>
          <a:stCxn id="14" idx="3"/>
        </xdr:cNvCxnSpPr>
      </xdr:nvCxnSpPr>
      <xdr:spPr bwMode="auto">
        <a:xfrm flipV="1">
          <a:off x="6879431" y="9927431"/>
          <a:ext cx="1931194" cy="476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61008</xdr:colOff>
      <xdr:row>37</xdr:row>
      <xdr:rowOff>104775</xdr:rowOff>
    </xdr:from>
    <xdr:to>
      <xdr:col>6</xdr:col>
      <xdr:colOff>57149</xdr:colOff>
      <xdr:row>39</xdr:row>
      <xdr:rowOff>9525</xdr:rowOff>
    </xdr:to>
    <xdr:sp macro="" textlink="">
      <xdr:nvSpPr>
        <xdr:cNvPr id="29" name="AutoShape 37">
          <a:extLst>
            <a:ext uri="{FF2B5EF4-FFF2-40B4-BE49-F238E27FC236}">
              <a16:creationId xmlns:a16="http://schemas.microsoft.com/office/drawing/2014/main" id="{00000000-0008-0000-0100-00001D000000}"/>
            </a:ext>
          </a:extLst>
        </xdr:cNvPr>
        <xdr:cNvSpPr>
          <a:spLocks noChangeArrowheads="1"/>
        </xdr:cNvSpPr>
      </xdr:nvSpPr>
      <xdr:spPr bwMode="auto">
        <a:xfrm>
          <a:off x="4597289" y="6855619"/>
          <a:ext cx="1210579" cy="261937"/>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57149</xdr:colOff>
      <xdr:row>38</xdr:row>
      <xdr:rowOff>57150</xdr:rowOff>
    </xdr:from>
    <xdr:to>
      <xdr:col>10</xdr:col>
      <xdr:colOff>523875</xdr:colOff>
      <xdr:row>38</xdr:row>
      <xdr:rowOff>57150</xdr:rowOff>
    </xdr:to>
    <xdr:cxnSp macro="">
      <xdr:nvCxnSpPr>
        <xdr:cNvPr id="30" name="AutoShape 38">
          <a:extLst>
            <a:ext uri="{FF2B5EF4-FFF2-40B4-BE49-F238E27FC236}">
              <a16:creationId xmlns:a16="http://schemas.microsoft.com/office/drawing/2014/main" id="{00000000-0008-0000-0100-00001E000000}"/>
            </a:ext>
          </a:extLst>
        </xdr:cNvPr>
        <xdr:cNvCxnSpPr>
          <a:cxnSpLocks noChangeShapeType="1"/>
          <a:stCxn id="29" idx="3"/>
        </xdr:cNvCxnSpPr>
      </xdr:nvCxnSpPr>
      <xdr:spPr bwMode="auto">
        <a:xfrm>
          <a:off x="5807868" y="6986588"/>
          <a:ext cx="2990851"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97631</xdr:colOff>
      <xdr:row>8</xdr:row>
      <xdr:rowOff>88106</xdr:rowOff>
    </xdr:from>
    <xdr:to>
      <xdr:col>10</xdr:col>
      <xdr:colOff>528638</xdr:colOff>
      <xdr:row>8</xdr:row>
      <xdr:rowOff>88106</xdr:rowOff>
    </xdr:to>
    <xdr:cxnSp macro="">
      <xdr:nvCxnSpPr>
        <xdr:cNvPr id="31" name="AutoShape 39">
          <a:extLst>
            <a:ext uri="{FF2B5EF4-FFF2-40B4-BE49-F238E27FC236}">
              <a16:creationId xmlns:a16="http://schemas.microsoft.com/office/drawing/2014/main" id="{00000000-0008-0000-0100-00001F000000}"/>
            </a:ext>
          </a:extLst>
        </xdr:cNvPr>
        <xdr:cNvCxnSpPr>
          <a:cxnSpLocks noChangeShapeType="1"/>
        </xdr:cNvCxnSpPr>
      </xdr:nvCxnSpPr>
      <xdr:spPr bwMode="auto">
        <a:xfrm>
          <a:off x="5991225" y="1588294"/>
          <a:ext cx="1978819"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19050</xdr:colOff>
      <xdr:row>2</xdr:row>
      <xdr:rowOff>35720</xdr:rowOff>
    </xdr:from>
    <xdr:to>
      <xdr:col>14</xdr:col>
      <xdr:colOff>19050</xdr:colOff>
      <xdr:row>4</xdr:row>
      <xdr:rowOff>133351</xdr:rowOff>
    </xdr:to>
    <xdr:sp macro="[0]!Print1" textlink="">
      <xdr:nvSpPr>
        <xdr:cNvPr id="33" name="AutoShape 41">
          <a:extLst>
            <a:ext uri="{FF2B5EF4-FFF2-40B4-BE49-F238E27FC236}">
              <a16:creationId xmlns:a16="http://schemas.microsoft.com/office/drawing/2014/main" id="{00000000-0008-0000-0100-000021000000}"/>
            </a:ext>
          </a:extLst>
        </xdr:cNvPr>
        <xdr:cNvSpPr>
          <a:spLocks noChangeArrowheads="1"/>
        </xdr:cNvSpPr>
      </xdr:nvSpPr>
      <xdr:spPr bwMode="auto">
        <a:xfrm>
          <a:off x="8293894" y="464345"/>
          <a:ext cx="1774031" cy="502444"/>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1" i="0" u="none" strike="noStrike" baseline="0">
              <a:solidFill>
                <a:srgbClr val="000000"/>
              </a:solidFill>
              <a:latin typeface="Arial"/>
              <a:cs typeface="Arial"/>
            </a:rPr>
            <a:t>Print Current Page</a:t>
          </a:r>
        </a:p>
      </xdr:txBody>
    </xdr:sp>
    <xdr:clientData/>
  </xdr:twoCellAnchor>
  <xdr:twoCellAnchor>
    <xdr:from>
      <xdr:col>6</xdr:col>
      <xdr:colOff>76200</xdr:colOff>
      <xdr:row>57</xdr:row>
      <xdr:rowOff>152400</xdr:rowOff>
    </xdr:from>
    <xdr:to>
      <xdr:col>8</xdr:col>
      <xdr:colOff>9525</xdr:colOff>
      <xdr:row>59</xdr:row>
      <xdr:rowOff>47625</xdr:rowOff>
    </xdr:to>
    <xdr:sp macro="" textlink="">
      <xdr:nvSpPr>
        <xdr:cNvPr id="39" name="AutoShape 17">
          <a:extLst>
            <a:ext uri="{FF2B5EF4-FFF2-40B4-BE49-F238E27FC236}">
              <a16:creationId xmlns:a16="http://schemas.microsoft.com/office/drawing/2014/main" id="{00000000-0008-0000-0100-000027000000}"/>
            </a:ext>
          </a:extLst>
        </xdr:cNvPr>
        <xdr:cNvSpPr>
          <a:spLocks noChangeArrowheads="1"/>
        </xdr:cNvSpPr>
      </xdr:nvSpPr>
      <xdr:spPr bwMode="auto">
        <a:xfrm>
          <a:off x="6136481" y="10582275"/>
          <a:ext cx="1052513" cy="276225"/>
        </a:xfrm>
        <a:prstGeom prst="roundRect">
          <a:avLst>
            <a:gd name="adj" fmla="val 16667"/>
          </a:avLst>
        </a:prstGeom>
        <a:solidFill>
          <a:schemeClr val="accent5">
            <a:lumMod val="60000"/>
            <a:lumOff val="40000"/>
            <a:alpha val="10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76200</xdr:colOff>
      <xdr:row>61</xdr:row>
      <xdr:rowOff>152400</xdr:rowOff>
    </xdr:from>
    <xdr:to>
      <xdr:col>8</xdr:col>
      <xdr:colOff>9525</xdr:colOff>
      <xdr:row>63</xdr:row>
      <xdr:rowOff>114300</xdr:rowOff>
    </xdr:to>
    <xdr:sp macro="" textlink="">
      <xdr:nvSpPr>
        <xdr:cNvPr id="40" name="AutoShape 17">
          <a:extLst>
            <a:ext uri="{FF2B5EF4-FFF2-40B4-BE49-F238E27FC236}">
              <a16:creationId xmlns:a16="http://schemas.microsoft.com/office/drawing/2014/main" id="{00000000-0008-0000-0100-000028000000}"/>
            </a:ext>
          </a:extLst>
        </xdr:cNvPr>
        <xdr:cNvSpPr>
          <a:spLocks noChangeArrowheads="1"/>
        </xdr:cNvSpPr>
      </xdr:nvSpPr>
      <xdr:spPr bwMode="auto">
        <a:xfrm>
          <a:off x="5000625" y="9877425"/>
          <a:ext cx="1047750" cy="285750"/>
        </a:xfrm>
        <a:prstGeom prst="roundRect">
          <a:avLst>
            <a:gd name="adj" fmla="val 16667"/>
          </a:avLst>
        </a:prstGeom>
        <a:solidFill>
          <a:srgbClr val="0070C0">
            <a:alpha val="1000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9525</xdr:colOff>
      <xdr:row>58</xdr:row>
      <xdr:rowOff>85725</xdr:rowOff>
    </xdr:from>
    <xdr:to>
      <xdr:col>11</xdr:col>
      <xdr:colOff>0</xdr:colOff>
      <xdr:row>58</xdr:row>
      <xdr:rowOff>85725</xdr:rowOff>
    </xdr:to>
    <xdr:cxnSp macro="">
      <xdr:nvCxnSpPr>
        <xdr:cNvPr id="41" name="AutoShape 33">
          <a:extLst>
            <a:ext uri="{FF2B5EF4-FFF2-40B4-BE49-F238E27FC236}">
              <a16:creationId xmlns:a16="http://schemas.microsoft.com/office/drawing/2014/main" id="{00000000-0008-0000-0100-000029000000}"/>
            </a:ext>
          </a:extLst>
        </xdr:cNvPr>
        <xdr:cNvCxnSpPr>
          <a:cxnSpLocks noChangeShapeType="1"/>
        </xdr:cNvCxnSpPr>
      </xdr:nvCxnSpPr>
      <xdr:spPr bwMode="auto">
        <a:xfrm>
          <a:off x="6048375" y="9648825"/>
          <a:ext cx="19240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9525</xdr:colOff>
      <xdr:row>62</xdr:row>
      <xdr:rowOff>95250</xdr:rowOff>
    </xdr:from>
    <xdr:to>
      <xdr:col>11</xdr:col>
      <xdr:colOff>0</xdr:colOff>
      <xdr:row>62</xdr:row>
      <xdr:rowOff>95250</xdr:rowOff>
    </xdr:to>
    <xdr:cxnSp macro="">
      <xdr:nvCxnSpPr>
        <xdr:cNvPr id="42" name="AutoShape 33">
          <a:extLst>
            <a:ext uri="{FF2B5EF4-FFF2-40B4-BE49-F238E27FC236}">
              <a16:creationId xmlns:a16="http://schemas.microsoft.com/office/drawing/2014/main" id="{00000000-0008-0000-0100-00002A000000}"/>
            </a:ext>
          </a:extLst>
        </xdr:cNvPr>
        <xdr:cNvCxnSpPr>
          <a:cxnSpLocks noChangeShapeType="1"/>
        </xdr:cNvCxnSpPr>
      </xdr:nvCxnSpPr>
      <xdr:spPr bwMode="auto">
        <a:xfrm>
          <a:off x="6048375" y="9982200"/>
          <a:ext cx="19240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9525</xdr:colOff>
      <xdr:row>56</xdr:row>
      <xdr:rowOff>104775</xdr:rowOff>
    </xdr:from>
    <xdr:to>
      <xdr:col>11</xdr:col>
      <xdr:colOff>0</xdr:colOff>
      <xdr:row>56</xdr:row>
      <xdr:rowOff>104775</xdr:rowOff>
    </xdr:to>
    <xdr:cxnSp macro="">
      <xdr:nvCxnSpPr>
        <xdr:cNvPr id="44" name="AutoShape 33">
          <a:extLst>
            <a:ext uri="{FF2B5EF4-FFF2-40B4-BE49-F238E27FC236}">
              <a16:creationId xmlns:a16="http://schemas.microsoft.com/office/drawing/2014/main" id="{00000000-0008-0000-0100-00002C000000}"/>
            </a:ext>
          </a:extLst>
        </xdr:cNvPr>
        <xdr:cNvCxnSpPr>
          <a:cxnSpLocks noChangeShapeType="1"/>
        </xdr:cNvCxnSpPr>
      </xdr:nvCxnSpPr>
      <xdr:spPr bwMode="auto">
        <a:xfrm>
          <a:off x="6048375" y="9344025"/>
          <a:ext cx="19240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83343</xdr:colOff>
      <xdr:row>59</xdr:row>
      <xdr:rowOff>142875</xdr:rowOff>
    </xdr:from>
    <xdr:to>
      <xdr:col>8</xdr:col>
      <xdr:colOff>16668</xdr:colOff>
      <xdr:row>61</xdr:row>
      <xdr:rowOff>38100</xdr:rowOff>
    </xdr:to>
    <xdr:sp macro="" textlink="">
      <xdr:nvSpPr>
        <xdr:cNvPr id="38" name="AutoShape 17">
          <a:extLst>
            <a:ext uri="{FF2B5EF4-FFF2-40B4-BE49-F238E27FC236}">
              <a16:creationId xmlns:a16="http://schemas.microsoft.com/office/drawing/2014/main" id="{00000000-0008-0000-0100-000026000000}"/>
            </a:ext>
          </a:extLst>
        </xdr:cNvPr>
        <xdr:cNvSpPr>
          <a:spLocks noChangeArrowheads="1"/>
        </xdr:cNvSpPr>
      </xdr:nvSpPr>
      <xdr:spPr bwMode="auto">
        <a:xfrm>
          <a:off x="6143624" y="10953750"/>
          <a:ext cx="1052513" cy="276225"/>
        </a:xfrm>
        <a:prstGeom prst="roundRect">
          <a:avLst>
            <a:gd name="adj" fmla="val 16667"/>
          </a:avLst>
        </a:prstGeom>
        <a:solidFill>
          <a:schemeClr val="accent5">
            <a:lumMod val="60000"/>
            <a:lumOff val="40000"/>
            <a:alpha val="10000"/>
          </a:scheme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23813</xdr:colOff>
      <xdr:row>60</xdr:row>
      <xdr:rowOff>95250</xdr:rowOff>
    </xdr:from>
    <xdr:to>
      <xdr:col>11</xdr:col>
      <xdr:colOff>14288</xdr:colOff>
      <xdr:row>60</xdr:row>
      <xdr:rowOff>95250</xdr:rowOff>
    </xdr:to>
    <xdr:cxnSp macro="">
      <xdr:nvCxnSpPr>
        <xdr:cNvPr id="45" name="AutoShape 33">
          <a:extLst>
            <a:ext uri="{FF2B5EF4-FFF2-40B4-BE49-F238E27FC236}">
              <a16:creationId xmlns:a16="http://schemas.microsoft.com/office/drawing/2014/main" id="{00000000-0008-0000-0100-00002D000000}"/>
            </a:ext>
          </a:extLst>
        </xdr:cNvPr>
        <xdr:cNvCxnSpPr>
          <a:cxnSpLocks noChangeShapeType="1"/>
        </xdr:cNvCxnSpPr>
      </xdr:nvCxnSpPr>
      <xdr:spPr bwMode="auto">
        <a:xfrm>
          <a:off x="7203282" y="11096625"/>
          <a:ext cx="1931194"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Accounting%20Services\Schools%20Accountancy%20Team\Funding\2017-18\APT%20Final%20December%20Issue\Scenarios\2017-18%20APT%20MFG%20Disapp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Accounting%20Services\Schools%20Accountancy%20Team\Funding\2017-18\MFG%20Tool%202017-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e\Financial%20Mangement\FM%20Teams%20CYP%20Districts\CYP\2015-16\2015-16%20Closing\Copy%20of%20School%20Carryforward%20201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6-17 submitted baselines"/>
      <sheetName val="16-17 submitted HN places"/>
      <sheetName val="Proposed Free Schools"/>
      <sheetName val="Inputs &amp; Adjustments"/>
      <sheetName val="Local Factors"/>
      <sheetName val="Adjusted Factors"/>
      <sheetName val="16-17 final baselines"/>
      <sheetName val="Commentary"/>
      <sheetName val="Proforma"/>
      <sheetName val="De Delegation"/>
      <sheetName val="Education Functions"/>
      <sheetName val="New ISB"/>
      <sheetName val="School level SB"/>
      <sheetName val="Recoupment"/>
      <sheetName val="Validation sheet"/>
    </sheetNames>
    <sheetDataSet>
      <sheetData sheetId="0"/>
      <sheetData sheetId="1">
        <row r="6">
          <cell r="T6" t="str">
            <v>Current year</v>
          </cell>
        </row>
      </sheetData>
      <sheetData sheetId="2"/>
      <sheetData sheetId="3"/>
      <sheetData sheetId="4"/>
      <sheetData sheetId="5"/>
      <sheetData sheetId="6">
        <row r="6">
          <cell r="CO6" t="str">
            <v>School closed prior to 1 April 2017</v>
          </cell>
        </row>
        <row r="7">
          <cell r="CO7" t="str">
            <v>New School opening prior to 1 April 2017</v>
          </cell>
        </row>
        <row r="8">
          <cell r="CO8" t="str">
            <v>New School opening after 1 April 2017</v>
          </cell>
        </row>
        <row r="9">
          <cell r="CO9" t="str">
            <v>Amalgamation of schools by 1 April 2017</v>
          </cell>
        </row>
        <row r="10">
          <cell r="CO10" t="str">
            <v>Change in pupil numbers/factors</v>
          </cell>
        </row>
        <row r="11">
          <cell r="CO11" t="str">
            <v>Conversion to academy status prior to 9 January 2017</v>
          </cell>
        </row>
        <row r="12">
          <cell r="CO12" t="str">
            <v>New Academy/Free School</v>
          </cell>
        </row>
        <row r="13">
          <cell r="CO13" t="str">
            <v>Other</v>
          </cell>
        </row>
      </sheetData>
      <sheetData sheetId="7">
        <row r="5">
          <cell r="AA5">
            <v>0</v>
          </cell>
        </row>
      </sheetData>
      <sheetData sheetId="8"/>
      <sheetData sheetId="9"/>
      <sheetData sheetId="10"/>
      <sheetData sheetId="11">
        <row r="9">
          <cell r="E9" t="str">
            <v>No</v>
          </cell>
        </row>
        <row r="11">
          <cell r="E11">
            <v>2727</v>
          </cell>
        </row>
        <row r="12">
          <cell r="E12">
            <v>3931</v>
          </cell>
        </row>
        <row r="13">
          <cell r="E13">
            <v>4335</v>
          </cell>
        </row>
        <row r="15">
          <cell r="D15" t="str">
            <v>FSM % Primary</v>
          </cell>
          <cell r="E15">
            <v>400</v>
          </cell>
          <cell r="L15">
            <v>0.5</v>
          </cell>
        </row>
        <row r="16">
          <cell r="D16" t="str">
            <v>FSM % Secondary</v>
          </cell>
          <cell r="F16">
            <v>400</v>
          </cell>
          <cell r="M16">
            <v>0.5</v>
          </cell>
        </row>
        <row r="17">
          <cell r="E17">
            <v>155</v>
          </cell>
          <cell r="F17">
            <v>155</v>
          </cell>
          <cell r="L17">
            <v>0.5</v>
          </cell>
          <cell r="M17">
            <v>0.5</v>
          </cell>
        </row>
        <row r="18">
          <cell r="E18">
            <v>508</v>
          </cell>
          <cell r="F18">
            <v>508</v>
          </cell>
          <cell r="L18">
            <v>0.5</v>
          </cell>
          <cell r="M18">
            <v>0.5</v>
          </cell>
        </row>
        <row r="19">
          <cell r="E19">
            <v>1156</v>
          </cell>
          <cell r="F19">
            <v>1156</v>
          </cell>
          <cell r="L19">
            <v>0.5</v>
          </cell>
          <cell r="M19">
            <v>0.5</v>
          </cell>
        </row>
        <row r="20">
          <cell r="E20">
            <v>1203</v>
          </cell>
          <cell r="F20">
            <v>1203</v>
          </cell>
          <cell r="L20">
            <v>0.5</v>
          </cell>
          <cell r="M20">
            <v>0.5</v>
          </cell>
        </row>
        <row r="21">
          <cell r="E21">
            <v>1283</v>
          </cell>
          <cell r="F21">
            <v>1283</v>
          </cell>
          <cell r="L21">
            <v>0.5</v>
          </cell>
          <cell r="M21">
            <v>0.5</v>
          </cell>
        </row>
        <row r="22">
          <cell r="E22">
            <v>1509</v>
          </cell>
          <cell r="F22">
            <v>1509</v>
          </cell>
          <cell r="L22">
            <v>0.5</v>
          </cell>
          <cell r="M22">
            <v>0.5</v>
          </cell>
        </row>
        <row r="24">
          <cell r="E24">
            <v>925</v>
          </cell>
          <cell r="L24">
            <v>0</v>
          </cell>
        </row>
        <row r="25">
          <cell r="D25" t="str">
            <v>EAL 1 Primary</v>
          </cell>
          <cell r="E25">
            <v>1500</v>
          </cell>
          <cell r="L25">
            <v>0</v>
          </cell>
        </row>
        <row r="26">
          <cell r="D26" t="str">
            <v>EAL 1 Secondary</v>
          </cell>
          <cell r="F26">
            <v>1500</v>
          </cell>
        </row>
        <row r="27">
          <cell r="L27">
            <v>0</v>
          </cell>
        </row>
        <row r="29">
          <cell r="F29">
            <v>885</v>
          </cell>
          <cell r="L29">
            <v>1</v>
          </cell>
        </row>
        <row r="30">
          <cell r="D30" t="str">
            <v>Low Attainment % old FSP 78</v>
          </cell>
        </row>
        <row r="31">
          <cell r="F31">
            <v>1110</v>
          </cell>
          <cell r="M31">
            <v>1</v>
          </cell>
        </row>
        <row r="38">
          <cell r="F38">
            <v>114000</v>
          </cell>
          <cell r="G38">
            <v>114000</v>
          </cell>
          <cell r="L38">
            <v>8.77E-2</v>
          </cell>
          <cell r="M38">
            <v>8.77E-2</v>
          </cell>
        </row>
        <row r="39">
          <cell r="F39">
            <v>100000</v>
          </cell>
          <cell r="G39">
            <v>100000</v>
          </cell>
          <cell r="H39">
            <v>100000</v>
          </cell>
          <cell r="I39">
            <v>100000</v>
          </cell>
        </row>
        <row r="41">
          <cell r="D41">
            <v>2</v>
          </cell>
          <cell r="G41">
            <v>21.4</v>
          </cell>
          <cell r="K41" t="str">
            <v>Tapered</v>
          </cell>
        </row>
        <row r="42">
          <cell r="D42">
            <v>3</v>
          </cell>
          <cell r="G42">
            <v>120</v>
          </cell>
          <cell r="K42" t="str">
            <v>Tapered</v>
          </cell>
        </row>
        <row r="43">
          <cell r="D43">
            <v>2</v>
          </cell>
          <cell r="G43">
            <v>69.2</v>
          </cell>
          <cell r="K43" t="str">
            <v>Tapered</v>
          </cell>
        </row>
        <row r="44">
          <cell r="D44">
            <v>2</v>
          </cell>
          <cell r="G44">
            <v>62.5</v>
          </cell>
          <cell r="K44" t="str">
            <v>Tapered</v>
          </cell>
        </row>
        <row r="61">
          <cell r="J61" t="str">
            <v>Yes</v>
          </cell>
        </row>
        <row r="62">
          <cell r="D62">
            <v>1.0686899999999999E-2</v>
          </cell>
          <cell r="G62">
            <v>1</v>
          </cell>
        </row>
      </sheetData>
      <sheetData sheetId="12">
        <row r="8">
          <cell r="X8">
            <v>30.259999999999998</v>
          </cell>
        </row>
        <row r="9">
          <cell r="Y9">
            <v>30.259999999999998</v>
          </cell>
        </row>
        <row r="10">
          <cell r="X10">
            <v>0</v>
          </cell>
        </row>
        <row r="11">
          <cell r="Y11">
            <v>0</v>
          </cell>
        </row>
        <row r="12">
          <cell r="X12">
            <v>0</v>
          </cell>
          <cell r="Y12">
            <v>0</v>
          </cell>
        </row>
        <row r="13">
          <cell r="X13">
            <v>0</v>
          </cell>
          <cell r="Y13">
            <v>0</v>
          </cell>
        </row>
        <row r="14">
          <cell r="X14">
            <v>0</v>
          </cell>
          <cell r="Y14">
            <v>0</v>
          </cell>
        </row>
        <row r="15">
          <cell r="X15">
            <v>0</v>
          </cell>
          <cell r="Y15">
            <v>0</v>
          </cell>
        </row>
        <row r="16">
          <cell r="X16">
            <v>0</v>
          </cell>
          <cell r="Y16">
            <v>0</v>
          </cell>
        </row>
        <row r="17">
          <cell r="X17">
            <v>0</v>
          </cell>
          <cell r="Y17">
            <v>0</v>
          </cell>
        </row>
        <row r="18">
          <cell r="X18">
            <v>0</v>
          </cell>
          <cell r="Y18">
            <v>0</v>
          </cell>
        </row>
        <row r="19">
          <cell r="X19">
            <v>0</v>
          </cell>
        </row>
        <row r="20">
          <cell r="Y20">
            <v>0</v>
          </cell>
        </row>
        <row r="21">
          <cell r="X21">
            <v>0</v>
          </cell>
        </row>
        <row r="22">
          <cell r="Y22">
            <v>0</v>
          </cell>
        </row>
        <row r="23">
          <cell r="X23">
            <v>0</v>
          </cell>
          <cell r="Y23">
            <v>0</v>
          </cell>
        </row>
        <row r="24">
          <cell r="X24">
            <v>0</v>
          </cell>
          <cell r="Y24">
            <v>0</v>
          </cell>
        </row>
        <row r="26">
          <cell r="X26">
            <v>0</v>
          </cell>
          <cell r="Y26">
            <v>0</v>
          </cell>
        </row>
      </sheetData>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vidual MFG Calc"/>
      <sheetName val="Individual MFG Calc - Explained"/>
      <sheetName val="Baselines MFG"/>
      <sheetName val="Baseline MFG Disapp"/>
      <sheetName val="Individual MFG additional HNB"/>
      <sheetName val="Baseline MFG additional HNB"/>
      <sheetName val="Sheet4"/>
      <sheetName val="Sheet5"/>
      <sheetName val="NOR"/>
      <sheetName val="Rates 16-17"/>
    </sheetNames>
    <sheetDataSet>
      <sheetData sheetId="0" refreshError="1"/>
      <sheetData sheetId="1" refreshError="1"/>
      <sheetData sheetId="2" refreshError="1"/>
      <sheetData sheetId="3">
        <row r="1">
          <cell r="C1">
            <v>3</v>
          </cell>
        </row>
        <row r="3">
          <cell r="A3" t="str">
            <v>School Number</v>
          </cell>
          <cell r="B3" t="str">
            <v>URN</v>
          </cell>
          <cell r="C3" t="str">
            <v>LAESTAB</v>
          </cell>
          <cell r="D3" t="str">
            <v>School Name</v>
          </cell>
        </row>
        <row r="4">
          <cell r="A4">
            <v>0</v>
          </cell>
          <cell r="B4" t="str">
            <v>Total</v>
          </cell>
          <cell r="C4">
            <v>0</v>
          </cell>
          <cell r="D4">
            <v>0</v>
          </cell>
        </row>
        <row r="5">
          <cell r="A5">
            <v>205</v>
          </cell>
          <cell r="B5">
            <v>124531</v>
          </cell>
          <cell r="C5">
            <v>9352002</v>
          </cell>
          <cell r="D5" t="str">
            <v>Bildeston Primary School</v>
          </cell>
        </row>
        <row r="6">
          <cell r="A6">
            <v>429</v>
          </cell>
          <cell r="B6">
            <v>124533</v>
          </cell>
          <cell r="C6">
            <v>9352005</v>
          </cell>
          <cell r="D6" t="str">
            <v>Clare Community Primary School</v>
          </cell>
        </row>
        <row r="7">
          <cell r="A7">
            <v>436</v>
          </cell>
          <cell r="B7">
            <v>124534</v>
          </cell>
          <cell r="C7">
            <v>9352007</v>
          </cell>
          <cell r="D7" t="str">
            <v>Elmswell C P School</v>
          </cell>
        </row>
        <row r="8">
          <cell r="A8">
            <v>443</v>
          </cell>
          <cell r="B8">
            <v>124536</v>
          </cell>
          <cell r="C8">
            <v>9352009</v>
          </cell>
          <cell r="D8" t="str">
            <v>Pot Kiln Primary School</v>
          </cell>
        </row>
        <row r="9">
          <cell r="A9">
            <v>451</v>
          </cell>
          <cell r="B9">
            <v>124537</v>
          </cell>
          <cell r="C9">
            <v>9352011</v>
          </cell>
          <cell r="D9" t="str">
            <v>New Cangle Community Primary School</v>
          </cell>
        </row>
        <row r="10">
          <cell r="A10">
            <v>460</v>
          </cell>
          <cell r="B10">
            <v>124538</v>
          </cell>
          <cell r="C10">
            <v>9352012</v>
          </cell>
          <cell r="D10" t="str">
            <v>Hundon County Primary School</v>
          </cell>
        </row>
        <row r="11">
          <cell r="A11">
            <v>466</v>
          </cell>
          <cell r="B11">
            <v>124539</v>
          </cell>
          <cell r="C11">
            <v>9352013</v>
          </cell>
          <cell r="D11" t="str">
            <v>Lakenheath Community Primary</v>
          </cell>
        </row>
        <row r="12">
          <cell r="A12">
            <v>467</v>
          </cell>
          <cell r="B12">
            <v>124540</v>
          </cell>
          <cell r="C12">
            <v>9352015</v>
          </cell>
          <cell r="D12" t="str">
            <v>Lavenham Com Primary School</v>
          </cell>
        </row>
        <row r="13">
          <cell r="A13">
            <v>508</v>
          </cell>
          <cell r="B13">
            <v>140623</v>
          </cell>
          <cell r="C13">
            <v>9352016</v>
          </cell>
          <cell r="D13" t="str">
            <v>Trinity Church of England Voluntary Aided Primary School</v>
          </cell>
        </row>
        <row r="14">
          <cell r="A14">
            <v>473</v>
          </cell>
          <cell r="B14">
            <v>124541</v>
          </cell>
          <cell r="C14">
            <v>9352018</v>
          </cell>
          <cell r="D14" t="str">
            <v>Beck Row Primary</v>
          </cell>
        </row>
        <row r="15">
          <cell r="A15">
            <v>476</v>
          </cell>
          <cell r="B15">
            <v>124542</v>
          </cell>
          <cell r="C15">
            <v>9352019</v>
          </cell>
          <cell r="D15" t="str">
            <v>West Row County Primary</v>
          </cell>
        </row>
        <row r="16">
          <cell r="A16">
            <v>479</v>
          </cell>
          <cell r="B16">
            <v>124543</v>
          </cell>
          <cell r="C16">
            <v>9352020</v>
          </cell>
          <cell r="D16" t="str">
            <v>Nayland Primary School</v>
          </cell>
        </row>
        <row r="17">
          <cell r="A17">
            <v>482</v>
          </cell>
          <cell r="B17">
            <v>124544</v>
          </cell>
          <cell r="C17">
            <v>9352021</v>
          </cell>
          <cell r="D17" t="str">
            <v>Exning Primary School</v>
          </cell>
        </row>
        <row r="18">
          <cell r="A18">
            <v>499</v>
          </cell>
          <cell r="B18">
            <v>124547</v>
          </cell>
          <cell r="C18">
            <v>9352026</v>
          </cell>
          <cell r="D18" t="str">
            <v>Stanton Community Primary</v>
          </cell>
        </row>
        <row r="19">
          <cell r="A19">
            <v>415</v>
          </cell>
          <cell r="B19">
            <v>124550</v>
          </cell>
          <cell r="C19">
            <v>9352032</v>
          </cell>
          <cell r="D19" t="str">
            <v>Guildhall Feoffment CP School</v>
          </cell>
        </row>
        <row r="20">
          <cell r="A20">
            <v>424</v>
          </cell>
          <cell r="B20">
            <v>124552</v>
          </cell>
          <cell r="C20">
            <v>9352034</v>
          </cell>
          <cell r="D20" t="str">
            <v>Westgate Community Primary</v>
          </cell>
        </row>
        <row r="21">
          <cell r="A21">
            <v>422</v>
          </cell>
          <cell r="B21">
            <v>124553</v>
          </cell>
          <cell r="C21">
            <v>9352035</v>
          </cell>
          <cell r="D21" t="str">
            <v>Sexton's Manor CP School</v>
          </cell>
        </row>
        <row r="22">
          <cell r="A22">
            <v>269</v>
          </cell>
          <cell r="B22">
            <v>141125</v>
          </cell>
          <cell r="C22">
            <v>9352037</v>
          </cell>
          <cell r="D22" t="str">
            <v>Morland CEVA Primary School</v>
          </cell>
        </row>
        <row r="23">
          <cell r="A23">
            <v>417</v>
          </cell>
          <cell r="B23">
            <v>124555</v>
          </cell>
          <cell r="C23">
            <v>9352038</v>
          </cell>
          <cell r="D23" t="str">
            <v>Howard Primary School</v>
          </cell>
        </row>
        <row r="24">
          <cell r="A24">
            <v>452</v>
          </cell>
          <cell r="B24">
            <v>124556</v>
          </cell>
          <cell r="C24">
            <v>9352039</v>
          </cell>
          <cell r="D24" t="str">
            <v>Clements Community Primary School</v>
          </cell>
        </row>
        <row r="25">
          <cell r="A25">
            <v>442</v>
          </cell>
          <cell r="B25">
            <v>124558</v>
          </cell>
          <cell r="C25">
            <v>9352041</v>
          </cell>
          <cell r="D25" t="str">
            <v>Wells Hall Community Primary</v>
          </cell>
        </row>
        <row r="26">
          <cell r="A26">
            <v>239</v>
          </cell>
          <cell r="B26">
            <v>124559</v>
          </cell>
          <cell r="C26">
            <v>9352042</v>
          </cell>
          <cell r="D26" t="str">
            <v>Hadleigh Community Primary School</v>
          </cell>
        </row>
        <row r="27">
          <cell r="A27">
            <v>416</v>
          </cell>
          <cell r="B27">
            <v>124561</v>
          </cell>
          <cell r="C27">
            <v>9352045</v>
          </cell>
          <cell r="D27" t="str">
            <v>Hardwick Primary School</v>
          </cell>
        </row>
        <row r="28">
          <cell r="A28">
            <v>413</v>
          </cell>
          <cell r="B28">
            <v>124563</v>
          </cell>
          <cell r="C28">
            <v>9352049</v>
          </cell>
          <cell r="D28" t="str">
            <v>Glade Community Primary School</v>
          </cell>
        </row>
        <row r="29">
          <cell r="A29">
            <v>486</v>
          </cell>
          <cell r="B29">
            <v>124565</v>
          </cell>
          <cell r="C29">
            <v>9352055</v>
          </cell>
          <cell r="D29" t="str">
            <v>Paddocks Primary School</v>
          </cell>
        </row>
        <row r="30">
          <cell r="A30">
            <v>1</v>
          </cell>
          <cell r="B30">
            <v>124566</v>
          </cell>
          <cell r="C30">
            <v>9352058</v>
          </cell>
          <cell r="D30" t="str">
            <v>Aldeburgh P School</v>
          </cell>
        </row>
        <row r="31">
          <cell r="A31">
            <v>5</v>
          </cell>
          <cell r="B31">
            <v>124568</v>
          </cell>
          <cell r="C31">
            <v>9352061</v>
          </cell>
          <cell r="D31" t="str">
            <v>Barnby and North Cove CP School</v>
          </cell>
        </row>
        <row r="32">
          <cell r="A32">
            <v>211</v>
          </cell>
          <cell r="B32">
            <v>124572</v>
          </cell>
          <cell r="C32">
            <v>9352066</v>
          </cell>
          <cell r="D32" t="str">
            <v>Bucklesham Primary School</v>
          </cell>
        </row>
        <row r="33">
          <cell r="A33">
            <v>15</v>
          </cell>
          <cell r="B33">
            <v>124573</v>
          </cell>
          <cell r="C33">
            <v>9352067</v>
          </cell>
          <cell r="D33" t="str">
            <v>Bungay Primary School</v>
          </cell>
        </row>
        <row r="34">
          <cell r="A34">
            <v>19</v>
          </cell>
          <cell r="B34">
            <v>124574</v>
          </cell>
          <cell r="C34">
            <v>9352068</v>
          </cell>
          <cell r="D34" t="str">
            <v>Carlton Colville Primary</v>
          </cell>
        </row>
        <row r="35">
          <cell r="A35">
            <v>219</v>
          </cell>
          <cell r="B35">
            <v>124575</v>
          </cell>
          <cell r="C35">
            <v>9352069</v>
          </cell>
          <cell r="D35" t="str">
            <v>Claydon Primary School</v>
          </cell>
        </row>
        <row r="36">
          <cell r="A36">
            <v>431</v>
          </cell>
          <cell r="B36">
            <v>124576</v>
          </cell>
          <cell r="C36">
            <v>9352070</v>
          </cell>
          <cell r="D36" t="str">
            <v>Combs Ford County Primary</v>
          </cell>
        </row>
        <row r="37">
          <cell r="A37">
            <v>220</v>
          </cell>
          <cell r="B37">
            <v>124577</v>
          </cell>
          <cell r="C37">
            <v>9352071</v>
          </cell>
          <cell r="D37" t="str">
            <v>Copdock Primary School</v>
          </cell>
        </row>
        <row r="38">
          <cell r="A38">
            <v>29</v>
          </cell>
          <cell r="B38">
            <v>124578</v>
          </cell>
          <cell r="C38">
            <v>9352072</v>
          </cell>
          <cell r="D38" t="str">
            <v>Earl Soham Community Primary</v>
          </cell>
        </row>
        <row r="39">
          <cell r="A39">
            <v>228</v>
          </cell>
          <cell r="B39">
            <v>124580</v>
          </cell>
          <cell r="C39">
            <v>9352074</v>
          </cell>
          <cell r="D39" t="str">
            <v>Causton Junior School</v>
          </cell>
        </row>
        <row r="40">
          <cell r="A40">
            <v>234</v>
          </cell>
          <cell r="B40">
            <v>124581</v>
          </cell>
          <cell r="C40">
            <v>9352075</v>
          </cell>
          <cell r="D40" t="str">
            <v>Maidstone Infants School</v>
          </cell>
        </row>
        <row r="41">
          <cell r="A41">
            <v>230</v>
          </cell>
          <cell r="B41">
            <v>124582</v>
          </cell>
          <cell r="C41">
            <v>9352076</v>
          </cell>
          <cell r="D41" t="str">
            <v>Fairfield Infants School</v>
          </cell>
        </row>
        <row r="42">
          <cell r="A42">
            <v>237</v>
          </cell>
          <cell r="B42">
            <v>124584</v>
          </cell>
          <cell r="C42">
            <v>9352079</v>
          </cell>
          <cell r="D42" t="str">
            <v>Grundisburgh Primary School</v>
          </cell>
        </row>
        <row r="43">
          <cell r="A43">
            <v>41</v>
          </cell>
          <cell r="B43">
            <v>124585</v>
          </cell>
          <cell r="C43">
            <v>9352080</v>
          </cell>
          <cell r="D43" t="str">
            <v>Edgar Sewter Primary School</v>
          </cell>
        </row>
        <row r="44">
          <cell r="A44">
            <v>42</v>
          </cell>
          <cell r="B44">
            <v>124586</v>
          </cell>
          <cell r="C44">
            <v>9352081</v>
          </cell>
          <cell r="D44" t="str">
            <v>Helmingham Primary School</v>
          </cell>
        </row>
        <row r="45">
          <cell r="A45">
            <v>242</v>
          </cell>
          <cell r="B45">
            <v>124587</v>
          </cell>
          <cell r="C45">
            <v>9352083</v>
          </cell>
          <cell r="D45" t="str">
            <v>Henley Primary School</v>
          </cell>
        </row>
        <row r="46">
          <cell r="A46">
            <v>245</v>
          </cell>
          <cell r="B46">
            <v>124588</v>
          </cell>
          <cell r="C46">
            <v>9352084</v>
          </cell>
          <cell r="D46" t="str">
            <v>Holbrook Primary School</v>
          </cell>
        </row>
        <row r="47">
          <cell r="A47">
            <v>246</v>
          </cell>
          <cell r="B47">
            <v>124589</v>
          </cell>
          <cell r="C47">
            <v>9352085</v>
          </cell>
          <cell r="D47" t="str">
            <v>Hollesley Primary School</v>
          </cell>
        </row>
        <row r="48">
          <cell r="A48">
            <v>44</v>
          </cell>
          <cell r="B48">
            <v>124590</v>
          </cell>
          <cell r="C48">
            <v>9352086</v>
          </cell>
          <cell r="D48" t="str">
            <v>Holton St.Peter CP School</v>
          </cell>
        </row>
        <row r="49">
          <cell r="A49">
            <v>48</v>
          </cell>
          <cell r="B49">
            <v>124592</v>
          </cell>
          <cell r="C49">
            <v>9352088</v>
          </cell>
          <cell r="D49" t="str">
            <v>Ilketshall St Lawrence</v>
          </cell>
        </row>
        <row r="50">
          <cell r="A50">
            <v>309</v>
          </cell>
          <cell r="B50">
            <v>124593</v>
          </cell>
          <cell r="C50">
            <v>9352089</v>
          </cell>
          <cell r="D50" t="str">
            <v>Heath Primary School</v>
          </cell>
        </row>
        <row r="51">
          <cell r="A51">
            <v>310</v>
          </cell>
          <cell r="B51">
            <v>124595</v>
          </cell>
          <cell r="C51">
            <v>9352092</v>
          </cell>
          <cell r="D51" t="str">
            <v>Bealings School</v>
          </cell>
        </row>
        <row r="52">
          <cell r="A52">
            <v>314</v>
          </cell>
          <cell r="B52">
            <v>124597</v>
          </cell>
          <cell r="C52">
            <v>9352095</v>
          </cell>
          <cell r="D52" t="str">
            <v>Melton Community Primary</v>
          </cell>
        </row>
        <row r="53">
          <cell r="A53">
            <v>84</v>
          </cell>
          <cell r="B53">
            <v>124601</v>
          </cell>
          <cell r="C53">
            <v>9352100</v>
          </cell>
          <cell r="D53" t="str">
            <v>Occold Primary School</v>
          </cell>
        </row>
        <row r="54">
          <cell r="A54">
            <v>318</v>
          </cell>
          <cell r="B54">
            <v>124602</v>
          </cell>
          <cell r="C54">
            <v>9352101</v>
          </cell>
          <cell r="D54" t="str">
            <v>Otley Primary School</v>
          </cell>
        </row>
        <row r="55">
          <cell r="A55">
            <v>494</v>
          </cell>
          <cell r="B55">
            <v>124604</v>
          </cell>
          <cell r="C55">
            <v>9352105</v>
          </cell>
          <cell r="D55" t="str">
            <v>Ringshall School</v>
          </cell>
        </row>
        <row r="56">
          <cell r="A56">
            <v>96</v>
          </cell>
          <cell r="B56">
            <v>124605</v>
          </cell>
          <cell r="C56">
            <v>9352106</v>
          </cell>
          <cell r="D56" t="str">
            <v>Saxmundham Primary School</v>
          </cell>
        </row>
        <row r="57">
          <cell r="A57">
            <v>322</v>
          </cell>
          <cell r="B57">
            <v>124606</v>
          </cell>
          <cell r="C57">
            <v>9352107</v>
          </cell>
          <cell r="D57" t="str">
            <v>Shotley C P School</v>
          </cell>
        </row>
        <row r="58">
          <cell r="A58">
            <v>97</v>
          </cell>
          <cell r="B58">
            <v>124607</v>
          </cell>
          <cell r="C58">
            <v>9352108</v>
          </cell>
          <cell r="D58" t="str">
            <v>Snape Community Primary</v>
          </cell>
        </row>
        <row r="59">
          <cell r="A59">
            <v>98</v>
          </cell>
          <cell r="B59">
            <v>124608</v>
          </cell>
          <cell r="C59">
            <v>9352109</v>
          </cell>
          <cell r="D59" t="str">
            <v>Somerleyton Primary School</v>
          </cell>
        </row>
        <row r="60">
          <cell r="A60">
            <v>324</v>
          </cell>
          <cell r="B60">
            <v>124609</v>
          </cell>
          <cell r="C60">
            <v>9352110</v>
          </cell>
          <cell r="D60" t="str">
            <v>Somersham Primary</v>
          </cell>
        </row>
        <row r="61">
          <cell r="A61">
            <v>99</v>
          </cell>
          <cell r="B61">
            <v>124610</v>
          </cell>
          <cell r="C61">
            <v>9352111</v>
          </cell>
          <cell r="D61" t="str">
            <v>Southwold Primary School</v>
          </cell>
        </row>
        <row r="62">
          <cell r="A62">
            <v>506</v>
          </cell>
          <cell r="B62">
            <v>124612</v>
          </cell>
          <cell r="C62">
            <v>9352114</v>
          </cell>
          <cell r="D62" t="str">
            <v>The Freeman CP School</v>
          </cell>
        </row>
        <row r="63">
          <cell r="A63">
            <v>333</v>
          </cell>
          <cell r="B63">
            <v>124613</v>
          </cell>
          <cell r="C63">
            <v>9352117</v>
          </cell>
          <cell r="D63" t="str">
            <v>Trimley St Mary Primary School</v>
          </cell>
        </row>
        <row r="64">
          <cell r="A64">
            <v>332</v>
          </cell>
          <cell r="B64">
            <v>124614</v>
          </cell>
          <cell r="C64">
            <v>9352118</v>
          </cell>
          <cell r="D64" t="str">
            <v>Trimley St Martin Primary</v>
          </cell>
        </row>
        <row r="65">
          <cell r="A65">
            <v>337</v>
          </cell>
          <cell r="B65">
            <v>124615</v>
          </cell>
          <cell r="C65">
            <v>9352121</v>
          </cell>
          <cell r="D65" t="str">
            <v>Waldringfield Primary School</v>
          </cell>
        </row>
        <row r="66">
          <cell r="A66">
            <v>109</v>
          </cell>
          <cell r="B66">
            <v>124616</v>
          </cell>
          <cell r="C66">
            <v>9352122</v>
          </cell>
          <cell r="D66" t="str">
            <v>Wenhaston Primary School</v>
          </cell>
        </row>
        <row r="67">
          <cell r="A67">
            <v>339</v>
          </cell>
          <cell r="B67">
            <v>124618</v>
          </cell>
          <cell r="C67">
            <v>9352124</v>
          </cell>
          <cell r="D67" t="str">
            <v>Witnesham Primary School</v>
          </cell>
        </row>
        <row r="68">
          <cell r="A68">
            <v>342</v>
          </cell>
          <cell r="B68">
            <v>124619</v>
          </cell>
          <cell r="C68">
            <v>9352125</v>
          </cell>
          <cell r="D68" t="str">
            <v>Woodbridge Primary School</v>
          </cell>
        </row>
        <row r="69">
          <cell r="A69">
            <v>115</v>
          </cell>
          <cell r="B69">
            <v>124620</v>
          </cell>
          <cell r="C69">
            <v>9352126</v>
          </cell>
          <cell r="D69" t="str">
            <v>Wortham Primary School</v>
          </cell>
        </row>
        <row r="70">
          <cell r="A70">
            <v>502</v>
          </cell>
          <cell r="B70">
            <v>124622</v>
          </cell>
          <cell r="C70">
            <v>9352129</v>
          </cell>
          <cell r="D70" t="str">
            <v>Chilton Community Primary</v>
          </cell>
        </row>
        <row r="71">
          <cell r="A71">
            <v>229</v>
          </cell>
          <cell r="B71">
            <v>124624</v>
          </cell>
          <cell r="C71">
            <v>9352131</v>
          </cell>
          <cell r="D71" t="str">
            <v>Colneis Junior School</v>
          </cell>
        </row>
        <row r="72">
          <cell r="A72">
            <v>313</v>
          </cell>
          <cell r="B72">
            <v>124625</v>
          </cell>
          <cell r="C72">
            <v>9352132</v>
          </cell>
          <cell r="D72" t="str">
            <v>Gorseland Primary School</v>
          </cell>
        </row>
        <row r="73">
          <cell r="A73">
            <v>208</v>
          </cell>
          <cell r="B73">
            <v>124626</v>
          </cell>
          <cell r="C73">
            <v>9352133</v>
          </cell>
          <cell r="D73" t="str">
            <v>Brooklands Primary School</v>
          </cell>
        </row>
        <row r="74">
          <cell r="A74">
            <v>232</v>
          </cell>
          <cell r="B74">
            <v>124627</v>
          </cell>
          <cell r="C74">
            <v>9352134</v>
          </cell>
          <cell r="D74" t="str">
            <v>Kingsfleet Primary School</v>
          </cell>
        </row>
        <row r="75">
          <cell r="A75">
            <v>343</v>
          </cell>
          <cell r="B75">
            <v>124628</v>
          </cell>
          <cell r="C75">
            <v>9352135</v>
          </cell>
          <cell r="D75" t="str">
            <v>Kyson Primary School</v>
          </cell>
        </row>
        <row r="76">
          <cell r="A76">
            <v>23</v>
          </cell>
          <cell r="B76">
            <v>124629</v>
          </cell>
          <cell r="C76">
            <v>9352136</v>
          </cell>
          <cell r="D76" t="str">
            <v>Coldfair Green C.P. School</v>
          </cell>
        </row>
        <row r="77">
          <cell r="A77">
            <v>231</v>
          </cell>
          <cell r="B77">
            <v>124630</v>
          </cell>
          <cell r="C77">
            <v>9352137</v>
          </cell>
          <cell r="D77" t="str">
            <v>Grange Community Primary School</v>
          </cell>
        </row>
        <row r="78">
          <cell r="A78">
            <v>503</v>
          </cell>
          <cell r="B78">
            <v>124631</v>
          </cell>
          <cell r="C78">
            <v>9352138</v>
          </cell>
          <cell r="D78" t="str">
            <v>Abbot's Hall Primary School</v>
          </cell>
        </row>
        <row r="79">
          <cell r="A79">
            <v>68</v>
          </cell>
          <cell r="B79">
            <v>124634</v>
          </cell>
          <cell r="C79">
            <v>9352141</v>
          </cell>
          <cell r="D79" t="str">
            <v>Roman Hill Primary School</v>
          </cell>
        </row>
        <row r="80">
          <cell r="A80">
            <v>65</v>
          </cell>
          <cell r="B80">
            <v>124639</v>
          </cell>
          <cell r="C80">
            <v>9352147</v>
          </cell>
          <cell r="D80" t="str">
            <v>The Poplars Primary School</v>
          </cell>
        </row>
        <row r="81">
          <cell r="A81">
            <v>74</v>
          </cell>
          <cell r="B81">
            <v>124641</v>
          </cell>
          <cell r="C81">
            <v>9352152</v>
          </cell>
          <cell r="D81" t="str">
            <v>Woods Loke Primary School</v>
          </cell>
        </row>
        <row r="82">
          <cell r="A82">
            <v>264</v>
          </cell>
          <cell r="B82">
            <v>124643</v>
          </cell>
          <cell r="C82">
            <v>9352154</v>
          </cell>
          <cell r="D82" t="str">
            <v>Handford Hall Primary School</v>
          </cell>
        </row>
        <row r="83">
          <cell r="A83">
            <v>275</v>
          </cell>
          <cell r="B83">
            <v>124645</v>
          </cell>
          <cell r="C83">
            <v>9352157</v>
          </cell>
          <cell r="D83" t="str">
            <v>Ranelagh Primary School</v>
          </cell>
        </row>
        <row r="84">
          <cell r="A84">
            <v>273</v>
          </cell>
          <cell r="B84">
            <v>124650</v>
          </cell>
          <cell r="C84">
            <v>9352162</v>
          </cell>
          <cell r="D84" t="str">
            <v>Ravenswood Primary School</v>
          </cell>
        </row>
        <row r="85">
          <cell r="A85">
            <v>250</v>
          </cell>
          <cell r="B85">
            <v>124653</v>
          </cell>
          <cell r="C85">
            <v>9352165</v>
          </cell>
          <cell r="D85" t="str">
            <v>Britannia Primary School and Nursery</v>
          </cell>
        </row>
        <row r="86">
          <cell r="A86">
            <v>258</v>
          </cell>
          <cell r="B86">
            <v>124654</v>
          </cell>
          <cell r="C86">
            <v>9352166</v>
          </cell>
          <cell r="D86" t="str">
            <v>Clifford Road Primary School</v>
          </cell>
        </row>
        <row r="87">
          <cell r="A87">
            <v>279</v>
          </cell>
          <cell r="B87">
            <v>124655</v>
          </cell>
          <cell r="C87">
            <v>9352167</v>
          </cell>
          <cell r="D87" t="str">
            <v>Rose Hill Primary School</v>
          </cell>
        </row>
        <row r="88">
          <cell r="A88">
            <v>294</v>
          </cell>
          <cell r="B88">
            <v>124657</v>
          </cell>
          <cell r="C88">
            <v>9352171</v>
          </cell>
          <cell r="D88" t="str">
            <v>Springfield Junior School</v>
          </cell>
        </row>
        <row r="89">
          <cell r="A89">
            <v>293</v>
          </cell>
          <cell r="B89">
            <v>124658</v>
          </cell>
          <cell r="C89">
            <v>9352172</v>
          </cell>
          <cell r="D89" t="str">
            <v>Springfield Infant School &amp; Nursery</v>
          </cell>
        </row>
        <row r="90">
          <cell r="A90">
            <v>300</v>
          </cell>
          <cell r="B90">
            <v>124660</v>
          </cell>
          <cell r="C90">
            <v>9352176</v>
          </cell>
          <cell r="D90" t="str">
            <v>Whitehouse Community Primary School</v>
          </cell>
        </row>
        <row r="91">
          <cell r="A91">
            <v>259</v>
          </cell>
          <cell r="B91">
            <v>124668</v>
          </cell>
          <cell r="C91">
            <v>9352184</v>
          </cell>
          <cell r="D91" t="str">
            <v>Dale Hall Community Primary</v>
          </cell>
        </row>
        <row r="92">
          <cell r="A92">
            <v>260</v>
          </cell>
          <cell r="B92">
            <v>124669</v>
          </cell>
          <cell r="C92">
            <v>9352185</v>
          </cell>
          <cell r="D92" t="str">
            <v>The Willows Primary School</v>
          </cell>
        </row>
        <row r="93">
          <cell r="A93">
            <v>263</v>
          </cell>
          <cell r="B93">
            <v>124670</v>
          </cell>
          <cell r="C93">
            <v>9352186</v>
          </cell>
          <cell r="D93" t="str">
            <v>Halifax Primary School</v>
          </cell>
        </row>
        <row r="94">
          <cell r="A94">
            <v>249</v>
          </cell>
          <cell r="B94">
            <v>124671</v>
          </cell>
          <cell r="C94">
            <v>9352194</v>
          </cell>
          <cell r="D94" t="str">
            <v>Broke Hall Primary School</v>
          </cell>
        </row>
        <row r="95">
          <cell r="A95">
            <v>480</v>
          </cell>
          <cell r="B95">
            <v>124674</v>
          </cell>
          <cell r="C95">
            <v>9352916</v>
          </cell>
          <cell r="D95" t="str">
            <v>Bosmere C. P. School</v>
          </cell>
        </row>
        <row r="96">
          <cell r="A96">
            <v>327</v>
          </cell>
          <cell r="B96">
            <v>124675</v>
          </cell>
          <cell r="C96">
            <v>9352918</v>
          </cell>
          <cell r="D96" t="str">
            <v>Stratford St. Mary Primary</v>
          </cell>
        </row>
        <row r="97">
          <cell r="A97">
            <v>75</v>
          </cell>
          <cell r="B97">
            <v>124676</v>
          </cell>
          <cell r="C97">
            <v>9352919</v>
          </cell>
          <cell r="D97" t="str">
            <v>Oulton Broad Primary School</v>
          </cell>
        </row>
        <row r="98">
          <cell r="A98">
            <v>461</v>
          </cell>
          <cell r="B98">
            <v>124678</v>
          </cell>
          <cell r="C98">
            <v>9352921</v>
          </cell>
          <cell r="D98" t="str">
            <v>Ickworth Park Primary School</v>
          </cell>
        </row>
        <row r="99">
          <cell r="A99">
            <v>281</v>
          </cell>
          <cell r="B99">
            <v>124679</v>
          </cell>
          <cell r="C99">
            <v>9352922</v>
          </cell>
          <cell r="D99" t="str">
            <v>Rushmere Hall Primary School</v>
          </cell>
        </row>
        <row r="100">
          <cell r="A100">
            <v>504</v>
          </cell>
          <cell r="B100">
            <v>124680</v>
          </cell>
          <cell r="C100">
            <v>9352923</v>
          </cell>
          <cell r="D100" t="str">
            <v>Wood Ley CP School</v>
          </cell>
        </row>
        <row r="101">
          <cell r="A101">
            <v>311</v>
          </cell>
          <cell r="B101">
            <v>124681</v>
          </cell>
          <cell r="C101">
            <v>9352924</v>
          </cell>
          <cell r="D101" t="str">
            <v>Birchwood Primary School</v>
          </cell>
        </row>
        <row r="102">
          <cell r="A102">
            <v>418</v>
          </cell>
          <cell r="B102">
            <v>124682</v>
          </cell>
          <cell r="C102">
            <v>9352925</v>
          </cell>
          <cell r="D102" t="str">
            <v>Sebert Wood Comm.Primary Schoo</v>
          </cell>
        </row>
        <row r="103">
          <cell r="A103">
            <v>341</v>
          </cell>
          <cell r="B103">
            <v>124685</v>
          </cell>
          <cell r="C103">
            <v>9352928</v>
          </cell>
          <cell r="D103" t="str">
            <v>Sandlings Primary School</v>
          </cell>
        </row>
        <row r="104">
          <cell r="A104">
            <v>307</v>
          </cell>
          <cell r="B104">
            <v>131962</v>
          </cell>
          <cell r="C104">
            <v>9352929</v>
          </cell>
          <cell r="D104" t="str">
            <v>Cedarwood CP School</v>
          </cell>
        </row>
        <row r="105">
          <cell r="A105">
            <v>274</v>
          </cell>
          <cell r="B105">
            <v>132836</v>
          </cell>
          <cell r="C105">
            <v>9352930</v>
          </cell>
          <cell r="D105" t="str">
            <v>Pipers Vale Community Primary School</v>
          </cell>
        </row>
        <row r="106">
          <cell r="A106">
            <v>238</v>
          </cell>
          <cell r="B106">
            <v>133605</v>
          </cell>
          <cell r="C106">
            <v>9352931</v>
          </cell>
          <cell r="D106" t="str">
            <v>Beaumont Community Primary Sch</v>
          </cell>
        </row>
        <row r="107">
          <cell r="A107">
            <v>400</v>
          </cell>
          <cell r="B107">
            <v>124686</v>
          </cell>
          <cell r="C107">
            <v>9353000</v>
          </cell>
          <cell r="D107" t="str">
            <v>Acton CEVCP School</v>
          </cell>
        </row>
        <row r="108">
          <cell r="A108">
            <v>405</v>
          </cell>
          <cell r="B108">
            <v>124688</v>
          </cell>
          <cell r="C108">
            <v>9353003</v>
          </cell>
          <cell r="D108" t="str">
            <v>Barnham CEVC Primary School</v>
          </cell>
        </row>
        <row r="109">
          <cell r="A109">
            <v>406</v>
          </cell>
          <cell r="B109">
            <v>124689</v>
          </cell>
          <cell r="C109">
            <v>9353004</v>
          </cell>
          <cell r="D109" t="str">
            <v>Barningham CEVCP</v>
          </cell>
        </row>
        <row r="110">
          <cell r="A110">
            <v>407</v>
          </cell>
          <cell r="B110">
            <v>124690</v>
          </cell>
          <cell r="C110">
            <v>9353005</v>
          </cell>
          <cell r="D110" t="str">
            <v>Barrow Primary School</v>
          </cell>
        </row>
        <row r="111">
          <cell r="A111">
            <v>409</v>
          </cell>
          <cell r="B111">
            <v>124691</v>
          </cell>
          <cell r="C111">
            <v>9353006</v>
          </cell>
          <cell r="D111" t="str">
            <v>Boxford CEVC Primary</v>
          </cell>
        </row>
        <row r="112">
          <cell r="A112">
            <v>412</v>
          </cell>
          <cell r="B112">
            <v>124692</v>
          </cell>
          <cell r="C112">
            <v>9353009</v>
          </cell>
          <cell r="D112" t="str">
            <v xml:space="preserve"> Bures C E V C Primary School</v>
          </cell>
        </row>
        <row r="113">
          <cell r="A113">
            <v>426</v>
          </cell>
          <cell r="B113">
            <v>124693</v>
          </cell>
          <cell r="C113">
            <v>9353010</v>
          </cell>
          <cell r="D113" t="str">
            <v>Cavendish CEVCP School</v>
          </cell>
        </row>
        <row r="114">
          <cell r="A114">
            <v>430</v>
          </cell>
          <cell r="B114">
            <v>124694</v>
          </cell>
          <cell r="C114">
            <v>9353013</v>
          </cell>
          <cell r="D114" t="str">
            <v>Cockfield CEVCP</v>
          </cell>
        </row>
        <row r="115">
          <cell r="A115">
            <v>224</v>
          </cell>
          <cell r="B115">
            <v>124695</v>
          </cell>
          <cell r="C115">
            <v>9353020</v>
          </cell>
          <cell r="D115" t="str">
            <v>Elmsett C of E VCP</v>
          </cell>
        </row>
        <row r="116">
          <cell r="A116">
            <v>513</v>
          </cell>
          <cell r="B116">
            <v>124698</v>
          </cell>
          <cell r="C116">
            <v>9353026</v>
          </cell>
          <cell r="D116" t="str">
            <v>Thurlow CEVCP School</v>
          </cell>
        </row>
        <row r="117">
          <cell r="A117">
            <v>445</v>
          </cell>
          <cell r="B117">
            <v>124699</v>
          </cell>
          <cell r="C117">
            <v>9353027</v>
          </cell>
          <cell r="D117" t="str">
            <v>Gt. Waldingfield CEVCP</v>
          </cell>
        </row>
        <row r="118">
          <cell r="A118">
            <v>446</v>
          </cell>
          <cell r="B118">
            <v>124700</v>
          </cell>
          <cell r="C118">
            <v>9353028</v>
          </cell>
          <cell r="D118" t="str">
            <v>Great Whelnetham Primary School</v>
          </cell>
        </row>
        <row r="119">
          <cell r="A119">
            <v>448</v>
          </cell>
          <cell r="B119">
            <v>124701</v>
          </cell>
          <cell r="C119">
            <v>9353029</v>
          </cell>
          <cell r="D119" t="str">
            <v>Hartest CEVC Primary</v>
          </cell>
        </row>
        <row r="120">
          <cell r="A120">
            <v>457</v>
          </cell>
          <cell r="B120">
            <v>124702</v>
          </cell>
          <cell r="C120">
            <v>9353036</v>
          </cell>
          <cell r="D120" t="str">
            <v>Honington CEVCP</v>
          </cell>
        </row>
        <row r="121">
          <cell r="A121">
            <v>458</v>
          </cell>
          <cell r="B121">
            <v>124703</v>
          </cell>
          <cell r="C121">
            <v>9353037</v>
          </cell>
          <cell r="D121" t="str">
            <v>Hopton CEVC Primary School</v>
          </cell>
        </row>
        <row r="122">
          <cell r="A122">
            <v>464</v>
          </cell>
          <cell r="B122">
            <v>124704</v>
          </cell>
          <cell r="C122">
            <v>9353040</v>
          </cell>
          <cell r="D122" t="str">
            <v>Ixworth CEVCP School</v>
          </cell>
        </row>
        <row r="123">
          <cell r="A123">
            <v>308</v>
          </cell>
          <cell r="B123">
            <v>124705</v>
          </cell>
          <cell r="C123">
            <v>9353042</v>
          </cell>
          <cell r="D123" t="str">
            <v>Kersey CEVCP School</v>
          </cell>
        </row>
        <row r="124">
          <cell r="A124">
            <v>468</v>
          </cell>
          <cell r="B124">
            <v>124706</v>
          </cell>
          <cell r="C124">
            <v>9353043</v>
          </cell>
          <cell r="D124" t="str">
            <v>All Saints' CEVCP</v>
          </cell>
        </row>
        <row r="125">
          <cell r="A125">
            <v>478</v>
          </cell>
          <cell r="B125">
            <v>124709</v>
          </cell>
          <cell r="C125">
            <v>9353048</v>
          </cell>
          <cell r="D125" t="str">
            <v>Moulton Primary</v>
          </cell>
        </row>
        <row r="126">
          <cell r="A126">
            <v>488</v>
          </cell>
          <cell r="B126">
            <v>124710</v>
          </cell>
          <cell r="C126">
            <v>9353049</v>
          </cell>
          <cell r="D126" t="str">
            <v>Norton CEVCP School</v>
          </cell>
        </row>
        <row r="127">
          <cell r="A127">
            <v>495</v>
          </cell>
          <cell r="B127">
            <v>124712</v>
          </cell>
          <cell r="C127">
            <v>9353056</v>
          </cell>
          <cell r="D127" t="str">
            <v>Risby CEVCP School</v>
          </cell>
        </row>
        <row r="128">
          <cell r="A128">
            <v>501</v>
          </cell>
          <cell r="B128">
            <v>124713</v>
          </cell>
          <cell r="C128">
            <v>9353058</v>
          </cell>
          <cell r="D128" t="str">
            <v>Stoke-by-Nayland CEVCP School</v>
          </cell>
        </row>
        <row r="129">
          <cell r="A129">
            <v>517</v>
          </cell>
          <cell r="B129">
            <v>124717</v>
          </cell>
          <cell r="C129">
            <v>9353064</v>
          </cell>
          <cell r="D129" t="str">
            <v>Walsham-le-Willows</v>
          </cell>
        </row>
        <row r="130">
          <cell r="A130">
            <v>338</v>
          </cell>
          <cell r="B130">
            <v>124718</v>
          </cell>
          <cell r="C130">
            <v>9353066</v>
          </cell>
          <cell r="D130" t="str">
            <v>Whatfield CEVC Primary School</v>
          </cell>
        </row>
        <row r="131">
          <cell r="A131">
            <v>202</v>
          </cell>
          <cell r="B131">
            <v>124719</v>
          </cell>
          <cell r="C131">
            <v>9353074</v>
          </cell>
          <cell r="D131" t="str">
            <v>Bawdsey VCP School</v>
          </cell>
        </row>
        <row r="132">
          <cell r="A132">
            <v>10</v>
          </cell>
          <cell r="B132">
            <v>124720</v>
          </cell>
          <cell r="C132">
            <v>9353075</v>
          </cell>
          <cell r="D132" t="str">
            <v>Bedfield CEVCP School</v>
          </cell>
        </row>
        <row r="133">
          <cell r="A133">
            <v>11</v>
          </cell>
          <cell r="B133">
            <v>124721</v>
          </cell>
          <cell r="C133">
            <v>9353076</v>
          </cell>
          <cell r="D133" t="str">
            <v>Benhall St.Mary's Primary</v>
          </cell>
        </row>
        <row r="134">
          <cell r="A134">
            <v>206</v>
          </cell>
          <cell r="B134">
            <v>124723</v>
          </cell>
          <cell r="C134">
            <v>9353078</v>
          </cell>
          <cell r="D134" t="str">
            <v>Bramford CEVCP School</v>
          </cell>
        </row>
        <row r="135">
          <cell r="A135">
            <v>14</v>
          </cell>
          <cell r="B135">
            <v>124724</v>
          </cell>
          <cell r="C135">
            <v>9353079</v>
          </cell>
          <cell r="D135" t="str">
            <v>Brampton CEVCP</v>
          </cell>
        </row>
        <row r="136">
          <cell r="A136">
            <v>20</v>
          </cell>
          <cell r="B136">
            <v>124725</v>
          </cell>
          <cell r="C136">
            <v>9353081</v>
          </cell>
          <cell r="D136" t="str">
            <v>Charsfield C.E.V.C.P. School</v>
          </cell>
        </row>
        <row r="137">
          <cell r="A137">
            <v>22</v>
          </cell>
          <cell r="B137">
            <v>124727</v>
          </cell>
          <cell r="C137">
            <v>9353083</v>
          </cell>
          <cell r="D137" t="str">
            <v>Corton V.A. Primary</v>
          </cell>
        </row>
        <row r="138">
          <cell r="A138">
            <v>26</v>
          </cell>
          <cell r="B138">
            <v>124728</v>
          </cell>
          <cell r="C138">
            <v>9353084</v>
          </cell>
          <cell r="D138" t="str">
            <v>Dennington CEVCP</v>
          </cell>
        </row>
        <row r="139">
          <cell r="A139">
            <v>223</v>
          </cell>
          <cell r="B139">
            <v>124729</v>
          </cell>
          <cell r="C139">
            <v>9353085</v>
          </cell>
          <cell r="D139" t="str">
            <v>East Bergholt VCP School</v>
          </cell>
        </row>
        <row r="140">
          <cell r="A140">
            <v>36</v>
          </cell>
          <cell r="B140">
            <v>124731</v>
          </cell>
          <cell r="C140">
            <v>9353089</v>
          </cell>
          <cell r="D140" t="str">
            <v>Fressingfield Primary</v>
          </cell>
        </row>
        <row r="141">
          <cell r="A141">
            <v>444</v>
          </cell>
          <cell r="B141">
            <v>124732</v>
          </cell>
          <cell r="C141">
            <v>9353090</v>
          </cell>
          <cell r="D141" t="str">
            <v>Great Finborough CEVCP</v>
          </cell>
        </row>
        <row r="142">
          <cell r="A142">
            <v>449</v>
          </cell>
          <cell r="B142">
            <v>124733</v>
          </cell>
          <cell r="C142">
            <v>9353091</v>
          </cell>
          <cell r="D142" t="str">
            <v>Haughley</v>
          </cell>
        </row>
        <row r="143">
          <cell r="A143">
            <v>243</v>
          </cell>
          <cell r="B143">
            <v>124734</v>
          </cell>
          <cell r="C143">
            <v>9353092</v>
          </cell>
          <cell r="D143" t="str">
            <v>Hintlesham and Chattisham VC</v>
          </cell>
        </row>
        <row r="144">
          <cell r="A144">
            <v>50</v>
          </cell>
          <cell r="B144">
            <v>124735</v>
          </cell>
          <cell r="C144">
            <v>9353093</v>
          </cell>
          <cell r="D144" t="str">
            <v>Kelsale CEVCP</v>
          </cell>
        </row>
        <row r="145">
          <cell r="A145">
            <v>80</v>
          </cell>
          <cell r="B145">
            <v>124737</v>
          </cell>
          <cell r="C145">
            <v>9353096</v>
          </cell>
          <cell r="D145" t="str">
            <v>Mellis CEVCP School</v>
          </cell>
        </row>
        <row r="146">
          <cell r="A146">
            <v>93</v>
          </cell>
          <cell r="B146">
            <v>124741</v>
          </cell>
          <cell r="C146">
            <v>9353101</v>
          </cell>
          <cell r="D146" t="str">
            <v>Ringsfield CEVCP School</v>
          </cell>
        </row>
        <row r="147">
          <cell r="A147">
            <v>102</v>
          </cell>
          <cell r="B147">
            <v>124742</v>
          </cell>
          <cell r="C147">
            <v>9353102</v>
          </cell>
          <cell r="D147" t="str">
            <v>Stradbroke VCP School</v>
          </cell>
        </row>
        <row r="148">
          <cell r="A148">
            <v>328</v>
          </cell>
          <cell r="B148">
            <v>124743</v>
          </cell>
          <cell r="C148">
            <v>9353103</v>
          </cell>
          <cell r="D148" t="str">
            <v>Stutton Primary</v>
          </cell>
        </row>
        <row r="149">
          <cell r="A149">
            <v>331</v>
          </cell>
          <cell r="B149">
            <v>124744</v>
          </cell>
          <cell r="C149">
            <v>9353104</v>
          </cell>
          <cell r="D149" t="str">
            <v>Tattingstone CEVCP School</v>
          </cell>
        </row>
        <row r="150">
          <cell r="A150">
            <v>106</v>
          </cell>
          <cell r="B150">
            <v>124745</v>
          </cell>
          <cell r="C150">
            <v>9353105</v>
          </cell>
          <cell r="D150" t="str">
            <v>Thorndon CEVCP School</v>
          </cell>
        </row>
        <row r="151">
          <cell r="A151">
            <v>110</v>
          </cell>
          <cell r="B151">
            <v>124746</v>
          </cell>
          <cell r="C151">
            <v>9353108</v>
          </cell>
          <cell r="D151" t="str">
            <v>Wetheringsett V.C. Primary</v>
          </cell>
        </row>
        <row r="152">
          <cell r="A152">
            <v>112</v>
          </cell>
          <cell r="B152">
            <v>124747</v>
          </cell>
          <cell r="C152">
            <v>9353109</v>
          </cell>
          <cell r="D152" t="str">
            <v>Wilby V.C. Primary School</v>
          </cell>
        </row>
        <row r="153">
          <cell r="A153">
            <v>113</v>
          </cell>
          <cell r="B153">
            <v>124748</v>
          </cell>
          <cell r="C153">
            <v>9353111</v>
          </cell>
          <cell r="D153" t="str">
            <v>Worlingham C of E Primary School</v>
          </cell>
        </row>
        <row r="154">
          <cell r="A154">
            <v>216</v>
          </cell>
          <cell r="B154">
            <v>124749</v>
          </cell>
          <cell r="C154">
            <v>9353112</v>
          </cell>
          <cell r="D154" t="str">
            <v>Capel St Mary CE Primary</v>
          </cell>
        </row>
        <row r="155">
          <cell r="A155">
            <v>114</v>
          </cell>
          <cell r="B155">
            <v>124750</v>
          </cell>
          <cell r="C155">
            <v>9353113</v>
          </cell>
          <cell r="D155" t="str">
            <v>Worlingworth</v>
          </cell>
        </row>
        <row r="156">
          <cell r="A156">
            <v>12</v>
          </cell>
          <cell r="B156">
            <v>124751</v>
          </cell>
          <cell r="C156">
            <v>9353114</v>
          </cell>
          <cell r="D156" t="str">
            <v>Blundeston CEVCP School</v>
          </cell>
        </row>
        <row r="157">
          <cell r="A157">
            <v>203</v>
          </cell>
          <cell r="B157">
            <v>124754</v>
          </cell>
          <cell r="C157">
            <v>9353117</v>
          </cell>
          <cell r="D157" t="str">
            <v>Bentley CEVCP</v>
          </cell>
        </row>
        <row r="158">
          <cell r="A158">
            <v>217</v>
          </cell>
          <cell r="B158">
            <v>124755</v>
          </cell>
          <cell r="C158">
            <v>9353121</v>
          </cell>
          <cell r="D158" t="str">
            <v>Chelmondiston CEVCP School</v>
          </cell>
        </row>
        <row r="159">
          <cell r="A159">
            <v>496</v>
          </cell>
          <cell r="B159">
            <v>124756</v>
          </cell>
          <cell r="C159">
            <v>9353123</v>
          </cell>
          <cell r="D159" t="str">
            <v>Rougham Primary School</v>
          </cell>
        </row>
        <row r="160">
          <cell r="A160">
            <v>507</v>
          </cell>
          <cell r="B160">
            <v>124757</v>
          </cell>
          <cell r="C160">
            <v>9353124</v>
          </cell>
          <cell r="D160" t="str">
            <v>St Gregory CEVCP School</v>
          </cell>
        </row>
        <row r="161">
          <cell r="A161">
            <v>17</v>
          </cell>
          <cell r="B161">
            <v>124758</v>
          </cell>
          <cell r="C161">
            <v>9353125</v>
          </cell>
          <cell r="D161" t="str">
            <v>Botesdale</v>
          </cell>
        </row>
        <row r="162">
          <cell r="A162">
            <v>481</v>
          </cell>
          <cell r="B162">
            <v>124761</v>
          </cell>
          <cell r="C162">
            <v>9353305</v>
          </cell>
          <cell r="D162" t="str">
            <v>All Saints CEVA Primary</v>
          </cell>
        </row>
        <row r="163">
          <cell r="A163">
            <v>421</v>
          </cell>
          <cell r="B163">
            <v>124762</v>
          </cell>
          <cell r="C163">
            <v>9353308</v>
          </cell>
          <cell r="D163" t="str">
            <v>St.Edmundsbury CEVA Primary School</v>
          </cell>
        </row>
        <row r="164">
          <cell r="A164">
            <v>509</v>
          </cell>
          <cell r="B164">
            <v>124763</v>
          </cell>
          <cell r="C164">
            <v>9353310</v>
          </cell>
          <cell r="D164" t="str">
            <v>St. Joseph's RC Primary School</v>
          </cell>
        </row>
        <row r="165">
          <cell r="A165">
            <v>420</v>
          </cell>
          <cell r="B165">
            <v>124764</v>
          </cell>
          <cell r="C165">
            <v>9353311</v>
          </cell>
          <cell r="D165" t="str">
            <v>St Edmunds Catholic Primary</v>
          </cell>
        </row>
        <row r="166">
          <cell r="A166">
            <v>432</v>
          </cell>
          <cell r="B166">
            <v>124770</v>
          </cell>
          <cell r="C166">
            <v>9353322</v>
          </cell>
          <cell r="D166" t="str">
            <v>Creeting St Mary CEVAP</v>
          </cell>
        </row>
        <row r="167">
          <cell r="A167">
            <v>31</v>
          </cell>
          <cell r="B167">
            <v>124771</v>
          </cell>
          <cell r="C167">
            <v>9353323</v>
          </cell>
          <cell r="D167" t="str">
            <v>St Peter &amp; St  Paul CEVAP</v>
          </cell>
        </row>
        <row r="168">
          <cell r="A168">
            <v>101</v>
          </cell>
          <cell r="B168">
            <v>124772</v>
          </cell>
          <cell r="C168">
            <v>9353327</v>
          </cell>
          <cell r="D168" t="str">
            <v>Stonham Aspal Church of England Aided Primary School</v>
          </cell>
        </row>
        <row r="169">
          <cell r="A169">
            <v>25</v>
          </cell>
          <cell r="B169">
            <v>124774</v>
          </cell>
          <cell r="C169">
            <v>9353329</v>
          </cell>
          <cell r="D169" t="str">
            <v>Sir Robert Hitcham CEVAP</v>
          </cell>
        </row>
        <row r="170">
          <cell r="A170">
            <v>35</v>
          </cell>
          <cell r="B170">
            <v>124775</v>
          </cell>
          <cell r="C170">
            <v>9353330</v>
          </cell>
          <cell r="D170" t="str">
            <v>Framlingham Sir Robert Hitcham's CEVAP School</v>
          </cell>
        </row>
        <row r="171">
          <cell r="A171">
            <v>56</v>
          </cell>
          <cell r="B171">
            <v>124776</v>
          </cell>
          <cell r="C171">
            <v>9353331</v>
          </cell>
          <cell r="D171" t="str">
            <v>All Saints CEVAP. Laxfield</v>
          </cell>
        </row>
        <row r="172">
          <cell r="A172">
            <v>317</v>
          </cell>
          <cell r="B172">
            <v>124777</v>
          </cell>
          <cell r="C172">
            <v>9353332</v>
          </cell>
          <cell r="D172" t="str">
            <v>Orford CEVAP School</v>
          </cell>
        </row>
        <row r="173">
          <cell r="A173">
            <v>284</v>
          </cell>
          <cell r="B173">
            <v>124781</v>
          </cell>
          <cell r="C173">
            <v>9353337</v>
          </cell>
          <cell r="D173" t="str">
            <v>St. John's CEVAP School</v>
          </cell>
        </row>
        <row r="174">
          <cell r="A174">
            <v>285</v>
          </cell>
          <cell r="B174">
            <v>124782</v>
          </cell>
          <cell r="C174">
            <v>9353338</v>
          </cell>
          <cell r="D174" t="str">
            <v>St Margaret's CEVAP School</v>
          </cell>
        </row>
        <row r="175">
          <cell r="A175">
            <v>288</v>
          </cell>
          <cell r="B175">
            <v>124783</v>
          </cell>
          <cell r="C175">
            <v>9353339</v>
          </cell>
          <cell r="D175" t="str">
            <v>Saint Matthew's CEVAP School</v>
          </cell>
        </row>
        <row r="176">
          <cell r="A176">
            <v>289</v>
          </cell>
          <cell r="B176">
            <v>124784</v>
          </cell>
          <cell r="C176">
            <v>9353340</v>
          </cell>
          <cell r="D176" t="str">
            <v>St. Mary's Catholic Primary</v>
          </cell>
        </row>
        <row r="177">
          <cell r="A177">
            <v>291</v>
          </cell>
          <cell r="B177">
            <v>124785</v>
          </cell>
          <cell r="C177">
            <v>9353341</v>
          </cell>
          <cell r="D177" t="str">
            <v>St. Pancras Catholic Primary</v>
          </cell>
        </row>
        <row r="178">
          <cell r="A178">
            <v>287</v>
          </cell>
          <cell r="B178">
            <v>124786</v>
          </cell>
          <cell r="C178">
            <v>9353342</v>
          </cell>
          <cell r="D178" t="str">
            <v>St Marks Catholic Primary Schl</v>
          </cell>
        </row>
        <row r="179">
          <cell r="A179">
            <v>425</v>
          </cell>
          <cell r="B179">
            <v>134362</v>
          </cell>
          <cell r="C179">
            <v>9353343</v>
          </cell>
          <cell r="D179" t="str">
            <v>Abbots Green Community Primary</v>
          </cell>
        </row>
        <row r="180">
          <cell r="A180">
            <v>320</v>
          </cell>
          <cell r="B180">
            <v>134882</v>
          </cell>
          <cell r="C180">
            <v>9353346</v>
          </cell>
          <cell r="D180" t="str">
            <v>Rendlesham Community Primary</v>
          </cell>
        </row>
        <row r="181">
          <cell r="A181">
            <v>560</v>
          </cell>
          <cell r="B181">
            <v>124802</v>
          </cell>
          <cell r="C181">
            <v>9354024</v>
          </cell>
          <cell r="D181" t="str">
            <v>THURSTON COMMUNITY COLLEGE</v>
          </cell>
        </row>
        <row r="182">
          <cell r="A182">
            <v>558</v>
          </cell>
          <cell r="B182">
            <v>124818</v>
          </cell>
          <cell r="C182">
            <v>9354057</v>
          </cell>
          <cell r="D182" t="str">
            <v>Stowmarket High School</v>
          </cell>
        </row>
        <row r="183">
          <cell r="A183">
            <v>370</v>
          </cell>
          <cell r="B183">
            <v>124840</v>
          </cell>
          <cell r="C183">
            <v>9354090</v>
          </cell>
          <cell r="D183" t="str">
            <v>Northgate High School</v>
          </cell>
        </row>
        <row r="184">
          <cell r="A184">
            <v>356</v>
          </cell>
          <cell r="B184">
            <v>124846</v>
          </cell>
          <cell r="C184">
            <v>9354096</v>
          </cell>
          <cell r="D184" t="str">
            <v>Claydon High School</v>
          </cell>
        </row>
        <row r="185">
          <cell r="A185">
            <v>552</v>
          </cell>
          <cell r="B185">
            <v>124856</v>
          </cell>
          <cell r="C185">
            <v>9354500</v>
          </cell>
          <cell r="D185" t="str">
            <v>King Edward VI School</v>
          </cell>
        </row>
        <row r="186">
          <cell r="A186">
            <v>553</v>
          </cell>
          <cell r="B186">
            <v>124861</v>
          </cell>
          <cell r="C186">
            <v>9354600</v>
          </cell>
          <cell r="D186" t="str">
            <v>St Benedict's School</v>
          </cell>
        </row>
        <row r="187">
          <cell r="A187">
            <v>157</v>
          </cell>
          <cell r="B187">
            <v>136438</v>
          </cell>
          <cell r="C187">
            <v>9354605</v>
          </cell>
          <cell r="D187" t="str">
            <v>Pakefield School</v>
          </cell>
        </row>
        <row r="188">
          <cell r="A188">
            <v>233</v>
          </cell>
          <cell r="B188">
            <v>138117</v>
          </cell>
          <cell r="C188">
            <v>9352000</v>
          </cell>
          <cell r="D188" t="str">
            <v>Langer Primary Academy</v>
          </cell>
        </row>
        <row r="189">
          <cell r="A189">
            <v>262</v>
          </cell>
          <cell r="B189">
            <v>139803</v>
          </cell>
          <cell r="C189">
            <v>9352001</v>
          </cell>
          <cell r="D189" t="str">
            <v>Gusford Primary School</v>
          </cell>
        </row>
        <row r="190">
          <cell r="A190">
            <v>411</v>
          </cell>
          <cell r="B190">
            <v>136316</v>
          </cell>
          <cell r="C190">
            <v>9352003</v>
          </cell>
          <cell r="D190" t="str">
            <v>Forest Academy</v>
          </cell>
        </row>
        <row r="191">
          <cell r="A191">
            <v>73</v>
          </cell>
          <cell r="B191">
            <v>139804</v>
          </cell>
          <cell r="C191">
            <v>9352006</v>
          </cell>
          <cell r="D191" t="str">
            <v>Westwood Primary School</v>
          </cell>
        </row>
        <row r="192">
          <cell r="A192">
            <v>453</v>
          </cell>
          <cell r="B192">
            <v>140044</v>
          </cell>
          <cell r="C192">
            <v>9352010</v>
          </cell>
          <cell r="D192" t="str">
            <v>Westfield Academy</v>
          </cell>
        </row>
        <row r="193">
          <cell r="A193">
            <v>61</v>
          </cell>
          <cell r="B193">
            <v>140573</v>
          </cell>
          <cell r="C193">
            <v>9352014</v>
          </cell>
          <cell r="D193" t="str">
            <v>Red Oak Primary School</v>
          </cell>
        </row>
        <row r="194">
          <cell r="A194">
            <v>292</v>
          </cell>
          <cell r="B194">
            <v>140822</v>
          </cell>
          <cell r="C194">
            <v>9352017</v>
          </cell>
          <cell r="D194" t="str">
            <v>Sidegate Primary School</v>
          </cell>
        </row>
        <row r="195">
          <cell r="A195">
            <v>484</v>
          </cell>
          <cell r="B195">
            <v>142993</v>
          </cell>
          <cell r="C195">
            <v>9352022</v>
          </cell>
          <cell r="D195" t="str">
            <v>Laureate Community Academy</v>
          </cell>
        </row>
        <row r="196">
          <cell r="A196">
            <v>77</v>
          </cell>
          <cell r="B196">
            <v>140823</v>
          </cell>
          <cell r="C196">
            <v>9352025</v>
          </cell>
          <cell r="D196" t="str">
            <v>Grove Primary School</v>
          </cell>
        </row>
        <row r="197">
          <cell r="A197">
            <v>267</v>
          </cell>
          <cell r="B197">
            <v>140887</v>
          </cell>
          <cell r="C197">
            <v>9352027</v>
          </cell>
          <cell r="D197" t="str">
            <v>Hillside Primary</v>
          </cell>
        </row>
        <row r="198">
          <cell r="A198">
            <v>423</v>
          </cell>
          <cell r="B198">
            <v>140998</v>
          </cell>
          <cell r="C198">
            <v>9352029</v>
          </cell>
          <cell r="D198" t="str">
            <v>Tollgate Primary School</v>
          </cell>
        </row>
        <row r="199">
          <cell r="A199">
            <v>521</v>
          </cell>
          <cell r="B199">
            <v>142995</v>
          </cell>
          <cell r="C199">
            <v>9352030</v>
          </cell>
          <cell r="D199" t="str">
            <v>Wickhambrook Community Primary</v>
          </cell>
        </row>
        <row r="200">
          <cell r="A200">
            <v>522</v>
          </cell>
          <cell r="B200">
            <v>142566</v>
          </cell>
          <cell r="C200">
            <v>9352031</v>
          </cell>
          <cell r="D200" t="str">
            <v>Woolpit Primary Academy</v>
          </cell>
        </row>
        <row r="201">
          <cell r="A201">
            <v>454</v>
          </cell>
          <cell r="B201">
            <v>138161</v>
          </cell>
          <cell r="C201">
            <v>9352036</v>
          </cell>
          <cell r="D201" t="str">
            <v>Place Farm Primary Academy</v>
          </cell>
        </row>
        <row r="202">
          <cell r="A202">
            <v>450</v>
          </cell>
          <cell r="B202">
            <v>141546</v>
          </cell>
          <cell r="C202">
            <v>9352040</v>
          </cell>
          <cell r="D202" t="str">
            <v>Burton End Primary Academy</v>
          </cell>
        </row>
        <row r="203">
          <cell r="A203">
            <v>52</v>
          </cell>
          <cell r="B203">
            <v>141172</v>
          </cell>
          <cell r="C203">
            <v>9352043</v>
          </cell>
          <cell r="D203" t="str">
            <v>Kessingland CofE Primary Academy</v>
          </cell>
        </row>
        <row r="204">
          <cell r="A204">
            <v>447</v>
          </cell>
          <cell r="B204">
            <v>141371</v>
          </cell>
          <cell r="C204">
            <v>9352047</v>
          </cell>
          <cell r="D204" t="str">
            <v>Coupals Primary Academy</v>
          </cell>
        </row>
        <row r="205">
          <cell r="A205">
            <v>251</v>
          </cell>
          <cell r="B205">
            <v>141372</v>
          </cell>
          <cell r="C205">
            <v>9352048</v>
          </cell>
          <cell r="D205" t="str">
            <v>Castle Hill Infant School</v>
          </cell>
        </row>
        <row r="206">
          <cell r="A206">
            <v>252</v>
          </cell>
          <cell r="B206">
            <v>141373</v>
          </cell>
          <cell r="C206">
            <v>9352050</v>
          </cell>
          <cell r="D206" t="str">
            <v>Castle Hill Junior</v>
          </cell>
        </row>
        <row r="207">
          <cell r="A207">
            <v>440</v>
          </cell>
          <cell r="B207">
            <v>141406</v>
          </cell>
          <cell r="C207">
            <v>9352051</v>
          </cell>
          <cell r="D207" t="str">
            <v>Glemsford Primary Academy</v>
          </cell>
        </row>
        <row r="208">
          <cell r="A208">
            <v>92</v>
          </cell>
          <cell r="B208">
            <v>141702</v>
          </cell>
          <cell r="C208">
            <v>9352052</v>
          </cell>
          <cell r="D208" t="str">
            <v>Reydon Primary School</v>
          </cell>
        </row>
        <row r="209">
          <cell r="A209">
            <v>59</v>
          </cell>
          <cell r="B209">
            <v>141736</v>
          </cell>
          <cell r="C209">
            <v>9352053</v>
          </cell>
          <cell r="D209" t="str">
            <v>The Dell Primary School (Academy)</v>
          </cell>
        </row>
        <row r="210">
          <cell r="A210">
            <v>465</v>
          </cell>
          <cell r="B210">
            <v>139485</v>
          </cell>
          <cell r="C210">
            <v>9352054</v>
          </cell>
          <cell r="D210" t="str">
            <v>Kedington Primary</v>
          </cell>
        </row>
        <row r="211">
          <cell r="A211">
            <v>63</v>
          </cell>
          <cell r="B211">
            <v>141983</v>
          </cell>
          <cell r="C211">
            <v>9352056</v>
          </cell>
          <cell r="D211" t="str">
            <v>Phoenix St. Peter Academy</v>
          </cell>
        </row>
        <row r="212">
          <cell r="A212">
            <v>70</v>
          </cell>
          <cell r="B212">
            <v>141984</v>
          </cell>
          <cell r="C212">
            <v>9352057</v>
          </cell>
          <cell r="D212" t="str">
            <v>St. Margarets Primary Academy</v>
          </cell>
        </row>
        <row r="213">
          <cell r="A213">
            <v>295</v>
          </cell>
          <cell r="B213">
            <v>141985</v>
          </cell>
          <cell r="C213">
            <v>9352059</v>
          </cell>
          <cell r="D213" t="str">
            <v>Sprites Primary Academy</v>
          </cell>
        </row>
        <row r="214">
          <cell r="A214">
            <v>402</v>
          </cell>
          <cell r="B214">
            <v>143359</v>
          </cell>
          <cell r="C214">
            <v>9352060</v>
          </cell>
          <cell r="D214" t="str">
            <v>Bacton Community Primary School</v>
          </cell>
        </row>
        <row r="215">
          <cell r="A215">
            <v>6</v>
          </cell>
          <cell r="B215">
            <v>143492</v>
          </cell>
          <cell r="C215">
            <v>9352063</v>
          </cell>
          <cell r="D215" t="str">
            <v>The Albert Pye CP School</v>
          </cell>
        </row>
        <row r="216">
          <cell r="A216">
            <v>7</v>
          </cell>
          <cell r="B216">
            <v>143491</v>
          </cell>
          <cell r="C216">
            <v>9352064</v>
          </cell>
          <cell r="D216" t="str">
            <v>Ravensmere Infants School</v>
          </cell>
        </row>
        <row r="217">
          <cell r="A217">
            <v>64</v>
          </cell>
          <cell r="B217">
            <v>142016</v>
          </cell>
          <cell r="C217">
            <v>9352065</v>
          </cell>
          <cell r="D217" t="str">
            <v>Northfield St Nicholas Primary Academy</v>
          </cell>
        </row>
        <row r="218">
          <cell r="A218">
            <v>30</v>
          </cell>
          <cell r="B218">
            <v>141550</v>
          </cell>
          <cell r="C218">
            <v>9352073</v>
          </cell>
          <cell r="D218" t="str">
            <v>Easton Primary School</v>
          </cell>
        </row>
        <row r="219">
          <cell r="A219">
            <v>8</v>
          </cell>
          <cell r="B219">
            <v>142017</v>
          </cell>
          <cell r="C219">
            <v>9352078</v>
          </cell>
          <cell r="D219" t="str">
            <v>Beccles Primary Academy</v>
          </cell>
        </row>
        <row r="220">
          <cell r="A220">
            <v>45</v>
          </cell>
          <cell r="B220">
            <v>143074</v>
          </cell>
          <cell r="C220">
            <v>9352087</v>
          </cell>
          <cell r="D220" t="str">
            <v>St Edmund's Primary School</v>
          </cell>
        </row>
        <row r="221">
          <cell r="A221">
            <v>312</v>
          </cell>
          <cell r="B221">
            <v>142018</v>
          </cell>
          <cell r="C221">
            <v>9352090</v>
          </cell>
          <cell r="D221" t="str">
            <v>Martlesham Primary Academy</v>
          </cell>
        </row>
        <row r="222">
          <cell r="A222">
            <v>57</v>
          </cell>
          <cell r="B222">
            <v>141554</v>
          </cell>
          <cell r="C222">
            <v>9352091</v>
          </cell>
          <cell r="D222" t="str">
            <v>Leiston Primary School</v>
          </cell>
        </row>
        <row r="223">
          <cell r="A223">
            <v>81</v>
          </cell>
          <cell r="B223">
            <v>143069</v>
          </cell>
          <cell r="C223">
            <v>9352096</v>
          </cell>
          <cell r="D223" t="str">
            <v>Mendham Primary School &amp; Nursery</v>
          </cell>
        </row>
        <row r="224">
          <cell r="A224">
            <v>471</v>
          </cell>
          <cell r="B224">
            <v>143361</v>
          </cell>
          <cell r="C224">
            <v>9352097</v>
          </cell>
          <cell r="D224" t="str">
            <v>Mendlesham CP</v>
          </cell>
        </row>
        <row r="225">
          <cell r="A225">
            <v>511</v>
          </cell>
          <cell r="B225">
            <v>142026</v>
          </cell>
          <cell r="C225">
            <v>9352099</v>
          </cell>
          <cell r="D225" t="str">
            <v>Tudor Church of England Primary</v>
          </cell>
        </row>
        <row r="226">
          <cell r="A226">
            <v>474</v>
          </cell>
          <cell r="B226">
            <v>142027</v>
          </cell>
          <cell r="C226">
            <v>9352103</v>
          </cell>
          <cell r="D226" t="str">
            <v>Great Heath Academy</v>
          </cell>
        </row>
        <row r="227">
          <cell r="A227">
            <v>62</v>
          </cell>
          <cell r="B227">
            <v>142187</v>
          </cell>
          <cell r="C227">
            <v>9352104</v>
          </cell>
          <cell r="D227" t="str">
            <v>Gunton Primary Academy</v>
          </cell>
        </row>
        <row r="228">
          <cell r="A228">
            <v>60</v>
          </cell>
          <cell r="B228">
            <v>142580</v>
          </cell>
          <cell r="C228">
            <v>9352113</v>
          </cell>
          <cell r="D228" t="str">
            <v>Elm Tree Primary School (Academy)</v>
          </cell>
        </row>
        <row r="229">
          <cell r="A229">
            <v>16</v>
          </cell>
          <cell r="B229">
            <v>142770</v>
          </cell>
          <cell r="C229">
            <v>9352116</v>
          </cell>
          <cell r="D229" t="str">
            <v>St Edmund's Catholic Primary School</v>
          </cell>
        </row>
        <row r="230">
          <cell r="A230">
            <v>9</v>
          </cell>
          <cell r="B230">
            <v>142786</v>
          </cell>
          <cell r="C230">
            <v>9352120</v>
          </cell>
          <cell r="D230" t="str">
            <v>St Benet's Catholic Primary School</v>
          </cell>
        </row>
        <row r="231">
          <cell r="A231">
            <v>111</v>
          </cell>
          <cell r="B231">
            <v>141551</v>
          </cell>
          <cell r="C231">
            <v>9352123</v>
          </cell>
          <cell r="D231" t="str">
            <v>Wickham Market Primary School</v>
          </cell>
        </row>
        <row r="232">
          <cell r="A232">
            <v>67</v>
          </cell>
          <cell r="B232">
            <v>141640</v>
          </cell>
          <cell r="C232">
            <v>9352145</v>
          </cell>
          <cell r="D232" t="str">
            <v>Pakefield Primary School</v>
          </cell>
        </row>
        <row r="233">
          <cell r="A233">
            <v>13</v>
          </cell>
          <cell r="B233">
            <v>143050</v>
          </cell>
          <cell r="C233">
            <v>9352150</v>
          </cell>
          <cell r="D233" t="str">
            <v>Bramfield Church of England Primary School</v>
          </cell>
        </row>
        <row r="234">
          <cell r="A234">
            <v>469</v>
          </cell>
          <cell r="B234">
            <v>143147</v>
          </cell>
          <cell r="C234">
            <v>9352155</v>
          </cell>
          <cell r="D234" t="str">
            <v>Long Melford Church of England Primary School</v>
          </cell>
        </row>
        <row r="235">
          <cell r="A235">
            <v>283</v>
          </cell>
          <cell r="B235">
            <v>141819</v>
          </cell>
          <cell r="C235">
            <v>9352158</v>
          </cell>
          <cell r="D235" t="str">
            <v>St Helen's Primary School</v>
          </cell>
        </row>
        <row r="236">
          <cell r="A236">
            <v>256</v>
          </cell>
          <cell r="B236">
            <v>141591</v>
          </cell>
          <cell r="C236">
            <v>9352159</v>
          </cell>
          <cell r="D236" t="str">
            <v>Cliff Lane Primary</v>
          </cell>
        </row>
        <row r="237">
          <cell r="A237">
            <v>303</v>
          </cell>
          <cell r="B237">
            <v>141849</v>
          </cell>
          <cell r="C237">
            <v>9352927</v>
          </cell>
          <cell r="D237" t="str">
            <v>Whitton Community Primary School</v>
          </cell>
        </row>
        <row r="238">
          <cell r="A238">
            <v>404</v>
          </cell>
          <cell r="B238">
            <v>143056</v>
          </cell>
          <cell r="C238">
            <v>9353002</v>
          </cell>
          <cell r="D238" t="str">
            <v>Bardwell CEVC Primary</v>
          </cell>
        </row>
        <row r="239">
          <cell r="A239">
            <v>441</v>
          </cell>
          <cell r="B239">
            <v>142547</v>
          </cell>
          <cell r="C239">
            <v>9353025</v>
          </cell>
          <cell r="D239" t="str">
            <v>Great Barton Church of England Primary Academy</v>
          </cell>
        </row>
        <row r="240">
          <cell r="A240">
            <v>492</v>
          </cell>
          <cell r="B240">
            <v>142554</v>
          </cell>
          <cell r="C240">
            <v>9353054</v>
          </cell>
          <cell r="D240" t="str">
            <v>Rattlesden C of E Primary Academy</v>
          </cell>
        </row>
        <row r="241">
          <cell r="A241">
            <v>514</v>
          </cell>
          <cell r="B241">
            <v>142562</v>
          </cell>
          <cell r="C241">
            <v>9353062</v>
          </cell>
          <cell r="D241" t="str">
            <v>Thurston CE Primary Academy</v>
          </cell>
        </row>
        <row r="242">
          <cell r="A242">
            <v>316</v>
          </cell>
          <cell r="B242">
            <v>142994</v>
          </cell>
          <cell r="C242">
            <v>9353097</v>
          </cell>
          <cell r="D242" t="str">
            <v>Nacton Church of England Primary School</v>
          </cell>
        </row>
        <row r="243">
          <cell r="A243">
            <v>489</v>
          </cell>
          <cell r="B243">
            <v>143070</v>
          </cell>
          <cell r="C243">
            <v>9353098</v>
          </cell>
          <cell r="D243" t="str">
            <v>Old Newton CEVCP School</v>
          </cell>
        </row>
        <row r="244">
          <cell r="A244">
            <v>86</v>
          </cell>
          <cell r="B244">
            <v>143071</v>
          </cell>
          <cell r="C244">
            <v>9353099</v>
          </cell>
          <cell r="D244" t="str">
            <v>Palgrave CEVCP School</v>
          </cell>
        </row>
        <row r="245">
          <cell r="A245">
            <v>325</v>
          </cell>
          <cell r="B245">
            <v>142595</v>
          </cell>
          <cell r="C245">
            <v>9353115</v>
          </cell>
          <cell r="D245" t="str">
            <v>Sproughton Church of England Primary School</v>
          </cell>
        </row>
        <row r="246">
          <cell r="A246">
            <v>38</v>
          </cell>
          <cell r="B246">
            <v>143065</v>
          </cell>
          <cell r="C246">
            <v>9353116</v>
          </cell>
          <cell r="D246" t="str">
            <v>Gislingham CEVC Primary School</v>
          </cell>
        </row>
        <row r="247">
          <cell r="A247">
            <v>240</v>
          </cell>
          <cell r="B247">
            <v>142597</v>
          </cell>
          <cell r="C247">
            <v>9353302</v>
          </cell>
          <cell r="D247" t="str">
            <v>St Mary's Church of England Primary School</v>
          </cell>
        </row>
        <row r="248">
          <cell r="A248">
            <v>437</v>
          </cell>
          <cell r="B248">
            <v>139149</v>
          </cell>
          <cell r="C248">
            <v>9353312</v>
          </cell>
          <cell r="D248" t="str">
            <v>Elveden Primary</v>
          </cell>
        </row>
        <row r="249">
          <cell r="A249">
            <v>472</v>
          </cell>
          <cell r="B249">
            <v>137419</v>
          </cell>
          <cell r="C249">
            <v>9353314</v>
          </cell>
          <cell r="D249" t="str">
            <v>St Mary's CofE Academy</v>
          </cell>
        </row>
        <row r="250">
          <cell r="A250">
            <v>487</v>
          </cell>
          <cell r="B250">
            <v>139448</v>
          </cell>
          <cell r="C250">
            <v>9353318</v>
          </cell>
          <cell r="D250" t="str">
            <v>St Louis RCVAP School</v>
          </cell>
        </row>
        <row r="251">
          <cell r="A251">
            <v>344</v>
          </cell>
          <cell r="B251">
            <v>142598</v>
          </cell>
          <cell r="C251">
            <v>9353328</v>
          </cell>
          <cell r="D251" t="str">
            <v>St Mary's Church Of England Primary School Woodbridge</v>
          </cell>
        </row>
        <row r="252">
          <cell r="A252">
            <v>72</v>
          </cell>
          <cell r="B252">
            <v>142806</v>
          </cell>
          <cell r="C252">
            <v>9353335</v>
          </cell>
          <cell r="D252" t="str">
            <v>St Mary's RC Primary Lowestoft</v>
          </cell>
        </row>
        <row r="253">
          <cell r="A253">
            <v>253</v>
          </cell>
          <cell r="B253">
            <v>141842</v>
          </cell>
          <cell r="C253">
            <v>9353344</v>
          </cell>
          <cell r="D253" t="str">
            <v>The Oaks Primary School</v>
          </cell>
        </row>
        <row r="254">
          <cell r="A254">
            <v>505</v>
          </cell>
          <cell r="B254">
            <v>143360</v>
          </cell>
          <cell r="C254">
            <v>9353345</v>
          </cell>
          <cell r="D254" t="str">
            <v>Cedars Park Community Primary</v>
          </cell>
        </row>
        <row r="255">
          <cell r="A255">
            <v>527</v>
          </cell>
          <cell r="B255">
            <v>137179</v>
          </cell>
          <cell r="C255">
            <v>9354029</v>
          </cell>
          <cell r="D255" t="str">
            <v>Horringer Court Middle School</v>
          </cell>
        </row>
        <row r="256">
          <cell r="A256">
            <v>531</v>
          </cell>
          <cell r="B256">
            <v>137180</v>
          </cell>
          <cell r="C256">
            <v>9354030</v>
          </cell>
          <cell r="D256" t="str">
            <v>Westley Middle School</v>
          </cell>
        </row>
        <row r="257">
          <cell r="A257">
            <v>551</v>
          </cell>
          <cell r="B257">
            <v>136990</v>
          </cell>
          <cell r="C257">
            <v>9354000</v>
          </cell>
          <cell r="D257" t="str">
            <v>County Upper School</v>
          </cell>
        </row>
        <row r="258">
          <cell r="A258">
            <v>990</v>
          </cell>
          <cell r="B258">
            <v>136757</v>
          </cell>
          <cell r="C258">
            <v>9354001</v>
          </cell>
          <cell r="D258" t="str">
            <v>Stour Valley Community School</v>
          </cell>
        </row>
        <row r="259">
          <cell r="A259">
            <v>170</v>
          </cell>
          <cell r="B259">
            <v>137134</v>
          </cell>
          <cell r="C259">
            <v>9354002</v>
          </cell>
          <cell r="D259" t="str">
            <v>East Point Academy</v>
          </cell>
        </row>
        <row r="260">
          <cell r="A260">
            <v>350</v>
          </cell>
          <cell r="B260">
            <v>137321</v>
          </cell>
          <cell r="C260">
            <v>9354003</v>
          </cell>
          <cell r="D260" t="str">
            <v>Felixstowe Academy</v>
          </cell>
        </row>
        <row r="261">
          <cell r="A261">
            <v>556</v>
          </cell>
          <cell r="B261">
            <v>138162</v>
          </cell>
          <cell r="C261">
            <v>9354004</v>
          </cell>
          <cell r="D261" t="str">
            <v>Castle Manor Academy</v>
          </cell>
        </row>
        <row r="262">
          <cell r="A262">
            <v>373</v>
          </cell>
          <cell r="B262">
            <v>137674</v>
          </cell>
          <cell r="C262">
            <v>9354006</v>
          </cell>
          <cell r="D262" t="str">
            <v>Ormiston Endeavour Academy</v>
          </cell>
        </row>
        <row r="263">
          <cell r="A263">
            <v>365</v>
          </cell>
          <cell r="B263">
            <v>138373</v>
          </cell>
          <cell r="C263">
            <v>9354007</v>
          </cell>
          <cell r="D263" t="str">
            <v>Chantry Academy</v>
          </cell>
        </row>
        <row r="264">
          <cell r="A264">
            <v>559</v>
          </cell>
          <cell r="B264">
            <v>138506</v>
          </cell>
          <cell r="C264">
            <v>9354008</v>
          </cell>
          <cell r="D264" t="str">
            <v>Ormiston Sudbury Academy</v>
          </cell>
        </row>
        <row r="265">
          <cell r="A265">
            <v>991</v>
          </cell>
          <cell r="B265">
            <v>138250</v>
          </cell>
          <cell r="C265">
            <v>9354009</v>
          </cell>
          <cell r="D265" t="str">
            <v>IES Breckland</v>
          </cell>
        </row>
        <row r="266">
          <cell r="A266">
            <v>992</v>
          </cell>
          <cell r="B266">
            <v>138273</v>
          </cell>
          <cell r="C266">
            <v>9354010</v>
          </cell>
          <cell r="D266" t="str">
            <v>Saxmundham Free School</v>
          </cell>
        </row>
        <row r="267">
          <cell r="A267">
            <v>993</v>
          </cell>
          <cell r="B267">
            <v>138274</v>
          </cell>
          <cell r="C267">
            <v>9354016</v>
          </cell>
          <cell r="D267" t="str">
            <v>Beccles Free School</v>
          </cell>
        </row>
        <row r="268">
          <cell r="A268">
            <v>361</v>
          </cell>
          <cell r="B268">
            <v>136918</v>
          </cell>
          <cell r="C268">
            <v>9354017</v>
          </cell>
          <cell r="D268" t="str">
            <v>Hadleigh High School</v>
          </cell>
        </row>
        <row r="269">
          <cell r="A269">
            <v>555</v>
          </cell>
          <cell r="B269">
            <v>141639</v>
          </cell>
          <cell r="C269">
            <v>9354019</v>
          </cell>
          <cell r="D269" t="str">
            <v>Thomas Gainsborough School</v>
          </cell>
        </row>
        <row r="270">
          <cell r="A270">
            <v>169</v>
          </cell>
          <cell r="B270">
            <v>139403</v>
          </cell>
          <cell r="C270">
            <v>9354032</v>
          </cell>
          <cell r="D270" t="str">
            <v>Ormiston Denes Academy</v>
          </cell>
        </row>
        <row r="271">
          <cell r="A271">
            <v>561</v>
          </cell>
          <cell r="B271">
            <v>139867</v>
          </cell>
          <cell r="C271">
            <v>9354033</v>
          </cell>
          <cell r="D271" t="str">
            <v>Mildenhall College Academy</v>
          </cell>
        </row>
        <row r="272">
          <cell r="A272">
            <v>371</v>
          </cell>
          <cell r="B272">
            <v>140032</v>
          </cell>
          <cell r="C272">
            <v>9354034</v>
          </cell>
          <cell r="D272" t="str">
            <v>Stoke High School - Ormiston Academy</v>
          </cell>
        </row>
        <row r="273">
          <cell r="A273">
            <v>994</v>
          </cell>
          <cell r="B273">
            <v>140047</v>
          </cell>
          <cell r="C273">
            <v>9354035</v>
          </cell>
          <cell r="D273" t="str">
            <v>Ixworth Free School</v>
          </cell>
        </row>
        <row r="274">
          <cell r="A274">
            <v>166</v>
          </cell>
          <cell r="B274">
            <v>136271</v>
          </cell>
          <cell r="C274">
            <v>9354036</v>
          </cell>
          <cell r="D274" t="str">
            <v>Hartismere School</v>
          </cell>
        </row>
        <row r="275">
          <cell r="A275">
            <v>165</v>
          </cell>
          <cell r="B275">
            <v>136782</v>
          </cell>
          <cell r="C275">
            <v>9354040</v>
          </cell>
          <cell r="D275" t="str">
            <v>Thomas Mills High School</v>
          </cell>
        </row>
        <row r="276">
          <cell r="A276">
            <v>557</v>
          </cell>
          <cell r="B276">
            <v>140669</v>
          </cell>
          <cell r="C276">
            <v>9354041</v>
          </cell>
          <cell r="D276" t="str">
            <v>Newmarket Academy</v>
          </cell>
        </row>
        <row r="277">
          <cell r="A277">
            <v>599</v>
          </cell>
          <cell r="B277">
            <v>140969</v>
          </cell>
          <cell r="C277">
            <v>9354042</v>
          </cell>
          <cell r="D277" t="str">
            <v>Sybil Andrews Academy</v>
          </cell>
        </row>
        <row r="278">
          <cell r="A278">
            <v>167</v>
          </cell>
          <cell r="B278">
            <v>141236</v>
          </cell>
          <cell r="C278">
            <v>9354043</v>
          </cell>
          <cell r="D278" t="str">
            <v>Alde Valley Academy</v>
          </cell>
        </row>
        <row r="279">
          <cell r="A279">
            <v>171</v>
          </cell>
          <cell r="B279">
            <v>142759</v>
          </cell>
          <cell r="C279">
            <v>9354045</v>
          </cell>
          <cell r="D279" t="str">
            <v>Benjamin Britten Academy of Music and Mathematics</v>
          </cell>
        </row>
        <row r="280">
          <cell r="A280">
            <v>175</v>
          </cell>
          <cell r="B280">
            <v>137901</v>
          </cell>
          <cell r="C280">
            <v>9354051</v>
          </cell>
          <cell r="D280" t="str">
            <v>Stradbroke High School</v>
          </cell>
        </row>
        <row r="281">
          <cell r="A281">
            <v>155</v>
          </cell>
          <cell r="B281">
            <v>137055</v>
          </cell>
          <cell r="C281">
            <v>9354056</v>
          </cell>
          <cell r="D281" t="str">
            <v>Sir John Leman High School</v>
          </cell>
        </row>
        <row r="282">
          <cell r="A282">
            <v>156</v>
          </cell>
          <cell r="B282">
            <v>136998</v>
          </cell>
          <cell r="C282">
            <v>9354075</v>
          </cell>
          <cell r="D282" t="str">
            <v>Bungay High School</v>
          </cell>
        </row>
        <row r="283">
          <cell r="A283">
            <v>378</v>
          </cell>
          <cell r="B283">
            <v>136834</v>
          </cell>
          <cell r="C283">
            <v>9354076</v>
          </cell>
          <cell r="D283" t="str">
            <v>Farlingaye High School</v>
          </cell>
        </row>
        <row r="284">
          <cell r="A284">
            <v>366</v>
          </cell>
          <cell r="B284">
            <v>136827</v>
          </cell>
          <cell r="C284">
            <v>9354092</v>
          </cell>
          <cell r="D284" t="str">
            <v>Copleston High School</v>
          </cell>
        </row>
        <row r="285">
          <cell r="A285">
            <v>375</v>
          </cell>
          <cell r="B285">
            <v>139288</v>
          </cell>
          <cell r="C285">
            <v>9354095</v>
          </cell>
          <cell r="D285" t="str">
            <v>Westbourne Academy</v>
          </cell>
        </row>
        <row r="286">
          <cell r="A286">
            <v>357</v>
          </cell>
          <cell r="B286">
            <v>137218</v>
          </cell>
          <cell r="C286">
            <v>9354097</v>
          </cell>
          <cell r="D286" t="str">
            <v>East Bergholt High School</v>
          </cell>
        </row>
        <row r="287">
          <cell r="A287">
            <v>362</v>
          </cell>
          <cell r="B287">
            <v>137208</v>
          </cell>
          <cell r="C287">
            <v>9354098</v>
          </cell>
          <cell r="D287" t="str">
            <v>Holbrook Academy</v>
          </cell>
        </row>
        <row r="288">
          <cell r="A288">
            <v>376</v>
          </cell>
          <cell r="B288">
            <v>136969</v>
          </cell>
          <cell r="C288">
            <v>9354099</v>
          </cell>
          <cell r="D288" t="str">
            <v>Kesgrave High School</v>
          </cell>
        </row>
        <row r="289">
          <cell r="A289">
            <v>554</v>
          </cell>
          <cell r="B289">
            <v>136322</v>
          </cell>
          <cell r="C289">
            <v>9354102</v>
          </cell>
          <cell r="D289" t="str">
            <v>Samuel Ward Academy</v>
          </cell>
        </row>
        <row r="290">
          <cell r="A290">
            <v>562</v>
          </cell>
          <cell r="B290">
            <v>143362</v>
          </cell>
          <cell r="C290">
            <v>9354103</v>
          </cell>
          <cell r="D290" t="str">
            <v>Stowupland High School</v>
          </cell>
        </row>
        <row r="291">
          <cell r="A291">
            <v>159</v>
          </cell>
          <cell r="B291">
            <v>136416</v>
          </cell>
          <cell r="C291">
            <v>9354504</v>
          </cell>
          <cell r="D291" t="str">
            <v>Debenham High School</v>
          </cell>
        </row>
        <row r="292">
          <cell r="A292">
            <v>372</v>
          </cell>
          <cell r="B292">
            <v>137849</v>
          </cell>
          <cell r="C292">
            <v>9354603</v>
          </cell>
          <cell r="D292" t="str">
            <v>St Alban's Catholic High School</v>
          </cell>
        </row>
        <row r="293">
          <cell r="A293">
            <v>368</v>
          </cell>
          <cell r="B293">
            <v>136453</v>
          </cell>
          <cell r="C293">
            <v>9354606</v>
          </cell>
          <cell r="D293" t="str">
            <v>Ipswich Academy</v>
          </cell>
        </row>
        <row r="294">
          <cell r="A294">
            <v>483</v>
          </cell>
          <cell r="B294">
            <v>124546</v>
          </cell>
          <cell r="C294">
            <v>9352023</v>
          </cell>
          <cell r="D294" t="str">
            <v>Houldsworth Valley Primary</v>
          </cell>
        </row>
        <row r="295">
          <cell r="A295">
            <v>512</v>
          </cell>
          <cell r="B295">
            <v>124560</v>
          </cell>
          <cell r="C295">
            <v>9352044</v>
          </cell>
          <cell r="D295" t="str">
            <v>Woodhall C.P. School</v>
          </cell>
        </row>
        <row r="296">
          <cell r="A296">
            <v>270</v>
          </cell>
          <cell r="B296">
            <v>124649</v>
          </cell>
          <cell r="C296">
            <v>9352161</v>
          </cell>
          <cell r="D296" t="str">
            <v>Murrayfield Primary School</v>
          </cell>
        </row>
        <row r="297">
          <cell r="A297">
            <v>119</v>
          </cell>
          <cell r="B297">
            <v>124621</v>
          </cell>
          <cell r="C297">
            <v>9352128</v>
          </cell>
          <cell r="D297" t="str">
            <v>Yoxford Primary</v>
          </cell>
        </row>
        <row r="298">
          <cell r="A298">
            <v>225</v>
          </cell>
          <cell r="B298">
            <v>124730</v>
          </cell>
          <cell r="C298">
            <v>9353086</v>
          </cell>
          <cell r="D298" t="str">
            <v>Eyke Church of England Voluntary Controlled Primary School</v>
          </cell>
        </row>
        <row r="299">
          <cell r="A299">
            <v>455</v>
          </cell>
          <cell r="B299">
            <v>124769</v>
          </cell>
          <cell r="C299">
            <v>9353320</v>
          </cell>
          <cell r="D299" t="str">
            <v>St Felix RCVA Primary School</v>
          </cell>
        </row>
        <row r="300">
          <cell r="A300">
            <v>82</v>
          </cell>
          <cell r="B300">
            <v>124600</v>
          </cell>
          <cell r="C300">
            <v>9352098</v>
          </cell>
          <cell r="D300" t="str">
            <v>Middleton County Primary</v>
          </cell>
        </row>
        <row r="301">
          <cell r="A301">
            <v>515</v>
          </cell>
          <cell r="B301">
            <v>124716</v>
          </cell>
          <cell r="C301">
            <v>9353063</v>
          </cell>
          <cell r="D301" t="str">
            <v>St Christopher's CEVCP School</v>
          </cell>
        </row>
        <row r="302">
          <cell r="A302">
            <v>0</v>
          </cell>
          <cell r="D302" t="str">
            <v>School</v>
          </cell>
        </row>
        <row r="310">
          <cell r="A310" t="str">
            <v>000 - School</v>
          </cell>
        </row>
        <row r="311">
          <cell r="A311" t="str">
            <v xml:space="preserve">001 - Aldeburgh Primary School </v>
          </cell>
        </row>
        <row r="312">
          <cell r="A312" t="str">
            <v xml:space="preserve">005 - Barnby &amp; North Cover Community Primary </v>
          </cell>
        </row>
        <row r="313">
          <cell r="A313" t="str">
            <v>006 - The Albert Pye Community Primary School</v>
          </cell>
        </row>
        <row r="314">
          <cell r="A314" t="str">
            <v>007 - Ravensmere Infant School</v>
          </cell>
        </row>
        <row r="315">
          <cell r="A315" t="str">
            <v>008 - Beccles Primary Academy</v>
          </cell>
        </row>
        <row r="316">
          <cell r="A316" t="str">
            <v>009 - St Benet's Catholic Primary School</v>
          </cell>
        </row>
        <row r="317">
          <cell r="A317" t="str">
            <v>010 - Bedfield C of E VCP School</v>
          </cell>
        </row>
        <row r="318">
          <cell r="A318" t="str">
            <v>011 - Benhall St Mary's C of E VCP School</v>
          </cell>
        </row>
        <row r="319">
          <cell r="A319" t="str">
            <v>012 - Blundeston C of E VCP School</v>
          </cell>
        </row>
        <row r="320">
          <cell r="A320" t="str">
            <v>013 - Bramfield C of E VCP School</v>
          </cell>
        </row>
        <row r="321">
          <cell r="A321" t="str">
            <v>014 - Brampton C of E VCP School</v>
          </cell>
        </row>
        <row r="322">
          <cell r="A322" t="str">
            <v>015 - Bungay Primary School</v>
          </cell>
        </row>
        <row r="323">
          <cell r="A323" t="str">
            <v>016 - St Edmund's Catholic Primary School, Bungay</v>
          </cell>
        </row>
        <row r="324">
          <cell r="A324" t="str">
            <v>017 - St Botolph's CEVCP School</v>
          </cell>
        </row>
        <row r="325">
          <cell r="A325" t="str">
            <v>019 - Carlton Colville Primary School</v>
          </cell>
        </row>
        <row r="326">
          <cell r="A326" t="str">
            <v>020 - Charsfield CEVCP School</v>
          </cell>
        </row>
        <row r="327">
          <cell r="A327" t="str">
            <v>022 - Corton CEVCP School</v>
          </cell>
        </row>
        <row r="328">
          <cell r="A328" t="str">
            <v>023 - Coldfair Green CP School</v>
          </cell>
        </row>
        <row r="329">
          <cell r="A329" t="str">
            <v>025 - Sir Robert Hitcham's CEVAP School, Debenham</v>
          </cell>
        </row>
        <row r="330">
          <cell r="A330" t="str">
            <v>026 - Dennington CEVCP School</v>
          </cell>
        </row>
        <row r="331">
          <cell r="A331" t="str">
            <v>029 - Earl Soham Community Primary School</v>
          </cell>
        </row>
        <row r="332">
          <cell r="A332" t="str">
            <v>030 - Easton Community Primary School</v>
          </cell>
        </row>
        <row r="333">
          <cell r="A333" t="str">
            <v>031 - St Peter and St Paul CEVAP School</v>
          </cell>
        </row>
        <row r="334">
          <cell r="A334" t="str">
            <v>035 - Sir Robert Hitcham's CEVAP School, Framlingham</v>
          </cell>
        </row>
        <row r="335">
          <cell r="A335" t="str">
            <v>036 - Fressingfield CEVCP School</v>
          </cell>
        </row>
        <row r="336">
          <cell r="A336" t="str">
            <v>038 - Gislingham CEVCP School</v>
          </cell>
        </row>
        <row r="337">
          <cell r="A337" t="str">
            <v>041 - Edgar Sewter Community Primary School</v>
          </cell>
        </row>
        <row r="338">
          <cell r="A338" t="str">
            <v>042 - Helmingham Community Primary School</v>
          </cell>
        </row>
        <row r="339">
          <cell r="A339" t="str">
            <v>044 - Holton St Peter Community Primary School</v>
          </cell>
        </row>
        <row r="340">
          <cell r="A340" t="str">
            <v>045 - St Edmund's Primary School, Hoxne</v>
          </cell>
        </row>
        <row r="341">
          <cell r="A341" t="str">
            <v>048 - Ilketshall St Lawrence School</v>
          </cell>
        </row>
        <row r="342">
          <cell r="A342" t="str">
            <v>050 - Kelsale CEVCP School</v>
          </cell>
        </row>
        <row r="343">
          <cell r="A343" t="str">
            <v>052 - Kessingland CEVCP School</v>
          </cell>
        </row>
        <row r="344">
          <cell r="A344" t="str">
            <v>056 - All Saints CEVAP School, Laxfield</v>
          </cell>
        </row>
        <row r="345">
          <cell r="A345" t="str">
            <v>057 - Leiston Primary School</v>
          </cell>
        </row>
        <row r="346">
          <cell r="A346" t="str">
            <v>059 - Dell Primary School</v>
          </cell>
        </row>
        <row r="347">
          <cell r="A347" t="str">
            <v>060 - Elm Tree Community Primary School</v>
          </cell>
        </row>
        <row r="348">
          <cell r="A348" t="str">
            <v>061 - Red Oak Primary</v>
          </cell>
        </row>
        <row r="349">
          <cell r="A349" t="str">
            <v>062 - Gunton Community Primary School</v>
          </cell>
        </row>
        <row r="350">
          <cell r="A350" t="str">
            <v>063 - Meadow Community Primary School</v>
          </cell>
        </row>
        <row r="351">
          <cell r="A351" t="str">
            <v>064 - Northfield St Nicholas Primary School</v>
          </cell>
        </row>
        <row r="352">
          <cell r="A352" t="str">
            <v>065 - Poplars Community Primary School</v>
          </cell>
        </row>
        <row r="353">
          <cell r="A353" t="str">
            <v>067 - Pakefield Primary School</v>
          </cell>
        </row>
        <row r="354">
          <cell r="A354" t="str">
            <v>068 - Roman Hill Primary School</v>
          </cell>
        </row>
        <row r="355">
          <cell r="A355" t="str">
            <v>070 - St Margaret's Community Primary School, Lowestoft</v>
          </cell>
        </row>
        <row r="356">
          <cell r="A356" t="str">
            <v>072 - St Mary's RC Primary School, Lowestoft</v>
          </cell>
        </row>
        <row r="357">
          <cell r="A357" t="str">
            <v>073 - Westwood Primary School</v>
          </cell>
        </row>
        <row r="358">
          <cell r="A358" t="str">
            <v>074 - Woods Loke Community Primary School</v>
          </cell>
        </row>
        <row r="359">
          <cell r="A359" t="str">
            <v>075 - Oulton Broad Primary School</v>
          </cell>
        </row>
        <row r="360">
          <cell r="A360" t="str">
            <v>077 - Grove Primary School</v>
          </cell>
        </row>
        <row r="361">
          <cell r="A361" t="str">
            <v>080 - Mellis CEVCP School</v>
          </cell>
        </row>
        <row r="362">
          <cell r="A362" t="str">
            <v>081 - Mendham Primary School</v>
          </cell>
        </row>
        <row r="363">
          <cell r="A363" t="str">
            <v>082 - Middleton Community Primary School</v>
          </cell>
        </row>
        <row r="364">
          <cell r="A364" t="str">
            <v>084 - Occold Primary School</v>
          </cell>
        </row>
        <row r="365">
          <cell r="A365" t="str">
            <v>086 - Palgrave CEVCP School</v>
          </cell>
        </row>
        <row r="366">
          <cell r="A366" t="str">
            <v>088 - Peasenhall Primary School</v>
          </cell>
        </row>
        <row r="367">
          <cell r="A367" t="str">
            <v>092 - Reydon Primary School</v>
          </cell>
        </row>
        <row r="368">
          <cell r="A368" t="str">
            <v>093 - Ringsfield CEVCP School</v>
          </cell>
        </row>
        <row r="369">
          <cell r="A369" t="str">
            <v>096 - Saxmundham Primary School</v>
          </cell>
        </row>
        <row r="370">
          <cell r="A370" t="str">
            <v>097 - Snape Community Primary School</v>
          </cell>
        </row>
        <row r="371">
          <cell r="A371" t="str">
            <v>098 - Somerleyton Primary School</v>
          </cell>
        </row>
        <row r="372">
          <cell r="A372" t="str">
            <v>099 - Southwold Primary School</v>
          </cell>
        </row>
        <row r="373">
          <cell r="A373" t="str">
            <v>101 - Stonham Aspal CEVAP School</v>
          </cell>
        </row>
        <row r="374">
          <cell r="A374" t="str">
            <v>102 - Stradbroke CEVCP School</v>
          </cell>
        </row>
        <row r="375">
          <cell r="A375" t="str">
            <v>106 - Thorndon CEVCP School</v>
          </cell>
        </row>
        <row r="376">
          <cell r="A376" t="str">
            <v>109 - Wenhaston Primary School</v>
          </cell>
        </row>
        <row r="377">
          <cell r="A377" t="str">
            <v>110 - Wetheringsett CEVCP School</v>
          </cell>
        </row>
        <row r="378">
          <cell r="A378" t="str">
            <v>111 - Wickham Market Community Primary School</v>
          </cell>
        </row>
        <row r="379">
          <cell r="A379" t="str">
            <v>112 - Wilby CEVCP School</v>
          </cell>
        </row>
        <row r="380">
          <cell r="A380" t="str">
            <v>113 - Worlingham CEVCP School</v>
          </cell>
        </row>
        <row r="381">
          <cell r="A381" t="str">
            <v>114 - Worlingworth CEVCP School</v>
          </cell>
        </row>
        <row r="382">
          <cell r="A382" t="str">
            <v>115 - Wortham Primary School</v>
          </cell>
        </row>
        <row r="383">
          <cell r="A383" t="str">
            <v>119 - Yoxford Primary School</v>
          </cell>
        </row>
        <row r="384">
          <cell r="A384" t="str">
            <v>155 - Sir John Leman High School</v>
          </cell>
        </row>
        <row r="385">
          <cell r="A385" t="str">
            <v>156 - Bungay High School</v>
          </cell>
        </row>
        <row r="386">
          <cell r="A386" t="str">
            <v>157 - Pakefield High School</v>
          </cell>
        </row>
        <row r="387">
          <cell r="A387" t="str">
            <v>159 - Debenham High School</v>
          </cell>
        </row>
        <row r="388">
          <cell r="A388" t="str">
            <v>165 - Thomas Mills High School</v>
          </cell>
        </row>
        <row r="389">
          <cell r="A389" t="str">
            <v>166 - Hartismere High School</v>
          </cell>
        </row>
        <row r="390">
          <cell r="A390" t="str">
            <v>167 - Alde Valley High School</v>
          </cell>
        </row>
        <row r="391">
          <cell r="A391" t="str">
            <v>169 - Ormiston Denes Academy</v>
          </cell>
        </row>
        <row r="392">
          <cell r="A392" t="str">
            <v>170 - East Point Academy</v>
          </cell>
        </row>
        <row r="393">
          <cell r="A393" t="str">
            <v>171 - Benjamin Britten High School</v>
          </cell>
        </row>
        <row r="394">
          <cell r="A394" t="str">
            <v>175 - Stradbroke High</v>
          </cell>
        </row>
        <row r="395">
          <cell r="A395" t="str">
            <v xml:space="preserve">202 - Bawdsey CEVCP School </v>
          </cell>
        </row>
        <row r="396">
          <cell r="A396" t="str">
            <v>203 - Bentley CEVCP School</v>
          </cell>
        </row>
        <row r="397">
          <cell r="A397" t="str">
            <v>205 - Bildeston Primary School</v>
          </cell>
        </row>
        <row r="398">
          <cell r="A398" t="str">
            <v>206 - Bramford CEVCP School</v>
          </cell>
        </row>
        <row r="399">
          <cell r="A399" t="str">
            <v>208 - Brooklands Primary School</v>
          </cell>
        </row>
        <row r="400">
          <cell r="A400" t="str">
            <v>211 - Bucklesham Primary School</v>
          </cell>
        </row>
        <row r="401">
          <cell r="A401" t="str">
            <v>216 - Capel St Mary CEVCP School</v>
          </cell>
        </row>
        <row r="402">
          <cell r="A402" t="str">
            <v>217 - Chelmondiston CEVCP School</v>
          </cell>
        </row>
        <row r="403">
          <cell r="A403" t="str">
            <v>219 - Claydon Primary School</v>
          </cell>
        </row>
        <row r="404">
          <cell r="A404" t="str">
            <v>220 - Copdock Primary School</v>
          </cell>
        </row>
        <row r="405">
          <cell r="A405" t="str">
            <v>223 - East Bergholt CEVCP School</v>
          </cell>
        </row>
        <row r="406">
          <cell r="A406" t="str">
            <v>224 - Elmsett CEVCP School</v>
          </cell>
        </row>
        <row r="407">
          <cell r="A407" t="str">
            <v>225 - Eyke CEVCP School</v>
          </cell>
        </row>
        <row r="408">
          <cell r="A408" t="str">
            <v>228 - Causton Junior School</v>
          </cell>
        </row>
        <row r="409">
          <cell r="A409" t="str">
            <v>229 - Colneis Junior School</v>
          </cell>
        </row>
        <row r="410">
          <cell r="A410" t="str">
            <v>230 - Fairfield Infant School</v>
          </cell>
        </row>
        <row r="411">
          <cell r="A411" t="str">
            <v>231 - Grange Community Primary School</v>
          </cell>
        </row>
        <row r="412">
          <cell r="A412" t="str">
            <v>232 - Kingsfleet Primary School</v>
          </cell>
        </row>
        <row r="413">
          <cell r="A413" t="str">
            <v>233 - Langer Primary School</v>
          </cell>
        </row>
        <row r="414">
          <cell r="A414" t="str">
            <v>234 - Maidstone Infant School</v>
          </cell>
        </row>
        <row r="415">
          <cell r="A415" t="str">
            <v>237 - Grundisburgh Primary School</v>
          </cell>
        </row>
        <row r="416">
          <cell r="A416" t="str">
            <v>238 - Beaumont Community Primary School</v>
          </cell>
        </row>
        <row r="417">
          <cell r="A417" t="str">
            <v>239 - Hadleigh Community Primary School</v>
          </cell>
        </row>
        <row r="418">
          <cell r="A418" t="str">
            <v>240 - St Mary's CEVAP School, Hadleigh</v>
          </cell>
        </row>
        <row r="419">
          <cell r="A419" t="str">
            <v>242 - Henley Primary School</v>
          </cell>
        </row>
        <row r="420">
          <cell r="A420" t="str">
            <v>243 - Hintlesham and Chattisham CEVCP School</v>
          </cell>
        </row>
        <row r="421">
          <cell r="A421" t="str">
            <v>245 - Holbrook Primary School</v>
          </cell>
        </row>
        <row r="422">
          <cell r="A422" t="str">
            <v>246 - Hollesley Primary School</v>
          </cell>
        </row>
        <row r="423">
          <cell r="A423" t="str">
            <v>249 - Broke Hall Community Primary School</v>
          </cell>
        </row>
        <row r="424">
          <cell r="A424" t="str">
            <v>250 - Britannia Primary School and Nursery</v>
          </cell>
        </row>
        <row r="425">
          <cell r="A425" t="str">
            <v>251 - Castle Hill Infant School</v>
          </cell>
        </row>
        <row r="426">
          <cell r="A426" t="str">
            <v>252 - Castle Hill Junior School</v>
          </cell>
        </row>
        <row r="427">
          <cell r="A427" t="str">
            <v>253 - The Oaks Community Primary School</v>
          </cell>
        </row>
        <row r="428">
          <cell r="A428" t="str">
            <v>256 - Cliff Lane Primary School</v>
          </cell>
        </row>
        <row r="429">
          <cell r="A429" t="str">
            <v>258 - Clifford Road Primary School</v>
          </cell>
        </row>
        <row r="430">
          <cell r="A430" t="str">
            <v>259 - Dale Hall Community Primary School</v>
          </cell>
        </row>
        <row r="431">
          <cell r="A431" t="str">
            <v>260 - The Willows Primary School</v>
          </cell>
        </row>
        <row r="432">
          <cell r="A432" t="str">
            <v>262 - Gusford Primary School</v>
          </cell>
        </row>
        <row r="433">
          <cell r="A433" t="str">
            <v>263 - Halifax Primary School</v>
          </cell>
        </row>
        <row r="434">
          <cell r="A434" t="str">
            <v>264 - Handford Hall Primary School</v>
          </cell>
        </row>
        <row r="435">
          <cell r="A435" t="str">
            <v>267 - Hillside Community Primary School</v>
          </cell>
        </row>
        <row r="436">
          <cell r="A436" t="str">
            <v>269 - Morland Primary School</v>
          </cell>
        </row>
        <row r="437">
          <cell r="A437" t="str">
            <v>270 - Murrayfield Community Primary School</v>
          </cell>
        </row>
        <row r="438">
          <cell r="A438" t="str">
            <v>273 - Ravenswood Primary School</v>
          </cell>
        </row>
        <row r="439">
          <cell r="A439" t="str">
            <v>274 - Pipers Vale Community Primary School</v>
          </cell>
        </row>
        <row r="440">
          <cell r="A440" t="str">
            <v>275 - Ranelagh Primary School</v>
          </cell>
        </row>
        <row r="441">
          <cell r="A441" t="str">
            <v>279 - Rose Hill Primary School</v>
          </cell>
        </row>
        <row r="442">
          <cell r="A442" t="str">
            <v>281 - Rushmere Hall Primary School</v>
          </cell>
        </row>
        <row r="443">
          <cell r="A443" t="str">
            <v>283 - St Helen's Primary School</v>
          </cell>
        </row>
        <row r="444">
          <cell r="A444" t="str">
            <v>284 - St John's CEVAP School</v>
          </cell>
        </row>
        <row r="445">
          <cell r="A445" t="str">
            <v>285 - St Margaret's CEVAP School, Ipswich</v>
          </cell>
        </row>
        <row r="446">
          <cell r="A446" t="str">
            <v>287 - St Mark's Catholic Primary School</v>
          </cell>
        </row>
        <row r="447">
          <cell r="A447" t="str">
            <v>288 - St Matthew's CEVAP School</v>
          </cell>
        </row>
        <row r="448">
          <cell r="A448" t="str">
            <v>289 - St Mary's Catholic Primary School, Ipswich</v>
          </cell>
        </row>
        <row r="449">
          <cell r="A449" t="str">
            <v>291 - St Pancras Catholic Primary School</v>
          </cell>
        </row>
        <row r="450">
          <cell r="A450" t="str">
            <v>292 - Sidegate Primary School</v>
          </cell>
        </row>
        <row r="451">
          <cell r="A451" t="str">
            <v>293 - Springfield Infant and Nursery School</v>
          </cell>
        </row>
        <row r="452">
          <cell r="A452" t="str">
            <v>294 - Springfield Junior School</v>
          </cell>
        </row>
        <row r="453">
          <cell r="A453" t="str">
            <v>295 - Sprites Primary School</v>
          </cell>
        </row>
        <row r="454">
          <cell r="A454" t="str">
            <v>300 - Whitehouse Community Primary School</v>
          </cell>
        </row>
        <row r="455">
          <cell r="A455" t="str">
            <v>303 - Whitton Community Primary School</v>
          </cell>
        </row>
        <row r="456">
          <cell r="A456" t="str">
            <v>307 - Cedarwood Community Primary School</v>
          </cell>
        </row>
        <row r="457">
          <cell r="A457" t="str">
            <v>308 - Kersey CEVCP School</v>
          </cell>
        </row>
        <row r="458">
          <cell r="A458" t="str">
            <v>309 - Heath Primary School</v>
          </cell>
        </row>
        <row r="459">
          <cell r="A459" t="str">
            <v>310 - Bealings School</v>
          </cell>
        </row>
        <row r="460">
          <cell r="A460" t="str">
            <v>311 - Birchwood Primary School</v>
          </cell>
        </row>
        <row r="461">
          <cell r="A461" t="str">
            <v>312 - Martlesham Primary School</v>
          </cell>
        </row>
        <row r="462">
          <cell r="A462" t="str">
            <v>313 - Gorseland Primary School</v>
          </cell>
        </row>
        <row r="463">
          <cell r="A463" t="str">
            <v>314 - Melton Primary School</v>
          </cell>
        </row>
        <row r="464">
          <cell r="A464" t="str">
            <v>316 - Nacton CEVCP School</v>
          </cell>
        </row>
        <row r="465">
          <cell r="A465" t="str">
            <v>317 - Orford CEVAP School</v>
          </cell>
        </row>
        <row r="466">
          <cell r="A466" t="str">
            <v>318 - Otley Primary School</v>
          </cell>
        </row>
        <row r="467">
          <cell r="A467" t="str">
            <v>320 - Rendlesham Community Primary School</v>
          </cell>
        </row>
        <row r="468">
          <cell r="A468" t="str">
            <v>322 - Shotley Community Primary School</v>
          </cell>
        </row>
        <row r="469">
          <cell r="A469" t="str">
            <v>324 - Somersham Primary School</v>
          </cell>
        </row>
        <row r="470">
          <cell r="A470" t="str">
            <v>325 - Sproughton CEVCP School</v>
          </cell>
        </row>
        <row r="471">
          <cell r="A471" t="str">
            <v>327 - Stratford St Mary Primary School</v>
          </cell>
        </row>
        <row r="472">
          <cell r="A472" t="str">
            <v>328 - Stutton CEVCP School</v>
          </cell>
        </row>
        <row r="473">
          <cell r="A473" t="str">
            <v>331 - Tattingstone CEVCP School</v>
          </cell>
        </row>
        <row r="474">
          <cell r="A474" t="str">
            <v>332 - Trimley St Martin Primary School</v>
          </cell>
        </row>
        <row r="475">
          <cell r="A475" t="str">
            <v>333 - Trimley St Mary Primary School</v>
          </cell>
        </row>
        <row r="476">
          <cell r="A476" t="str">
            <v>337 - Waldringfield Primary School</v>
          </cell>
        </row>
        <row r="477">
          <cell r="A477" t="str">
            <v>338 - Whatfield CEVCP School</v>
          </cell>
        </row>
        <row r="478">
          <cell r="A478" t="str">
            <v>339 - Witnesham Primary School</v>
          </cell>
        </row>
        <row r="479">
          <cell r="A479" t="str">
            <v>341 - Sandlings Primary School</v>
          </cell>
        </row>
        <row r="480">
          <cell r="A480" t="str">
            <v>342 - Woodbridge Primary School</v>
          </cell>
        </row>
        <row r="481">
          <cell r="A481" t="str">
            <v>343 - Kyson Primary School</v>
          </cell>
        </row>
        <row r="482">
          <cell r="A482" t="str">
            <v>344 - St Mary's CEVAP School, Woodbridge</v>
          </cell>
        </row>
        <row r="483">
          <cell r="A483" t="str">
            <v>350 - Felixstowe Academy</v>
          </cell>
        </row>
        <row r="484">
          <cell r="A484" t="str">
            <v>356 - Claydon High School</v>
          </cell>
        </row>
        <row r="485">
          <cell r="A485" t="str">
            <v>357 - East Bergholt High School</v>
          </cell>
        </row>
        <row r="486">
          <cell r="A486" t="str">
            <v>361 - Hadleigh High School</v>
          </cell>
        </row>
        <row r="487">
          <cell r="A487" t="str">
            <v>362 - Holbrook High School</v>
          </cell>
        </row>
        <row r="488">
          <cell r="A488" t="str">
            <v>365 - Suffolk New Academy</v>
          </cell>
        </row>
        <row r="489">
          <cell r="A489" t="str">
            <v>366 - Copleston High School</v>
          </cell>
        </row>
        <row r="490">
          <cell r="A490" t="str">
            <v>368 - Ipswich Academy</v>
          </cell>
        </row>
        <row r="491">
          <cell r="A491" t="str">
            <v>370 - Northgate High School</v>
          </cell>
        </row>
        <row r="492">
          <cell r="A492" t="str">
            <v>371 - Stoke High School</v>
          </cell>
        </row>
        <row r="493">
          <cell r="A493" t="str">
            <v>372 - St Alban's Catholic High School</v>
          </cell>
        </row>
        <row r="494">
          <cell r="A494" t="str">
            <v>373 - Ormiston Endeavour Academy</v>
          </cell>
        </row>
        <row r="495">
          <cell r="A495" t="str">
            <v>374 - Suffolk One</v>
          </cell>
        </row>
        <row r="496">
          <cell r="A496" t="str">
            <v>375 - Westbourne Sports College</v>
          </cell>
        </row>
        <row r="497">
          <cell r="A497" t="str">
            <v>376 - Kesgrave High School</v>
          </cell>
        </row>
        <row r="498">
          <cell r="A498" t="str">
            <v>378 - Farlingaye High School</v>
          </cell>
        </row>
        <row r="499">
          <cell r="A499" t="str">
            <v xml:space="preserve">400 - Acton CEVCP School </v>
          </cell>
        </row>
        <row r="500">
          <cell r="A500" t="str">
            <v xml:space="preserve">402 - Bacton Community Primary School </v>
          </cell>
        </row>
        <row r="501">
          <cell r="A501" t="str">
            <v>404 - Bardwell CEVCP School</v>
          </cell>
        </row>
        <row r="502">
          <cell r="A502" t="str">
            <v>405 - Barnham CEVCP School</v>
          </cell>
        </row>
        <row r="503">
          <cell r="A503" t="str">
            <v>406 - Barningham CEVCP School</v>
          </cell>
        </row>
        <row r="504">
          <cell r="A504" t="str">
            <v xml:space="preserve">407 - Barrow CEVCP School </v>
          </cell>
        </row>
        <row r="505">
          <cell r="A505" t="str">
            <v>409 - Boxford CEVCP School</v>
          </cell>
        </row>
        <row r="506">
          <cell r="A506" t="str">
            <v>411 - Forest Academy</v>
          </cell>
        </row>
        <row r="507">
          <cell r="A507" t="str">
            <v>412 - Bures CEVCP School</v>
          </cell>
        </row>
        <row r="508">
          <cell r="A508" t="str">
            <v>413 - The Glade Community Primary School</v>
          </cell>
        </row>
        <row r="509">
          <cell r="A509" t="str">
            <v>415 - Guildhall Feoffment Community Primary School</v>
          </cell>
        </row>
        <row r="510">
          <cell r="A510" t="str">
            <v>416 - Hardwick Primary School</v>
          </cell>
        </row>
        <row r="511">
          <cell r="A511" t="str">
            <v>417 - Howard Community Primary School</v>
          </cell>
        </row>
        <row r="512">
          <cell r="A512" t="str">
            <v>418 - Sebert Wood Community Primary School</v>
          </cell>
        </row>
        <row r="513">
          <cell r="A513" t="str">
            <v>420 - St Edmund's Catholic Primary School, Bury St Edmunds</v>
          </cell>
        </row>
        <row r="514">
          <cell r="A514" t="str">
            <v>421 - St Edmundsbury CEVAP School</v>
          </cell>
        </row>
        <row r="515">
          <cell r="A515" t="str">
            <v>422 - Sextons Manor Community Primary School</v>
          </cell>
        </row>
        <row r="516">
          <cell r="A516" t="str">
            <v>423 - Tollgate Primary School</v>
          </cell>
        </row>
        <row r="517">
          <cell r="A517" t="str">
            <v>424 - Westgate Community Primary School</v>
          </cell>
        </row>
        <row r="518">
          <cell r="A518" t="str">
            <v>425 - Abbots Green Community Primary School</v>
          </cell>
        </row>
        <row r="519">
          <cell r="A519" t="str">
            <v>426 - Cavendish CEVCP School</v>
          </cell>
        </row>
        <row r="520">
          <cell r="A520" t="str">
            <v>429 - Clare Community Primary School</v>
          </cell>
        </row>
        <row r="521">
          <cell r="A521" t="str">
            <v>430 - Cockfield CEVCP School</v>
          </cell>
        </row>
        <row r="522">
          <cell r="A522" t="str">
            <v>431 - Combs Ford Primary School</v>
          </cell>
        </row>
        <row r="523">
          <cell r="A523" t="str">
            <v>432 - Creeting St Mary CEVAP School</v>
          </cell>
        </row>
        <row r="524">
          <cell r="A524" t="str">
            <v>436 - Elmswell Community Primary School</v>
          </cell>
        </row>
        <row r="525">
          <cell r="A525" t="str">
            <v>437 - Elveden CEVAP School</v>
          </cell>
        </row>
        <row r="526">
          <cell r="A526" t="str">
            <v>440 - Glemsford Community Primary School</v>
          </cell>
        </row>
        <row r="527">
          <cell r="A527" t="str">
            <v>441 - Great Barton CEVCP School</v>
          </cell>
        </row>
        <row r="528">
          <cell r="A528" t="str">
            <v>442 - Wells Hall Community Primary School</v>
          </cell>
        </row>
        <row r="529">
          <cell r="A529" t="str">
            <v>443 - Pot Kiln Primary School</v>
          </cell>
        </row>
        <row r="530">
          <cell r="A530" t="str">
            <v>444 - Great Finborough CEVCP School</v>
          </cell>
        </row>
        <row r="531">
          <cell r="A531" t="str">
            <v>445 - Great Waldingfield CEVCP School</v>
          </cell>
        </row>
        <row r="532">
          <cell r="A532" t="str">
            <v>446 - Great Whelnetham CEVCP School</v>
          </cell>
        </row>
        <row r="533">
          <cell r="A533" t="str">
            <v>447 - Coupals Community Primary School</v>
          </cell>
        </row>
        <row r="534">
          <cell r="A534" t="str">
            <v>448 - Hartest CEVCP School</v>
          </cell>
        </row>
        <row r="535">
          <cell r="A535" t="str">
            <v>449 - Crawfords CEVCP School</v>
          </cell>
        </row>
        <row r="536">
          <cell r="A536" t="str">
            <v>450 - Burton End Community Primary School</v>
          </cell>
        </row>
        <row r="537">
          <cell r="A537" t="str">
            <v>451 - New Cangle Community Primary School</v>
          </cell>
        </row>
        <row r="538">
          <cell r="A538" t="str">
            <v>452 - Clements Community Primary School</v>
          </cell>
        </row>
        <row r="539">
          <cell r="A539" t="str">
            <v>453 - Westfield Community Primary School</v>
          </cell>
        </row>
        <row r="540">
          <cell r="A540" t="str">
            <v xml:space="preserve">454 - Place Farm Primary Academy </v>
          </cell>
        </row>
        <row r="541">
          <cell r="A541" t="str">
            <v>455 - St Felix Roman Catholic Primary School</v>
          </cell>
        </row>
        <row r="542">
          <cell r="A542" t="str">
            <v>457 - Honington CEVCP School</v>
          </cell>
        </row>
        <row r="543">
          <cell r="A543" t="str">
            <v>458 - Hopton CEVCP School</v>
          </cell>
        </row>
        <row r="544">
          <cell r="A544" t="str">
            <v>460 - Hundon Community Primary School</v>
          </cell>
        </row>
        <row r="545">
          <cell r="A545" t="str">
            <v>461 - Ickworth Park Primary School</v>
          </cell>
        </row>
        <row r="546">
          <cell r="A546" t="str">
            <v>464 - Ixworth CEVCP School</v>
          </cell>
        </row>
        <row r="547">
          <cell r="A547" t="str">
            <v>465 - Kedington Primary School</v>
          </cell>
        </row>
        <row r="548">
          <cell r="A548" t="str">
            <v>466 - Lakenheath Community Primary School</v>
          </cell>
        </row>
        <row r="549">
          <cell r="A549" t="str">
            <v>467 - Lavenham Community Primary School</v>
          </cell>
        </row>
        <row r="550">
          <cell r="A550" t="str">
            <v>468 - All Saints CEVCP School, Lawshall</v>
          </cell>
        </row>
        <row r="551">
          <cell r="A551" t="str">
            <v>469 - Long Melford CEVCP School</v>
          </cell>
        </row>
        <row r="552">
          <cell r="A552" t="str">
            <v>471 - Mendlesham Community Primary School</v>
          </cell>
        </row>
        <row r="553">
          <cell r="A553" t="str">
            <v>472 - St Mary's CEVAP School, Mildenhall</v>
          </cell>
        </row>
        <row r="554">
          <cell r="A554" t="str">
            <v xml:space="preserve">473 - Beck Row Primary School </v>
          </cell>
        </row>
        <row r="555">
          <cell r="A555" t="str">
            <v>474 - Great Heath Primary School</v>
          </cell>
        </row>
        <row r="556">
          <cell r="A556" t="str">
            <v>476 - West Row Community Primary School</v>
          </cell>
        </row>
        <row r="557">
          <cell r="A557" t="str">
            <v>478 - Moulton CEVCP School</v>
          </cell>
        </row>
        <row r="558">
          <cell r="A558" t="str">
            <v>479 - Nayland Primary School</v>
          </cell>
        </row>
        <row r="559">
          <cell r="A559" t="str">
            <v>480 - Bosmere Community Primary School</v>
          </cell>
        </row>
        <row r="560">
          <cell r="A560" t="str">
            <v xml:space="preserve">481 - All Saints CEVAP School, Newmarket </v>
          </cell>
        </row>
        <row r="561">
          <cell r="A561" t="str">
            <v>482 - Exning Primary School</v>
          </cell>
        </row>
        <row r="562">
          <cell r="A562" t="str">
            <v>483 - Houldsworth Valley Primary School</v>
          </cell>
        </row>
        <row r="563">
          <cell r="A563" t="str">
            <v>484 - Laureate Community Primary School and Nursery</v>
          </cell>
        </row>
        <row r="564">
          <cell r="A564" t="str">
            <v>486 - Paddocks Primary School</v>
          </cell>
        </row>
        <row r="565">
          <cell r="A565" t="str">
            <v>487 - St Louis Roman Catholic Primary School</v>
          </cell>
        </row>
        <row r="566">
          <cell r="A566" t="str">
            <v>488 - Norton CEVCP School</v>
          </cell>
        </row>
        <row r="567">
          <cell r="A567" t="str">
            <v>489 - Old Newton CEVCP School</v>
          </cell>
        </row>
        <row r="568">
          <cell r="A568" t="str">
            <v>492 - Rattlesden CEVCP School</v>
          </cell>
        </row>
        <row r="569">
          <cell r="A569" t="str">
            <v>494 - Ringshall School</v>
          </cell>
        </row>
        <row r="570">
          <cell r="A570" t="str">
            <v>495 - Risby CEVCP School</v>
          </cell>
        </row>
        <row r="571">
          <cell r="A571" t="str">
            <v>496 - Rougham CEVCP School</v>
          </cell>
        </row>
        <row r="572">
          <cell r="A572" t="str">
            <v>499 - Stanton Community Primary School</v>
          </cell>
        </row>
        <row r="573">
          <cell r="A573" t="str">
            <v>501 - Stoke-by-Nayland CEVCP School</v>
          </cell>
        </row>
        <row r="574">
          <cell r="A574" t="str">
            <v>502 - Chilton Community Primary School</v>
          </cell>
        </row>
        <row r="575">
          <cell r="A575" t="str">
            <v>503 - Abbots Hall Community Primary School</v>
          </cell>
        </row>
        <row r="576">
          <cell r="A576" t="str">
            <v>504 - Wood Ley Community Primary School</v>
          </cell>
        </row>
        <row r="577">
          <cell r="A577" t="str">
            <v>505 - Cedars Park Primary School</v>
          </cell>
        </row>
        <row r="578">
          <cell r="A578" t="str">
            <v>506 - The Freeman Community Primary School</v>
          </cell>
        </row>
        <row r="579">
          <cell r="A579" t="str">
            <v>507 - St Gregory CEVCP School</v>
          </cell>
        </row>
        <row r="580">
          <cell r="A580" t="str">
            <v>508 - Trinity CEVAP School</v>
          </cell>
        </row>
        <row r="581">
          <cell r="A581" t="str">
            <v>509 - St Joseph's Roman Catholic Primary School</v>
          </cell>
        </row>
        <row r="582">
          <cell r="A582" t="str">
            <v>511 - Tudor CEVCP School</v>
          </cell>
        </row>
        <row r="583">
          <cell r="A583" t="str">
            <v>512 - Woodhall Community Primary School</v>
          </cell>
        </row>
        <row r="584">
          <cell r="A584" t="str">
            <v>513 - Thurlow CEVCP School</v>
          </cell>
        </row>
        <row r="585">
          <cell r="A585" t="str">
            <v>514 - Thurston CEVCP School</v>
          </cell>
        </row>
        <row r="586">
          <cell r="A586" t="str">
            <v>515 - St Christopher's CEVCP School</v>
          </cell>
        </row>
        <row r="587">
          <cell r="A587" t="str">
            <v>517 - Walsham-le-Willows CEVCP School</v>
          </cell>
        </row>
        <row r="588">
          <cell r="A588" t="str">
            <v>521 - Wickhambrook Community Primary School</v>
          </cell>
        </row>
        <row r="589">
          <cell r="A589" t="str">
            <v>522 - Woolpit Community Primary School</v>
          </cell>
        </row>
        <row r="590">
          <cell r="A590" t="str">
            <v>527 - Horringer Court Middle School</v>
          </cell>
        </row>
        <row r="591">
          <cell r="A591" t="str">
            <v>528 - Howard Middle School</v>
          </cell>
        </row>
        <row r="592">
          <cell r="A592" t="str">
            <v>529 - St James CEVA Middle School</v>
          </cell>
        </row>
        <row r="593">
          <cell r="A593" t="str">
            <v>530 - St Louis Catholic Middle School</v>
          </cell>
        </row>
        <row r="594">
          <cell r="A594" t="str">
            <v>531 - Westley Middle School</v>
          </cell>
        </row>
        <row r="595">
          <cell r="A595" t="str">
            <v>532 - Hardwick Middle School</v>
          </cell>
        </row>
        <row r="596">
          <cell r="A596" t="str">
            <v>551 - County Upper School</v>
          </cell>
        </row>
        <row r="597">
          <cell r="A597" t="str">
            <v>552 - King Edward VI CEVC Upper School</v>
          </cell>
        </row>
        <row r="598">
          <cell r="A598" t="str">
            <v>553 - St Benedict's Catholic School</v>
          </cell>
        </row>
        <row r="599">
          <cell r="A599" t="str">
            <v>554 - Samuel Ward Academy</v>
          </cell>
        </row>
        <row r="600">
          <cell r="A600" t="str">
            <v>555 - Thomas Gainsborough School</v>
          </cell>
        </row>
        <row r="601">
          <cell r="A601" t="str">
            <v>556 - Castle Manor Academy</v>
          </cell>
        </row>
        <row r="602">
          <cell r="A602" t="str">
            <v>557 - Newmarket College</v>
          </cell>
        </row>
        <row r="603">
          <cell r="A603" t="str">
            <v>558 - Stowmarket High School</v>
          </cell>
        </row>
        <row r="604">
          <cell r="A604" t="str">
            <v>559 - Orminston Sudbury Academy</v>
          </cell>
        </row>
        <row r="605">
          <cell r="A605" t="str">
            <v>560 - Thurston Community College</v>
          </cell>
        </row>
        <row r="606">
          <cell r="A606" t="str">
            <v>561 - Mildenhall College Academy</v>
          </cell>
        </row>
        <row r="607">
          <cell r="A607" t="str">
            <v>562 - Stowupland High School</v>
          </cell>
        </row>
        <row r="608">
          <cell r="A608" t="str">
            <v>991 - Stour Valley Community School</v>
          </cell>
        </row>
        <row r="609">
          <cell r="A609" t="str">
            <v>992 - IES Breckland</v>
          </cell>
        </row>
        <row r="610">
          <cell r="A610" t="str">
            <v>993 - Saxmundham Free School</v>
          </cell>
        </row>
        <row r="611">
          <cell r="A611" t="str">
            <v>994 - Beccles Free School</v>
          </cell>
        </row>
        <row r="612">
          <cell r="A612" t="str">
            <v>999 - Ixworth Free School</v>
          </cell>
        </row>
        <row r="613">
          <cell r="A613" t="str">
            <v>599 - Sybil Andrews Academy</v>
          </cell>
        </row>
        <row r="614">
          <cell r="A614" t="str">
            <v>1001 - Churchill Free Special</v>
          </cell>
        </row>
        <row r="615">
          <cell r="A615" t="str">
            <v>195 - The Ashley School</v>
          </cell>
        </row>
        <row r="616">
          <cell r="A616" t="str">
            <v>196 - Warren School</v>
          </cell>
        </row>
        <row r="617">
          <cell r="A617" t="str">
            <v>393 - Stone Lodge Academy</v>
          </cell>
        </row>
        <row r="618">
          <cell r="A618" t="str">
            <v>395 - Thomas Wolsey School</v>
          </cell>
        </row>
        <row r="619">
          <cell r="A619" t="str">
            <v>396 - The Bridge School</v>
          </cell>
        </row>
        <row r="620">
          <cell r="A620" t="str">
            <v>575 - Priory School</v>
          </cell>
        </row>
        <row r="621">
          <cell r="A621" t="str">
            <v>576 - Riverwalk School</v>
          </cell>
        </row>
        <row r="622">
          <cell r="A622" t="str">
            <v>579 - Hillside Special School</v>
          </cell>
        </row>
        <row r="623">
          <cell r="A623" t="str">
            <v>176 - Old Warren House Pupil Referral Unit</v>
          </cell>
        </row>
        <row r="624">
          <cell r="A624" t="str">
            <v>187 - The Attic</v>
          </cell>
        </row>
        <row r="625">
          <cell r="A625" t="str">
            <v>189 - First Base (Lowestoft) Pupil Referral Unit</v>
          </cell>
        </row>
        <row r="626">
          <cell r="A626" t="str">
            <v>190 - Harbour Pupil Referral Unit</v>
          </cell>
        </row>
        <row r="627">
          <cell r="A627" t="str">
            <v>351 - Alderwood Pupil Referral Unit</v>
          </cell>
        </row>
        <row r="628">
          <cell r="A628" t="str">
            <v>352 - First Base (Ipswich) Pupil Referral Unit</v>
          </cell>
        </row>
        <row r="629">
          <cell r="A629" t="str">
            <v>353 - St Christopher's Pupil Referral Unit</v>
          </cell>
        </row>
        <row r="630">
          <cell r="A630" t="str">
            <v>367 - Parkside Pupil Referral Unit</v>
          </cell>
        </row>
        <row r="631">
          <cell r="A631" t="str">
            <v>389 - Westbridge Pupil Referral Unit</v>
          </cell>
        </row>
        <row r="632">
          <cell r="A632" t="str">
            <v>577 - Hampden House Pupil Referral Unit</v>
          </cell>
        </row>
        <row r="633">
          <cell r="A633" t="str">
            <v>580 - The Albany Centre Pupil Referral Unit</v>
          </cell>
        </row>
        <row r="634">
          <cell r="A634" t="str">
            <v>584 - The Kingsfield Centre Pupil Referral Unit</v>
          </cell>
        </row>
        <row r="635">
          <cell r="A635" t="str">
            <v>597 - First Base (BSE) Pupil Referral Unit</v>
          </cell>
        </row>
        <row r="636">
          <cell r="A636" t="str">
            <v>598 - Mill Meadow Pupil Referral Unit</v>
          </cell>
        </row>
        <row r="637">
          <cell r="A637" t="str">
            <v>266 - Highfield Nursery School</v>
          </cell>
        </row>
      </sheetData>
      <sheetData sheetId="4" refreshError="1"/>
      <sheetData sheetId="5" refreshError="1"/>
      <sheetData sheetId="6">
        <row r="4">
          <cell r="B4" t="str">
            <v>URN</v>
          </cell>
        </row>
      </sheetData>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073 Reconciliation"/>
      <sheetName val="YZ001-BR301"/>
      <sheetName val="School Balances"/>
      <sheetName val="Summary 15-16"/>
      <sheetName val="Schs Cfwd 14-15 REVISED V4"/>
      <sheetName val="Pivot (2)"/>
      <sheetName val="Pivot"/>
      <sheetName val="Code Detail (2)"/>
      <sheetName val="Schools Balances 15.04.16"/>
      <sheetName val="Schools Balances 14.04.16 (2)"/>
      <sheetName val="Schools Balances 13.04.16 (2)"/>
      <sheetName val="Sheet4"/>
      <sheetName val="Code Detail"/>
      <sheetName val="Capital"/>
      <sheetName val="Mutual Loan 310315"/>
      <sheetName val="Mutual Loan 310314"/>
    </sheetNames>
    <sheetDataSet>
      <sheetData sheetId="0"/>
      <sheetData sheetId="1"/>
      <sheetData sheetId="2"/>
      <sheetData sheetId="3">
        <row r="1">
          <cell r="A1">
            <v>0</v>
          </cell>
          <cell r="B1">
            <v>0</v>
          </cell>
          <cell r="D1">
            <v>0</v>
          </cell>
          <cell r="E1">
            <v>0</v>
          </cell>
          <cell r="F1" t="str">
            <v>FINAL BUDGET SHARE PAYMENT SCHEDULE</v>
          </cell>
          <cell r="G1">
            <v>0</v>
          </cell>
          <cell r="H1">
            <v>0</v>
          </cell>
          <cell r="I1">
            <v>0</v>
          </cell>
          <cell r="J1">
            <v>0</v>
          </cell>
          <cell r="K1">
            <v>0</v>
          </cell>
          <cell r="L1">
            <v>0</v>
          </cell>
          <cell r="M1">
            <v>0</v>
          </cell>
          <cell r="N1">
            <v>0</v>
          </cell>
          <cell r="O1">
            <v>0</v>
          </cell>
          <cell r="P1">
            <v>0</v>
          </cell>
          <cell r="Q1">
            <v>0</v>
          </cell>
          <cell r="R1">
            <v>0</v>
          </cell>
        </row>
        <row r="2">
          <cell r="A2">
            <v>0</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18</v>
          </cell>
        </row>
        <row r="3">
          <cell r="A3" t="str">
            <v>School</v>
          </cell>
          <cell r="B3" t="str">
            <v>School</v>
          </cell>
          <cell r="C3" t="str">
            <v>School</v>
          </cell>
          <cell r="D3" t="str">
            <v>Vendor</v>
          </cell>
          <cell r="E3" t="str">
            <v>Academy</v>
          </cell>
          <cell r="F3" t="str">
            <v>April</v>
          </cell>
          <cell r="G3" t="str">
            <v>May</v>
          </cell>
          <cell r="H3" t="str">
            <v>June</v>
          </cell>
          <cell r="I3" t="str">
            <v>July</v>
          </cell>
          <cell r="J3" t="str">
            <v>August</v>
          </cell>
          <cell r="K3" t="str">
            <v>September</v>
          </cell>
          <cell r="L3" t="str">
            <v>October</v>
          </cell>
          <cell r="M3" t="str">
            <v>November</v>
          </cell>
          <cell r="N3" t="str">
            <v>December</v>
          </cell>
          <cell r="O3" t="str">
            <v>January</v>
          </cell>
          <cell r="P3" t="str">
            <v>February</v>
          </cell>
          <cell r="Q3" t="str">
            <v>March</v>
          </cell>
          <cell r="R3" t="str">
            <v>Total</v>
          </cell>
        </row>
        <row r="4">
          <cell r="A4" t="str">
            <v>Number</v>
          </cell>
          <cell r="B4" t="str">
            <v>Number</v>
          </cell>
          <cell r="C4" t="str">
            <v>Name</v>
          </cell>
          <cell r="D4" t="str">
            <v>Number</v>
          </cell>
          <cell r="E4" t="str">
            <v>Conversion</v>
          </cell>
          <cell r="F4" t="str">
            <v>2/13ths</v>
          </cell>
          <cell r="G4" t="str">
            <v>1/13th</v>
          </cell>
          <cell r="H4" t="str">
            <v>1/13th</v>
          </cell>
          <cell r="I4" t="str">
            <v>1/13th</v>
          </cell>
          <cell r="J4" t="str">
            <v>1/13th</v>
          </cell>
          <cell r="K4" t="str">
            <v>1/13th</v>
          </cell>
          <cell r="L4" t="str">
            <v>1/13th</v>
          </cell>
          <cell r="M4" t="str">
            <v>1/13th</v>
          </cell>
          <cell r="N4" t="str">
            <v>1/13th</v>
          </cell>
          <cell r="O4" t="str">
            <v>1/13th</v>
          </cell>
          <cell r="P4" t="str">
            <v>1/13th</v>
          </cell>
          <cell r="Q4" t="str">
            <v>1/13th</v>
          </cell>
          <cell r="R4">
            <v>0</v>
          </cell>
        </row>
        <row r="5">
          <cell r="A5">
            <v>0</v>
          </cell>
          <cell r="B5">
            <v>0</v>
          </cell>
          <cell r="C5">
            <v>0</v>
          </cell>
          <cell r="D5">
            <v>0</v>
          </cell>
          <cell r="E5" t="str">
            <v>Date</v>
          </cell>
          <cell r="F5">
            <v>0</v>
          </cell>
          <cell r="G5">
            <v>0</v>
          </cell>
          <cell r="H5">
            <v>0</v>
          </cell>
          <cell r="I5">
            <v>0</v>
          </cell>
          <cell r="J5">
            <v>0</v>
          </cell>
          <cell r="K5">
            <v>0</v>
          </cell>
          <cell r="L5">
            <v>0</v>
          </cell>
          <cell r="M5">
            <v>0</v>
          </cell>
          <cell r="N5">
            <v>0</v>
          </cell>
          <cell r="O5">
            <v>0</v>
          </cell>
          <cell r="P5">
            <v>0</v>
          </cell>
          <cell r="Q5">
            <v>0</v>
          </cell>
          <cell r="R5">
            <v>0</v>
          </cell>
        </row>
        <row r="7">
          <cell r="A7">
            <v>1</v>
          </cell>
          <cell r="B7" t="str">
            <v>001</v>
          </cell>
          <cell r="C7" t="str">
            <v xml:space="preserve">Aldeburgh Primary School </v>
          </cell>
          <cell r="D7" t="str">
            <v>48692/1</v>
          </cell>
          <cell r="F7">
            <v>69023</v>
          </cell>
          <cell r="G7">
            <v>34511</v>
          </cell>
          <cell r="H7">
            <v>34511</v>
          </cell>
          <cell r="I7">
            <v>34511</v>
          </cell>
          <cell r="J7">
            <v>34511</v>
          </cell>
          <cell r="K7">
            <v>34511</v>
          </cell>
          <cell r="L7">
            <v>34511</v>
          </cell>
          <cell r="M7">
            <v>34511</v>
          </cell>
          <cell r="N7">
            <v>34511</v>
          </cell>
          <cell r="O7">
            <v>34511</v>
          </cell>
          <cell r="P7">
            <v>34511</v>
          </cell>
          <cell r="Q7">
            <v>34511</v>
          </cell>
          <cell r="R7">
            <v>448644</v>
          </cell>
        </row>
        <row r="8">
          <cell r="A8">
            <v>5</v>
          </cell>
          <cell r="B8" t="str">
            <v>005</v>
          </cell>
          <cell r="C8" t="str">
            <v xml:space="preserve">Barnby &amp; North Cover Community Primary </v>
          </cell>
          <cell r="D8" t="str">
            <v>41795/1</v>
          </cell>
          <cell r="F8">
            <v>47628</v>
          </cell>
          <cell r="G8">
            <v>23815</v>
          </cell>
          <cell r="H8">
            <v>23815</v>
          </cell>
          <cell r="I8">
            <v>23815</v>
          </cell>
          <cell r="J8">
            <v>23815</v>
          </cell>
          <cell r="K8">
            <v>23815</v>
          </cell>
          <cell r="L8">
            <v>23815</v>
          </cell>
          <cell r="M8">
            <v>23815</v>
          </cell>
          <cell r="N8">
            <v>23815</v>
          </cell>
          <cell r="O8">
            <v>23815</v>
          </cell>
          <cell r="P8">
            <v>23815</v>
          </cell>
          <cell r="Q8">
            <v>23815</v>
          </cell>
          <cell r="R8">
            <v>309593</v>
          </cell>
        </row>
        <row r="9">
          <cell r="A9">
            <v>6</v>
          </cell>
          <cell r="B9" t="str">
            <v>006</v>
          </cell>
          <cell r="C9" t="str">
            <v>The Albert Pye Community Primary School</v>
          </cell>
          <cell r="D9" t="str">
            <v>3179/1</v>
          </cell>
          <cell r="F9">
            <v>192880</v>
          </cell>
          <cell r="G9">
            <v>96437</v>
          </cell>
          <cell r="H9">
            <v>96437</v>
          </cell>
          <cell r="I9">
            <v>96437</v>
          </cell>
          <cell r="J9">
            <v>96437</v>
          </cell>
          <cell r="K9">
            <v>96437</v>
          </cell>
          <cell r="L9">
            <v>96437</v>
          </cell>
          <cell r="M9">
            <v>96437</v>
          </cell>
          <cell r="N9">
            <v>96437</v>
          </cell>
          <cell r="O9">
            <v>96437</v>
          </cell>
          <cell r="P9">
            <v>96437</v>
          </cell>
          <cell r="Q9">
            <v>96437</v>
          </cell>
          <cell r="R9">
            <v>1253687</v>
          </cell>
        </row>
        <row r="10">
          <cell r="A10">
            <v>7</v>
          </cell>
          <cell r="B10" t="str">
            <v>007</v>
          </cell>
          <cell r="C10" t="str">
            <v>Ravensmere Infant School</v>
          </cell>
          <cell r="D10" t="str">
            <v>48695/1</v>
          </cell>
          <cell r="F10">
            <v>46888</v>
          </cell>
          <cell r="G10">
            <v>23444</v>
          </cell>
          <cell r="H10">
            <v>23444</v>
          </cell>
          <cell r="I10">
            <v>23444</v>
          </cell>
          <cell r="J10">
            <v>23444</v>
          </cell>
          <cell r="K10">
            <v>23444</v>
          </cell>
          <cell r="L10">
            <v>23444</v>
          </cell>
          <cell r="M10">
            <v>23444</v>
          </cell>
          <cell r="N10">
            <v>23444</v>
          </cell>
          <cell r="O10">
            <v>23444</v>
          </cell>
          <cell r="P10">
            <v>23444</v>
          </cell>
          <cell r="Q10">
            <v>23444</v>
          </cell>
          <cell r="R10">
            <v>304772</v>
          </cell>
        </row>
        <row r="11">
          <cell r="A11">
            <v>8</v>
          </cell>
          <cell r="B11" t="str">
            <v>008</v>
          </cell>
          <cell r="C11" t="str">
            <v>Crowfoot Community Primary School</v>
          </cell>
          <cell r="D11" t="str">
            <v>3220/1</v>
          </cell>
          <cell r="E11">
            <v>42186</v>
          </cell>
          <cell r="F11">
            <v>95098</v>
          </cell>
          <cell r="G11">
            <v>95103</v>
          </cell>
          <cell r="H11">
            <v>95103</v>
          </cell>
          <cell r="I11">
            <v>0</v>
          </cell>
          <cell r="J11">
            <v>0</v>
          </cell>
          <cell r="K11">
            <v>0</v>
          </cell>
          <cell r="L11">
            <v>0</v>
          </cell>
          <cell r="M11">
            <v>0</v>
          </cell>
          <cell r="N11">
            <v>0</v>
          </cell>
          <cell r="O11">
            <v>0</v>
          </cell>
          <cell r="P11">
            <v>0</v>
          </cell>
          <cell r="Q11">
            <v>0</v>
          </cell>
          <cell r="R11">
            <v>285304</v>
          </cell>
        </row>
        <row r="12">
          <cell r="A12">
            <v>9</v>
          </cell>
          <cell r="B12" t="str">
            <v>009</v>
          </cell>
          <cell r="C12" t="str">
            <v>St Benet's Catholic Primary School</v>
          </cell>
          <cell r="D12" t="str">
            <v>83029/1</v>
          </cell>
          <cell r="F12">
            <v>59861</v>
          </cell>
          <cell r="G12">
            <v>29932</v>
          </cell>
          <cell r="H12">
            <v>29932</v>
          </cell>
          <cell r="I12">
            <v>29932</v>
          </cell>
          <cell r="J12">
            <v>29932</v>
          </cell>
          <cell r="K12">
            <v>29932</v>
          </cell>
          <cell r="L12">
            <v>29932</v>
          </cell>
          <cell r="M12">
            <v>29932</v>
          </cell>
          <cell r="N12">
            <v>29932</v>
          </cell>
          <cell r="O12">
            <v>29932</v>
          </cell>
          <cell r="P12">
            <v>29932</v>
          </cell>
          <cell r="Q12">
            <v>29932</v>
          </cell>
          <cell r="R12">
            <v>389113</v>
          </cell>
        </row>
        <row r="13">
          <cell r="A13">
            <v>10</v>
          </cell>
          <cell r="B13" t="str">
            <v>010</v>
          </cell>
          <cell r="C13" t="str">
            <v>Bedfield C of E VCP School</v>
          </cell>
          <cell r="D13" t="str">
            <v>94103/1</v>
          </cell>
          <cell r="F13">
            <v>43618</v>
          </cell>
          <cell r="G13">
            <v>21809</v>
          </cell>
          <cell r="H13">
            <v>21809</v>
          </cell>
          <cell r="I13">
            <v>21809</v>
          </cell>
          <cell r="J13">
            <v>21809</v>
          </cell>
          <cell r="K13">
            <v>21809</v>
          </cell>
          <cell r="L13">
            <v>21809</v>
          </cell>
          <cell r="M13">
            <v>21809</v>
          </cell>
          <cell r="N13">
            <v>21809</v>
          </cell>
          <cell r="O13">
            <v>21809</v>
          </cell>
          <cell r="P13">
            <v>21809</v>
          </cell>
          <cell r="Q13">
            <v>21809</v>
          </cell>
          <cell r="R13">
            <v>283517</v>
          </cell>
        </row>
        <row r="14">
          <cell r="A14">
            <v>11</v>
          </cell>
          <cell r="B14" t="str">
            <v>011</v>
          </cell>
          <cell r="C14" t="str">
            <v>Benhall St Mary's C of E VCP School</v>
          </cell>
          <cell r="D14" t="str">
            <v>70849/1</v>
          </cell>
          <cell r="F14">
            <v>59387</v>
          </cell>
          <cell r="G14">
            <v>29696</v>
          </cell>
          <cell r="H14">
            <v>29696</v>
          </cell>
          <cell r="I14">
            <v>29696</v>
          </cell>
          <cell r="J14">
            <v>29696</v>
          </cell>
          <cell r="K14">
            <v>29696</v>
          </cell>
          <cell r="L14">
            <v>29696</v>
          </cell>
          <cell r="M14">
            <v>29696</v>
          </cell>
          <cell r="N14">
            <v>29696</v>
          </cell>
          <cell r="O14">
            <v>29696</v>
          </cell>
          <cell r="P14">
            <v>29696</v>
          </cell>
          <cell r="Q14">
            <v>29696</v>
          </cell>
          <cell r="R14">
            <v>386043</v>
          </cell>
        </row>
        <row r="15">
          <cell r="A15">
            <v>12</v>
          </cell>
          <cell r="B15" t="str">
            <v>012</v>
          </cell>
          <cell r="C15" t="str">
            <v>Blundeston C of E VCP School</v>
          </cell>
          <cell r="D15" t="str">
            <v>36875/1</v>
          </cell>
          <cell r="F15">
            <v>104638</v>
          </cell>
          <cell r="G15">
            <v>52319</v>
          </cell>
          <cell r="H15">
            <v>52319</v>
          </cell>
          <cell r="I15">
            <v>52319</v>
          </cell>
          <cell r="J15">
            <v>52319</v>
          </cell>
          <cell r="K15">
            <v>52319</v>
          </cell>
          <cell r="L15">
            <v>52319</v>
          </cell>
          <cell r="M15">
            <v>52319</v>
          </cell>
          <cell r="N15">
            <v>52319</v>
          </cell>
          <cell r="O15">
            <v>52319</v>
          </cell>
          <cell r="P15">
            <v>52319</v>
          </cell>
          <cell r="Q15">
            <v>52319</v>
          </cell>
          <cell r="R15">
            <v>680147</v>
          </cell>
        </row>
        <row r="16">
          <cell r="A16">
            <v>13</v>
          </cell>
          <cell r="B16" t="str">
            <v>013</v>
          </cell>
          <cell r="C16" t="str">
            <v>Bramfield C of E VCP School</v>
          </cell>
          <cell r="D16" t="str">
            <v>94104/1</v>
          </cell>
          <cell r="F16">
            <v>194062</v>
          </cell>
          <cell r="G16">
            <v>97032</v>
          </cell>
          <cell r="H16">
            <v>97032</v>
          </cell>
          <cell r="I16">
            <v>97032</v>
          </cell>
          <cell r="J16">
            <v>97032</v>
          </cell>
          <cell r="K16">
            <v>97032</v>
          </cell>
          <cell r="L16">
            <v>97032</v>
          </cell>
          <cell r="M16">
            <v>97032</v>
          </cell>
          <cell r="N16">
            <v>97032</v>
          </cell>
          <cell r="O16">
            <v>97032</v>
          </cell>
          <cell r="P16">
            <v>97032</v>
          </cell>
          <cell r="Q16">
            <v>97032</v>
          </cell>
          <cell r="R16">
            <v>1261414</v>
          </cell>
        </row>
        <row r="17">
          <cell r="A17">
            <v>14</v>
          </cell>
          <cell r="B17" t="str">
            <v>014</v>
          </cell>
          <cell r="C17" t="str">
            <v>Brampton C of E VCP School</v>
          </cell>
          <cell r="D17" t="str">
            <v>94105/1</v>
          </cell>
          <cell r="F17">
            <v>56660</v>
          </cell>
          <cell r="G17">
            <v>28327</v>
          </cell>
          <cell r="H17">
            <v>28327</v>
          </cell>
          <cell r="I17">
            <v>28327</v>
          </cell>
          <cell r="J17">
            <v>28327</v>
          </cell>
          <cell r="K17">
            <v>28327</v>
          </cell>
          <cell r="L17">
            <v>28327</v>
          </cell>
          <cell r="M17">
            <v>28327</v>
          </cell>
          <cell r="N17">
            <v>28327</v>
          </cell>
          <cell r="O17">
            <v>28327</v>
          </cell>
          <cell r="P17">
            <v>28327</v>
          </cell>
          <cell r="Q17">
            <v>28327</v>
          </cell>
          <cell r="R17">
            <v>368257</v>
          </cell>
        </row>
        <row r="18">
          <cell r="A18">
            <v>15</v>
          </cell>
          <cell r="B18" t="str">
            <v>015</v>
          </cell>
          <cell r="C18" t="str">
            <v>Bungay Primary School</v>
          </cell>
          <cell r="D18" t="str">
            <v>3195/1</v>
          </cell>
          <cell r="F18">
            <v>125292</v>
          </cell>
          <cell r="G18">
            <v>62646</v>
          </cell>
          <cell r="H18">
            <v>62646</v>
          </cell>
          <cell r="I18">
            <v>62646</v>
          </cell>
          <cell r="J18">
            <v>62646</v>
          </cell>
          <cell r="K18">
            <v>62646</v>
          </cell>
          <cell r="L18">
            <v>62646</v>
          </cell>
          <cell r="M18">
            <v>62646</v>
          </cell>
          <cell r="N18">
            <v>62646</v>
          </cell>
          <cell r="O18">
            <v>62646</v>
          </cell>
          <cell r="P18">
            <v>62646</v>
          </cell>
          <cell r="Q18">
            <v>62646</v>
          </cell>
          <cell r="R18">
            <v>814398</v>
          </cell>
        </row>
        <row r="19">
          <cell r="A19">
            <v>16</v>
          </cell>
          <cell r="B19" t="str">
            <v>016</v>
          </cell>
          <cell r="C19" t="str">
            <v>St Edmund's Catholic Primary School, Bungay</v>
          </cell>
          <cell r="D19" t="str">
            <v>48697/1</v>
          </cell>
          <cell r="F19">
            <v>61032</v>
          </cell>
          <cell r="G19">
            <v>30517</v>
          </cell>
          <cell r="H19">
            <v>30517</v>
          </cell>
          <cell r="I19">
            <v>30517</v>
          </cell>
          <cell r="J19">
            <v>30517</v>
          </cell>
          <cell r="K19">
            <v>30517</v>
          </cell>
          <cell r="L19">
            <v>30517</v>
          </cell>
          <cell r="M19">
            <v>30517</v>
          </cell>
          <cell r="N19">
            <v>30517</v>
          </cell>
          <cell r="O19">
            <v>30517</v>
          </cell>
          <cell r="P19">
            <v>30517</v>
          </cell>
          <cell r="Q19">
            <v>30517</v>
          </cell>
          <cell r="R19">
            <v>396719</v>
          </cell>
        </row>
        <row r="20">
          <cell r="A20">
            <v>17</v>
          </cell>
          <cell r="B20" t="str">
            <v>017</v>
          </cell>
          <cell r="C20" t="str">
            <v>St Botolph's CEVCP School</v>
          </cell>
          <cell r="D20" t="str">
            <v>36877/1</v>
          </cell>
          <cell r="F20">
            <v>98880</v>
          </cell>
          <cell r="G20">
            <v>49440</v>
          </cell>
          <cell r="H20">
            <v>49440</v>
          </cell>
          <cell r="I20">
            <v>49440</v>
          </cell>
          <cell r="J20">
            <v>49440</v>
          </cell>
          <cell r="K20">
            <v>49440</v>
          </cell>
          <cell r="L20">
            <v>49440</v>
          </cell>
          <cell r="M20">
            <v>49440</v>
          </cell>
          <cell r="N20">
            <v>49440</v>
          </cell>
          <cell r="O20">
            <v>49440</v>
          </cell>
          <cell r="P20">
            <v>49440</v>
          </cell>
          <cell r="Q20">
            <v>49440</v>
          </cell>
          <cell r="R20">
            <v>642720</v>
          </cell>
        </row>
        <row r="21">
          <cell r="A21">
            <v>19</v>
          </cell>
          <cell r="B21" t="str">
            <v>019</v>
          </cell>
          <cell r="C21" t="str">
            <v>Carlton Colville Primary School</v>
          </cell>
          <cell r="D21" t="str">
            <v>3200/1</v>
          </cell>
          <cell r="F21">
            <v>230403</v>
          </cell>
          <cell r="G21">
            <v>115204</v>
          </cell>
          <cell r="H21">
            <v>115204</v>
          </cell>
          <cell r="I21">
            <v>115204</v>
          </cell>
          <cell r="J21">
            <v>115204</v>
          </cell>
          <cell r="K21">
            <v>115204</v>
          </cell>
          <cell r="L21">
            <v>115204</v>
          </cell>
          <cell r="M21">
            <v>115204</v>
          </cell>
          <cell r="N21">
            <v>115204</v>
          </cell>
          <cell r="O21">
            <v>115204</v>
          </cell>
          <cell r="P21">
            <v>115204</v>
          </cell>
          <cell r="Q21">
            <v>115204</v>
          </cell>
          <cell r="R21">
            <v>1497647</v>
          </cell>
        </row>
        <row r="22">
          <cell r="A22">
            <v>20</v>
          </cell>
          <cell r="B22" t="str">
            <v>020</v>
          </cell>
          <cell r="C22" t="str">
            <v>Charsfield CEVCP School</v>
          </cell>
          <cell r="D22" t="str">
            <v>83036/1</v>
          </cell>
          <cell r="F22">
            <v>38890</v>
          </cell>
          <cell r="G22">
            <v>19442</v>
          </cell>
          <cell r="H22">
            <v>19442</v>
          </cell>
          <cell r="I22">
            <v>19442</v>
          </cell>
          <cell r="J22">
            <v>19442</v>
          </cell>
          <cell r="K22">
            <v>19442</v>
          </cell>
          <cell r="L22">
            <v>19442</v>
          </cell>
          <cell r="M22">
            <v>19442</v>
          </cell>
          <cell r="N22">
            <v>19442</v>
          </cell>
          <cell r="O22">
            <v>19442</v>
          </cell>
          <cell r="P22">
            <v>19442</v>
          </cell>
          <cell r="Q22">
            <v>19442</v>
          </cell>
          <cell r="R22">
            <v>252752</v>
          </cell>
        </row>
        <row r="23">
          <cell r="A23">
            <v>22</v>
          </cell>
          <cell r="B23" t="str">
            <v>022</v>
          </cell>
          <cell r="C23" t="str">
            <v>Corton Church of England Voluntary Aided Primary School</v>
          </cell>
          <cell r="D23" t="str">
            <v>48699/1</v>
          </cell>
          <cell r="F23">
            <v>69337</v>
          </cell>
          <cell r="G23">
            <v>34669</v>
          </cell>
          <cell r="H23">
            <v>34669</v>
          </cell>
          <cell r="I23">
            <v>34669</v>
          </cell>
          <cell r="J23">
            <v>34669</v>
          </cell>
          <cell r="K23">
            <v>34669</v>
          </cell>
          <cell r="L23">
            <v>34669</v>
          </cell>
          <cell r="M23">
            <v>34669</v>
          </cell>
          <cell r="N23">
            <v>34669</v>
          </cell>
          <cell r="O23">
            <v>34669</v>
          </cell>
          <cell r="P23">
            <v>34669</v>
          </cell>
          <cell r="Q23">
            <v>34669</v>
          </cell>
          <cell r="R23">
            <v>450696</v>
          </cell>
        </row>
        <row r="24">
          <cell r="A24">
            <v>23</v>
          </cell>
          <cell r="B24" t="str">
            <v>023</v>
          </cell>
          <cell r="C24" t="str">
            <v>Coldfair Green CP School</v>
          </cell>
          <cell r="D24" t="str">
            <v>94107/1</v>
          </cell>
          <cell r="F24">
            <v>78655</v>
          </cell>
          <cell r="G24">
            <v>39327</v>
          </cell>
          <cell r="H24">
            <v>39327</v>
          </cell>
          <cell r="I24">
            <v>39327</v>
          </cell>
          <cell r="J24">
            <v>39327</v>
          </cell>
          <cell r="K24">
            <v>39327</v>
          </cell>
          <cell r="L24">
            <v>39327</v>
          </cell>
          <cell r="M24">
            <v>39327</v>
          </cell>
          <cell r="N24">
            <v>39327</v>
          </cell>
          <cell r="O24">
            <v>39327</v>
          </cell>
          <cell r="P24">
            <v>39327</v>
          </cell>
          <cell r="Q24">
            <v>39327</v>
          </cell>
          <cell r="R24">
            <v>511252</v>
          </cell>
        </row>
        <row r="25">
          <cell r="A25">
            <v>25</v>
          </cell>
          <cell r="B25" t="str">
            <v>025</v>
          </cell>
          <cell r="C25" t="str">
            <v>Sir Robert Hitcham's CEVAP School, Debenham</v>
          </cell>
          <cell r="D25" t="str">
            <v>3311/1</v>
          </cell>
          <cell r="F25">
            <v>106345</v>
          </cell>
          <cell r="G25">
            <v>53175</v>
          </cell>
          <cell r="H25">
            <v>53175</v>
          </cell>
          <cell r="I25">
            <v>53175</v>
          </cell>
          <cell r="J25">
            <v>53175</v>
          </cell>
          <cell r="K25">
            <v>53175</v>
          </cell>
          <cell r="L25">
            <v>53175</v>
          </cell>
          <cell r="M25">
            <v>53175</v>
          </cell>
          <cell r="N25">
            <v>53175</v>
          </cell>
          <cell r="O25">
            <v>53175</v>
          </cell>
          <cell r="P25">
            <v>53175</v>
          </cell>
          <cell r="Q25">
            <v>53175</v>
          </cell>
          <cell r="R25">
            <v>691270</v>
          </cell>
        </row>
        <row r="26">
          <cell r="A26">
            <v>26</v>
          </cell>
          <cell r="B26" t="str">
            <v>026</v>
          </cell>
          <cell r="C26" t="str">
            <v>Dennington CEVCP School</v>
          </cell>
          <cell r="D26" t="str">
            <v>94108/1</v>
          </cell>
          <cell r="F26">
            <v>34294</v>
          </cell>
          <cell r="G26">
            <v>17144</v>
          </cell>
          <cell r="H26">
            <v>17144</v>
          </cell>
          <cell r="I26">
            <v>17144</v>
          </cell>
          <cell r="J26">
            <v>17144</v>
          </cell>
          <cell r="K26">
            <v>17144</v>
          </cell>
          <cell r="L26">
            <v>17144</v>
          </cell>
          <cell r="M26">
            <v>17144</v>
          </cell>
          <cell r="N26">
            <v>17144</v>
          </cell>
          <cell r="O26">
            <v>17144</v>
          </cell>
          <cell r="P26">
            <v>17144</v>
          </cell>
          <cell r="Q26">
            <v>17144</v>
          </cell>
          <cell r="R26">
            <v>222878</v>
          </cell>
        </row>
        <row r="27">
          <cell r="A27">
            <v>29</v>
          </cell>
          <cell r="B27" t="str">
            <v>029</v>
          </cell>
          <cell r="C27" t="str">
            <v>Earl Soham Community Primary School</v>
          </cell>
          <cell r="D27" t="str">
            <v>83037/1</v>
          </cell>
          <cell r="F27">
            <v>57149</v>
          </cell>
          <cell r="G27">
            <v>28576</v>
          </cell>
          <cell r="H27">
            <v>28576</v>
          </cell>
          <cell r="I27">
            <v>28576</v>
          </cell>
          <cell r="J27">
            <v>28576</v>
          </cell>
          <cell r="K27">
            <v>28576</v>
          </cell>
          <cell r="L27">
            <v>28576</v>
          </cell>
          <cell r="M27">
            <v>28576</v>
          </cell>
          <cell r="N27">
            <v>28576</v>
          </cell>
          <cell r="O27">
            <v>28576</v>
          </cell>
          <cell r="P27">
            <v>28576</v>
          </cell>
          <cell r="Q27">
            <v>28576</v>
          </cell>
          <cell r="R27">
            <v>371485</v>
          </cell>
        </row>
        <row r="28">
          <cell r="A28">
            <v>31</v>
          </cell>
          <cell r="B28" t="str">
            <v>031</v>
          </cell>
          <cell r="C28" t="str">
            <v>St Peter and St Paul CEVAP School</v>
          </cell>
          <cell r="D28" t="str">
            <v>60239/1</v>
          </cell>
          <cell r="F28">
            <v>103119</v>
          </cell>
          <cell r="G28">
            <v>51560</v>
          </cell>
          <cell r="H28">
            <v>51560</v>
          </cell>
          <cell r="I28">
            <v>51560</v>
          </cell>
          <cell r="J28">
            <v>51560</v>
          </cell>
          <cell r="K28">
            <v>51560</v>
          </cell>
          <cell r="L28">
            <v>51560</v>
          </cell>
          <cell r="M28">
            <v>51560</v>
          </cell>
          <cell r="N28">
            <v>51560</v>
          </cell>
          <cell r="O28">
            <v>51560</v>
          </cell>
          <cell r="P28">
            <v>51560</v>
          </cell>
          <cell r="Q28">
            <v>51560</v>
          </cell>
          <cell r="R28">
            <v>670279</v>
          </cell>
        </row>
        <row r="29">
          <cell r="A29">
            <v>35</v>
          </cell>
          <cell r="B29" t="str">
            <v>035</v>
          </cell>
          <cell r="C29" t="str">
            <v>Sir Robert Hitcham's CEVAP School, Framlingham</v>
          </cell>
          <cell r="D29" t="str">
            <v>3310/1</v>
          </cell>
          <cell r="F29">
            <v>161157</v>
          </cell>
          <cell r="G29">
            <v>80580</v>
          </cell>
          <cell r="H29">
            <v>80580</v>
          </cell>
          <cell r="I29">
            <v>80580</v>
          </cell>
          <cell r="J29">
            <v>80580</v>
          </cell>
          <cell r="K29">
            <v>80580</v>
          </cell>
          <cell r="L29">
            <v>80580</v>
          </cell>
          <cell r="M29">
            <v>80580</v>
          </cell>
          <cell r="N29">
            <v>80580</v>
          </cell>
          <cell r="O29">
            <v>80580</v>
          </cell>
          <cell r="P29">
            <v>80580</v>
          </cell>
          <cell r="Q29">
            <v>80580</v>
          </cell>
          <cell r="R29">
            <v>1047537</v>
          </cell>
        </row>
        <row r="30">
          <cell r="A30">
            <v>36</v>
          </cell>
          <cell r="B30" t="str">
            <v>036</v>
          </cell>
          <cell r="C30" t="str">
            <v>Fressingfield CEVCP School</v>
          </cell>
          <cell r="D30" t="str">
            <v>94110/1</v>
          </cell>
          <cell r="F30">
            <v>78289</v>
          </cell>
          <cell r="G30">
            <v>39144</v>
          </cell>
          <cell r="H30">
            <v>39144</v>
          </cell>
          <cell r="I30">
            <v>39144</v>
          </cell>
          <cell r="J30">
            <v>39144</v>
          </cell>
          <cell r="K30">
            <v>39144</v>
          </cell>
          <cell r="L30">
            <v>39144</v>
          </cell>
          <cell r="M30">
            <v>39144</v>
          </cell>
          <cell r="N30">
            <v>39144</v>
          </cell>
          <cell r="O30">
            <v>39144</v>
          </cell>
          <cell r="P30">
            <v>39144</v>
          </cell>
          <cell r="Q30">
            <v>39144</v>
          </cell>
          <cell r="R30">
            <v>508873</v>
          </cell>
        </row>
        <row r="31">
          <cell r="A31">
            <v>38</v>
          </cell>
          <cell r="B31" t="str">
            <v>038</v>
          </cell>
          <cell r="C31" t="str">
            <v>Gislingham CEVCP School</v>
          </cell>
          <cell r="D31" t="str">
            <v>83038/1</v>
          </cell>
          <cell r="F31">
            <v>110966</v>
          </cell>
          <cell r="G31">
            <v>55484</v>
          </cell>
          <cell r="H31">
            <v>55484</v>
          </cell>
          <cell r="I31">
            <v>55484</v>
          </cell>
          <cell r="J31">
            <v>55484</v>
          </cell>
          <cell r="K31">
            <v>55484</v>
          </cell>
          <cell r="L31">
            <v>55484</v>
          </cell>
          <cell r="M31">
            <v>55484</v>
          </cell>
          <cell r="N31">
            <v>55484</v>
          </cell>
          <cell r="O31">
            <v>55484</v>
          </cell>
          <cell r="P31">
            <v>55484</v>
          </cell>
          <cell r="Q31">
            <v>55484</v>
          </cell>
          <cell r="R31">
            <v>721290</v>
          </cell>
        </row>
        <row r="32">
          <cell r="A32">
            <v>41</v>
          </cell>
          <cell r="B32" t="str">
            <v>041</v>
          </cell>
          <cell r="C32" t="str">
            <v>Edgar Sewter Community Primary School</v>
          </cell>
          <cell r="D32" t="str">
            <v>60240/1</v>
          </cell>
          <cell r="F32">
            <v>134336</v>
          </cell>
          <cell r="G32">
            <v>67169</v>
          </cell>
          <cell r="H32">
            <v>67169</v>
          </cell>
          <cell r="I32">
            <v>67169</v>
          </cell>
          <cell r="J32">
            <v>67169</v>
          </cell>
          <cell r="K32">
            <v>67169</v>
          </cell>
          <cell r="L32">
            <v>67169</v>
          </cell>
          <cell r="M32">
            <v>67169</v>
          </cell>
          <cell r="N32">
            <v>67169</v>
          </cell>
          <cell r="O32">
            <v>67169</v>
          </cell>
          <cell r="P32">
            <v>67169</v>
          </cell>
          <cell r="Q32">
            <v>67169</v>
          </cell>
          <cell r="R32">
            <v>873195</v>
          </cell>
        </row>
        <row r="33">
          <cell r="A33">
            <v>42</v>
          </cell>
          <cell r="B33" t="str">
            <v>042</v>
          </cell>
          <cell r="C33" t="str">
            <v>Helmingham Community Primary School</v>
          </cell>
          <cell r="D33" t="str">
            <v>94111/1</v>
          </cell>
          <cell r="F33">
            <v>56928</v>
          </cell>
          <cell r="G33">
            <v>28463</v>
          </cell>
          <cell r="H33">
            <v>28463</v>
          </cell>
          <cell r="I33">
            <v>28463</v>
          </cell>
          <cell r="J33">
            <v>28463</v>
          </cell>
          <cell r="K33">
            <v>28463</v>
          </cell>
          <cell r="L33">
            <v>28463</v>
          </cell>
          <cell r="M33">
            <v>28463</v>
          </cell>
          <cell r="N33">
            <v>28463</v>
          </cell>
          <cell r="O33">
            <v>28463</v>
          </cell>
          <cell r="P33">
            <v>28463</v>
          </cell>
          <cell r="Q33">
            <v>28463</v>
          </cell>
          <cell r="R33">
            <v>370021</v>
          </cell>
        </row>
        <row r="34">
          <cell r="A34">
            <v>44</v>
          </cell>
          <cell r="B34" t="str">
            <v>044</v>
          </cell>
          <cell r="C34" t="str">
            <v>Holton St Peter Community Primary School</v>
          </cell>
          <cell r="D34" t="str">
            <v>36878/1</v>
          </cell>
          <cell r="F34">
            <v>56463</v>
          </cell>
          <cell r="G34">
            <v>28233</v>
          </cell>
          <cell r="H34">
            <v>28233</v>
          </cell>
          <cell r="I34">
            <v>28233</v>
          </cell>
          <cell r="J34">
            <v>28233</v>
          </cell>
          <cell r="K34">
            <v>28233</v>
          </cell>
          <cell r="L34">
            <v>28233</v>
          </cell>
          <cell r="M34">
            <v>28233</v>
          </cell>
          <cell r="N34">
            <v>28233</v>
          </cell>
          <cell r="O34">
            <v>28233</v>
          </cell>
          <cell r="P34">
            <v>28233</v>
          </cell>
          <cell r="Q34">
            <v>28233</v>
          </cell>
          <cell r="R34">
            <v>367026</v>
          </cell>
        </row>
        <row r="35">
          <cell r="A35">
            <v>45</v>
          </cell>
          <cell r="B35" t="str">
            <v>045</v>
          </cell>
          <cell r="C35" t="str">
            <v>St Edmund's Primary School, Hoxne</v>
          </cell>
          <cell r="D35" t="str">
            <v>48700/1</v>
          </cell>
          <cell r="F35">
            <v>0</v>
          </cell>
          <cell r="G35">
            <v>0</v>
          </cell>
          <cell r="H35">
            <v>0</v>
          </cell>
          <cell r="I35">
            <v>0</v>
          </cell>
          <cell r="J35">
            <v>0</v>
          </cell>
          <cell r="K35">
            <v>0</v>
          </cell>
          <cell r="L35">
            <v>0</v>
          </cell>
          <cell r="M35">
            <v>0</v>
          </cell>
          <cell r="N35">
            <v>0</v>
          </cell>
          <cell r="O35">
            <v>0</v>
          </cell>
          <cell r="P35">
            <v>0</v>
          </cell>
          <cell r="Q35">
            <v>0</v>
          </cell>
          <cell r="R35">
            <v>0</v>
          </cell>
        </row>
        <row r="36">
          <cell r="A36">
            <v>48</v>
          </cell>
          <cell r="B36" t="str">
            <v>048</v>
          </cell>
          <cell r="C36" t="str">
            <v>Ilketshall St Lawrence School</v>
          </cell>
          <cell r="D36" t="str">
            <v>83039/1</v>
          </cell>
          <cell r="F36">
            <v>67773</v>
          </cell>
          <cell r="G36">
            <v>33884</v>
          </cell>
          <cell r="H36">
            <v>33884</v>
          </cell>
          <cell r="I36">
            <v>33884</v>
          </cell>
          <cell r="J36">
            <v>33884</v>
          </cell>
          <cell r="K36">
            <v>33884</v>
          </cell>
          <cell r="L36">
            <v>33884</v>
          </cell>
          <cell r="M36">
            <v>33884</v>
          </cell>
          <cell r="N36">
            <v>33884</v>
          </cell>
          <cell r="O36">
            <v>33884</v>
          </cell>
          <cell r="P36">
            <v>33884</v>
          </cell>
          <cell r="Q36">
            <v>33884</v>
          </cell>
          <cell r="R36">
            <v>440497</v>
          </cell>
        </row>
        <row r="37">
          <cell r="A37">
            <v>50</v>
          </cell>
          <cell r="B37" t="str">
            <v>050</v>
          </cell>
          <cell r="C37" t="str">
            <v>Kelsale CEVCP School</v>
          </cell>
          <cell r="D37" t="str">
            <v>36879/1</v>
          </cell>
          <cell r="F37">
            <v>77847</v>
          </cell>
          <cell r="G37">
            <v>38923</v>
          </cell>
          <cell r="H37">
            <v>38923</v>
          </cell>
          <cell r="I37">
            <v>38923</v>
          </cell>
          <cell r="J37">
            <v>38923</v>
          </cell>
          <cell r="K37">
            <v>38923</v>
          </cell>
          <cell r="L37">
            <v>38923</v>
          </cell>
          <cell r="M37">
            <v>38923</v>
          </cell>
          <cell r="N37">
            <v>38923</v>
          </cell>
          <cell r="O37">
            <v>38923</v>
          </cell>
          <cell r="P37">
            <v>38923</v>
          </cell>
          <cell r="Q37">
            <v>38923</v>
          </cell>
          <cell r="R37">
            <v>506000</v>
          </cell>
        </row>
        <row r="38">
          <cell r="A38">
            <v>56</v>
          </cell>
          <cell r="B38" t="str">
            <v>056</v>
          </cell>
          <cell r="C38" t="str">
            <v>All Saints CEVAP School, Laxfield</v>
          </cell>
          <cell r="D38" t="str">
            <v>83040/1</v>
          </cell>
          <cell r="F38">
            <v>51690</v>
          </cell>
          <cell r="G38">
            <v>25848</v>
          </cell>
          <cell r="H38">
            <v>25848</v>
          </cell>
          <cell r="I38">
            <v>25848</v>
          </cell>
          <cell r="J38">
            <v>25848</v>
          </cell>
          <cell r="K38">
            <v>25848</v>
          </cell>
          <cell r="L38">
            <v>25848</v>
          </cell>
          <cell r="M38">
            <v>25848</v>
          </cell>
          <cell r="N38">
            <v>25848</v>
          </cell>
          <cell r="O38">
            <v>25848</v>
          </cell>
          <cell r="P38">
            <v>25848</v>
          </cell>
          <cell r="Q38">
            <v>25848</v>
          </cell>
          <cell r="R38">
            <v>336018</v>
          </cell>
        </row>
        <row r="39">
          <cell r="A39">
            <v>59</v>
          </cell>
          <cell r="B39" t="str">
            <v>059</v>
          </cell>
          <cell r="C39" t="str">
            <v>Dell Primary School</v>
          </cell>
          <cell r="D39" t="str">
            <v>3224/1</v>
          </cell>
          <cell r="E39">
            <v>42309</v>
          </cell>
          <cell r="F39">
            <v>233262</v>
          </cell>
          <cell r="G39">
            <v>116632</v>
          </cell>
          <cell r="H39">
            <v>116632</v>
          </cell>
          <cell r="I39">
            <v>116632</v>
          </cell>
          <cell r="J39">
            <v>116632</v>
          </cell>
          <cell r="K39">
            <v>116632</v>
          </cell>
          <cell r="L39">
            <v>68036</v>
          </cell>
          <cell r="M39">
            <v>0</v>
          </cell>
          <cell r="N39">
            <v>0</v>
          </cell>
          <cell r="O39">
            <v>0</v>
          </cell>
          <cell r="P39">
            <v>0</v>
          </cell>
          <cell r="Q39">
            <v>0</v>
          </cell>
          <cell r="R39">
            <v>884458</v>
          </cell>
        </row>
        <row r="40">
          <cell r="A40">
            <v>60</v>
          </cell>
          <cell r="B40" t="str">
            <v>060</v>
          </cell>
          <cell r="C40" t="str">
            <v>Elm Tree Community Primary School</v>
          </cell>
          <cell r="D40" t="str">
            <v>3228/1</v>
          </cell>
          <cell r="E40">
            <v>42430</v>
          </cell>
          <cell r="F40">
            <v>224253</v>
          </cell>
          <cell r="G40">
            <v>112126</v>
          </cell>
          <cell r="H40">
            <v>112126</v>
          </cell>
          <cell r="I40">
            <v>112126</v>
          </cell>
          <cell r="J40">
            <v>112126</v>
          </cell>
          <cell r="K40">
            <v>112126</v>
          </cell>
          <cell r="L40">
            <v>112126</v>
          </cell>
          <cell r="M40">
            <v>112126</v>
          </cell>
          <cell r="N40">
            <v>112126</v>
          </cell>
          <cell r="O40">
            <v>112126</v>
          </cell>
          <cell r="P40">
            <v>102782</v>
          </cell>
          <cell r="Q40">
            <v>0</v>
          </cell>
          <cell r="R40">
            <v>1336169</v>
          </cell>
        </row>
        <row r="41">
          <cell r="A41">
            <v>62</v>
          </cell>
          <cell r="B41" t="str">
            <v>062</v>
          </cell>
          <cell r="C41" t="str">
            <v>Gunton Community Primary School</v>
          </cell>
          <cell r="D41" t="str">
            <v>3243/1</v>
          </cell>
          <cell r="E41">
            <v>42278</v>
          </cell>
          <cell r="F41">
            <v>185867</v>
          </cell>
          <cell r="G41">
            <v>92935</v>
          </cell>
          <cell r="H41">
            <v>92935</v>
          </cell>
          <cell r="I41">
            <v>92935</v>
          </cell>
          <cell r="J41">
            <v>92935</v>
          </cell>
          <cell r="K41">
            <v>46469</v>
          </cell>
          <cell r="L41">
            <v>0</v>
          </cell>
          <cell r="M41">
            <v>0</v>
          </cell>
          <cell r="N41">
            <v>0</v>
          </cell>
          <cell r="O41">
            <v>0</v>
          </cell>
          <cell r="P41">
            <v>0</v>
          </cell>
          <cell r="Q41">
            <v>0</v>
          </cell>
          <cell r="R41">
            <v>604076</v>
          </cell>
        </row>
        <row r="42">
          <cell r="A42">
            <v>63</v>
          </cell>
          <cell r="B42" t="str">
            <v>063</v>
          </cell>
          <cell r="C42" t="str">
            <v>Meadow Community Primary School</v>
          </cell>
          <cell r="D42" t="str">
            <v>3279/1</v>
          </cell>
          <cell r="E42">
            <v>42217</v>
          </cell>
          <cell r="F42">
            <v>80692</v>
          </cell>
          <cell r="G42">
            <v>80695</v>
          </cell>
          <cell r="H42">
            <v>80695</v>
          </cell>
          <cell r="I42">
            <v>80695</v>
          </cell>
          <cell r="J42">
            <v>0</v>
          </cell>
          <cell r="K42">
            <v>0</v>
          </cell>
          <cell r="L42">
            <v>0</v>
          </cell>
          <cell r="M42">
            <v>0</v>
          </cell>
          <cell r="N42">
            <v>0</v>
          </cell>
          <cell r="O42">
            <v>0</v>
          </cell>
          <cell r="P42">
            <v>0</v>
          </cell>
          <cell r="Q42">
            <v>0</v>
          </cell>
          <cell r="R42">
            <v>322777</v>
          </cell>
        </row>
        <row r="43">
          <cell r="A43">
            <v>64</v>
          </cell>
          <cell r="B43" t="str">
            <v>064</v>
          </cell>
          <cell r="C43" t="str">
            <v>Northfield St Nicholas Primary School</v>
          </cell>
          <cell r="D43" t="str">
            <v>3284/1</v>
          </cell>
          <cell r="E43">
            <v>42186</v>
          </cell>
          <cell r="F43">
            <v>156478</v>
          </cell>
          <cell r="G43">
            <v>156473</v>
          </cell>
          <cell r="H43">
            <v>156473</v>
          </cell>
          <cell r="I43">
            <v>0</v>
          </cell>
          <cell r="J43">
            <v>0</v>
          </cell>
          <cell r="K43">
            <v>0</v>
          </cell>
          <cell r="L43">
            <v>0</v>
          </cell>
          <cell r="M43">
            <v>0</v>
          </cell>
          <cell r="N43">
            <v>0</v>
          </cell>
          <cell r="O43">
            <v>0</v>
          </cell>
          <cell r="P43">
            <v>0</v>
          </cell>
          <cell r="Q43">
            <v>0</v>
          </cell>
          <cell r="R43">
            <v>469424</v>
          </cell>
        </row>
        <row r="44">
          <cell r="A44">
            <v>65</v>
          </cell>
          <cell r="B44" t="str">
            <v>065</v>
          </cell>
          <cell r="C44" t="str">
            <v>Poplars Community Primary School</v>
          </cell>
          <cell r="D44" t="str">
            <v>3340/1</v>
          </cell>
          <cell r="F44">
            <v>335991</v>
          </cell>
          <cell r="G44">
            <v>167996</v>
          </cell>
          <cell r="H44">
            <v>167996</v>
          </cell>
          <cell r="I44">
            <v>167996</v>
          </cell>
          <cell r="J44">
            <v>167996</v>
          </cell>
          <cell r="K44">
            <v>167996</v>
          </cell>
          <cell r="L44">
            <v>167996</v>
          </cell>
          <cell r="M44">
            <v>167996</v>
          </cell>
          <cell r="N44">
            <v>167996</v>
          </cell>
          <cell r="O44">
            <v>167996</v>
          </cell>
          <cell r="P44">
            <v>167996</v>
          </cell>
          <cell r="Q44">
            <v>167996</v>
          </cell>
          <cell r="R44">
            <v>2183947</v>
          </cell>
        </row>
        <row r="45">
          <cell r="A45">
            <v>68</v>
          </cell>
          <cell r="B45" t="str">
            <v>068</v>
          </cell>
          <cell r="C45" t="str">
            <v>Roman Hill Primary School</v>
          </cell>
          <cell r="D45" t="str">
            <v>3302/1</v>
          </cell>
          <cell r="F45">
            <v>327880</v>
          </cell>
          <cell r="G45">
            <v>163940</v>
          </cell>
          <cell r="H45">
            <v>163940</v>
          </cell>
          <cell r="I45">
            <v>163940</v>
          </cell>
          <cell r="J45">
            <v>163940</v>
          </cell>
          <cell r="K45">
            <v>163940</v>
          </cell>
          <cell r="L45">
            <v>163940</v>
          </cell>
          <cell r="M45">
            <v>163940</v>
          </cell>
          <cell r="N45">
            <v>163940</v>
          </cell>
          <cell r="O45">
            <v>163940</v>
          </cell>
          <cell r="P45">
            <v>163940</v>
          </cell>
          <cell r="Q45">
            <v>163940</v>
          </cell>
          <cell r="R45">
            <v>2131220</v>
          </cell>
        </row>
        <row r="46">
          <cell r="A46">
            <v>70</v>
          </cell>
          <cell r="B46" t="str">
            <v>070</v>
          </cell>
          <cell r="C46" t="str">
            <v>St Margaret's Community Primary School, Lowestoft</v>
          </cell>
          <cell r="D46" t="str">
            <v>3324/1</v>
          </cell>
          <cell r="E46">
            <v>42186</v>
          </cell>
          <cell r="F46">
            <v>126660</v>
          </cell>
          <cell r="G46">
            <v>126666</v>
          </cell>
          <cell r="H46">
            <v>126666</v>
          </cell>
          <cell r="I46">
            <v>0</v>
          </cell>
          <cell r="J46">
            <v>0</v>
          </cell>
          <cell r="K46">
            <v>0</v>
          </cell>
          <cell r="L46">
            <v>0</v>
          </cell>
          <cell r="M46">
            <v>0</v>
          </cell>
          <cell r="N46">
            <v>0</v>
          </cell>
          <cell r="O46">
            <v>0</v>
          </cell>
          <cell r="P46">
            <v>0</v>
          </cell>
          <cell r="Q46">
            <v>0</v>
          </cell>
          <cell r="R46">
            <v>379992</v>
          </cell>
        </row>
        <row r="47">
          <cell r="A47">
            <v>72</v>
          </cell>
          <cell r="B47" t="str">
            <v>072</v>
          </cell>
          <cell r="C47" t="str">
            <v>St Mary's RC Primary School, Lowestoft</v>
          </cell>
          <cell r="D47" t="str">
            <v>3330/1</v>
          </cell>
          <cell r="F47">
            <v>124185</v>
          </cell>
          <cell r="G47">
            <v>62091</v>
          </cell>
          <cell r="H47">
            <v>62091</v>
          </cell>
          <cell r="I47">
            <v>62091</v>
          </cell>
          <cell r="J47">
            <v>62091</v>
          </cell>
          <cell r="K47">
            <v>62091</v>
          </cell>
          <cell r="L47">
            <v>62091</v>
          </cell>
          <cell r="M47">
            <v>62091</v>
          </cell>
          <cell r="N47">
            <v>62091</v>
          </cell>
          <cell r="O47">
            <v>62091</v>
          </cell>
          <cell r="P47">
            <v>62091</v>
          </cell>
          <cell r="Q47">
            <v>62091</v>
          </cell>
          <cell r="R47">
            <v>807186</v>
          </cell>
        </row>
        <row r="48">
          <cell r="A48">
            <v>74</v>
          </cell>
          <cell r="B48" t="str">
            <v>074</v>
          </cell>
          <cell r="C48" t="str">
            <v>Woods Loke Community Primary School</v>
          </cell>
          <cell r="D48" t="str">
            <v>3361/1</v>
          </cell>
          <cell r="F48">
            <v>243827</v>
          </cell>
          <cell r="G48">
            <v>121915</v>
          </cell>
          <cell r="H48">
            <v>121915</v>
          </cell>
          <cell r="I48">
            <v>121915</v>
          </cell>
          <cell r="J48">
            <v>121915</v>
          </cell>
          <cell r="K48">
            <v>121915</v>
          </cell>
          <cell r="L48">
            <v>121915</v>
          </cell>
          <cell r="M48">
            <v>121915</v>
          </cell>
          <cell r="N48">
            <v>121915</v>
          </cell>
          <cell r="O48">
            <v>121915</v>
          </cell>
          <cell r="P48">
            <v>121915</v>
          </cell>
          <cell r="Q48">
            <v>121915</v>
          </cell>
          <cell r="R48">
            <v>1584892</v>
          </cell>
        </row>
        <row r="49">
          <cell r="A49">
            <v>75</v>
          </cell>
          <cell r="B49" t="str">
            <v>075</v>
          </cell>
          <cell r="C49" t="str">
            <v>Oulton Broad Primary School</v>
          </cell>
          <cell r="D49" t="str">
            <v>3288/1</v>
          </cell>
          <cell r="F49">
            <v>140147</v>
          </cell>
          <cell r="G49">
            <v>70073</v>
          </cell>
          <cell r="H49">
            <v>70073</v>
          </cell>
          <cell r="I49">
            <v>70073</v>
          </cell>
          <cell r="J49">
            <v>70073</v>
          </cell>
          <cell r="K49">
            <v>70073</v>
          </cell>
          <cell r="L49">
            <v>70073</v>
          </cell>
          <cell r="M49">
            <v>70073</v>
          </cell>
          <cell r="N49">
            <v>70073</v>
          </cell>
          <cell r="O49">
            <v>70073</v>
          </cell>
          <cell r="P49">
            <v>70073</v>
          </cell>
          <cell r="Q49">
            <v>70073</v>
          </cell>
          <cell r="R49">
            <v>910950</v>
          </cell>
        </row>
        <row r="50">
          <cell r="A50">
            <v>80</v>
          </cell>
          <cell r="B50" t="str">
            <v>080</v>
          </cell>
          <cell r="C50" t="str">
            <v>Mellis CEVCP School</v>
          </cell>
          <cell r="D50" t="str">
            <v>48701/1</v>
          </cell>
          <cell r="F50">
            <v>92457</v>
          </cell>
          <cell r="G50">
            <v>46227</v>
          </cell>
          <cell r="H50">
            <v>46227</v>
          </cell>
          <cell r="I50">
            <v>46227</v>
          </cell>
          <cell r="J50">
            <v>46227</v>
          </cell>
          <cell r="K50">
            <v>46227</v>
          </cell>
          <cell r="L50">
            <v>46227</v>
          </cell>
          <cell r="M50">
            <v>46227</v>
          </cell>
          <cell r="N50">
            <v>46227</v>
          </cell>
          <cell r="O50">
            <v>46227</v>
          </cell>
          <cell r="P50">
            <v>46227</v>
          </cell>
          <cell r="Q50">
            <v>46227</v>
          </cell>
          <cell r="R50">
            <v>600954</v>
          </cell>
        </row>
        <row r="51">
          <cell r="A51">
            <v>81</v>
          </cell>
          <cell r="B51" t="str">
            <v>081</v>
          </cell>
          <cell r="C51" t="str">
            <v>Mendham Primary School</v>
          </cell>
          <cell r="D51" t="str">
            <v>48702/1</v>
          </cell>
          <cell r="F51">
            <v>89089</v>
          </cell>
          <cell r="G51">
            <v>44548</v>
          </cell>
          <cell r="H51">
            <v>44548</v>
          </cell>
          <cell r="I51">
            <v>44548</v>
          </cell>
          <cell r="J51">
            <v>44548</v>
          </cell>
          <cell r="K51">
            <v>44548</v>
          </cell>
          <cell r="L51">
            <v>44548</v>
          </cell>
          <cell r="M51">
            <v>44548</v>
          </cell>
          <cell r="N51">
            <v>44548</v>
          </cell>
          <cell r="O51">
            <v>44548</v>
          </cell>
          <cell r="P51">
            <v>44548</v>
          </cell>
          <cell r="Q51">
            <v>44548</v>
          </cell>
          <cell r="R51">
            <v>579117</v>
          </cell>
        </row>
        <row r="52">
          <cell r="A52">
            <v>82</v>
          </cell>
          <cell r="B52" t="str">
            <v>082</v>
          </cell>
          <cell r="C52" t="str">
            <v>Middleton Community Primary School</v>
          </cell>
          <cell r="D52" t="str">
            <v>61593/1</v>
          </cell>
          <cell r="F52">
            <v>0</v>
          </cell>
          <cell r="G52">
            <v>0</v>
          </cell>
          <cell r="H52">
            <v>0</v>
          </cell>
          <cell r="I52">
            <v>0</v>
          </cell>
          <cell r="J52">
            <v>0</v>
          </cell>
          <cell r="K52">
            <v>0</v>
          </cell>
          <cell r="L52">
            <v>0</v>
          </cell>
          <cell r="M52">
            <v>0</v>
          </cell>
          <cell r="N52">
            <v>0</v>
          </cell>
          <cell r="O52">
            <v>0</v>
          </cell>
          <cell r="P52">
            <v>0</v>
          </cell>
          <cell r="Q52">
            <v>0</v>
          </cell>
          <cell r="R52">
            <v>0</v>
          </cell>
        </row>
        <row r="53">
          <cell r="A53">
            <v>84</v>
          </cell>
          <cell r="B53" t="str">
            <v>084</v>
          </cell>
          <cell r="C53" t="str">
            <v>Occold Primary School</v>
          </cell>
          <cell r="D53" t="str">
            <v>83190/1</v>
          </cell>
          <cell r="F53">
            <v>50496</v>
          </cell>
          <cell r="G53">
            <v>25250</v>
          </cell>
          <cell r="H53">
            <v>25250</v>
          </cell>
          <cell r="I53">
            <v>25250</v>
          </cell>
          <cell r="J53">
            <v>25250</v>
          </cell>
          <cell r="K53">
            <v>25250</v>
          </cell>
          <cell r="L53">
            <v>25250</v>
          </cell>
          <cell r="M53">
            <v>25250</v>
          </cell>
          <cell r="N53">
            <v>25250</v>
          </cell>
          <cell r="O53">
            <v>25250</v>
          </cell>
          <cell r="P53">
            <v>25250</v>
          </cell>
          <cell r="Q53">
            <v>25250</v>
          </cell>
          <cell r="R53">
            <v>328246</v>
          </cell>
        </row>
        <row r="54">
          <cell r="A54">
            <v>86</v>
          </cell>
          <cell r="B54" t="str">
            <v>086</v>
          </cell>
          <cell r="C54" t="str">
            <v>Palgrave CEVCP School</v>
          </cell>
          <cell r="D54" t="str">
            <v>94113/1</v>
          </cell>
          <cell r="F54">
            <v>0</v>
          </cell>
          <cell r="G54">
            <v>0</v>
          </cell>
          <cell r="H54">
            <v>0</v>
          </cell>
          <cell r="I54">
            <v>0</v>
          </cell>
          <cell r="J54">
            <v>0</v>
          </cell>
          <cell r="K54">
            <v>0</v>
          </cell>
          <cell r="L54">
            <v>0</v>
          </cell>
          <cell r="M54">
            <v>0</v>
          </cell>
          <cell r="N54">
            <v>0</v>
          </cell>
          <cell r="O54">
            <v>0</v>
          </cell>
          <cell r="P54">
            <v>0</v>
          </cell>
          <cell r="Q54">
            <v>0</v>
          </cell>
          <cell r="R54">
            <v>0</v>
          </cell>
        </row>
        <row r="55">
          <cell r="A55">
            <v>88</v>
          </cell>
          <cell r="B55" t="str">
            <v>088</v>
          </cell>
          <cell r="C55" t="str">
            <v>Peasenhall Primary School</v>
          </cell>
          <cell r="D55" t="str">
            <v>83041/1</v>
          </cell>
          <cell r="F55">
            <v>0</v>
          </cell>
          <cell r="G55">
            <v>0</v>
          </cell>
          <cell r="H55">
            <v>0</v>
          </cell>
          <cell r="I55">
            <v>0</v>
          </cell>
          <cell r="J55">
            <v>0</v>
          </cell>
          <cell r="K55">
            <v>0</v>
          </cell>
          <cell r="L55">
            <v>0</v>
          </cell>
          <cell r="M55">
            <v>0</v>
          </cell>
          <cell r="N55">
            <v>0</v>
          </cell>
          <cell r="O55">
            <v>0</v>
          </cell>
          <cell r="P55">
            <v>0</v>
          </cell>
          <cell r="Q55">
            <v>0</v>
          </cell>
          <cell r="R55">
            <v>0</v>
          </cell>
        </row>
        <row r="56">
          <cell r="A56">
            <v>93</v>
          </cell>
          <cell r="B56" t="str">
            <v>093</v>
          </cell>
          <cell r="C56" t="str">
            <v>Ringsfield CEVCP School</v>
          </cell>
          <cell r="D56" t="str">
            <v>94114/1</v>
          </cell>
          <cell r="F56">
            <v>53768</v>
          </cell>
          <cell r="G56">
            <v>26883</v>
          </cell>
          <cell r="H56">
            <v>26883</v>
          </cell>
          <cell r="I56">
            <v>26883</v>
          </cell>
          <cell r="J56">
            <v>26883</v>
          </cell>
          <cell r="K56">
            <v>26883</v>
          </cell>
          <cell r="L56">
            <v>26883</v>
          </cell>
          <cell r="M56">
            <v>26883</v>
          </cell>
          <cell r="N56">
            <v>26883</v>
          </cell>
          <cell r="O56">
            <v>26883</v>
          </cell>
          <cell r="P56">
            <v>26883</v>
          </cell>
          <cell r="Q56">
            <v>26883</v>
          </cell>
          <cell r="R56">
            <v>349481</v>
          </cell>
        </row>
        <row r="57">
          <cell r="A57">
            <v>96</v>
          </cell>
          <cell r="B57" t="str">
            <v>096</v>
          </cell>
          <cell r="C57" t="str">
            <v>Saxmundham Primary School</v>
          </cell>
          <cell r="D57" t="str">
            <v>70850/1</v>
          </cell>
          <cell r="F57">
            <v>150415</v>
          </cell>
          <cell r="G57">
            <v>75210</v>
          </cell>
          <cell r="H57">
            <v>75210</v>
          </cell>
          <cell r="I57">
            <v>75210</v>
          </cell>
          <cell r="J57">
            <v>75210</v>
          </cell>
          <cell r="K57">
            <v>75210</v>
          </cell>
          <cell r="L57">
            <v>75210</v>
          </cell>
          <cell r="M57">
            <v>75210</v>
          </cell>
          <cell r="N57">
            <v>75210</v>
          </cell>
          <cell r="O57">
            <v>75210</v>
          </cell>
          <cell r="P57">
            <v>75210</v>
          </cell>
          <cell r="Q57">
            <v>75210</v>
          </cell>
          <cell r="R57">
            <v>977725</v>
          </cell>
        </row>
        <row r="58">
          <cell r="A58">
            <v>97</v>
          </cell>
          <cell r="B58" t="str">
            <v>097</v>
          </cell>
          <cell r="C58" t="str">
            <v>Snape Community Primary School</v>
          </cell>
          <cell r="D58" t="str">
            <v>94115/1</v>
          </cell>
          <cell r="F58">
            <v>38703</v>
          </cell>
          <cell r="G58">
            <v>19350</v>
          </cell>
          <cell r="H58">
            <v>19350</v>
          </cell>
          <cell r="I58">
            <v>19350</v>
          </cell>
          <cell r="J58">
            <v>19350</v>
          </cell>
          <cell r="K58">
            <v>19350</v>
          </cell>
          <cell r="L58">
            <v>19350</v>
          </cell>
          <cell r="M58">
            <v>19350</v>
          </cell>
          <cell r="N58">
            <v>19350</v>
          </cell>
          <cell r="O58">
            <v>19350</v>
          </cell>
          <cell r="P58">
            <v>19350</v>
          </cell>
          <cell r="Q58">
            <v>19350</v>
          </cell>
          <cell r="R58">
            <v>251553</v>
          </cell>
        </row>
        <row r="59">
          <cell r="A59">
            <v>98</v>
          </cell>
          <cell r="B59" t="str">
            <v>098</v>
          </cell>
          <cell r="C59" t="str">
            <v>Somerleyton Primary School</v>
          </cell>
          <cell r="D59" t="str">
            <v>94116/1</v>
          </cell>
          <cell r="F59">
            <v>38731</v>
          </cell>
          <cell r="G59">
            <v>19364</v>
          </cell>
          <cell r="H59">
            <v>19364</v>
          </cell>
          <cell r="I59">
            <v>19364</v>
          </cell>
          <cell r="J59">
            <v>19364</v>
          </cell>
          <cell r="K59">
            <v>19364</v>
          </cell>
          <cell r="L59">
            <v>19364</v>
          </cell>
          <cell r="M59">
            <v>19364</v>
          </cell>
          <cell r="N59">
            <v>19364</v>
          </cell>
          <cell r="O59">
            <v>19364</v>
          </cell>
          <cell r="P59">
            <v>19364</v>
          </cell>
          <cell r="Q59">
            <v>19364</v>
          </cell>
          <cell r="R59">
            <v>251735</v>
          </cell>
        </row>
        <row r="60">
          <cell r="A60">
            <v>99</v>
          </cell>
          <cell r="B60" t="str">
            <v>099</v>
          </cell>
          <cell r="C60" t="str">
            <v>Southwold Primary School</v>
          </cell>
          <cell r="D60" t="str">
            <v>48703/1</v>
          </cell>
          <cell r="F60">
            <v>49708</v>
          </cell>
          <cell r="G60">
            <v>24853</v>
          </cell>
          <cell r="H60">
            <v>24853</v>
          </cell>
          <cell r="I60">
            <v>24853</v>
          </cell>
          <cell r="J60">
            <v>24853</v>
          </cell>
          <cell r="K60">
            <v>24853</v>
          </cell>
          <cell r="L60">
            <v>24853</v>
          </cell>
          <cell r="M60">
            <v>24853</v>
          </cell>
          <cell r="N60">
            <v>24853</v>
          </cell>
          <cell r="O60">
            <v>24853</v>
          </cell>
          <cell r="P60">
            <v>24853</v>
          </cell>
          <cell r="Q60">
            <v>24853</v>
          </cell>
          <cell r="R60">
            <v>323091</v>
          </cell>
        </row>
        <row r="61">
          <cell r="A61">
            <v>101</v>
          </cell>
          <cell r="B61" t="str">
            <v>101</v>
          </cell>
          <cell r="C61" t="str">
            <v>Stonham Aspal CEVAP School</v>
          </cell>
          <cell r="D61" t="str">
            <v>48705/1</v>
          </cell>
          <cell r="F61">
            <v>98028</v>
          </cell>
          <cell r="G61">
            <v>49011</v>
          </cell>
          <cell r="H61">
            <v>49011</v>
          </cell>
          <cell r="I61">
            <v>49011</v>
          </cell>
          <cell r="J61">
            <v>49011</v>
          </cell>
          <cell r="K61">
            <v>49011</v>
          </cell>
          <cell r="L61">
            <v>49011</v>
          </cell>
          <cell r="M61">
            <v>49011</v>
          </cell>
          <cell r="N61">
            <v>49011</v>
          </cell>
          <cell r="O61">
            <v>49011</v>
          </cell>
          <cell r="P61">
            <v>49011</v>
          </cell>
          <cell r="Q61">
            <v>49011</v>
          </cell>
          <cell r="R61">
            <v>637149</v>
          </cell>
        </row>
        <row r="62">
          <cell r="A62">
            <v>102</v>
          </cell>
          <cell r="B62">
            <v>102</v>
          </cell>
          <cell r="C62" t="str">
            <v>Stradbroke CEVCP School</v>
          </cell>
          <cell r="D62" t="str">
            <v>94117/1</v>
          </cell>
          <cell r="F62">
            <v>58969</v>
          </cell>
          <cell r="G62">
            <v>29487</v>
          </cell>
          <cell r="H62">
            <v>29487</v>
          </cell>
          <cell r="I62">
            <v>29487</v>
          </cell>
          <cell r="J62">
            <v>29487</v>
          </cell>
          <cell r="K62">
            <v>29487</v>
          </cell>
          <cell r="L62">
            <v>29487</v>
          </cell>
          <cell r="M62">
            <v>29487</v>
          </cell>
          <cell r="N62">
            <v>29487</v>
          </cell>
          <cell r="O62">
            <v>29487</v>
          </cell>
          <cell r="P62">
            <v>29487</v>
          </cell>
          <cell r="Q62">
            <v>29487</v>
          </cell>
          <cell r="R62">
            <v>383326</v>
          </cell>
        </row>
        <row r="63">
          <cell r="A63">
            <v>106</v>
          </cell>
          <cell r="B63">
            <v>106</v>
          </cell>
          <cell r="C63" t="str">
            <v>Thorndon CEVCP School</v>
          </cell>
          <cell r="D63" t="str">
            <v>94118/1</v>
          </cell>
          <cell r="F63">
            <v>50752</v>
          </cell>
          <cell r="G63">
            <v>25378</v>
          </cell>
          <cell r="H63">
            <v>25378</v>
          </cell>
          <cell r="I63">
            <v>25378</v>
          </cell>
          <cell r="J63">
            <v>25378</v>
          </cell>
          <cell r="K63">
            <v>25378</v>
          </cell>
          <cell r="L63">
            <v>25378</v>
          </cell>
          <cell r="M63">
            <v>25378</v>
          </cell>
          <cell r="N63">
            <v>25378</v>
          </cell>
          <cell r="O63">
            <v>25378</v>
          </cell>
          <cell r="P63">
            <v>25378</v>
          </cell>
          <cell r="Q63">
            <v>25378</v>
          </cell>
          <cell r="R63">
            <v>329910</v>
          </cell>
        </row>
        <row r="64">
          <cell r="A64">
            <v>109</v>
          </cell>
          <cell r="B64">
            <v>109</v>
          </cell>
          <cell r="C64" t="str">
            <v>Wenhaston Primary School</v>
          </cell>
          <cell r="D64" t="str">
            <v>83042/1</v>
          </cell>
          <cell r="F64">
            <v>55490</v>
          </cell>
          <cell r="G64">
            <v>27743</v>
          </cell>
          <cell r="H64">
            <v>27743</v>
          </cell>
          <cell r="I64">
            <v>27743</v>
          </cell>
          <cell r="J64">
            <v>27743</v>
          </cell>
          <cell r="K64">
            <v>27743</v>
          </cell>
          <cell r="L64">
            <v>27743</v>
          </cell>
          <cell r="M64">
            <v>27743</v>
          </cell>
          <cell r="N64">
            <v>27743</v>
          </cell>
          <cell r="O64">
            <v>27743</v>
          </cell>
          <cell r="P64">
            <v>27743</v>
          </cell>
          <cell r="Q64">
            <v>27743</v>
          </cell>
          <cell r="R64">
            <v>360663</v>
          </cell>
        </row>
        <row r="65">
          <cell r="A65">
            <v>110</v>
          </cell>
          <cell r="B65">
            <v>110</v>
          </cell>
          <cell r="C65" t="str">
            <v>Wetheringsett CEVCP School</v>
          </cell>
          <cell r="D65" t="str">
            <v>94119/1</v>
          </cell>
          <cell r="F65">
            <v>51986</v>
          </cell>
          <cell r="G65">
            <v>25990</v>
          </cell>
          <cell r="H65">
            <v>25990</v>
          </cell>
          <cell r="I65">
            <v>25990</v>
          </cell>
          <cell r="J65">
            <v>25990</v>
          </cell>
          <cell r="K65">
            <v>25990</v>
          </cell>
          <cell r="L65">
            <v>25990</v>
          </cell>
          <cell r="M65">
            <v>25990</v>
          </cell>
          <cell r="N65">
            <v>25990</v>
          </cell>
          <cell r="O65">
            <v>25990</v>
          </cell>
          <cell r="P65">
            <v>25990</v>
          </cell>
          <cell r="Q65">
            <v>25990</v>
          </cell>
          <cell r="R65">
            <v>337876</v>
          </cell>
        </row>
        <row r="66">
          <cell r="A66">
            <v>112</v>
          </cell>
          <cell r="B66">
            <v>112</v>
          </cell>
          <cell r="C66" t="str">
            <v>Wilby CEVCP School</v>
          </cell>
          <cell r="D66" t="str">
            <v>36881/1</v>
          </cell>
          <cell r="F66">
            <v>52288</v>
          </cell>
          <cell r="G66">
            <v>26147</v>
          </cell>
          <cell r="H66">
            <v>26147</v>
          </cell>
          <cell r="I66">
            <v>26147</v>
          </cell>
          <cell r="J66">
            <v>26147</v>
          </cell>
          <cell r="K66">
            <v>26147</v>
          </cell>
          <cell r="L66">
            <v>26147</v>
          </cell>
          <cell r="M66">
            <v>26147</v>
          </cell>
          <cell r="N66">
            <v>26147</v>
          </cell>
          <cell r="O66">
            <v>26147</v>
          </cell>
          <cell r="P66">
            <v>26147</v>
          </cell>
          <cell r="Q66">
            <v>26147</v>
          </cell>
          <cell r="R66">
            <v>339905</v>
          </cell>
        </row>
        <row r="67">
          <cell r="A67">
            <v>113</v>
          </cell>
          <cell r="B67">
            <v>113</v>
          </cell>
          <cell r="C67" t="str">
            <v>Worlingham CEVCP School</v>
          </cell>
          <cell r="D67" t="str">
            <v>94120/1</v>
          </cell>
          <cell r="F67">
            <v>161424</v>
          </cell>
          <cell r="G67">
            <v>80709</v>
          </cell>
          <cell r="H67">
            <v>80709</v>
          </cell>
          <cell r="I67">
            <v>80709</v>
          </cell>
          <cell r="J67">
            <v>80709</v>
          </cell>
          <cell r="K67">
            <v>80709</v>
          </cell>
          <cell r="L67">
            <v>80709</v>
          </cell>
          <cell r="M67">
            <v>80709</v>
          </cell>
          <cell r="N67">
            <v>80709</v>
          </cell>
          <cell r="O67">
            <v>80709</v>
          </cell>
          <cell r="P67">
            <v>80709</v>
          </cell>
          <cell r="Q67">
            <v>80709</v>
          </cell>
          <cell r="R67">
            <v>1049223</v>
          </cell>
        </row>
        <row r="68">
          <cell r="A68">
            <v>114</v>
          </cell>
          <cell r="B68">
            <v>114</v>
          </cell>
          <cell r="C68" t="str">
            <v>Worlingworth CEVCP School</v>
          </cell>
          <cell r="D68" t="str">
            <v>83043/1</v>
          </cell>
          <cell r="F68">
            <v>37040</v>
          </cell>
          <cell r="G68">
            <v>18522</v>
          </cell>
          <cell r="H68">
            <v>18522</v>
          </cell>
          <cell r="I68">
            <v>18522</v>
          </cell>
          <cell r="J68">
            <v>18522</v>
          </cell>
          <cell r="K68">
            <v>18522</v>
          </cell>
          <cell r="L68">
            <v>18522</v>
          </cell>
          <cell r="M68">
            <v>18522</v>
          </cell>
          <cell r="N68">
            <v>18522</v>
          </cell>
          <cell r="O68">
            <v>18522</v>
          </cell>
          <cell r="P68">
            <v>18522</v>
          </cell>
          <cell r="Q68">
            <v>18522</v>
          </cell>
          <cell r="R68">
            <v>240782</v>
          </cell>
        </row>
        <row r="69">
          <cell r="A69">
            <v>115</v>
          </cell>
          <cell r="B69">
            <v>115</v>
          </cell>
          <cell r="C69" t="str">
            <v>Wortham Primary School</v>
          </cell>
          <cell r="D69" t="str">
            <v>83044/1</v>
          </cell>
          <cell r="F69">
            <v>59905</v>
          </cell>
          <cell r="G69">
            <v>29954</v>
          </cell>
          <cell r="H69">
            <v>29954</v>
          </cell>
          <cell r="I69">
            <v>29954</v>
          </cell>
          <cell r="J69">
            <v>29954</v>
          </cell>
          <cell r="K69">
            <v>29954</v>
          </cell>
          <cell r="L69">
            <v>29954</v>
          </cell>
          <cell r="M69">
            <v>29954</v>
          </cell>
          <cell r="N69">
            <v>29954</v>
          </cell>
          <cell r="O69">
            <v>29954</v>
          </cell>
          <cell r="P69">
            <v>29954</v>
          </cell>
          <cell r="Q69">
            <v>29954</v>
          </cell>
          <cell r="R69">
            <v>389399</v>
          </cell>
        </row>
        <row r="70">
          <cell r="A70">
            <v>119</v>
          </cell>
          <cell r="B70">
            <v>119</v>
          </cell>
          <cell r="C70" t="str">
            <v>Yoxford Primary School</v>
          </cell>
          <cell r="D70" t="str">
            <v>94121/1</v>
          </cell>
          <cell r="F70">
            <v>0</v>
          </cell>
          <cell r="G70">
            <v>0</v>
          </cell>
          <cell r="H70">
            <v>0</v>
          </cell>
          <cell r="I70">
            <v>0</v>
          </cell>
          <cell r="J70">
            <v>0</v>
          </cell>
          <cell r="K70">
            <v>0</v>
          </cell>
          <cell r="L70">
            <v>0</v>
          </cell>
          <cell r="M70">
            <v>0</v>
          </cell>
          <cell r="N70">
            <v>0</v>
          </cell>
          <cell r="O70">
            <v>0</v>
          </cell>
          <cell r="P70">
            <v>0</v>
          </cell>
          <cell r="Q70">
            <v>0</v>
          </cell>
          <cell r="R70">
            <v>0</v>
          </cell>
        </row>
        <row r="71">
          <cell r="A71">
            <v>157</v>
          </cell>
          <cell r="B71" t="str">
            <v>157</v>
          </cell>
          <cell r="C71" t="str">
            <v>Pakefield High School</v>
          </cell>
          <cell r="D71" t="str">
            <v>175336/1</v>
          </cell>
          <cell r="F71">
            <v>692327</v>
          </cell>
          <cell r="G71">
            <v>346161</v>
          </cell>
          <cell r="H71">
            <v>346161</v>
          </cell>
          <cell r="I71">
            <v>346161</v>
          </cell>
          <cell r="J71">
            <v>346161</v>
          </cell>
          <cell r="K71">
            <v>346161</v>
          </cell>
          <cell r="L71">
            <v>346161</v>
          </cell>
          <cell r="M71">
            <v>346161</v>
          </cell>
          <cell r="N71">
            <v>346161</v>
          </cell>
          <cell r="O71">
            <v>346161</v>
          </cell>
          <cell r="P71">
            <v>346161</v>
          </cell>
          <cell r="Q71">
            <v>346161</v>
          </cell>
          <cell r="R71">
            <v>4500098</v>
          </cell>
        </row>
        <row r="72">
          <cell r="A72">
            <v>171</v>
          </cell>
          <cell r="B72">
            <v>171</v>
          </cell>
          <cell r="C72" t="str">
            <v>Benjamin Britten High School</v>
          </cell>
          <cell r="D72" t="str">
            <v>3185/1</v>
          </cell>
          <cell r="F72">
            <v>701200</v>
          </cell>
          <cell r="G72">
            <v>350603</v>
          </cell>
          <cell r="H72">
            <v>350603</v>
          </cell>
          <cell r="I72">
            <v>350603</v>
          </cell>
          <cell r="J72">
            <v>350603</v>
          </cell>
          <cell r="K72">
            <v>350603</v>
          </cell>
          <cell r="L72">
            <v>350603</v>
          </cell>
          <cell r="M72">
            <v>350603</v>
          </cell>
          <cell r="N72">
            <v>350603</v>
          </cell>
          <cell r="O72">
            <v>350603</v>
          </cell>
          <cell r="P72">
            <v>350603</v>
          </cell>
          <cell r="Q72">
            <v>350603</v>
          </cell>
          <cell r="R72">
            <v>4557833</v>
          </cell>
        </row>
        <row r="73">
          <cell r="A73">
            <v>202</v>
          </cell>
          <cell r="B73">
            <v>202</v>
          </cell>
          <cell r="C73" t="str">
            <v xml:space="preserve">Bawdsey CEVCP School </v>
          </cell>
          <cell r="D73" t="str">
            <v>83045/1</v>
          </cell>
          <cell r="F73">
            <v>50577</v>
          </cell>
          <cell r="G73">
            <v>25290</v>
          </cell>
          <cell r="H73">
            <v>25290</v>
          </cell>
          <cell r="I73">
            <v>25290</v>
          </cell>
          <cell r="J73">
            <v>25290</v>
          </cell>
          <cell r="K73">
            <v>25290</v>
          </cell>
          <cell r="L73">
            <v>25290</v>
          </cell>
          <cell r="M73">
            <v>25290</v>
          </cell>
          <cell r="N73">
            <v>25290</v>
          </cell>
          <cell r="O73">
            <v>25290</v>
          </cell>
          <cell r="P73">
            <v>25290</v>
          </cell>
          <cell r="Q73">
            <v>25290</v>
          </cell>
          <cell r="R73">
            <v>328767</v>
          </cell>
        </row>
        <row r="74">
          <cell r="A74">
            <v>203</v>
          </cell>
          <cell r="B74">
            <v>203</v>
          </cell>
          <cell r="C74" t="str">
            <v>Bentley CEVCP School</v>
          </cell>
          <cell r="D74" t="str">
            <v>94125/1</v>
          </cell>
          <cell r="F74">
            <v>37188</v>
          </cell>
          <cell r="G74">
            <v>18596</v>
          </cell>
          <cell r="H74">
            <v>18596</v>
          </cell>
          <cell r="I74">
            <v>18596</v>
          </cell>
          <cell r="J74">
            <v>18596</v>
          </cell>
          <cell r="K74">
            <v>18596</v>
          </cell>
          <cell r="L74">
            <v>18596</v>
          </cell>
          <cell r="M74">
            <v>18596</v>
          </cell>
          <cell r="N74">
            <v>18596</v>
          </cell>
          <cell r="O74">
            <v>18596</v>
          </cell>
          <cell r="P74">
            <v>18596</v>
          </cell>
          <cell r="Q74">
            <v>18596</v>
          </cell>
          <cell r="R74">
            <v>241744</v>
          </cell>
        </row>
        <row r="75">
          <cell r="A75">
            <v>205</v>
          </cell>
          <cell r="B75">
            <v>205</v>
          </cell>
          <cell r="C75" t="str">
            <v>Bildeston Primary School</v>
          </cell>
          <cell r="D75" t="str">
            <v>94126/1</v>
          </cell>
          <cell r="F75">
            <v>73679</v>
          </cell>
          <cell r="G75">
            <v>36837</v>
          </cell>
          <cell r="H75">
            <v>36837</v>
          </cell>
          <cell r="I75">
            <v>36837</v>
          </cell>
          <cell r="J75">
            <v>36837</v>
          </cell>
          <cell r="K75">
            <v>36837</v>
          </cell>
          <cell r="L75">
            <v>36837</v>
          </cell>
          <cell r="M75">
            <v>36837</v>
          </cell>
          <cell r="N75">
            <v>36837</v>
          </cell>
          <cell r="O75">
            <v>36837</v>
          </cell>
          <cell r="P75">
            <v>36837</v>
          </cell>
          <cell r="Q75">
            <v>36837</v>
          </cell>
          <cell r="R75">
            <v>478886</v>
          </cell>
        </row>
        <row r="76">
          <cell r="A76">
            <v>206</v>
          </cell>
          <cell r="B76">
            <v>206</v>
          </cell>
          <cell r="C76" t="str">
            <v>Bramford CEVCP School</v>
          </cell>
          <cell r="D76" t="str">
            <v>3190/1</v>
          </cell>
          <cell r="F76">
            <v>117640</v>
          </cell>
          <cell r="G76">
            <v>58817</v>
          </cell>
          <cell r="H76">
            <v>58817</v>
          </cell>
          <cell r="I76">
            <v>58817</v>
          </cell>
          <cell r="J76">
            <v>58817</v>
          </cell>
          <cell r="K76">
            <v>58817</v>
          </cell>
          <cell r="L76">
            <v>58817</v>
          </cell>
          <cell r="M76">
            <v>58817</v>
          </cell>
          <cell r="N76">
            <v>58817</v>
          </cell>
          <cell r="O76">
            <v>58817</v>
          </cell>
          <cell r="P76">
            <v>58817</v>
          </cell>
          <cell r="Q76">
            <v>58817</v>
          </cell>
          <cell r="R76">
            <v>764627</v>
          </cell>
        </row>
        <row r="77">
          <cell r="A77">
            <v>208</v>
          </cell>
          <cell r="B77">
            <v>208</v>
          </cell>
          <cell r="C77" t="str">
            <v>Brooklands Primary School</v>
          </cell>
          <cell r="D77" t="str">
            <v>3194/1</v>
          </cell>
          <cell r="F77">
            <v>108432</v>
          </cell>
          <cell r="G77">
            <v>54214</v>
          </cell>
          <cell r="H77">
            <v>54214</v>
          </cell>
          <cell r="I77">
            <v>54214</v>
          </cell>
          <cell r="J77">
            <v>54214</v>
          </cell>
          <cell r="K77">
            <v>54214</v>
          </cell>
          <cell r="L77">
            <v>54214</v>
          </cell>
          <cell r="M77">
            <v>54214</v>
          </cell>
          <cell r="N77">
            <v>54214</v>
          </cell>
          <cell r="O77">
            <v>54214</v>
          </cell>
          <cell r="P77">
            <v>54214</v>
          </cell>
          <cell r="Q77">
            <v>54214</v>
          </cell>
          <cell r="R77">
            <v>704786</v>
          </cell>
        </row>
        <row r="78">
          <cell r="A78">
            <v>211</v>
          </cell>
          <cell r="B78">
            <v>211</v>
          </cell>
          <cell r="C78" t="str">
            <v>Bucklesham Primary School</v>
          </cell>
          <cell r="D78" t="str">
            <v>48706/1</v>
          </cell>
          <cell r="F78">
            <v>61030</v>
          </cell>
          <cell r="G78">
            <v>30515</v>
          </cell>
          <cell r="H78">
            <v>30515</v>
          </cell>
          <cell r="I78">
            <v>30515</v>
          </cell>
          <cell r="J78">
            <v>30515</v>
          </cell>
          <cell r="K78">
            <v>30515</v>
          </cell>
          <cell r="L78">
            <v>30515</v>
          </cell>
          <cell r="M78">
            <v>30515</v>
          </cell>
          <cell r="N78">
            <v>30515</v>
          </cell>
          <cell r="O78">
            <v>30515</v>
          </cell>
          <cell r="P78">
            <v>30515</v>
          </cell>
          <cell r="Q78">
            <v>30515</v>
          </cell>
          <cell r="R78">
            <v>396695</v>
          </cell>
        </row>
        <row r="79">
          <cell r="A79">
            <v>216</v>
          </cell>
          <cell r="B79">
            <v>216</v>
          </cell>
          <cell r="C79" t="str">
            <v>Capel St Mary CEVCP School</v>
          </cell>
          <cell r="D79" t="str">
            <v>3199/1</v>
          </cell>
          <cell r="F79">
            <v>138860</v>
          </cell>
          <cell r="G79">
            <v>69429</v>
          </cell>
          <cell r="H79">
            <v>69429</v>
          </cell>
          <cell r="I79">
            <v>69429</v>
          </cell>
          <cell r="J79">
            <v>69429</v>
          </cell>
          <cell r="K79">
            <v>69429</v>
          </cell>
          <cell r="L79">
            <v>69429</v>
          </cell>
          <cell r="M79">
            <v>69429</v>
          </cell>
          <cell r="N79">
            <v>69429</v>
          </cell>
          <cell r="O79">
            <v>69429</v>
          </cell>
          <cell r="P79">
            <v>69429</v>
          </cell>
          <cell r="Q79">
            <v>69429</v>
          </cell>
          <cell r="R79">
            <v>902579</v>
          </cell>
        </row>
        <row r="80">
          <cell r="A80">
            <v>217</v>
          </cell>
          <cell r="B80">
            <v>217</v>
          </cell>
          <cell r="C80" t="str">
            <v>Chelmondiston CEVCP School</v>
          </cell>
          <cell r="D80" t="str">
            <v>48707/1</v>
          </cell>
          <cell r="F80">
            <v>72521</v>
          </cell>
          <cell r="G80">
            <v>36258</v>
          </cell>
          <cell r="H80">
            <v>36258</v>
          </cell>
          <cell r="I80">
            <v>36258</v>
          </cell>
          <cell r="J80">
            <v>36258</v>
          </cell>
          <cell r="K80">
            <v>36258</v>
          </cell>
          <cell r="L80">
            <v>36258</v>
          </cell>
          <cell r="M80">
            <v>36258</v>
          </cell>
          <cell r="N80">
            <v>36258</v>
          </cell>
          <cell r="O80">
            <v>36258</v>
          </cell>
          <cell r="P80">
            <v>36258</v>
          </cell>
          <cell r="Q80">
            <v>36258</v>
          </cell>
          <cell r="R80">
            <v>471359</v>
          </cell>
        </row>
        <row r="81">
          <cell r="A81">
            <v>219</v>
          </cell>
          <cell r="B81">
            <v>219</v>
          </cell>
          <cell r="C81" t="str">
            <v>Claydon Primary School</v>
          </cell>
          <cell r="D81" t="str">
            <v>36882/1</v>
          </cell>
          <cell r="F81">
            <v>184978</v>
          </cell>
          <cell r="G81">
            <v>92486</v>
          </cell>
          <cell r="H81">
            <v>92486</v>
          </cell>
          <cell r="I81">
            <v>92486</v>
          </cell>
          <cell r="J81">
            <v>92486</v>
          </cell>
          <cell r="K81">
            <v>92486</v>
          </cell>
          <cell r="L81">
            <v>92486</v>
          </cell>
          <cell r="M81">
            <v>92486</v>
          </cell>
          <cell r="N81">
            <v>92486</v>
          </cell>
          <cell r="O81">
            <v>92486</v>
          </cell>
          <cell r="P81">
            <v>92486</v>
          </cell>
          <cell r="Q81">
            <v>92486</v>
          </cell>
          <cell r="R81">
            <v>1202324</v>
          </cell>
        </row>
        <row r="82">
          <cell r="A82">
            <v>220</v>
          </cell>
          <cell r="B82">
            <v>220</v>
          </cell>
          <cell r="C82" t="str">
            <v>Copdock Primary School</v>
          </cell>
          <cell r="D82" t="str">
            <v>48708/1</v>
          </cell>
          <cell r="F82">
            <v>51745</v>
          </cell>
          <cell r="G82">
            <v>25875</v>
          </cell>
          <cell r="H82">
            <v>25875</v>
          </cell>
          <cell r="I82">
            <v>25875</v>
          </cell>
          <cell r="J82">
            <v>25875</v>
          </cell>
          <cell r="K82">
            <v>25875</v>
          </cell>
          <cell r="L82">
            <v>25875</v>
          </cell>
          <cell r="M82">
            <v>25875</v>
          </cell>
          <cell r="N82">
            <v>25875</v>
          </cell>
          <cell r="O82">
            <v>25875</v>
          </cell>
          <cell r="P82">
            <v>25875</v>
          </cell>
          <cell r="Q82">
            <v>25875</v>
          </cell>
          <cell r="R82">
            <v>336370</v>
          </cell>
        </row>
        <row r="83">
          <cell r="A83">
            <v>223</v>
          </cell>
          <cell r="B83">
            <v>223</v>
          </cell>
          <cell r="C83" t="str">
            <v>East Bergholt CEVCP School</v>
          </cell>
          <cell r="D83" t="str">
            <v>36883/1</v>
          </cell>
          <cell r="F83">
            <v>96778</v>
          </cell>
          <cell r="G83">
            <v>48392</v>
          </cell>
          <cell r="H83">
            <v>48392</v>
          </cell>
          <cell r="I83">
            <v>48392</v>
          </cell>
          <cell r="J83">
            <v>48392</v>
          </cell>
          <cell r="K83">
            <v>48392</v>
          </cell>
          <cell r="L83">
            <v>48392</v>
          </cell>
          <cell r="M83">
            <v>48392</v>
          </cell>
          <cell r="N83">
            <v>48392</v>
          </cell>
          <cell r="O83">
            <v>48392</v>
          </cell>
          <cell r="P83">
            <v>48392</v>
          </cell>
          <cell r="Q83">
            <v>48392</v>
          </cell>
          <cell r="R83">
            <v>629090</v>
          </cell>
        </row>
        <row r="84">
          <cell r="A84">
            <v>224</v>
          </cell>
          <cell r="B84">
            <v>224</v>
          </cell>
          <cell r="C84" t="str">
            <v>Elmsett CEVCP School</v>
          </cell>
          <cell r="D84" t="str">
            <v>94127/1</v>
          </cell>
          <cell r="F84">
            <v>55362</v>
          </cell>
          <cell r="G84">
            <v>27679</v>
          </cell>
          <cell r="H84">
            <v>27679</v>
          </cell>
          <cell r="I84">
            <v>27679</v>
          </cell>
          <cell r="J84">
            <v>27679</v>
          </cell>
          <cell r="K84">
            <v>27679</v>
          </cell>
          <cell r="L84">
            <v>27679</v>
          </cell>
          <cell r="M84">
            <v>27679</v>
          </cell>
          <cell r="N84">
            <v>27679</v>
          </cell>
          <cell r="O84">
            <v>27679</v>
          </cell>
          <cell r="P84">
            <v>27679</v>
          </cell>
          <cell r="Q84">
            <v>27679</v>
          </cell>
          <cell r="R84">
            <v>359831</v>
          </cell>
        </row>
        <row r="85">
          <cell r="A85">
            <v>225</v>
          </cell>
          <cell r="B85">
            <v>225</v>
          </cell>
          <cell r="C85" t="str">
            <v>Eyke CEVCP School</v>
          </cell>
          <cell r="D85" t="str">
            <v>94128/1</v>
          </cell>
          <cell r="F85">
            <v>73736</v>
          </cell>
          <cell r="G85">
            <v>36868</v>
          </cell>
          <cell r="H85">
            <v>36868</v>
          </cell>
          <cell r="I85">
            <v>36868</v>
          </cell>
          <cell r="J85">
            <v>36868</v>
          </cell>
          <cell r="K85">
            <v>36868</v>
          </cell>
          <cell r="L85">
            <v>36868</v>
          </cell>
          <cell r="M85">
            <v>36868</v>
          </cell>
          <cell r="N85">
            <v>36868</v>
          </cell>
          <cell r="O85">
            <v>36868</v>
          </cell>
          <cell r="P85">
            <v>36868</v>
          </cell>
          <cell r="Q85">
            <v>36868</v>
          </cell>
          <cell r="R85">
            <v>479284</v>
          </cell>
        </row>
        <row r="86">
          <cell r="A86">
            <v>228</v>
          </cell>
          <cell r="B86">
            <v>228</v>
          </cell>
          <cell r="C86" t="str">
            <v>Causton Junior School</v>
          </cell>
          <cell r="D86" t="str">
            <v>3204/1</v>
          </cell>
          <cell r="F86">
            <v>163007</v>
          </cell>
          <cell r="G86">
            <v>81503</v>
          </cell>
          <cell r="H86">
            <v>81503</v>
          </cell>
          <cell r="I86">
            <v>81503</v>
          </cell>
          <cell r="J86">
            <v>81503</v>
          </cell>
          <cell r="K86">
            <v>81503</v>
          </cell>
          <cell r="L86">
            <v>81503</v>
          </cell>
          <cell r="M86">
            <v>81503</v>
          </cell>
          <cell r="N86">
            <v>81503</v>
          </cell>
          <cell r="O86">
            <v>81503</v>
          </cell>
          <cell r="P86">
            <v>81503</v>
          </cell>
          <cell r="Q86">
            <v>81503</v>
          </cell>
          <cell r="R86">
            <v>1059540</v>
          </cell>
        </row>
        <row r="87">
          <cell r="A87">
            <v>229</v>
          </cell>
          <cell r="B87">
            <v>229</v>
          </cell>
          <cell r="C87" t="str">
            <v>Colneis Junior School</v>
          </cell>
          <cell r="D87" t="str">
            <v>3214/1</v>
          </cell>
          <cell r="F87">
            <v>173427</v>
          </cell>
          <cell r="G87">
            <v>86712</v>
          </cell>
          <cell r="H87">
            <v>86712</v>
          </cell>
          <cell r="I87">
            <v>86712</v>
          </cell>
          <cell r="J87">
            <v>86712</v>
          </cell>
          <cell r="K87">
            <v>86712</v>
          </cell>
          <cell r="L87">
            <v>86712</v>
          </cell>
          <cell r="M87">
            <v>86712</v>
          </cell>
          <cell r="N87">
            <v>86712</v>
          </cell>
          <cell r="O87">
            <v>86712</v>
          </cell>
          <cell r="P87">
            <v>86712</v>
          </cell>
          <cell r="Q87">
            <v>86712</v>
          </cell>
          <cell r="R87">
            <v>1127259</v>
          </cell>
        </row>
        <row r="88">
          <cell r="A88">
            <v>230</v>
          </cell>
          <cell r="B88">
            <v>230</v>
          </cell>
          <cell r="C88" t="str">
            <v>Fairfield Infant School</v>
          </cell>
          <cell r="D88" t="str">
            <v>60241/1</v>
          </cell>
          <cell r="F88">
            <v>161131</v>
          </cell>
          <cell r="G88">
            <v>80563</v>
          </cell>
          <cell r="H88">
            <v>80563</v>
          </cell>
          <cell r="I88">
            <v>80563</v>
          </cell>
          <cell r="J88">
            <v>80563</v>
          </cell>
          <cell r="K88">
            <v>80563</v>
          </cell>
          <cell r="L88">
            <v>80563</v>
          </cell>
          <cell r="M88">
            <v>80563</v>
          </cell>
          <cell r="N88">
            <v>80563</v>
          </cell>
          <cell r="O88">
            <v>80563</v>
          </cell>
          <cell r="P88">
            <v>80563</v>
          </cell>
          <cell r="Q88">
            <v>80563</v>
          </cell>
          <cell r="R88">
            <v>1047324</v>
          </cell>
        </row>
        <row r="89">
          <cell r="A89">
            <v>231</v>
          </cell>
          <cell r="B89">
            <v>231</v>
          </cell>
          <cell r="C89" t="str">
            <v>Grange Community Primary School</v>
          </cell>
          <cell r="D89" t="str">
            <v>36884/1</v>
          </cell>
          <cell r="F89">
            <v>130725</v>
          </cell>
          <cell r="G89">
            <v>65365</v>
          </cell>
          <cell r="H89">
            <v>65365</v>
          </cell>
          <cell r="I89">
            <v>65365</v>
          </cell>
          <cell r="J89">
            <v>65365</v>
          </cell>
          <cell r="K89">
            <v>65365</v>
          </cell>
          <cell r="L89">
            <v>65365</v>
          </cell>
          <cell r="M89">
            <v>65365</v>
          </cell>
          <cell r="N89">
            <v>65365</v>
          </cell>
          <cell r="O89">
            <v>65365</v>
          </cell>
          <cell r="P89">
            <v>65365</v>
          </cell>
          <cell r="Q89">
            <v>65365</v>
          </cell>
          <cell r="R89">
            <v>849740</v>
          </cell>
        </row>
        <row r="90">
          <cell r="A90">
            <v>232</v>
          </cell>
          <cell r="B90">
            <v>232</v>
          </cell>
          <cell r="C90" t="str">
            <v>Kingsfleet Primary School</v>
          </cell>
          <cell r="D90" t="str">
            <v>3270/1</v>
          </cell>
          <cell r="F90">
            <v>109636</v>
          </cell>
          <cell r="G90">
            <v>54821</v>
          </cell>
          <cell r="H90">
            <v>54821</v>
          </cell>
          <cell r="I90">
            <v>54821</v>
          </cell>
          <cell r="J90">
            <v>54821</v>
          </cell>
          <cell r="K90">
            <v>54821</v>
          </cell>
          <cell r="L90">
            <v>54821</v>
          </cell>
          <cell r="M90">
            <v>54821</v>
          </cell>
          <cell r="N90">
            <v>54821</v>
          </cell>
          <cell r="O90">
            <v>54821</v>
          </cell>
          <cell r="P90">
            <v>54821</v>
          </cell>
          <cell r="Q90">
            <v>54821</v>
          </cell>
          <cell r="R90">
            <v>712667</v>
          </cell>
        </row>
        <row r="91">
          <cell r="A91">
            <v>234</v>
          </cell>
          <cell r="B91">
            <v>234</v>
          </cell>
          <cell r="C91" t="str">
            <v>Maidstone Infant School</v>
          </cell>
          <cell r="D91" t="str">
            <v>36886/1</v>
          </cell>
          <cell r="F91">
            <v>122126</v>
          </cell>
          <cell r="G91">
            <v>61063</v>
          </cell>
          <cell r="H91">
            <v>61063</v>
          </cell>
          <cell r="I91">
            <v>61063</v>
          </cell>
          <cell r="J91">
            <v>61063</v>
          </cell>
          <cell r="K91">
            <v>61063</v>
          </cell>
          <cell r="L91">
            <v>61063</v>
          </cell>
          <cell r="M91">
            <v>61063</v>
          </cell>
          <cell r="N91">
            <v>61063</v>
          </cell>
          <cell r="O91">
            <v>61063</v>
          </cell>
          <cell r="P91">
            <v>61063</v>
          </cell>
          <cell r="Q91">
            <v>61063</v>
          </cell>
          <cell r="R91">
            <v>793819</v>
          </cell>
        </row>
        <row r="92">
          <cell r="A92">
            <v>237</v>
          </cell>
          <cell r="B92">
            <v>237</v>
          </cell>
          <cell r="C92" t="str">
            <v>Grundisburgh Primary School</v>
          </cell>
          <cell r="D92" t="str">
            <v>36887/1</v>
          </cell>
          <cell r="F92">
            <v>95885</v>
          </cell>
          <cell r="G92">
            <v>47940</v>
          </cell>
          <cell r="H92">
            <v>47940</v>
          </cell>
          <cell r="I92">
            <v>47940</v>
          </cell>
          <cell r="J92">
            <v>47940</v>
          </cell>
          <cell r="K92">
            <v>47940</v>
          </cell>
          <cell r="L92">
            <v>47940</v>
          </cell>
          <cell r="M92">
            <v>47940</v>
          </cell>
          <cell r="N92">
            <v>47940</v>
          </cell>
          <cell r="O92">
            <v>47940</v>
          </cell>
          <cell r="P92">
            <v>47940</v>
          </cell>
          <cell r="Q92">
            <v>47940</v>
          </cell>
          <cell r="R92">
            <v>623225</v>
          </cell>
        </row>
        <row r="93">
          <cell r="A93">
            <v>238</v>
          </cell>
          <cell r="B93">
            <v>238</v>
          </cell>
          <cell r="C93" t="str">
            <v>Beaumont Community Primary School</v>
          </cell>
          <cell r="D93" t="str">
            <v>88603/1</v>
          </cell>
          <cell r="F93">
            <v>79590</v>
          </cell>
          <cell r="G93">
            <v>39792</v>
          </cell>
          <cell r="H93">
            <v>39792</v>
          </cell>
          <cell r="I93">
            <v>39792</v>
          </cell>
          <cell r="J93">
            <v>39792</v>
          </cell>
          <cell r="K93">
            <v>39792</v>
          </cell>
          <cell r="L93">
            <v>39792</v>
          </cell>
          <cell r="M93">
            <v>39792</v>
          </cell>
          <cell r="N93">
            <v>39792</v>
          </cell>
          <cell r="O93">
            <v>39792</v>
          </cell>
          <cell r="P93">
            <v>39792</v>
          </cell>
          <cell r="Q93">
            <v>39792</v>
          </cell>
          <cell r="R93">
            <v>517302</v>
          </cell>
        </row>
        <row r="94">
          <cell r="A94">
            <v>239</v>
          </cell>
          <cell r="B94">
            <v>239</v>
          </cell>
          <cell r="C94" t="str">
            <v>Hadleigh Community Primary School</v>
          </cell>
          <cell r="D94" t="str">
            <v>3245/1</v>
          </cell>
          <cell r="F94">
            <v>268509</v>
          </cell>
          <cell r="G94">
            <v>134253</v>
          </cell>
          <cell r="H94">
            <v>134253</v>
          </cell>
          <cell r="I94">
            <v>134253</v>
          </cell>
          <cell r="J94">
            <v>134253</v>
          </cell>
          <cell r="K94">
            <v>134253</v>
          </cell>
          <cell r="L94">
            <v>134253</v>
          </cell>
          <cell r="M94">
            <v>134253</v>
          </cell>
          <cell r="N94">
            <v>134253</v>
          </cell>
          <cell r="O94">
            <v>134253</v>
          </cell>
          <cell r="P94">
            <v>134253</v>
          </cell>
          <cell r="Q94">
            <v>134253</v>
          </cell>
          <cell r="R94">
            <v>1745292</v>
          </cell>
        </row>
        <row r="95">
          <cell r="A95">
            <v>240</v>
          </cell>
          <cell r="B95">
            <v>240</v>
          </cell>
          <cell r="C95" t="str">
            <v>St Mary's CEVAP School, Hadleigh</v>
          </cell>
          <cell r="D95" t="str">
            <v>3328/1</v>
          </cell>
          <cell r="E95">
            <v>42401</v>
          </cell>
          <cell r="F95">
            <v>92875</v>
          </cell>
          <cell r="G95">
            <v>46437</v>
          </cell>
          <cell r="H95">
            <v>46437</v>
          </cell>
          <cell r="I95">
            <v>46437</v>
          </cell>
          <cell r="J95">
            <v>46437</v>
          </cell>
          <cell r="K95">
            <v>46437</v>
          </cell>
          <cell r="L95">
            <v>46437</v>
          </cell>
          <cell r="M95">
            <v>46437</v>
          </cell>
          <cell r="N95">
            <v>46437</v>
          </cell>
          <cell r="O95">
            <v>38698</v>
          </cell>
          <cell r="P95">
            <v>0</v>
          </cell>
          <cell r="Q95">
            <v>0</v>
          </cell>
          <cell r="R95">
            <v>503069</v>
          </cell>
        </row>
        <row r="96">
          <cell r="A96">
            <v>242</v>
          </cell>
          <cell r="B96">
            <v>242</v>
          </cell>
          <cell r="C96" t="str">
            <v>Henley Primary School</v>
          </cell>
          <cell r="D96" t="str">
            <v>94129/1</v>
          </cell>
          <cell r="F96">
            <v>70461</v>
          </cell>
          <cell r="G96">
            <v>35231</v>
          </cell>
          <cell r="H96">
            <v>35231</v>
          </cell>
          <cell r="I96">
            <v>35231</v>
          </cell>
          <cell r="J96">
            <v>35231</v>
          </cell>
          <cell r="K96">
            <v>35231</v>
          </cell>
          <cell r="L96">
            <v>35231</v>
          </cell>
          <cell r="M96">
            <v>35231</v>
          </cell>
          <cell r="N96">
            <v>35231</v>
          </cell>
          <cell r="O96">
            <v>35231</v>
          </cell>
          <cell r="P96">
            <v>35231</v>
          </cell>
          <cell r="Q96">
            <v>35231</v>
          </cell>
          <cell r="R96">
            <v>458002</v>
          </cell>
        </row>
        <row r="97">
          <cell r="A97">
            <v>243</v>
          </cell>
          <cell r="B97">
            <v>243</v>
          </cell>
          <cell r="C97" t="str">
            <v>Hintlesham and Chattisham CEVCP School</v>
          </cell>
          <cell r="D97" t="str">
            <v>83046/1</v>
          </cell>
          <cell r="F97">
            <v>61465</v>
          </cell>
          <cell r="G97">
            <v>30732</v>
          </cell>
          <cell r="H97">
            <v>30732</v>
          </cell>
          <cell r="I97">
            <v>30732</v>
          </cell>
          <cell r="J97">
            <v>30732</v>
          </cell>
          <cell r="K97">
            <v>30732</v>
          </cell>
          <cell r="L97">
            <v>30732</v>
          </cell>
          <cell r="M97">
            <v>30732</v>
          </cell>
          <cell r="N97">
            <v>30732</v>
          </cell>
          <cell r="O97">
            <v>30732</v>
          </cell>
          <cell r="P97">
            <v>30732</v>
          </cell>
          <cell r="Q97">
            <v>30732</v>
          </cell>
          <cell r="R97">
            <v>399517</v>
          </cell>
        </row>
        <row r="98">
          <cell r="A98">
            <v>245</v>
          </cell>
          <cell r="B98">
            <v>245</v>
          </cell>
          <cell r="C98" t="str">
            <v>Holbrook Primary School</v>
          </cell>
          <cell r="D98" t="str">
            <v>60243/1</v>
          </cell>
          <cell r="F98">
            <v>90303</v>
          </cell>
          <cell r="G98">
            <v>45153</v>
          </cell>
          <cell r="H98">
            <v>45153</v>
          </cell>
          <cell r="I98">
            <v>45153</v>
          </cell>
          <cell r="J98">
            <v>45153</v>
          </cell>
          <cell r="K98">
            <v>45153</v>
          </cell>
          <cell r="L98">
            <v>45153</v>
          </cell>
          <cell r="M98">
            <v>45153</v>
          </cell>
          <cell r="N98">
            <v>45153</v>
          </cell>
          <cell r="O98">
            <v>45153</v>
          </cell>
          <cell r="P98">
            <v>45153</v>
          </cell>
          <cell r="Q98">
            <v>45153</v>
          </cell>
          <cell r="R98">
            <v>586986</v>
          </cell>
        </row>
        <row r="99">
          <cell r="A99">
            <v>246</v>
          </cell>
          <cell r="B99">
            <v>246</v>
          </cell>
          <cell r="C99" t="str">
            <v>Hollesley Primary School</v>
          </cell>
          <cell r="D99" t="str">
            <v>36888/1</v>
          </cell>
          <cell r="F99">
            <v>63577</v>
          </cell>
          <cell r="G99">
            <v>31789</v>
          </cell>
          <cell r="H99">
            <v>31789</v>
          </cell>
          <cell r="I99">
            <v>31789</v>
          </cell>
          <cell r="J99">
            <v>31789</v>
          </cell>
          <cell r="K99">
            <v>31789</v>
          </cell>
          <cell r="L99">
            <v>31789</v>
          </cell>
          <cell r="M99">
            <v>31789</v>
          </cell>
          <cell r="N99">
            <v>31789</v>
          </cell>
          <cell r="O99">
            <v>31789</v>
          </cell>
          <cell r="P99">
            <v>31789</v>
          </cell>
          <cell r="Q99">
            <v>31789</v>
          </cell>
          <cell r="R99">
            <v>413256</v>
          </cell>
        </row>
        <row r="100">
          <cell r="A100">
            <v>249</v>
          </cell>
          <cell r="B100">
            <v>249</v>
          </cell>
          <cell r="C100" t="str">
            <v>Broke Hall Community Primary School</v>
          </cell>
          <cell r="D100" t="str">
            <v>3193/1</v>
          </cell>
          <cell r="F100">
            <v>310369</v>
          </cell>
          <cell r="G100">
            <v>155187</v>
          </cell>
          <cell r="H100">
            <v>155187</v>
          </cell>
          <cell r="I100">
            <v>155187</v>
          </cell>
          <cell r="J100">
            <v>155187</v>
          </cell>
          <cell r="K100">
            <v>155187</v>
          </cell>
          <cell r="L100">
            <v>155187</v>
          </cell>
          <cell r="M100">
            <v>155187</v>
          </cell>
          <cell r="N100">
            <v>155187</v>
          </cell>
          <cell r="O100">
            <v>155187</v>
          </cell>
          <cell r="P100">
            <v>155187</v>
          </cell>
          <cell r="Q100">
            <v>155187</v>
          </cell>
          <cell r="R100">
            <v>2017426</v>
          </cell>
        </row>
        <row r="101">
          <cell r="A101">
            <v>250</v>
          </cell>
          <cell r="B101">
            <v>250</v>
          </cell>
          <cell r="C101" t="str">
            <v>Britannia Primary School and Nursery</v>
          </cell>
          <cell r="D101" t="str">
            <v>3192/1</v>
          </cell>
          <cell r="F101">
            <v>325740</v>
          </cell>
          <cell r="G101">
            <v>162867</v>
          </cell>
          <cell r="H101">
            <v>162867</v>
          </cell>
          <cell r="I101">
            <v>162867</v>
          </cell>
          <cell r="J101">
            <v>162867</v>
          </cell>
          <cell r="K101">
            <v>162867</v>
          </cell>
          <cell r="L101">
            <v>162867</v>
          </cell>
          <cell r="M101">
            <v>162867</v>
          </cell>
          <cell r="N101">
            <v>162867</v>
          </cell>
          <cell r="O101">
            <v>162867</v>
          </cell>
          <cell r="P101">
            <v>162867</v>
          </cell>
          <cell r="Q101">
            <v>162867</v>
          </cell>
          <cell r="R101">
            <v>2117277</v>
          </cell>
        </row>
        <row r="102">
          <cell r="A102">
            <v>258</v>
          </cell>
          <cell r="B102">
            <v>258</v>
          </cell>
          <cell r="C102" t="str">
            <v>Clifford Road Primary School</v>
          </cell>
          <cell r="D102" t="str">
            <v>3212/1</v>
          </cell>
          <cell r="F102">
            <v>224926</v>
          </cell>
          <cell r="G102">
            <v>112460</v>
          </cell>
          <cell r="H102">
            <v>112460</v>
          </cell>
          <cell r="I102">
            <v>112460</v>
          </cell>
          <cell r="J102">
            <v>112460</v>
          </cell>
          <cell r="K102">
            <v>112460</v>
          </cell>
          <cell r="L102">
            <v>112460</v>
          </cell>
          <cell r="M102">
            <v>112460</v>
          </cell>
          <cell r="N102">
            <v>112460</v>
          </cell>
          <cell r="O102">
            <v>112460</v>
          </cell>
          <cell r="P102">
            <v>112460</v>
          </cell>
          <cell r="Q102">
            <v>112460</v>
          </cell>
          <cell r="R102">
            <v>1461986</v>
          </cell>
        </row>
        <row r="103">
          <cell r="A103">
            <v>259</v>
          </cell>
          <cell r="B103">
            <v>259</v>
          </cell>
          <cell r="C103" t="str">
            <v>Dale Hall Community Primary School</v>
          </cell>
          <cell r="D103" t="str">
            <v>3221/1</v>
          </cell>
          <cell r="F103">
            <v>207448</v>
          </cell>
          <cell r="G103">
            <v>103723</v>
          </cell>
          <cell r="H103">
            <v>103723</v>
          </cell>
          <cell r="I103">
            <v>103723</v>
          </cell>
          <cell r="J103">
            <v>103723</v>
          </cell>
          <cell r="K103">
            <v>103723</v>
          </cell>
          <cell r="L103">
            <v>103723</v>
          </cell>
          <cell r="M103">
            <v>103723</v>
          </cell>
          <cell r="N103">
            <v>103723</v>
          </cell>
          <cell r="O103">
            <v>103723</v>
          </cell>
          <cell r="P103">
            <v>103723</v>
          </cell>
          <cell r="Q103">
            <v>103723</v>
          </cell>
          <cell r="R103">
            <v>1348401</v>
          </cell>
        </row>
        <row r="104">
          <cell r="A104">
            <v>260</v>
          </cell>
          <cell r="B104">
            <v>260</v>
          </cell>
          <cell r="C104" t="str">
            <v>The Willows Primary School</v>
          </cell>
          <cell r="D104" t="str">
            <v>36891/1</v>
          </cell>
          <cell r="F104">
            <v>174505</v>
          </cell>
          <cell r="G104">
            <v>87252</v>
          </cell>
          <cell r="H104">
            <v>87252</v>
          </cell>
          <cell r="I104">
            <v>87252</v>
          </cell>
          <cell r="J104">
            <v>87252</v>
          </cell>
          <cell r="K104">
            <v>87252</v>
          </cell>
          <cell r="L104">
            <v>87252</v>
          </cell>
          <cell r="M104">
            <v>87252</v>
          </cell>
          <cell r="N104">
            <v>87252</v>
          </cell>
          <cell r="O104">
            <v>87252</v>
          </cell>
          <cell r="P104">
            <v>87252</v>
          </cell>
          <cell r="Q104">
            <v>87252</v>
          </cell>
          <cell r="R104">
            <v>1134277</v>
          </cell>
        </row>
        <row r="105">
          <cell r="A105">
            <v>263</v>
          </cell>
          <cell r="B105">
            <v>263</v>
          </cell>
          <cell r="C105" t="str">
            <v>Halifax Primary School</v>
          </cell>
          <cell r="D105" t="str">
            <v>3248/1</v>
          </cell>
          <cell r="F105">
            <v>255915</v>
          </cell>
          <cell r="G105">
            <v>127955</v>
          </cell>
          <cell r="H105">
            <v>127955</v>
          </cell>
          <cell r="I105">
            <v>127955</v>
          </cell>
          <cell r="J105">
            <v>127955</v>
          </cell>
          <cell r="K105">
            <v>127955</v>
          </cell>
          <cell r="L105">
            <v>127955</v>
          </cell>
          <cell r="M105">
            <v>127955</v>
          </cell>
          <cell r="N105">
            <v>127955</v>
          </cell>
          <cell r="O105">
            <v>127955</v>
          </cell>
          <cell r="P105">
            <v>127955</v>
          </cell>
          <cell r="Q105">
            <v>127955</v>
          </cell>
          <cell r="R105">
            <v>1663420</v>
          </cell>
        </row>
        <row r="106">
          <cell r="A106">
            <v>264</v>
          </cell>
          <cell r="B106">
            <v>264</v>
          </cell>
          <cell r="C106" t="str">
            <v>Handford Hall Primary School</v>
          </cell>
          <cell r="D106" t="str">
            <v>3250/1</v>
          </cell>
          <cell r="F106">
            <v>209564</v>
          </cell>
          <cell r="G106">
            <v>104784</v>
          </cell>
          <cell r="H106">
            <v>104784</v>
          </cell>
          <cell r="I106">
            <v>104784</v>
          </cell>
          <cell r="J106">
            <v>104784</v>
          </cell>
          <cell r="K106">
            <v>104784</v>
          </cell>
          <cell r="L106">
            <v>104784</v>
          </cell>
          <cell r="M106">
            <v>104784</v>
          </cell>
          <cell r="N106">
            <v>104784</v>
          </cell>
          <cell r="O106">
            <v>104784</v>
          </cell>
          <cell r="P106">
            <v>104784</v>
          </cell>
          <cell r="Q106">
            <v>104784</v>
          </cell>
          <cell r="R106">
            <v>1362188</v>
          </cell>
        </row>
        <row r="107">
          <cell r="A107">
            <v>269</v>
          </cell>
          <cell r="B107">
            <v>269</v>
          </cell>
          <cell r="C107" t="str">
            <v>Morland C of E VA Primary School</v>
          </cell>
          <cell r="D107" t="str">
            <v>3281/1</v>
          </cell>
          <cell r="F107">
            <v>234353</v>
          </cell>
          <cell r="G107">
            <v>117179</v>
          </cell>
          <cell r="H107">
            <v>117179</v>
          </cell>
          <cell r="I107">
            <v>117179</v>
          </cell>
          <cell r="J107">
            <v>117179</v>
          </cell>
          <cell r="K107">
            <v>117179</v>
          </cell>
          <cell r="L107">
            <v>117179</v>
          </cell>
          <cell r="M107">
            <v>117179</v>
          </cell>
          <cell r="N107">
            <v>117179</v>
          </cell>
          <cell r="O107">
            <v>117179</v>
          </cell>
          <cell r="P107">
            <v>117179</v>
          </cell>
          <cell r="Q107">
            <v>117179</v>
          </cell>
          <cell r="R107">
            <v>1523322</v>
          </cell>
        </row>
        <row r="108">
          <cell r="A108">
            <v>270</v>
          </cell>
          <cell r="B108">
            <v>270</v>
          </cell>
          <cell r="C108" t="str">
            <v>Murrayfield Community Primary School</v>
          </cell>
          <cell r="D108" t="str">
            <v>60245/1</v>
          </cell>
          <cell r="F108">
            <v>246438</v>
          </cell>
          <cell r="G108">
            <v>123219</v>
          </cell>
          <cell r="H108">
            <v>123219</v>
          </cell>
          <cell r="I108">
            <v>123219</v>
          </cell>
          <cell r="J108">
            <v>123219</v>
          </cell>
          <cell r="K108">
            <v>123219</v>
          </cell>
          <cell r="L108">
            <v>123219</v>
          </cell>
          <cell r="M108">
            <v>123219</v>
          </cell>
          <cell r="N108">
            <v>123219</v>
          </cell>
          <cell r="O108">
            <v>123219</v>
          </cell>
          <cell r="P108">
            <v>123219</v>
          </cell>
          <cell r="Q108">
            <v>123219</v>
          </cell>
          <cell r="R108">
            <v>1601847</v>
          </cell>
        </row>
        <row r="109">
          <cell r="A109">
            <v>273</v>
          </cell>
          <cell r="B109">
            <v>273</v>
          </cell>
          <cell r="C109" t="str">
            <v>Ravenswood Primary School</v>
          </cell>
          <cell r="D109" t="str">
            <v>36892/1</v>
          </cell>
          <cell r="F109">
            <v>283977</v>
          </cell>
          <cell r="G109">
            <v>141991</v>
          </cell>
          <cell r="H109">
            <v>141991</v>
          </cell>
          <cell r="I109">
            <v>141991</v>
          </cell>
          <cell r="J109">
            <v>141991</v>
          </cell>
          <cell r="K109">
            <v>141991</v>
          </cell>
          <cell r="L109">
            <v>141991</v>
          </cell>
          <cell r="M109">
            <v>141991</v>
          </cell>
          <cell r="N109">
            <v>141991</v>
          </cell>
          <cell r="O109">
            <v>141991</v>
          </cell>
          <cell r="P109">
            <v>141991</v>
          </cell>
          <cell r="Q109">
            <v>141991</v>
          </cell>
          <cell r="R109">
            <v>1845878</v>
          </cell>
        </row>
        <row r="110">
          <cell r="A110">
            <v>274</v>
          </cell>
          <cell r="B110">
            <v>274</v>
          </cell>
          <cell r="C110" t="str">
            <v>Pipers Vale Community Primary School</v>
          </cell>
          <cell r="D110" t="str">
            <v>60247/1</v>
          </cell>
          <cell r="F110">
            <v>267444</v>
          </cell>
          <cell r="G110">
            <v>133721</v>
          </cell>
          <cell r="H110">
            <v>133721</v>
          </cell>
          <cell r="I110">
            <v>133721</v>
          </cell>
          <cell r="J110">
            <v>133721</v>
          </cell>
          <cell r="K110">
            <v>133721</v>
          </cell>
          <cell r="L110">
            <v>133721</v>
          </cell>
          <cell r="M110">
            <v>133721</v>
          </cell>
          <cell r="N110">
            <v>133721</v>
          </cell>
          <cell r="O110">
            <v>133721</v>
          </cell>
          <cell r="P110">
            <v>133721</v>
          </cell>
          <cell r="Q110">
            <v>133721</v>
          </cell>
          <cell r="R110">
            <v>1738375</v>
          </cell>
        </row>
        <row r="111">
          <cell r="A111">
            <v>275</v>
          </cell>
          <cell r="B111">
            <v>275</v>
          </cell>
          <cell r="C111" t="str">
            <v>Ranelagh Primary School</v>
          </cell>
          <cell r="D111" t="str">
            <v>60248/1</v>
          </cell>
          <cell r="F111">
            <v>162297</v>
          </cell>
          <cell r="G111">
            <v>81149</v>
          </cell>
          <cell r="H111">
            <v>81149</v>
          </cell>
          <cell r="I111">
            <v>81149</v>
          </cell>
          <cell r="J111">
            <v>81149</v>
          </cell>
          <cell r="K111">
            <v>81149</v>
          </cell>
          <cell r="L111">
            <v>81149</v>
          </cell>
          <cell r="M111">
            <v>81149</v>
          </cell>
          <cell r="N111">
            <v>81149</v>
          </cell>
          <cell r="O111">
            <v>81149</v>
          </cell>
          <cell r="P111">
            <v>81149</v>
          </cell>
          <cell r="Q111">
            <v>81149</v>
          </cell>
          <cell r="R111">
            <v>1054936</v>
          </cell>
        </row>
        <row r="112">
          <cell r="A112">
            <v>279</v>
          </cell>
          <cell r="B112">
            <v>279</v>
          </cell>
          <cell r="C112" t="str">
            <v>Rose Hill Primary School</v>
          </cell>
          <cell r="D112" t="str">
            <v>3303/1</v>
          </cell>
          <cell r="F112">
            <v>159835</v>
          </cell>
          <cell r="G112">
            <v>79917</v>
          </cell>
          <cell r="H112">
            <v>79917</v>
          </cell>
          <cell r="I112">
            <v>79917</v>
          </cell>
          <cell r="J112">
            <v>79917</v>
          </cell>
          <cell r="K112">
            <v>79917</v>
          </cell>
          <cell r="L112">
            <v>79917</v>
          </cell>
          <cell r="M112">
            <v>79917</v>
          </cell>
          <cell r="N112">
            <v>79917</v>
          </cell>
          <cell r="O112">
            <v>79917</v>
          </cell>
          <cell r="P112">
            <v>79917</v>
          </cell>
          <cell r="Q112">
            <v>79917</v>
          </cell>
          <cell r="R112">
            <v>1038922</v>
          </cell>
        </row>
        <row r="113">
          <cell r="A113">
            <v>281</v>
          </cell>
          <cell r="B113">
            <v>281</v>
          </cell>
          <cell r="C113" t="str">
            <v>Rushmere Hall Primary School</v>
          </cell>
          <cell r="D113" t="str">
            <v>36893/1</v>
          </cell>
          <cell r="F113">
            <v>333031</v>
          </cell>
          <cell r="G113">
            <v>166518</v>
          </cell>
          <cell r="H113">
            <v>166518</v>
          </cell>
          <cell r="I113">
            <v>166518</v>
          </cell>
          <cell r="J113">
            <v>166518</v>
          </cell>
          <cell r="K113">
            <v>166518</v>
          </cell>
          <cell r="L113">
            <v>166518</v>
          </cell>
          <cell r="M113">
            <v>166518</v>
          </cell>
          <cell r="N113">
            <v>166518</v>
          </cell>
          <cell r="O113">
            <v>166518</v>
          </cell>
          <cell r="P113">
            <v>166518</v>
          </cell>
          <cell r="Q113">
            <v>166518</v>
          </cell>
          <cell r="R113">
            <v>2164729</v>
          </cell>
        </row>
        <row r="114">
          <cell r="A114">
            <v>284</v>
          </cell>
          <cell r="B114">
            <v>284</v>
          </cell>
          <cell r="C114" t="str">
            <v>St John's CEVAP School</v>
          </cell>
          <cell r="D114" t="str">
            <v>3320/1</v>
          </cell>
          <cell r="F114">
            <v>109289</v>
          </cell>
          <cell r="G114">
            <v>54647</v>
          </cell>
          <cell r="H114">
            <v>54647</v>
          </cell>
          <cell r="I114">
            <v>54647</v>
          </cell>
          <cell r="J114">
            <v>54647</v>
          </cell>
          <cell r="K114">
            <v>54647</v>
          </cell>
          <cell r="L114">
            <v>54647</v>
          </cell>
          <cell r="M114">
            <v>54647</v>
          </cell>
          <cell r="N114">
            <v>54647</v>
          </cell>
          <cell r="O114">
            <v>54647</v>
          </cell>
          <cell r="P114">
            <v>54647</v>
          </cell>
          <cell r="Q114">
            <v>54647</v>
          </cell>
          <cell r="R114">
            <v>710406</v>
          </cell>
        </row>
        <row r="115">
          <cell r="A115">
            <v>285</v>
          </cell>
          <cell r="B115">
            <v>285</v>
          </cell>
          <cell r="C115" t="str">
            <v>St Margaret's CEVAP School, Ipswich</v>
          </cell>
          <cell r="D115" t="str">
            <v>3323/1</v>
          </cell>
          <cell r="F115">
            <v>139893</v>
          </cell>
          <cell r="G115">
            <v>69944</v>
          </cell>
          <cell r="H115">
            <v>69944</v>
          </cell>
          <cell r="I115">
            <v>69944</v>
          </cell>
          <cell r="J115">
            <v>69944</v>
          </cell>
          <cell r="K115">
            <v>69944</v>
          </cell>
          <cell r="L115">
            <v>69944</v>
          </cell>
          <cell r="M115">
            <v>69944</v>
          </cell>
          <cell r="N115">
            <v>69944</v>
          </cell>
          <cell r="O115">
            <v>69944</v>
          </cell>
          <cell r="P115">
            <v>69944</v>
          </cell>
          <cell r="Q115">
            <v>69944</v>
          </cell>
          <cell r="R115">
            <v>909277</v>
          </cell>
        </row>
        <row r="116">
          <cell r="A116">
            <v>287</v>
          </cell>
          <cell r="B116">
            <v>287</v>
          </cell>
          <cell r="C116" t="str">
            <v>St Mark's Catholic Primary School</v>
          </cell>
          <cell r="D116" t="str">
            <v>3325/1</v>
          </cell>
          <cell r="F116">
            <v>125459</v>
          </cell>
          <cell r="G116">
            <v>62729</v>
          </cell>
          <cell r="H116">
            <v>62729</v>
          </cell>
          <cell r="I116">
            <v>62729</v>
          </cell>
          <cell r="J116">
            <v>62729</v>
          </cell>
          <cell r="K116">
            <v>62729</v>
          </cell>
          <cell r="L116">
            <v>62729</v>
          </cell>
          <cell r="M116">
            <v>62729</v>
          </cell>
          <cell r="N116">
            <v>62729</v>
          </cell>
          <cell r="O116">
            <v>62729</v>
          </cell>
          <cell r="P116">
            <v>62729</v>
          </cell>
          <cell r="Q116">
            <v>62729</v>
          </cell>
          <cell r="R116">
            <v>815478</v>
          </cell>
        </row>
        <row r="117">
          <cell r="A117">
            <v>288</v>
          </cell>
          <cell r="B117">
            <v>288</v>
          </cell>
          <cell r="C117" t="str">
            <v>St Matthew's CEVAP School</v>
          </cell>
          <cell r="D117" t="str">
            <v>3331/1</v>
          </cell>
          <cell r="F117">
            <v>247755</v>
          </cell>
          <cell r="G117">
            <v>123876</v>
          </cell>
          <cell r="H117">
            <v>123876</v>
          </cell>
          <cell r="I117">
            <v>123876</v>
          </cell>
          <cell r="J117">
            <v>123876</v>
          </cell>
          <cell r="K117">
            <v>123876</v>
          </cell>
          <cell r="L117">
            <v>123876</v>
          </cell>
          <cell r="M117">
            <v>123876</v>
          </cell>
          <cell r="N117">
            <v>123876</v>
          </cell>
          <cell r="O117">
            <v>123876</v>
          </cell>
          <cell r="P117">
            <v>123876</v>
          </cell>
          <cell r="Q117">
            <v>123876</v>
          </cell>
          <cell r="R117">
            <v>1610391</v>
          </cell>
        </row>
        <row r="118">
          <cell r="A118">
            <v>289</v>
          </cell>
          <cell r="B118">
            <v>289</v>
          </cell>
          <cell r="C118" t="str">
            <v>St Mary's Catholic Primary School, Ipswich</v>
          </cell>
          <cell r="D118" t="str">
            <v>3329/1</v>
          </cell>
          <cell r="F118">
            <v>119687</v>
          </cell>
          <cell r="G118">
            <v>59844</v>
          </cell>
          <cell r="H118">
            <v>59844</v>
          </cell>
          <cell r="I118">
            <v>59844</v>
          </cell>
          <cell r="J118">
            <v>59844</v>
          </cell>
          <cell r="K118">
            <v>59844</v>
          </cell>
          <cell r="L118">
            <v>59844</v>
          </cell>
          <cell r="M118">
            <v>59844</v>
          </cell>
          <cell r="N118">
            <v>59844</v>
          </cell>
          <cell r="O118">
            <v>59844</v>
          </cell>
          <cell r="P118">
            <v>59844</v>
          </cell>
          <cell r="Q118">
            <v>59844</v>
          </cell>
          <cell r="R118">
            <v>777971</v>
          </cell>
        </row>
        <row r="119">
          <cell r="A119">
            <v>291</v>
          </cell>
          <cell r="B119">
            <v>291</v>
          </cell>
          <cell r="C119" t="str">
            <v>St Pancras Catholic Primary School</v>
          </cell>
          <cell r="D119" t="str">
            <v>94131/1</v>
          </cell>
          <cell r="F119">
            <v>134854</v>
          </cell>
          <cell r="G119">
            <v>67425</v>
          </cell>
          <cell r="H119">
            <v>67425</v>
          </cell>
          <cell r="I119">
            <v>67425</v>
          </cell>
          <cell r="J119">
            <v>67425</v>
          </cell>
          <cell r="K119">
            <v>67425</v>
          </cell>
          <cell r="L119">
            <v>67425</v>
          </cell>
          <cell r="M119">
            <v>67425</v>
          </cell>
          <cell r="N119">
            <v>67425</v>
          </cell>
          <cell r="O119">
            <v>67425</v>
          </cell>
          <cell r="P119">
            <v>67425</v>
          </cell>
          <cell r="Q119">
            <v>67425</v>
          </cell>
          <cell r="R119">
            <v>876529</v>
          </cell>
        </row>
        <row r="120">
          <cell r="A120">
            <v>293</v>
          </cell>
          <cell r="B120">
            <v>293</v>
          </cell>
          <cell r="C120" t="str">
            <v>Springfield Infant and Nursery School</v>
          </cell>
          <cell r="D120" t="str">
            <v>3312/1</v>
          </cell>
          <cell r="F120">
            <v>167249</v>
          </cell>
          <cell r="G120">
            <v>83624</v>
          </cell>
          <cell r="H120">
            <v>83624</v>
          </cell>
          <cell r="I120">
            <v>83624</v>
          </cell>
          <cell r="J120">
            <v>83624</v>
          </cell>
          <cell r="K120">
            <v>83624</v>
          </cell>
          <cell r="L120">
            <v>83624</v>
          </cell>
          <cell r="M120">
            <v>83624</v>
          </cell>
          <cell r="N120">
            <v>83624</v>
          </cell>
          <cell r="O120">
            <v>83624</v>
          </cell>
          <cell r="P120">
            <v>83624</v>
          </cell>
          <cell r="Q120">
            <v>83624</v>
          </cell>
          <cell r="R120">
            <v>1087113</v>
          </cell>
        </row>
        <row r="121">
          <cell r="A121">
            <v>294</v>
          </cell>
          <cell r="B121">
            <v>294</v>
          </cell>
          <cell r="C121" t="str">
            <v>Springfield Junior School</v>
          </cell>
          <cell r="D121" t="str">
            <v>3313/1</v>
          </cell>
          <cell r="F121">
            <v>189890</v>
          </cell>
          <cell r="G121">
            <v>94948</v>
          </cell>
          <cell r="H121">
            <v>94948</v>
          </cell>
          <cell r="I121">
            <v>94948</v>
          </cell>
          <cell r="J121">
            <v>94948</v>
          </cell>
          <cell r="K121">
            <v>94948</v>
          </cell>
          <cell r="L121">
            <v>94948</v>
          </cell>
          <cell r="M121">
            <v>94948</v>
          </cell>
          <cell r="N121">
            <v>94948</v>
          </cell>
          <cell r="O121">
            <v>94948</v>
          </cell>
          <cell r="P121">
            <v>94948</v>
          </cell>
          <cell r="Q121">
            <v>94948</v>
          </cell>
          <cell r="R121">
            <v>1234318</v>
          </cell>
        </row>
        <row r="122">
          <cell r="A122">
            <v>295</v>
          </cell>
          <cell r="B122" t="str">
            <v>295</v>
          </cell>
          <cell r="C122" t="str">
            <v>Sprites Primary School</v>
          </cell>
          <cell r="D122" t="str">
            <v>94132/1</v>
          </cell>
          <cell r="E122">
            <v>42186</v>
          </cell>
          <cell r="F122">
            <v>139888</v>
          </cell>
          <cell r="G122">
            <v>139886</v>
          </cell>
          <cell r="H122">
            <v>139886</v>
          </cell>
          <cell r="I122">
            <v>0</v>
          </cell>
          <cell r="J122">
            <v>0</v>
          </cell>
          <cell r="K122">
            <v>0</v>
          </cell>
          <cell r="L122">
            <v>0</v>
          </cell>
          <cell r="M122">
            <v>0</v>
          </cell>
          <cell r="N122">
            <v>0</v>
          </cell>
          <cell r="O122">
            <v>0</v>
          </cell>
          <cell r="P122">
            <v>0</v>
          </cell>
          <cell r="Q122">
            <v>0</v>
          </cell>
          <cell r="R122">
            <v>419660</v>
          </cell>
        </row>
        <row r="123">
          <cell r="A123">
            <v>300</v>
          </cell>
          <cell r="B123">
            <v>300</v>
          </cell>
          <cell r="C123" t="str">
            <v>Whitehouse Community Primary School</v>
          </cell>
          <cell r="D123" t="str">
            <v>36897/1</v>
          </cell>
          <cell r="F123">
            <v>310962</v>
          </cell>
          <cell r="G123">
            <v>155484</v>
          </cell>
          <cell r="H123">
            <v>155484</v>
          </cell>
          <cell r="I123">
            <v>155484</v>
          </cell>
          <cell r="J123">
            <v>155484</v>
          </cell>
          <cell r="K123">
            <v>155484</v>
          </cell>
          <cell r="L123">
            <v>155484</v>
          </cell>
          <cell r="M123">
            <v>155484</v>
          </cell>
          <cell r="N123">
            <v>155484</v>
          </cell>
          <cell r="O123">
            <v>155484</v>
          </cell>
          <cell r="P123">
            <v>155484</v>
          </cell>
          <cell r="Q123">
            <v>155484</v>
          </cell>
          <cell r="R123">
            <v>2021286</v>
          </cell>
        </row>
        <row r="124">
          <cell r="A124">
            <v>307</v>
          </cell>
          <cell r="B124">
            <v>307</v>
          </cell>
          <cell r="C124" t="str">
            <v>Cedarwood Community Primary School</v>
          </cell>
          <cell r="D124" t="str">
            <v>64935/1</v>
          </cell>
          <cell r="F124">
            <v>216244</v>
          </cell>
          <cell r="G124">
            <v>108121</v>
          </cell>
          <cell r="H124">
            <v>108121</v>
          </cell>
          <cell r="I124">
            <v>108121</v>
          </cell>
          <cell r="J124">
            <v>108121</v>
          </cell>
          <cell r="K124">
            <v>108121</v>
          </cell>
          <cell r="L124">
            <v>108121</v>
          </cell>
          <cell r="M124">
            <v>108121</v>
          </cell>
          <cell r="N124">
            <v>108121</v>
          </cell>
          <cell r="O124">
            <v>108121</v>
          </cell>
          <cell r="P124">
            <v>108121</v>
          </cell>
          <cell r="Q124">
            <v>108121</v>
          </cell>
          <cell r="R124">
            <v>1405575</v>
          </cell>
        </row>
        <row r="125">
          <cell r="A125">
            <v>308</v>
          </cell>
          <cell r="B125">
            <v>308</v>
          </cell>
          <cell r="C125" t="str">
            <v>Kersey CEVCP School</v>
          </cell>
          <cell r="D125" t="str">
            <v>94133/1</v>
          </cell>
          <cell r="F125">
            <v>54585</v>
          </cell>
          <cell r="G125">
            <v>27291</v>
          </cell>
          <cell r="H125">
            <v>27291</v>
          </cell>
          <cell r="I125">
            <v>27291</v>
          </cell>
          <cell r="J125">
            <v>27291</v>
          </cell>
          <cell r="K125">
            <v>27291</v>
          </cell>
          <cell r="L125">
            <v>27291</v>
          </cell>
          <cell r="M125">
            <v>27291</v>
          </cell>
          <cell r="N125">
            <v>27291</v>
          </cell>
          <cell r="O125">
            <v>27291</v>
          </cell>
          <cell r="P125">
            <v>27291</v>
          </cell>
          <cell r="Q125">
            <v>27291</v>
          </cell>
          <cell r="R125">
            <v>354786</v>
          </cell>
        </row>
        <row r="126">
          <cell r="A126">
            <v>309</v>
          </cell>
          <cell r="B126">
            <v>309</v>
          </cell>
          <cell r="C126" t="str">
            <v>Heath Primary School</v>
          </cell>
          <cell r="D126" t="str">
            <v>3255/1</v>
          </cell>
          <cell r="F126">
            <v>259241</v>
          </cell>
          <cell r="G126">
            <v>129618</v>
          </cell>
          <cell r="H126">
            <v>129618</v>
          </cell>
          <cell r="I126">
            <v>129618</v>
          </cell>
          <cell r="J126">
            <v>129618</v>
          </cell>
          <cell r="K126">
            <v>129618</v>
          </cell>
          <cell r="L126">
            <v>129618</v>
          </cell>
          <cell r="M126">
            <v>129618</v>
          </cell>
          <cell r="N126">
            <v>129618</v>
          </cell>
          <cell r="O126">
            <v>129618</v>
          </cell>
          <cell r="P126">
            <v>129618</v>
          </cell>
          <cell r="Q126">
            <v>129618</v>
          </cell>
          <cell r="R126">
            <v>1685039</v>
          </cell>
        </row>
        <row r="127">
          <cell r="A127">
            <v>310</v>
          </cell>
          <cell r="B127">
            <v>310</v>
          </cell>
          <cell r="C127" t="str">
            <v>Bealings School</v>
          </cell>
          <cell r="D127" t="str">
            <v>94134/1</v>
          </cell>
          <cell r="F127">
            <v>60325</v>
          </cell>
          <cell r="G127">
            <v>30165</v>
          </cell>
          <cell r="H127">
            <v>30165</v>
          </cell>
          <cell r="I127">
            <v>30165</v>
          </cell>
          <cell r="J127">
            <v>30165</v>
          </cell>
          <cell r="K127">
            <v>30165</v>
          </cell>
          <cell r="L127">
            <v>30165</v>
          </cell>
          <cell r="M127">
            <v>30165</v>
          </cell>
          <cell r="N127">
            <v>30165</v>
          </cell>
          <cell r="O127">
            <v>30165</v>
          </cell>
          <cell r="P127">
            <v>30165</v>
          </cell>
          <cell r="Q127">
            <v>30165</v>
          </cell>
          <cell r="R127">
            <v>392140</v>
          </cell>
        </row>
        <row r="128">
          <cell r="A128">
            <v>311</v>
          </cell>
          <cell r="B128">
            <v>311</v>
          </cell>
          <cell r="C128" t="str">
            <v>Birchwood Primary School</v>
          </cell>
          <cell r="D128" t="str">
            <v>3187/1</v>
          </cell>
          <cell r="F128">
            <v>111546</v>
          </cell>
          <cell r="G128">
            <v>55774</v>
          </cell>
          <cell r="H128">
            <v>55774</v>
          </cell>
          <cell r="I128">
            <v>55774</v>
          </cell>
          <cell r="J128">
            <v>55774</v>
          </cell>
          <cell r="K128">
            <v>55774</v>
          </cell>
          <cell r="L128">
            <v>55774</v>
          </cell>
          <cell r="M128">
            <v>55774</v>
          </cell>
          <cell r="N128">
            <v>55774</v>
          </cell>
          <cell r="O128">
            <v>55774</v>
          </cell>
          <cell r="P128">
            <v>55774</v>
          </cell>
          <cell r="Q128">
            <v>55774</v>
          </cell>
          <cell r="R128">
            <v>725060</v>
          </cell>
        </row>
        <row r="129">
          <cell r="A129">
            <v>312</v>
          </cell>
          <cell r="B129">
            <v>312</v>
          </cell>
          <cell r="C129" t="str">
            <v>Martlesham Primary School</v>
          </cell>
          <cell r="D129" t="str">
            <v>94135/1</v>
          </cell>
          <cell r="E129">
            <v>42370</v>
          </cell>
          <cell r="F129">
            <v>29003</v>
          </cell>
          <cell r="G129">
            <v>29002</v>
          </cell>
          <cell r="H129">
            <v>29002</v>
          </cell>
          <cell r="I129">
            <v>29002</v>
          </cell>
          <cell r="J129">
            <v>29002</v>
          </cell>
          <cell r="K129">
            <v>29002</v>
          </cell>
          <cell r="L129">
            <v>29002</v>
          </cell>
          <cell r="M129">
            <v>29002</v>
          </cell>
          <cell r="N129">
            <v>29002</v>
          </cell>
          <cell r="O129">
            <v>29002</v>
          </cell>
          <cell r="P129">
            <v>29002</v>
          </cell>
          <cell r="Q129">
            <v>29002</v>
          </cell>
          <cell r="R129">
            <v>348025</v>
          </cell>
        </row>
        <row r="130">
          <cell r="A130">
            <v>313</v>
          </cell>
          <cell r="B130">
            <v>313</v>
          </cell>
          <cell r="C130" t="str">
            <v>Gorseland Primary School</v>
          </cell>
          <cell r="D130" t="str">
            <v>3238/1</v>
          </cell>
          <cell r="F130">
            <v>266866</v>
          </cell>
          <cell r="G130">
            <v>133436</v>
          </cell>
          <cell r="H130">
            <v>133436</v>
          </cell>
          <cell r="I130">
            <v>133436</v>
          </cell>
          <cell r="J130">
            <v>133436</v>
          </cell>
          <cell r="K130">
            <v>133436</v>
          </cell>
          <cell r="L130">
            <v>133436</v>
          </cell>
          <cell r="M130">
            <v>133436</v>
          </cell>
          <cell r="N130">
            <v>133436</v>
          </cell>
          <cell r="O130">
            <v>133436</v>
          </cell>
          <cell r="P130">
            <v>133436</v>
          </cell>
          <cell r="Q130">
            <v>133436</v>
          </cell>
          <cell r="R130">
            <v>1734662</v>
          </cell>
        </row>
        <row r="131">
          <cell r="A131">
            <v>314</v>
          </cell>
          <cell r="B131">
            <v>314</v>
          </cell>
          <cell r="C131" t="str">
            <v>Melton Primary School</v>
          </cell>
          <cell r="D131" t="str">
            <v>36898/1</v>
          </cell>
          <cell r="F131">
            <v>91908</v>
          </cell>
          <cell r="G131">
            <v>45951</v>
          </cell>
          <cell r="H131">
            <v>45951</v>
          </cell>
          <cell r="I131">
            <v>45951</v>
          </cell>
          <cell r="J131">
            <v>45951</v>
          </cell>
          <cell r="K131">
            <v>45951</v>
          </cell>
          <cell r="L131">
            <v>45951</v>
          </cell>
          <cell r="M131">
            <v>45951</v>
          </cell>
          <cell r="N131">
            <v>45951</v>
          </cell>
          <cell r="O131">
            <v>45951</v>
          </cell>
          <cell r="P131">
            <v>45951</v>
          </cell>
          <cell r="Q131">
            <v>45951</v>
          </cell>
          <cell r="R131">
            <v>597369</v>
          </cell>
        </row>
        <row r="132">
          <cell r="A132">
            <v>316</v>
          </cell>
          <cell r="B132">
            <v>316</v>
          </cell>
          <cell r="C132" t="str">
            <v>Nacton CEVCP School</v>
          </cell>
          <cell r="D132" t="str">
            <v>83193/1</v>
          </cell>
          <cell r="F132">
            <v>65350</v>
          </cell>
          <cell r="G132">
            <v>32674</v>
          </cell>
          <cell r="H132">
            <v>32674</v>
          </cell>
          <cell r="I132">
            <v>32674</v>
          </cell>
          <cell r="J132">
            <v>32674</v>
          </cell>
          <cell r="K132">
            <v>32674</v>
          </cell>
          <cell r="L132">
            <v>32674</v>
          </cell>
          <cell r="M132">
            <v>32674</v>
          </cell>
          <cell r="N132">
            <v>32674</v>
          </cell>
          <cell r="O132">
            <v>32674</v>
          </cell>
          <cell r="P132">
            <v>32674</v>
          </cell>
          <cell r="Q132">
            <v>32674</v>
          </cell>
          <cell r="R132">
            <v>424764</v>
          </cell>
        </row>
        <row r="133">
          <cell r="A133">
            <v>317</v>
          </cell>
          <cell r="B133">
            <v>317</v>
          </cell>
          <cell r="C133" t="str">
            <v>Orford CEVAP School</v>
          </cell>
          <cell r="D133" t="str">
            <v>94136/1</v>
          </cell>
          <cell r="F133">
            <v>44563</v>
          </cell>
          <cell r="G133">
            <v>22282</v>
          </cell>
          <cell r="H133">
            <v>22282</v>
          </cell>
          <cell r="I133">
            <v>22282</v>
          </cell>
          <cell r="J133">
            <v>22282</v>
          </cell>
          <cell r="K133">
            <v>22282</v>
          </cell>
          <cell r="L133">
            <v>22282</v>
          </cell>
          <cell r="M133">
            <v>22282</v>
          </cell>
          <cell r="N133">
            <v>22282</v>
          </cell>
          <cell r="O133">
            <v>22282</v>
          </cell>
          <cell r="P133">
            <v>22282</v>
          </cell>
          <cell r="Q133">
            <v>22282</v>
          </cell>
          <cell r="R133">
            <v>289665</v>
          </cell>
        </row>
        <row r="134">
          <cell r="A134">
            <v>318</v>
          </cell>
          <cell r="B134">
            <v>318</v>
          </cell>
          <cell r="C134" t="str">
            <v>Otley Primary School</v>
          </cell>
          <cell r="D134" t="str">
            <v>83047/1</v>
          </cell>
          <cell r="F134">
            <v>45044</v>
          </cell>
          <cell r="G134">
            <v>22519</v>
          </cell>
          <cell r="H134">
            <v>22519</v>
          </cell>
          <cell r="I134">
            <v>22519</v>
          </cell>
          <cell r="J134">
            <v>22519</v>
          </cell>
          <cell r="K134">
            <v>22519</v>
          </cell>
          <cell r="L134">
            <v>22519</v>
          </cell>
          <cell r="M134">
            <v>22519</v>
          </cell>
          <cell r="N134">
            <v>22519</v>
          </cell>
          <cell r="O134">
            <v>22519</v>
          </cell>
          <cell r="P134">
            <v>22519</v>
          </cell>
          <cell r="Q134">
            <v>22519</v>
          </cell>
          <cell r="R134">
            <v>292753</v>
          </cell>
        </row>
        <row r="135">
          <cell r="A135">
            <v>320</v>
          </cell>
          <cell r="B135" t="str">
            <v>320</v>
          </cell>
          <cell r="C135" t="str">
            <v>Rendlesham Community Primary School</v>
          </cell>
          <cell r="D135" t="str">
            <v>118054/1</v>
          </cell>
          <cell r="F135">
            <v>125233</v>
          </cell>
          <cell r="G135">
            <v>62618</v>
          </cell>
          <cell r="H135">
            <v>62618</v>
          </cell>
          <cell r="I135">
            <v>62618</v>
          </cell>
          <cell r="J135">
            <v>62618</v>
          </cell>
          <cell r="K135">
            <v>62618</v>
          </cell>
          <cell r="L135">
            <v>62618</v>
          </cell>
          <cell r="M135">
            <v>62618</v>
          </cell>
          <cell r="N135">
            <v>62618</v>
          </cell>
          <cell r="O135">
            <v>62618</v>
          </cell>
          <cell r="P135">
            <v>62618</v>
          </cell>
          <cell r="Q135">
            <v>62618</v>
          </cell>
          <cell r="R135">
            <v>814031</v>
          </cell>
        </row>
        <row r="136">
          <cell r="A136">
            <v>322</v>
          </cell>
          <cell r="B136">
            <v>322</v>
          </cell>
          <cell r="C136" t="str">
            <v>Shotley Community Primary School</v>
          </cell>
          <cell r="D136" t="str">
            <v>36899/1</v>
          </cell>
          <cell r="F136">
            <v>79890</v>
          </cell>
          <cell r="G136">
            <v>39943</v>
          </cell>
          <cell r="H136">
            <v>39943</v>
          </cell>
          <cell r="I136">
            <v>39943</v>
          </cell>
          <cell r="J136">
            <v>39943</v>
          </cell>
          <cell r="K136">
            <v>39943</v>
          </cell>
          <cell r="L136">
            <v>39943</v>
          </cell>
          <cell r="M136">
            <v>39943</v>
          </cell>
          <cell r="N136">
            <v>39943</v>
          </cell>
          <cell r="O136">
            <v>39943</v>
          </cell>
          <cell r="P136">
            <v>39943</v>
          </cell>
          <cell r="Q136">
            <v>39943</v>
          </cell>
          <cell r="R136">
            <v>519263</v>
          </cell>
        </row>
        <row r="137">
          <cell r="A137">
            <v>324</v>
          </cell>
          <cell r="B137">
            <v>324</v>
          </cell>
          <cell r="C137" t="str">
            <v>Somersham Primary School</v>
          </cell>
          <cell r="D137" t="str">
            <v>94137/1</v>
          </cell>
          <cell r="F137">
            <v>62428</v>
          </cell>
          <cell r="G137">
            <v>31215</v>
          </cell>
          <cell r="H137">
            <v>31215</v>
          </cell>
          <cell r="I137">
            <v>31215</v>
          </cell>
          <cell r="J137">
            <v>31215</v>
          </cell>
          <cell r="K137">
            <v>31215</v>
          </cell>
          <cell r="L137">
            <v>31215</v>
          </cell>
          <cell r="M137">
            <v>31215</v>
          </cell>
          <cell r="N137">
            <v>31215</v>
          </cell>
          <cell r="O137">
            <v>31215</v>
          </cell>
          <cell r="P137">
            <v>31215</v>
          </cell>
          <cell r="Q137">
            <v>31215</v>
          </cell>
          <cell r="R137">
            <v>405793</v>
          </cell>
        </row>
        <row r="138">
          <cell r="A138">
            <v>325</v>
          </cell>
          <cell r="B138">
            <v>325</v>
          </cell>
          <cell r="C138" t="str">
            <v>Sproughton CEVCP School</v>
          </cell>
          <cell r="D138" t="str">
            <v>83048/1</v>
          </cell>
          <cell r="E138">
            <v>42401</v>
          </cell>
          <cell r="F138">
            <v>65809</v>
          </cell>
          <cell r="G138">
            <v>32905</v>
          </cell>
          <cell r="H138">
            <v>32905</v>
          </cell>
          <cell r="I138">
            <v>32905</v>
          </cell>
          <cell r="J138">
            <v>32905</v>
          </cell>
          <cell r="K138">
            <v>32905</v>
          </cell>
          <cell r="L138">
            <v>32905</v>
          </cell>
          <cell r="M138">
            <v>32905</v>
          </cell>
          <cell r="N138">
            <v>32905</v>
          </cell>
          <cell r="O138">
            <v>27421</v>
          </cell>
          <cell r="P138">
            <v>0</v>
          </cell>
          <cell r="Q138">
            <v>0</v>
          </cell>
          <cell r="R138">
            <v>356470</v>
          </cell>
        </row>
        <row r="139">
          <cell r="A139">
            <v>327</v>
          </cell>
          <cell r="B139">
            <v>327</v>
          </cell>
          <cell r="C139" t="str">
            <v>Stratford St Mary Primary School</v>
          </cell>
          <cell r="D139" t="str">
            <v>94138/1</v>
          </cell>
          <cell r="F139">
            <v>49191</v>
          </cell>
          <cell r="G139">
            <v>24595</v>
          </cell>
          <cell r="H139">
            <v>24595</v>
          </cell>
          <cell r="I139">
            <v>24595</v>
          </cell>
          <cell r="J139">
            <v>24595</v>
          </cell>
          <cell r="K139">
            <v>24595</v>
          </cell>
          <cell r="L139">
            <v>24595</v>
          </cell>
          <cell r="M139">
            <v>24595</v>
          </cell>
          <cell r="N139">
            <v>24595</v>
          </cell>
          <cell r="O139">
            <v>24595</v>
          </cell>
          <cell r="P139">
            <v>24595</v>
          </cell>
          <cell r="Q139">
            <v>24595</v>
          </cell>
          <cell r="R139">
            <v>319736</v>
          </cell>
        </row>
        <row r="140">
          <cell r="A140">
            <v>328</v>
          </cell>
          <cell r="B140">
            <v>328</v>
          </cell>
          <cell r="C140" t="str">
            <v>Stutton CEVCP School</v>
          </cell>
          <cell r="D140" t="str">
            <v>48709/1</v>
          </cell>
          <cell r="F140">
            <v>37158</v>
          </cell>
          <cell r="G140">
            <v>18580</v>
          </cell>
          <cell r="H140">
            <v>18580</v>
          </cell>
          <cell r="I140">
            <v>18580</v>
          </cell>
          <cell r="J140">
            <v>18580</v>
          </cell>
          <cell r="K140">
            <v>18580</v>
          </cell>
          <cell r="L140">
            <v>18580</v>
          </cell>
          <cell r="M140">
            <v>18580</v>
          </cell>
          <cell r="N140">
            <v>18580</v>
          </cell>
          <cell r="O140">
            <v>18580</v>
          </cell>
          <cell r="P140">
            <v>18580</v>
          </cell>
          <cell r="Q140">
            <v>18580</v>
          </cell>
          <cell r="R140">
            <v>241538</v>
          </cell>
        </row>
        <row r="141">
          <cell r="A141">
            <v>331</v>
          </cell>
          <cell r="B141">
            <v>331</v>
          </cell>
          <cell r="C141" t="str">
            <v>Tattingstone CEVCP School</v>
          </cell>
          <cell r="D141" t="str">
            <v>83049/1</v>
          </cell>
          <cell r="F141">
            <v>55983</v>
          </cell>
          <cell r="G141">
            <v>27992</v>
          </cell>
          <cell r="H141">
            <v>27992</v>
          </cell>
          <cell r="I141">
            <v>27992</v>
          </cell>
          <cell r="J141">
            <v>27992</v>
          </cell>
          <cell r="K141">
            <v>27992</v>
          </cell>
          <cell r="L141">
            <v>27992</v>
          </cell>
          <cell r="M141">
            <v>27992</v>
          </cell>
          <cell r="N141">
            <v>27992</v>
          </cell>
          <cell r="O141">
            <v>27992</v>
          </cell>
          <cell r="P141">
            <v>27992</v>
          </cell>
          <cell r="Q141">
            <v>27992</v>
          </cell>
          <cell r="R141">
            <v>363895</v>
          </cell>
        </row>
        <row r="142">
          <cell r="A142">
            <v>332</v>
          </cell>
          <cell r="B142">
            <v>332</v>
          </cell>
          <cell r="C142" t="str">
            <v>Trimley St Martin Primary School</v>
          </cell>
          <cell r="D142" t="str">
            <v>3346/1</v>
          </cell>
          <cell r="F142">
            <v>101534</v>
          </cell>
          <cell r="G142">
            <v>50766</v>
          </cell>
          <cell r="H142">
            <v>50766</v>
          </cell>
          <cell r="I142">
            <v>50766</v>
          </cell>
          <cell r="J142">
            <v>50766</v>
          </cell>
          <cell r="K142">
            <v>50766</v>
          </cell>
          <cell r="L142">
            <v>50766</v>
          </cell>
          <cell r="M142">
            <v>50766</v>
          </cell>
          <cell r="N142">
            <v>50766</v>
          </cell>
          <cell r="O142">
            <v>50766</v>
          </cell>
          <cell r="P142">
            <v>50766</v>
          </cell>
          <cell r="Q142">
            <v>50766</v>
          </cell>
          <cell r="R142">
            <v>659960</v>
          </cell>
        </row>
        <row r="143">
          <cell r="A143">
            <v>333</v>
          </cell>
          <cell r="B143">
            <v>333</v>
          </cell>
          <cell r="C143" t="str">
            <v>Trimley St Mary Primary School</v>
          </cell>
          <cell r="D143" t="str">
            <v>3347/1</v>
          </cell>
          <cell r="F143">
            <v>193875</v>
          </cell>
          <cell r="G143">
            <v>96940</v>
          </cell>
          <cell r="H143">
            <v>96940</v>
          </cell>
          <cell r="I143">
            <v>96940</v>
          </cell>
          <cell r="J143">
            <v>96940</v>
          </cell>
          <cell r="K143">
            <v>96940</v>
          </cell>
          <cell r="L143">
            <v>96940</v>
          </cell>
          <cell r="M143">
            <v>96940</v>
          </cell>
          <cell r="N143">
            <v>96940</v>
          </cell>
          <cell r="O143">
            <v>96940</v>
          </cell>
          <cell r="P143">
            <v>96940</v>
          </cell>
          <cell r="Q143">
            <v>96940</v>
          </cell>
          <cell r="R143">
            <v>1260215</v>
          </cell>
        </row>
        <row r="144">
          <cell r="A144">
            <v>337</v>
          </cell>
          <cell r="B144">
            <v>337</v>
          </cell>
          <cell r="C144" t="str">
            <v>Waldringfield Primary School</v>
          </cell>
          <cell r="D144" t="str">
            <v>94139/1</v>
          </cell>
          <cell r="F144">
            <v>68317</v>
          </cell>
          <cell r="G144">
            <v>34158</v>
          </cell>
          <cell r="H144">
            <v>34158</v>
          </cell>
          <cell r="I144">
            <v>34158</v>
          </cell>
          <cell r="J144">
            <v>34158</v>
          </cell>
          <cell r="K144">
            <v>34158</v>
          </cell>
          <cell r="L144">
            <v>34158</v>
          </cell>
          <cell r="M144">
            <v>34158</v>
          </cell>
          <cell r="N144">
            <v>34158</v>
          </cell>
          <cell r="O144">
            <v>34158</v>
          </cell>
          <cell r="P144">
            <v>34158</v>
          </cell>
          <cell r="Q144">
            <v>34158</v>
          </cell>
          <cell r="R144">
            <v>444055</v>
          </cell>
        </row>
        <row r="145">
          <cell r="A145">
            <v>338</v>
          </cell>
          <cell r="B145">
            <v>338</v>
          </cell>
          <cell r="C145" t="str">
            <v>Whatfield CEVCP School</v>
          </cell>
          <cell r="D145" t="str">
            <v>94140/1</v>
          </cell>
          <cell r="F145">
            <v>42744</v>
          </cell>
          <cell r="G145">
            <v>21369</v>
          </cell>
          <cell r="H145">
            <v>21369</v>
          </cell>
          <cell r="I145">
            <v>21369</v>
          </cell>
          <cell r="J145">
            <v>21369</v>
          </cell>
          <cell r="K145">
            <v>21369</v>
          </cell>
          <cell r="L145">
            <v>21369</v>
          </cell>
          <cell r="M145">
            <v>21369</v>
          </cell>
          <cell r="N145">
            <v>21369</v>
          </cell>
          <cell r="O145">
            <v>21369</v>
          </cell>
          <cell r="P145">
            <v>21369</v>
          </cell>
          <cell r="Q145">
            <v>21369</v>
          </cell>
          <cell r="R145">
            <v>277803</v>
          </cell>
        </row>
        <row r="146">
          <cell r="A146">
            <v>339</v>
          </cell>
          <cell r="B146">
            <v>339</v>
          </cell>
          <cell r="C146" t="str">
            <v>Witnesham Primary School</v>
          </cell>
          <cell r="D146" t="str">
            <v>94141/1</v>
          </cell>
          <cell r="F146">
            <v>61237</v>
          </cell>
          <cell r="G146">
            <v>30616</v>
          </cell>
          <cell r="H146">
            <v>30616</v>
          </cell>
          <cell r="I146">
            <v>30616</v>
          </cell>
          <cell r="J146">
            <v>30616</v>
          </cell>
          <cell r="K146">
            <v>30616</v>
          </cell>
          <cell r="L146">
            <v>30616</v>
          </cell>
          <cell r="M146">
            <v>30616</v>
          </cell>
          <cell r="N146">
            <v>30616</v>
          </cell>
          <cell r="O146">
            <v>30616</v>
          </cell>
          <cell r="P146">
            <v>30616</v>
          </cell>
          <cell r="Q146">
            <v>30616</v>
          </cell>
          <cell r="R146">
            <v>398013</v>
          </cell>
        </row>
        <row r="147">
          <cell r="A147">
            <v>341</v>
          </cell>
          <cell r="B147">
            <v>341</v>
          </cell>
          <cell r="C147" t="str">
            <v>Sandlings Primary School</v>
          </cell>
          <cell r="D147" t="str">
            <v>48710/1</v>
          </cell>
          <cell r="F147">
            <v>79372</v>
          </cell>
          <cell r="G147">
            <v>39685</v>
          </cell>
          <cell r="H147">
            <v>39685</v>
          </cell>
          <cell r="I147">
            <v>39685</v>
          </cell>
          <cell r="J147">
            <v>39685</v>
          </cell>
          <cell r="K147">
            <v>39685</v>
          </cell>
          <cell r="L147">
            <v>39685</v>
          </cell>
          <cell r="M147">
            <v>39685</v>
          </cell>
          <cell r="N147">
            <v>39685</v>
          </cell>
          <cell r="O147">
            <v>39685</v>
          </cell>
          <cell r="P147">
            <v>39685</v>
          </cell>
          <cell r="Q147">
            <v>39685</v>
          </cell>
          <cell r="R147">
            <v>515907</v>
          </cell>
        </row>
        <row r="148">
          <cell r="A148">
            <v>342</v>
          </cell>
          <cell r="B148">
            <v>342</v>
          </cell>
          <cell r="C148" t="str">
            <v>Woodbridge Primary School</v>
          </cell>
          <cell r="D148" t="str">
            <v>3359/1</v>
          </cell>
          <cell r="F148">
            <v>119603</v>
          </cell>
          <cell r="G148">
            <v>59803</v>
          </cell>
          <cell r="H148">
            <v>59803</v>
          </cell>
          <cell r="I148">
            <v>59803</v>
          </cell>
          <cell r="J148">
            <v>59803</v>
          </cell>
          <cell r="K148">
            <v>59803</v>
          </cell>
          <cell r="L148">
            <v>59803</v>
          </cell>
          <cell r="M148">
            <v>59803</v>
          </cell>
          <cell r="N148">
            <v>59803</v>
          </cell>
          <cell r="O148">
            <v>59803</v>
          </cell>
          <cell r="P148">
            <v>59803</v>
          </cell>
          <cell r="Q148">
            <v>59803</v>
          </cell>
          <cell r="R148">
            <v>777436</v>
          </cell>
        </row>
        <row r="149">
          <cell r="A149">
            <v>343</v>
          </cell>
          <cell r="B149">
            <v>343</v>
          </cell>
          <cell r="C149" t="str">
            <v>Kyson Primary School</v>
          </cell>
          <cell r="D149" t="str">
            <v>3273/1</v>
          </cell>
          <cell r="F149">
            <v>205830</v>
          </cell>
          <cell r="G149">
            <v>102915</v>
          </cell>
          <cell r="H149">
            <v>102915</v>
          </cell>
          <cell r="I149">
            <v>102915</v>
          </cell>
          <cell r="J149">
            <v>102915</v>
          </cell>
          <cell r="K149">
            <v>102915</v>
          </cell>
          <cell r="L149">
            <v>102915</v>
          </cell>
          <cell r="M149">
            <v>102915</v>
          </cell>
          <cell r="N149">
            <v>102915</v>
          </cell>
          <cell r="O149">
            <v>102915</v>
          </cell>
          <cell r="P149">
            <v>102915</v>
          </cell>
          <cell r="Q149">
            <v>102915</v>
          </cell>
          <cell r="R149">
            <v>1337895</v>
          </cell>
        </row>
        <row r="150">
          <cell r="A150">
            <v>344</v>
          </cell>
          <cell r="B150">
            <v>344</v>
          </cell>
          <cell r="C150" t="str">
            <v>St Mary's CEVAP School, Woodbridge</v>
          </cell>
          <cell r="D150" t="str">
            <v>3327/1</v>
          </cell>
          <cell r="E150">
            <v>42401</v>
          </cell>
          <cell r="F150">
            <v>109252</v>
          </cell>
          <cell r="G150">
            <v>54627</v>
          </cell>
          <cell r="H150">
            <v>54627</v>
          </cell>
          <cell r="I150">
            <v>54627</v>
          </cell>
          <cell r="J150">
            <v>54627</v>
          </cell>
          <cell r="K150">
            <v>54627</v>
          </cell>
          <cell r="L150">
            <v>54627</v>
          </cell>
          <cell r="M150">
            <v>54627</v>
          </cell>
          <cell r="N150">
            <v>54627</v>
          </cell>
          <cell r="O150">
            <v>45523</v>
          </cell>
          <cell r="P150">
            <v>0</v>
          </cell>
          <cell r="Q150">
            <v>0</v>
          </cell>
          <cell r="R150">
            <v>591791</v>
          </cell>
        </row>
        <row r="151">
          <cell r="A151">
            <v>356</v>
          </cell>
          <cell r="B151">
            <v>356</v>
          </cell>
          <cell r="C151" t="str">
            <v>Claydon High School</v>
          </cell>
          <cell r="D151" t="str">
            <v>3210/1</v>
          </cell>
          <cell r="F151">
            <v>483975</v>
          </cell>
          <cell r="G151">
            <v>241988</v>
          </cell>
          <cell r="H151">
            <v>241988</v>
          </cell>
          <cell r="I151">
            <v>241988</v>
          </cell>
          <cell r="J151">
            <v>241988</v>
          </cell>
          <cell r="K151">
            <v>241988</v>
          </cell>
          <cell r="L151">
            <v>241988</v>
          </cell>
          <cell r="M151">
            <v>241988</v>
          </cell>
          <cell r="N151">
            <v>241988</v>
          </cell>
          <cell r="O151">
            <v>241988</v>
          </cell>
          <cell r="P151">
            <v>241988</v>
          </cell>
          <cell r="Q151">
            <v>241988</v>
          </cell>
          <cell r="R151">
            <v>3145843</v>
          </cell>
        </row>
        <row r="152">
          <cell r="A152">
            <v>370</v>
          </cell>
          <cell r="B152">
            <v>370</v>
          </cell>
          <cell r="C152" t="str">
            <v>Northgate High School</v>
          </cell>
          <cell r="D152" t="str">
            <v>3285/1</v>
          </cell>
          <cell r="F152">
            <v>1212920</v>
          </cell>
          <cell r="G152">
            <v>606461</v>
          </cell>
          <cell r="H152">
            <v>606461</v>
          </cell>
          <cell r="I152">
            <v>606461</v>
          </cell>
          <cell r="J152">
            <v>606461</v>
          </cell>
          <cell r="K152">
            <v>606461</v>
          </cell>
          <cell r="L152">
            <v>606461</v>
          </cell>
          <cell r="M152">
            <v>606461</v>
          </cell>
          <cell r="N152">
            <v>606461</v>
          </cell>
          <cell r="O152">
            <v>606461</v>
          </cell>
          <cell r="P152">
            <v>606461</v>
          </cell>
          <cell r="Q152">
            <v>606461</v>
          </cell>
          <cell r="R152">
            <v>7883991</v>
          </cell>
        </row>
        <row r="153">
          <cell r="A153">
            <v>374</v>
          </cell>
          <cell r="B153">
            <v>374</v>
          </cell>
          <cell r="C153" t="str">
            <v>Suffolk One</v>
          </cell>
          <cell r="D153" t="str">
            <v>167139/1</v>
          </cell>
          <cell r="E153">
            <v>42248</v>
          </cell>
          <cell r="F153">
            <v>1274039</v>
          </cell>
          <cell r="G153">
            <v>637017</v>
          </cell>
          <cell r="H153">
            <v>637017</v>
          </cell>
          <cell r="I153">
            <v>637017</v>
          </cell>
          <cell r="J153">
            <v>205217</v>
          </cell>
          <cell r="K153">
            <v>0</v>
          </cell>
          <cell r="L153">
            <v>0</v>
          </cell>
          <cell r="M153">
            <v>0</v>
          </cell>
          <cell r="N153">
            <v>0</v>
          </cell>
          <cell r="O153">
            <v>0</v>
          </cell>
          <cell r="P153">
            <v>0</v>
          </cell>
          <cell r="Q153">
            <v>0</v>
          </cell>
          <cell r="R153">
            <v>3390307</v>
          </cell>
        </row>
        <row r="154">
          <cell r="A154">
            <v>400</v>
          </cell>
          <cell r="B154">
            <v>400</v>
          </cell>
          <cell r="C154" t="str">
            <v xml:space="preserve">Acton CEVCP School </v>
          </cell>
          <cell r="D154" t="str">
            <v>3178/1</v>
          </cell>
          <cell r="F154">
            <v>95254</v>
          </cell>
          <cell r="G154">
            <v>47625</v>
          </cell>
          <cell r="H154">
            <v>47625</v>
          </cell>
          <cell r="I154">
            <v>47625</v>
          </cell>
          <cell r="J154">
            <v>47625</v>
          </cell>
          <cell r="K154">
            <v>47625</v>
          </cell>
          <cell r="L154">
            <v>47625</v>
          </cell>
          <cell r="M154">
            <v>47625</v>
          </cell>
          <cell r="N154">
            <v>47625</v>
          </cell>
          <cell r="O154">
            <v>47625</v>
          </cell>
          <cell r="P154">
            <v>47625</v>
          </cell>
          <cell r="Q154">
            <v>47625</v>
          </cell>
          <cell r="R154">
            <v>619129</v>
          </cell>
        </row>
        <row r="155">
          <cell r="A155">
            <v>402</v>
          </cell>
          <cell r="B155">
            <v>402</v>
          </cell>
          <cell r="C155" t="str">
            <v xml:space="preserve">Bacton Community Primary School </v>
          </cell>
          <cell r="D155" t="str">
            <v>83050/1</v>
          </cell>
          <cell r="F155">
            <v>84230</v>
          </cell>
          <cell r="G155">
            <v>42115</v>
          </cell>
          <cell r="H155">
            <v>42115</v>
          </cell>
          <cell r="I155">
            <v>42115</v>
          </cell>
          <cell r="J155">
            <v>42115</v>
          </cell>
          <cell r="K155">
            <v>42115</v>
          </cell>
          <cell r="L155">
            <v>42115</v>
          </cell>
          <cell r="M155">
            <v>42115</v>
          </cell>
          <cell r="N155">
            <v>42115</v>
          </cell>
          <cell r="O155">
            <v>42115</v>
          </cell>
          <cell r="P155">
            <v>42115</v>
          </cell>
          <cell r="Q155">
            <v>42115</v>
          </cell>
          <cell r="R155">
            <v>547495</v>
          </cell>
        </row>
        <row r="156">
          <cell r="A156">
            <v>404</v>
          </cell>
          <cell r="B156">
            <v>404</v>
          </cell>
          <cell r="C156" t="str">
            <v>Bardwell CEVCP School</v>
          </cell>
          <cell r="D156" t="str">
            <v>94147/1</v>
          </cell>
          <cell r="F156">
            <v>45706</v>
          </cell>
          <cell r="G156">
            <v>22850</v>
          </cell>
          <cell r="H156">
            <v>22850</v>
          </cell>
          <cell r="I156">
            <v>22850</v>
          </cell>
          <cell r="J156">
            <v>22850</v>
          </cell>
          <cell r="K156">
            <v>22850</v>
          </cell>
          <cell r="L156">
            <v>22850</v>
          </cell>
          <cell r="M156">
            <v>22850</v>
          </cell>
          <cell r="N156">
            <v>22850</v>
          </cell>
          <cell r="O156">
            <v>22850</v>
          </cell>
          <cell r="P156">
            <v>22850</v>
          </cell>
          <cell r="Q156">
            <v>22850</v>
          </cell>
          <cell r="R156">
            <v>297056</v>
          </cell>
        </row>
        <row r="157">
          <cell r="A157">
            <v>405</v>
          </cell>
          <cell r="B157">
            <v>405</v>
          </cell>
          <cell r="C157" t="str">
            <v>Barnham CEVCP School</v>
          </cell>
          <cell r="D157" t="str">
            <v>94148/1</v>
          </cell>
          <cell r="F157">
            <v>84465</v>
          </cell>
          <cell r="G157">
            <v>42232</v>
          </cell>
          <cell r="H157">
            <v>42232</v>
          </cell>
          <cell r="I157">
            <v>42232</v>
          </cell>
          <cell r="J157">
            <v>42232</v>
          </cell>
          <cell r="K157">
            <v>42232</v>
          </cell>
          <cell r="L157">
            <v>42232</v>
          </cell>
          <cell r="M157">
            <v>42232</v>
          </cell>
          <cell r="N157">
            <v>42232</v>
          </cell>
          <cell r="O157">
            <v>42232</v>
          </cell>
          <cell r="P157">
            <v>42232</v>
          </cell>
          <cell r="Q157">
            <v>42232</v>
          </cell>
          <cell r="R157">
            <v>549017</v>
          </cell>
        </row>
        <row r="158">
          <cell r="A158">
            <v>406</v>
          </cell>
          <cell r="B158">
            <v>406</v>
          </cell>
          <cell r="C158" t="str">
            <v>Barningham CEVCP School</v>
          </cell>
          <cell r="D158" t="str">
            <v>94149/1</v>
          </cell>
          <cell r="F158">
            <v>53635</v>
          </cell>
          <cell r="G158">
            <v>26815</v>
          </cell>
          <cell r="H158">
            <v>26815</v>
          </cell>
          <cell r="I158">
            <v>26815</v>
          </cell>
          <cell r="J158">
            <v>26815</v>
          </cell>
          <cell r="K158">
            <v>26815</v>
          </cell>
          <cell r="L158">
            <v>26815</v>
          </cell>
          <cell r="M158">
            <v>26815</v>
          </cell>
          <cell r="N158">
            <v>26815</v>
          </cell>
          <cell r="O158">
            <v>26815</v>
          </cell>
          <cell r="P158">
            <v>26815</v>
          </cell>
          <cell r="Q158">
            <v>26815</v>
          </cell>
          <cell r="R158">
            <v>348600</v>
          </cell>
        </row>
        <row r="159">
          <cell r="A159">
            <v>407</v>
          </cell>
          <cell r="B159">
            <v>407</v>
          </cell>
          <cell r="C159" t="str">
            <v xml:space="preserve">Barrow CEVCP School </v>
          </cell>
          <cell r="D159" t="str">
            <v>83051/1</v>
          </cell>
          <cell r="F159">
            <v>86922</v>
          </cell>
          <cell r="G159">
            <v>43459</v>
          </cell>
          <cell r="H159">
            <v>43459</v>
          </cell>
          <cell r="I159">
            <v>43459</v>
          </cell>
          <cell r="J159">
            <v>43459</v>
          </cell>
          <cell r="K159">
            <v>43459</v>
          </cell>
          <cell r="L159">
            <v>43459</v>
          </cell>
          <cell r="M159">
            <v>43459</v>
          </cell>
          <cell r="N159">
            <v>43459</v>
          </cell>
          <cell r="O159">
            <v>43459</v>
          </cell>
          <cell r="P159">
            <v>43459</v>
          </cell>
          <cell r="Q159">
            <v>43459</v>
          </cell>
          <cell r="R159">
            <v>564971</v>
          </cell>
        </row>
        <row r="160">
          <cell r="A160">
            <v>409</v>
          </cell>
          <cell r="B160">
            <v>409</v>
          </cell>
          <cell r="C160" t="str">
            <v>Boxford CEVCP School</v>
          </cell>
          <cell r="D160" t="str">
            <v>48711/1</v>
          </cell>
          <cell r="F160">
            <v>116756</v>
          </cell>
          <cell r="G160">
            <v>58378</v>
          </cell>
          <cell r="H160">
            <v>58378</v>
          </cell>
          <cell r="I160">
            <v>58378</v>
          </cell>
          <cell r="J160">
            <v>58378</v>
          </cell>
          <cell r="K160">
            <v>58378</v>
          </cell>
          <cell r="L160">
            <v>58378</v>
          </cell>
          <cell r="M160">
            <v>58378</v>
          </cell>
          <cell r="N160">
            <v>58378</v>
          </cell>
          <cell r="O160">
            <v>58378</v>
          </cell>
          <cell r="P160">
            <v>58378</v>
          </cell>
          <cell r="Q160">
            <v>58378</v>
          </cell>
          <cell r="R160">
            <v>758914</v>
          </cell>
        </row>
        <row r="161">
          <cell r="A161">
            <v>412</v>
          </cell>
          <cell r="B161">
            <v>412</v>
          </cell>
          <cell r="C161" t="str">
            <v>Bures CEVCP School</v>
          </cell>
          <cell r="D161" t="str">
            <v>83052/1</v>
          </cell>
          <cell r="F161">
            <v>107993</v>
          </cell>
          <cell r="G161">
            <v>53994</v>
          </cell>
          <cell r="H161">
            <v>53994</v>
          </cell>
          <cell r="I161">
            <v>53994</v>
          </cell>
          <cell r="J161">
            <v>53994</v>
          </cell>
          <cell r="K161">
            <v>53994</v>
          </cell>
          <cell r="L161">
            <v>53994</v>
          </cell>
          <cell r="M161">
            <v>53994</v>
          </cell>
          <cell r="N161">
            <v>53994</v>
          </cell>
          <cell r="O161">
            <v>53994</v>
          </cell>
          <cell r="P161">
            <v>53994</v>
          </cell>
          <cell r="Q161">
            <v>53994</v>
          </cell>
          <cell r="R161">
            <v>701927</v>
          </cell>
        </row>
        <row r="162">
          <cell r="A162">
            <v>413</v>
          </cell>
          <cell r="B162">
            <v>413</v>
          </cell>
          <cell r="C162" t="str">
            <v>The Glade Community Primary School</v>
          </cell>
          <cell r="D162" t="str">
            <v>36900/1</v>
          </cell>
          <cell r="F162">
            <v>132378</v>
          </cell>
          <cell r="G162">
            <v>66192</v>
          </cell>
          <cell r="H162">
            <v>66192</v>
          </cell>
          <cell r="I162">
            <v>66192</v>
          </cell>
          <cell r="J162">
            <v>66192</v>
          </cell>
          <cell r="K162">
            <v>66192</v>
          </cell>
          <cell r="L162">
            <v>66192</v>
          </cell>
          <cell r="M162">
            <v>66192</v>
          </cell>
          <cell r="N162">
            <v>66192</v>
          </cell>
          <cell r="O162">
            <v>66192</v>
          </cell>
          <cell r="P162">
            <v>66192</v>
          </cell>
          <cell r="Q162">
            <v>66192</v>
          </cell>
          <cell r="R162">
            <v>860490</v>
          </cell>
        </row>
        <row r="163">
          <cell r="A163">
            <v>415</v>
          </cell>
          <cell r="B163">
            <v>415</v>
          </cell>
          <cell r="C163" t="str">
            <v>Guildhall Feoffment Community Primary School</v>
          </cell>
          <cell r="D163" t="str">
            <v>3242/1</v>
          </cell>
          <cell r="F163">
            <v>152281</v>
          </cell>
          <cell r="G163">
            <v>76138</v>
          </cell>
          <cell r="H163">
            <v>76138</v>
          </cell>
          <cell r="I163">
            <v>76138</v>
          </cell>
          <cell r="J163">
            <v>76138</v>
          </cell>
          <cell r="K163">
            <v>76138</v>
          </cell>
          <cell r="L163">
            <v>76138</v>
          </cell>
          <cell r="M163">
            <v>76138</v>
          </cell>
          <cell r="N163">
            <v>76138</v>
          </cell>
          <cell r="O163">
            <v>76138</v>
          </cell>
          <cell r="P163">
            <v>76138</v>
          </cell>
          <cell r="Q163">
            <v>76138</v>
          </cell>
          <cell r="R163">
            <v>989799</v>
          </cell>
        </row>
        <row r="164">
          <cell r="A164">
            <v>416</v>
          </cell>
          <cell r="B164">
            <v>416</v>
          </cell>
          <cell r="C164" t="str">
            <v>Hardwick Primary School</v>
          </cell>
          <cell r="D164" t="str">
            <v>3251/1</v>
          </cell>
          <cell r="F164">
            <v>142472</v>
          </cell>
          <cell r="G164">
            <v>71234</v>
          </cell>
          <cell r="H164">
            <v>71234</v>
          </cell>
          <cell r="I164">
            <v>71234</v>
          </cell>
          <cell r="J164">
            <v>71234</v>
          </cell>
          <cell r="K164">
            <v>71234</v>
          </cell>
          <cell r="L164">
            <v>71234</v>
          </cell>
          <cell r="M164">
            <v>71234</v>
          </cell>
          <cell r="N164">
            <v>71234</v>
          </cell>
          <cell r="O164">
            <v>71234</v>
          </cell>
          <cell r="P164">
            <v>71234</v>
          </cell>
          <cell r="Q164">
            <v>71234</v>
          </cell>
          <cell r="R164">
            <v>926046</v>
          </cell>
        </row>
        <row r="165">
          <cell r="A165">
            <v>417</v>
          </cell>
          <cell r="B165">
            <v>417</v>
          </cell>
          <cell r="C165" t="str">
            <v>Howard Community Primary School</v>
          </cell>
          <cell r="D165" t="str">
            <v>3262/1</v>
          </cell>
          <cell r="F165">
            <v>141076</v>
          </cell>
          <cell r="G165">
            <v>70536</v>
          </cell>
          <cell r="H165">
            <v>70536</v>
          </cell>
          <cell r="I165">
            <v>70536</v>
          </cell>
          <cell r="J165">
            <v>70536</v>
          </cell>
          <cell r="K165">
            <v>70536</v>
          </cell>
          <cell r="L165">
            <v>70536</v>
          </cell>
          <cell r="M165">
            <v>70536</v>
          </cell>
          <cell r="N165">
            <v>70536</v>
          </cell>
          <cell r="O165">
            <v>70536</v>
          </cell>
          <cell r="P165">
            <v>70536</v>
          </cell>
          <cell r="Q165">
            <v>70536</v>
          </cell>
          <cell r="R165">
            <v>916972</v>
          </cell>
        </row>
        <row r="166">
          <cell r="A166">
            <v>418</v>
          </cell>
          <cell r="B166">
            <v>418</v>
          </cell>
          <cell r="C166" t="str">
            <v>Sebert Wood Community Primary School</v>
          </cell>
          <cell r="D166" t="str">
            <v>3307/1</v>
          </cell>
          <cell r="F166">
            <v>176865</v>
          </cell>
          <cell r="G166">
            <v>88431</v>
          </cell>
          <cell r="H166">
            <v>88431</v>
          </cell>
          <cell r="I166">
            <v>88431</v>
          </cell>
          <cell r="J166">
            <v>88431</v>
          </cell>
          <cell r="K166">
            <v>88431</v>
          </cell>
          <cell r="L166">
            <v>88431</v>
          </cell>
          <cell r="M166">
            <v>88431</v>
          </cell>
          <cell r="N166">
            <v>88431</v>
          </cell>
          <cell r="O166">
            <v>88431</v>
          </cell>
          <cell r="P166">
            <v>88431</v>
          </cell>
          <cell r="Q166">
            <v>88431</v>
          </cell>
          <cell r="R166">
            <v>1149606</v>
          </cell>
        </row>
        <row r="167">
          <cell r="A167">
            <v>420</v>
          </cell>
          <cell r="B167">
            <v>420</v>
          </cell>
          <cell r="C167" t="str">
            <v>St Edmund's Catholic Primary School, Bury St Edmunds</v>
          </cell>
          <cell r="D167" t="str">
            <v>3316/1</v>
          </cell>
          <cell r="F167">
            <v>168480</v>
          </cell>
          <cell r="G167">
            <v>84239</v>
          </cell>
          <cell r="H167">
            <v>84239</v>
          </cell>
          <cell r="I167">
            <v>84239</v>
          </cell>
          <cell r="J167">
            <v>84239</v>
          </cell>
          <cell r="K167">
            <v>84239</v>
          </cell>
          <cell r="L167">
            <v>84239</v>
          </cell>
          <cell r="M167">
            <v>84239</v>
          </cell>
          <cell r="N167">
            <v>84239</v>
          </cell>
          <cell r="O167">
            <v>84239</v>
          </cell>
          <cell r="P167">
            <v>84239</v>
          </cell>
          <cell r="Q167">
            <v>84239</v>
          </cell>
          <cell r="R167">
            <v>1095109</v>
          </cell>
        </row>
        <row r="168">
          <cell r="A168">
            <v>421</v>
          </cell>
          <cell r="B168">
            <v>421</v>
          </cell>
          <cell r="C168" t="str">
            <v>St Edmundsbury CEVAP School</v>
          </cell>
          <cell r="D168" t="str">
            <v>3317/1</v>
          </cell>
          <cell r="F168">
            <v>116599</v>
          </cell>
          <cell r="G168">
            <v>58300</v>
          </cell>
          <cell r="H168">
            <v>58300</v>
          </cell>
          <cell r="I168">
            <v>58300</v>
          </cell>
          <cell r="J168">
            <v>58300</v>
          </cell>
          <cell r="K168">
            <v>58300</v>
          </cell>
          <cell r="L168">
            <v>58300</v>
          </cell>
          <cell r="M168">
            <v>58300</v>
          </cell>
          <cell r="N168">
            <v>58300</v>
          </cell>
          <cell r="O168">
            <v>58300</v>
          </cell>
          <cell r="P168">
            <v>58300</v>
          </cell>
          <cell r="Q168">
            <v>58300</v>
          </cell>
          <cell r="R168">
            <v>757899</v>
          </cell>
        </row>
        <row r="169">
          <cell r="A169">
            <v>422</v>
          </cell>
          <cell r="B169">
            <v>422</v>
          </cell>
          <cell r="C169" t="str">
            <v>Sextons Manor Community Primary School</v>
          </cell>
          <cell r="D169" t="str">
            <v>36901/1</v>
          </cell>
          <cell r="F169">
            <v>95266</v>
          </cell>
          <cell r="G169">
            <v>47632</v>
          </cell>
          <cell r="H169">
            <v>47632</v>
          </cell>
          <cell r="I169">
            <v>47632</v>
          </cell>
          <cell r="J169">
            <v>47632</v>
          </cell>
          <cell r="K169">
            <v>47632</v>
          </cell>
          <cell r="L169">
            <v>47632</v>
          </cell>
          <cell r="M169">
            <v>47632</v>
          </cell>
          <cell r="N169">
            <v>47632</v>
          </cell>
          <cell r="O169">
            <v>47632</v>
          </cell>
          <cell r="P169">
            <v>47632</v>
          </cell>
          <cell r="Q169">
            <v>47632</v>
          </cell>
          <cell r="R169">
            <v>619218</v>
          </cell>
        </row>
        <row r="170">
          <cell r="A170">
            <v>424</v>
          </cell>
          <cell r="B170">
            <v>424</v>
          </cell>
          <cell r="C170" t="str">
            <v>Westgate Community Primary School</v>
          </cell>
          <cell r="D170" t="str">
            <v>3353/1</v>
          </cell>
          <cell r="F170">
            <v>187550</v>
          </cell>
          <cell r="G170">
            <v>93776</v>
          </cell>
          <cell r="H170">
            <v>93776</v>
          </cell>
          <cell r="I170">
            <v>93776</v>
          </cell>
          <cell r="J170">
            <v>93776</v>
          </cell>
          <cell r="K170">
            <v>93776</v>
          </cell>
          <cell r="L170">
            <v>93776</v>
          </cell>
          <cell r="M170">
            <v>93776</v>
          </cell>
          <cell r="N170">
            <v>93776</v>
          </cell>
          <cell r="O170">
            <v>93776</v>
          </cell>
          <cell r="P170">
            <v>93776</v>
          </cell>
          <cell r="Q170">
            <v>93776</v>
          </cell>
          <cell r="R170">
            <v>1219086</v>
          </cell>
        </row>
        <row r="171">
          <cell r="A171">
            <v>425</v>
          </cell>
          <cell r="B171" t="str">
            <v>425</v>
          </cell>
          <cell r="C171" t="str">
            <v>Abbots Green Community Primary School</v>
          </cell>
          <cell r="D171" t="str">
            <v>104897/1</v>
          </cell>
          <cell r="F171">
            <v>187248</v>
          </cell>
          <cell r="G171">
            <v>93621</v>
          </cell>
          <cell r="H171">
            <v>93621</v>
          </cell>
          <cell r="I171">
            <v>93621</v>
          </cell>
          <cell r="J171">
            <v>93621</v>
          </cell>
          <cell r="K171">
            <v>93621</v>
          </cell>
          <cell r="L171">
            <v>93621</v>
          </cell>
          <cell r="M171">
            <v>93621</v>
          </cell>
          <cell r="N171">
            <v>93621</v>
          </cell>
          <cell r="O171">
            <v>93621</v>
          </cell>
          <cell r="P171">
            <v>93621</v>
          </cell>
          <cell r="Q171">
            <v>93621</v>
          </cell>
          <cell r="R171">
            <v>1217079</v>
          </cell>
        </row>
        <row r="172">
          <cell r="A172">
            <v>426</v>
          </cell>
          <cell r="B172">
            <v>426</v>
          </cell>
          <cell r="C172" t="str">
            <v>Cavendish CEVCP School</v>
          </cell>
          <cell r="D172" t="str">
            <v>94150/1</v>
          </cell>
          <cell r="F172">
            <v>54226</v>
          </cell>
          <cell r="G172">
            <v>27114</v>
          </cell>
          <cell r="H172">
            <v>27114</v>
          </cell>
          <cell r="I172">
            <v>27114</v>
          </cell>
          <cell r="J172">
            <v>27114</v>
          </cell>
          <cell r="K172">
            <v>27114</v>
          </cell>
          <cell r="L172">
            <v>27114</v>
          </cell>
          <cell r="M172">
            <v>27114</v>
          </cell>
          <cell r="N172">
            <v>27114</v>
          </cell>
          <cell r="O172">
            <v>27114</v>
          </cell>
          <cell r="P172">
            <v>27114</v>
          </cell>
          <cell r="Q172">
            <v>27114</v>
          </cell>
          <cell r="R172">
            <v>352480</v>
          </cell>
        </row>
        <row r="173">
          <cell r="A173">
            <v>429</v>
          </cell>
          <cell r="B173">
            <v>429</v>
          </cell>
          <cell r="C173" t="str">
            <v>Clare Community Primary School</v>
          </cell>
          <cell r="D173" t="str">
            <v>83053/1</v>
          </cell>
          <cell r="F173">
            <v>83224</v>
          </cell>
          <cell r="G173">
            <v>41614</v>
          </cell>
          <cell r="H173">
            <v>41614</v>
          </cell>
          <cell r="I173">
            <v>41614</v>
          </cell>
          <cell r="J173">
            <v>41614</v>
          </cell>
          <cell r="K173">
            <v>41614</v>
          </cell>
          <cell r="L173">
            <v>41614</v>
          </cell>
          <cell r="M173">
            <v>41614</v>
          </cell>
          <cell r="N173">
            <v>41614</v>
          </cell>
          <cell r="O173">
            <v>41614</v>
          </cell>
          <cell r="P173">
            <v>41614</v>
          </cell>
          <cell r="Q173">
            <v>41614</v>
          </cell>
          <cell r="R173">
            <v>540978</v>
          </cell>
        </row>
        <row r="174">
          <cell r="A174">
            <v>430</v>
          </cell>
          <cell r="B174">
            <v>430</v>
          </cell>
          <cell r="C174" t="str">
            <v>Cockfield CEVCP School</v>
          </cell>
          <cell r="D174" t="str">
            <v>83055/1</v>
          </cell>
          <cell r="F174">
            <v>47588</v>
          </cell>
          <cell r="G174">
            <v>23794</v>
          </cell>
          <cell r="H174">
            <v>23794</v>
          </cell>
          <cell r="I174">
            <v>23794</v>
          </cell>
          <cell r="J174">
            <v>23794</v>
          </cell>
          <cell r="K174">
            <v>23794</v>
          </cell>
          <cell r="L174">
            <v>23794</v>
          </cell>
          <cell r="M174">
            <v>23794</v>
          </cell>
          <cell r="N174">
            <v>23794</v>
          </cell>
          <cell r="O174">
            <v>23794</v>
          </cell>
          <cell r="P174">
            <v>23794</v>
          </cell>
          <cell r="Q174">
            <v>23794</v>
          </cell>
          <cell r="R174">
            <v>309322</v>
          </cell>
        </row>
        <row r="175">
          <cell r="A175">
            <v>431</v>
          </cell>
          <cell r="B175">
            <v>431</v>
          </cell>
          <cell r="C175" t="str">
            <v>Combs Ford Primary School</v>
          </cell>
          <cell r="D175" t="str">
            <v>3215/1</v>
          </cell>
          <cell r="F175">
            <v>205662</v>
          </cell>
          <cell r="G175">
            <v>102834</v>
          </cell>
          <cell r="H175">
            <v>102834</v>
          </cell>
          <cell r="I175">
            <v>102834</v>
          </cell>
          <cell r="J175">
            <v>102834</v>
          </cell>
          <cell r="K175">
            <v>102834</v>
          </cell>
          <cell r="L175">
            <v>102834</v>
          </cell>
          <cell r="M175">
            <v>102834</v>
          </cell>
          <cell r="N175">
            <v>102834</v>
          </cell>
          <cell r="O175">
            <v>102834</v>
          </cell>
          <cell r="P175">
            <v>102834</v>
          </cell>
          <cell r="Q175">
            <v>102834</v>
          </cell>
          <cell r="R175">
            <v>1336836</v>
          </cell>
        </row>
        <row r="176">
          <cell r="A176">
            <v>432</v>
          </cell>
          <cell r="B176">
            <v>432</v>
          </cell>
          <cell r="C176" t="str">
            <v>Creeting St Mary CEVAP School</v>
          </cell>
          <cell r="D176" t="str">
            <v>94151/1</v>
          </cell>
          <cell r="F176">
            <v>56164</v>
          </cell>
          <cell r="G176">
            <v>28082</v>
          </cell>
          <cell r="H176">
            <v>28082</v>
          </cell>
          <cell r="I176">
            <v>28082</v>
          </cell>
          <cell r="J176">
            <v>28082</v>
          </cell>
          <cell r="K176">
            <v>28082</v>
          </cell>
          <cell r="L176">
            <v>28082</v>
          </cell>
          <cell r="M176">
            <v>28082</v>
          </cell>
          <cell r="N176">
            <v>28082</v>
          </cell>
          <cell r="O176">
            <v>28082</v>
          </cell>
          <cell r="P176">
            <v>28082</v>
          </cell>
          <cell r="Q176">
            <v>28082</v>
          </cell>
          <cell r="R176">
            <v>365066</v>
          </cell>
        </row>
        <row r="177">
          <cell r="A177">
            <v>436</v>
          </cell>
          <cell r="B177">
            <v>436</v>
          </cell>
          <cell r="C177" t="str">
            <v>Elmswell Community Primary School</v>
          </cell>
          <cell r="D177" t="str">
            <v>3230/1</v>
          </cell>
          <cell r="F177">
            <v>145784</v>
          </cell>
          <cell r="G177">
            <v>72890</v>
          </cell>
          <cell r="H177">
            <v>72890</v>
          </cell>
          <cell r="I177">
            <v>72890</v>
          </cell>
          <cell r="J177">
            <v>72890</v>
          </cell>
          <cell r="K177">
            <v>72890</v>
          </cell>
          <cell r="L177">
            <v>72890</v>
          </cell>
          <cell r="M177">
            <v>72890</v>
          </cell>
          <cell r="N177">
            <v>72890</v>
          </cell>
          <cell r="O177">
            <v>72890</v>
          </cell>
          <cell r="P177">
            <v>72890</v>
          </cell>
          <cell r="Q177">
            <v>72890</v>
          </cell>
          <cell r="R177">
            <v>947574</v>
          </cell>
        </row>
        <row r="178">
          <cell r="A178">
            <v>441</v>
          </cell>
          <cell r="B178">
            <v>441</v>
          </cell>
          <cell r="C178" t="str">
            <v>Great Barton CEVCP School</v>
          </cell>
          <cell r="D178" t="str">
            <v>48712/1</v>
          </cell>
          <cell r="E178">
            <v>42370</v>
          </cell>
          <cell r="F178">
            <v>105793</v>
          </cell>
          <cell r="G178">
            <v>52899</v>
          </cell>
          <cell r="H178">
            <v>52899</v>
          </cell>
          <cell r="I178">
            <v>52899</v>
          </cell>
          <cell r="J178">
            <v>52899</v>
          </cell>
          <cell r="K178">
            <v>52899</v>
          </cell>
          <cell r="L178">
            <v>52899</v>
          </cell>
          <cell r="M178">
            <v>52899</v>
          </cell>
          <cell r="N178">
            <v>39676</v>
          </cell>
          <cell r="O178">
            <v>0</v>
          </cell>
          <cell r="P178">
            <v>0</v>
          </cell>
          <cell r="Q178">
            <v>0</v>
          </cell>
          <cell r="R178">
            <v>515762</v>
          </cell>
        </row>
        <row r="179">
          <cell r="A179">
            <v>442</v>
          </cell>
          <cell r="B179">
            <v>442</v>
          </cell>
          <cell r="C179" t="str">
            <v>Wells Hall Community Primary School</v>
          </cell>
          <cell r="D179" t="str">
            <v>3350/1</v>
          </cell>
          <cell r="F179">
            <v>268763</v>
          </cell>
          <cell r="G179">
            <v>134384</v>
          </cell>
          <cell r="H179">
            <v>134384</v>
          </cell>
          <cell r="I179">
            <v>134384</v>
          </cell>
          <cell r="J179">
            <v>134384</v>
          </cell>
          <cell r="K179">
            <v>134384</v>
          </cell>
          <cell r="L179">
            <v>134384</v>
          </cell>
          <cell r="M179">
            <v>134384</v>
          </cell>
          <cell r="N179">
            <v>134384</v>
          </cell>
          <cell r="O179">
            <v>134384</v>
          </cell>
          <cell r="P179">
            <v>134384</v>
          </cell>
          <cell r="Q179">
            <v>134384</v>
          </cell>
          <cell r="R179">
            <v>1746987</v>
          </cell>
        </row>
        <row r="180">
          <cell r="A180">
            <v>443</v>
          </cell>
          <cell r="B180">
            <v>443</v>
          </cell>
          <cell r="C180" t="str">
            <v>Pot Kiln Primary School</v>
          </cell>
          <cell r="D180" t="str">
            <v>3294/1</v>
          </cell>
          <cell r="F180">
            <v>151621</v>
          </cell>
          <cell r="G180">
            <v>75808</v>
          </cell>
          <cell r="H180">
            <v>75808</v>
          </cell>
          <cell r="I180">
            <v>75808</v>
          </cell>
          <cell r="J180">
            <v>75808</v>
          </cell>
          <cell r="K180">
            <v>75808</v>
          </cell>
          <cell r="L180">
            <v>75808</v>
          </cell>
          <cell r="M180">
            <v>75808</v>
          </cell>
          <cell r="N180">
            <v>75808</v>
          </cell>
          <cell r="O180">
            <v>75808</v>
          </cell>
          <cell r="P180">
            <v>75808</v>
          </cell>
          <cell r="Q180">
            <v>75808</v>
          </cell>
          <cell r="R180">
            <v>985509</v>
          </cell>
        </row>
        <row r="181">
          <cell r="A181">
            <v>444</v>
          </cell>
          <cell r="B181">
            <v>444</v>
          </cell>
          <cell r="C181" t="str">
            <v>Great Finborough CEVCP School</v>
          </cell>
          <cell r="D181" t="str">
            <v>83195/1</v>
          </cell>
          <cell r="F181">
            <v>73037</v>
          </cell>
          <cell r="G181">
            <v>36520</v>
          </cell>
          <cell r="H181">
            <v>36520</v>
          </cell>
          <cell r="I181">
            <v>36520</v>
          </cell>
          <cell r="J181">
            <v>36520</v>
          </cell>
          <cell r="K181">
            <v>36520</v>
          </cell>
          <cell r="L181">
            <v>36520</v>
          </cell>
          <cell r="M181">
            <v>36520</v>
          </cell>
          <cell r="N181">
            <v>36520</v>
          </cell>
          <cell r="O181">
            <v>36520</v>
          </cell>
          <cell r="P181">
            <v>36520</v>
          </cell>
          <cell r="Q181">
            <v>36520</v>
          </cell>
          <cell r="R181">
            <v>474757</v>
          </cell>
        </row>
        <row r="182">
          <cell r="A182">
            <v>445</v>
          </cell>
          <cell r="B182">
            <v>445</v>
          </cell>
          <cell r="C182" t="str">
            <v>Great Waldingfield CEVCP School</v>
          </cell>
          <cell r="D182" t="str">
            <v>83058/1</v>
          </cell>
          <cell r="F182">
            <v>80907</v>
          </cell>
          <cell r="G182">
            <v>40456</v>
          </cell>
          <cell r="H182">
            <v>40456</v>
          </cell>
          <cell r="I182">
            <v>40456</v>
          </cell>
          <cell r="J182">
            <v>40456</v>
          </cell>
          <cell r="K182">
            <v>40456</v>
          </cell>
          <cell r="L182">
            <v>40456</v>
          </cell>
          <cell r="M182">
            <v>40456</v>
          </cell>
          <cell r="N182">
            <v>40456</v>
          </cell>
          <cell r="O182">
            <v>40456</v>
          </cell>
          <cell r="P182">
            <v>40456</v>
          </cell>
          <cell r="Q182">
            <v>40456</v>
          </cell>
          <cell r="R182">
            <v>525923</v>
          </cell>
        </row>
        <row r="183">
          <cell r="A183">
            <v>446</v>
          </cell>
          <cell r="B183">
            <v>446</v>
          </cell>
          <cell r="C183" t="str">
            <v>Great Whelnetham CEVCP School</v>
          </cell>
          <cell r="D183" t="str">
            <v>48713/1</v>
          </cell>
          <cell r="F183">
            <v>75070</v>
          </cell>
          <cell r="G183">
            <v>37536</v>
          </cell>
          <cell r="H183">
            <v>37536</v>
          </cell>
          <cell r="I183">
            <v>37536</v>
          </cell>
          <cell r="J183">
            <v>37536</v>
          </cell>
          <cell r="K183">
            <v>37536</v>
          </cell>
          <cell r="L183">
            <v>37536</v>
          </cell>
          <cell r="M183">
            <v>37536</v>
          </cell>
          <cell r="N183">
            <v>37536</v>
          </cell>
          <cell r="O183">
            <v>37536</v>
          </cell>
          <cell r="P183">
            <v>37536</v>
          </cell>
          <cell r="Q183">
            <v>37536</v>
          </cell>
          <cell r="R183">
            <v>487966</v>
          </cell>
        </row>
        <row r="184">
          <cell r="A184">
            <v>448</v>
          </cell>
          <cell r="B184">
            <v>448</v>
          </cell>
          <cell r="C184" t="str">
            <v>Hartest CEVCP School</v>
          </cell>
          <cell r="D184" t="str">
            <v>94153/1</v>
          </cell>
          <cell r="F184">
            <v>56997</v>
          </cell>
          <cell r="G184">
            <v>28496</v>
          </cell>
          <cell r="H184">
            <v>28496</v>
          </cell>
          <cell r="I184">
            <v>28496</v>
          </cell>
          <cell r="J184">
            <v>28496</v>
          </cell>
          <cell r="K184">
            <v>28496</v>
          </cell>
          <cell r="L184">
            <v>28496</v>
          </cell>
          <cell r="M184">
            <v>28496</v>
          </cell>
          <cell r="N184">
            <v>28496</v>
          </cell>
          <cell r="O184">
            <v>28496</v>
          </cell>
          <cell r="P184">
            <v>28496</v>
          </cell>
          <cell r="Q184">
            <v>28496</v>
          </cell>
          <cell r="R184">
            <v>370453</v>
          </cell>
        </row>
        <row r="185">
          <cell r="A185">
            <v>449</v>
          </cell>
          <cell r="B185">
            <v>449</v>
          </cell>
          <cell r="C185" t="str">
            <v>Crawfords CEVCP School</v>
          </cell>
          <cell r="D185" t="str">
            <v>36903/1</v>
          </cell>
          <cell r="F185">
            <v>49957</v>
          </cell>
          <cell r="G185">
            <v>24976</v>
          </cell>
          <cell r="H185">
            <v>24976</v>
          </cell>
          <cell r="I185">
            <v>24976</v>
          </cell>
          <cell r="J185">
            <v>24976</v>
          </cell>
          <cell r="K185">
            <v>24976</v>
          </cell>
          <cell r="L185">
            <v>24976</v>
          </cell>
          <cell r="M185">
            <v>24976</v>
          </cell>
          <cell r="N185">
            <v>24976</v>
          </cell>
          <cell r="O185">
            <v>24976</v>
          </cell>
          <cell r="P185">
            <v>24976</v>
          </cell>
          <cell r="Q185">
            <v>24976</v>
          </cell>
          <cell r="R185">
            <v>324693</v>
          </cell>
        </row>
        <row r="186">
          <cell r="A186">
            <v>451</v>
          </cell>
          <cell r="B186">
            <v>451</v>
          </cell>
          <cell r="C186" t="str">
            <v>New Cangle Community Primary School</v>
          </cell>
          <cell r="D186" t="str">
            <v>60250/1</v>
          </cell>
          <cell r="F186">
            <v>134286</v>
          </cell>
          <cell r="G186">
            <v>67145</v>
          </cell>
          <cell r="H186">
            <v>67145</v>
          </cell>
          <cell r="I186">
            <v>67145</v>
          </cell>
          <cell r="J186">
            <v>67145</v>
          </cell>
          <cell r="K186">
            <v>67145</v>
          </cell>
          <cell r="L186">
            <v>67145</v>
          </cell>
          <cell r="M186">
            <v>67145</v>
          </cell>
          <cell r="N186">
            <v>67145</v>
          </cell>
          <cell r="O186">
            <v>67145</v>
          </cell>
          <cell r="P186">
            <v>67145</v>
          </cell>
          <cell r="Q186">
            <v>67145</v>
          </cell>
          <cell r="R186">
            <v>872881</v>
          </cell>
        </row>
        <row r="187">
          <cell r="A187">
            <v>452</v>
          </cell>
          <cell r="B187">
            <v>452</v>
          </cell>
          <cell r="C187" t="str">
            <v>Clements Community Primary School</v>
          </cell>
          <cell r="D187" t="str">
            <v>36904/1</v>
          </cell>
          <cell r="F187">
            <v>150110</v>
          </cell>
          <cell r="G187">
            <v>75052</v>
          </cell>
          <cell r="H187">
            <v>75052</v>
          </cell>
          <cell r="I187">
            <v>75052</v>
          </cell>
          <cell r="J187">
            <v>75052</v>
          </cell>
          <cell r="K187">
            <v>75052</v>
          </cell>
          <cell r="L187">
            <v>75052</v>
          </cell>
          <cell r="M187">
            <v>75052</v>
          </cell>
          <cell r="N187">
            <v>75052</v>
          </cell>
          <cell r="O187">
            <v>75052</v>
          </cell>
          <cell r="P187">
            <v>75052</v>
          </cell>
          <cell r="Q187">
            <v>75052</v>
          </cell>
          <cell r="R187">
            <v>975682</v>
          </cell>
        </row>
        <row r="188">
          <cell r="A188">
            <v>455</v>
          </cell>
          <cell r="B188">
            <v>455</v>
          </cell>
          <cell r="C188" t="str">
            <v>St Felix Roman Catholic Primary School</v>
          </cell>
          <cell r="D188" t="str">
            <v>36912/1</v>
          </cell>
          <cell r="F188">
            <v>167466</v>
          </cell>
          <cell r="G188">
            <v>83730</v>
          </cell>
          <cell r="H188">
            <v>83730</v>
          </cell>
          <cell r="I188">
            <v>83730</v>
          </cell>
          <cell r="J188">
            <v>83730</v>
          </cell>
          <cell r="K188">
            <v>83730</v>
          </cell>
          <cell r="L188">
            <v>83730</v>
          </cell>
          <cell r="M188">
            <v>83730</v>
          </cell>
          <cell r="N188">
            <v>83730</v>
          </cell>
          <cell r="O188">
            <v>83730</v>
          </cell>
          <cell r="P188">
            <v>83730</v>
          </cell>
          <cell r="Q188">
            <v>83730</v>
          </cell>
          <cell r="R188">
            <v>1088496</v>
          </cell>
        </row>
        <row r="189">
          <cell r="A189">
            <v>457</v>
          </cell>
          <cell r="B189">
            <v>457</v>
          </cell>
          <cell r="C189" t="str">
            <v>Honington CEVCP School</v>
          </cell>
          <cell r="D189" t="str">
            <v>48715/1</v>
          </cell>
          <cell r="F189">
            <v>87320</v>
          </cell>
          <cell r="G189">
            <v>43660</v>
          </cell>
          <cell r="H189">
            <v>43660</v>
          </cell>
          <cell r="I189">
            <v>43660</v>
          </cell>
          <cell r="J189">
            <v>43660</v>
          </cell>
          <cell r="K189">
            <v>43660</v>
          </cell>
          <cell r="L189">
            <v>43660</v>
          </cell>
          <cell r="M189">
            <v>43660</v>
          </cell>
          <cell r="N189">
            <v>43660</v>
          </cell>
          <cell r="O189">
            <v>43660</v>
          </cell>
          <cell r="P189">
            <v>43660</v>
          </cell>
          <cell r="Q189">
            <v>43660</v>
          </cell>
          <cell r="R189">
            <v>567580</v>
          </cell>
        </row>
        <row r="190">
          <cell r="A190">
            <v>458</v>
          </cell>
          <cell r="B190">
            <v>458</v>
          </cell>
          <cell r="C190" t="str">
            <v>Hopton CEVCP School</v>
          </cell>
          <cell r="D190" t="str">
            <v>94154/1</v>
          </cell>
          <cell r="F190">
            <v>60248</v>
          </cell>
          <cell r="G190">
            <v>30122</v>
          </cell>
          <cell r="H190">
            <v>30122</v>
          </cell>
          <cell r="I190">
            <v>30122</v>
          </cell>
          <cell r="J190">
            <v>30122</v>
          </cell>
          <cell r="K190">
            <v>30122</v>
          </cell>
          <cell r="L190">
            <v>30122</v>
          </cell>
          <cell r="M190">
            <v>30122</v>
          </cell>
          <cell r="N190">
            <v>30122</v>
          </cell>
          <cell r="O190">
            <v>30122</v>
          </cell>
          <cell r="P190">
            <v>30122</v>
          </cell>
          <cell r="Q190">
            <v>30122</v>
          </cell>
          <cell r="R190">
            <v>391590</v>
          </cell>
        </row>
        <row r="191">
          <cell r="A191">
            <v>460</v>
          </cell>
          <cell r="B191">
            <v>460</v>
          </cell>
          <cell r="C191" t="str">
            <v>Hundon Community Primary School</v>
          </cell>
          <cell r="D191" t="str">
            <v>83197/1</v>
          </cell>
          <cell r="F191">
            <v>57108</v>
          </cell>
          <cell r="G191">
            <v>28555</v>
          </cell>
          <cell r="H191">
            <v>28555</v>
          </cell>
          <cell r="I191">
            <v>28555</v>
          </cell>
          <cell r="J191">
            <v>28555</v>
          </cell>
          <cell r="K191">
            <v>28555</v>
          </cell>
          <cell r="L191">
            <v>28555</v>
          </cell>
          <cell r="M191">
            <v>28555</v>
          </cell>
          <cell r="N191">
            <v>28555</v>
          </cell>
          <cell r="O191">
            <v>28555</v>
          </cell>
          <cell r="P191">
            <v>28555</v>
          </cell>
          <cell r="Q191">
            <v>28555</v>
          </cell>
          <cell r="R191">
            <v>371213</v>
          </cell>
        </row>
        <row r="192">
          <cell r="A192">
            <v>461</v>
          </cell>
          <cell r="B192">
            <v>461</v>
          </cell>
          <cell r="C192" t="str">
            <v>Ickworth Park Primary School</v>
          </cell>
          <cell r="D192" t="str">
            <v>36913/1</v>
          </cell>
          <cell r="F192">
            <v>113030</v>
          </cell>
          <cell r="G192">
            <v>56512</v>
          </cell>
          <cell r="H192">
            <v>56512</v>
          </cell>
          <cell r="I192">
            <v>56512</v>
          </cell>
          <cell r="J192">
            <v>56512</v>
          </cell>
          <cell r="K192">
            <v>56512</v>
          </cell>
          <cell r="L192">
            <v>56512</v>
          </cell>
          <cell r="M192">
            <v>56512</v>
          </cell>
          <cell r="N192">
            <v>56512</v>
          </cell>
          <cell r="O192">
            <v>56512</v>
          </cell>
          <cell r="P192">
            <v>56512</v>
          </cell>
          <cell r="Q192">
            <v>56512</v>
          </cell>
          <cell r="R192">
            <v>734662</v>
          </cell>
        </row>
        <row r="193">
          <cell r="A193">
            <v>464</v>
          </cell>
          <cell r="B193">
            <v>464</v>
          </cell>
          <cell r="C193" t="str">
            <v>Ixworth CEVCP School</v>
          </cell>
          <cell r="D193" t="str">
            <v>3265/1</v>
          </cell>
          <cell r="F193">
            <v>111030</v>
          </cell>
          <cell r="G193">
            <v>55517</v>
          </cell>
          <cell r="H193">
            <v>55517</v>
          </cell>
          <cell r="I193">
            <v>55517</v>
          </cell>
          <cell r="J193">
            <v>55517</v>
          </cell>
          <cell r="K193">
            <v>55517</v>
          </cell>
          <cell r="L193">
            <v>55517</v>
          </cell>
          <cell r="M193">
            <v>55517</v>
          </cell>
          <cell r="N193">
            <v>55517</v>
          </cell>
          <cell r="O193">
            <v>55517</v>
          </cell>
          <cell r="P193">
            <v>55517</v>
          </cell>
          <cell r="Q193">
            <v>55517</v>
          </cell>
          <cell r="R193">
            <v>721717</v>
          </cell>
        </row>
        <row r="194">
          <cell r="A194">
            <v>466</v>
          </cell>
          <cell r="B194">
            <v>466</v>
          </cell>
          <cell r="C194" t="str">
            <v>Lakenheath Community Primary School</v>
          </cell>
          <cell r="D194" t="str">
            <v>36914/1</v>
          </cell>
          <cell r="F194">
            <v>149111</v>
          </cell>
          <cell r="G194">
            <v>74555</v>
          </cell>
          <cell r="H194">
            <v>74555</v>
          </cell>
          <cell r="I194">
            <v>74555</v>
          </cell>
          <cell r="J194">
            <v>74555</v>
          </cell>
          <cell r="K194">
            <v>74555</v>
          </cell>
          <cell r="L194">
            <v>74555</v>
          </cell>
          <cell r="M194">
            <v>74555</v>
          </cell>
          <cell r="N194">
            <v>74555</v>
          </cell>
          <cell r="O194">
            <v>74555</v>
          </cell>
          <cell r="P194">
            <v>74555</v>
          </cell>
          <cell r="Q194">
            <v>74555</v>
          </cell>
          <cell r="R194">
            <v>969216</v>
          </cell>
        </row>
        <row r="195">
          <cell r="A195">
            <v>467</v>
          </cell>
          <cell r="B195">
            <v>467</v>
          </cell>
          <cell r="C195" t="str">
            <v>Lavenham Community Primary School</v>
          </cell>
          <cell r="D195" t="str">
            <v>94155/1</v>
          </cell>
          <cell r="F195">
            <v>69777</v>
          </cell>
          <cell r="G195">
            <v>34888</v>
          </cell>
          <cell r="H195">
            <v>34888</v>
          </cell>
          <cell r="I195">
            <v>34888</v>
          </cell>
          <cell r="J195">
            <v>34888</v>
          </cell>
          <cell r="K195">
            <v>34888</v>
          </cell>
          <cell r="L195">
            <v>34888</v>
          </cell>
          <cell r="M195">
            <v>34888</v>
          </cell>
          <cell r="N195">
            <v>34888</v>
          </cell>
          <cell r="O195">
            <v>34888</v>
          </cell>
          <cell r="P195">
            <v>34888</v>
          </cell>
          <cell r="Q195">
            <v>34888</v>
          </cell>
          <cell r="R195">
            <v>453545</v>
          </cell>
        </row>
        <row r="196">
          <cell r="A196">
            <v>468</v>
          </cell>
          <cell r="B196">
            <v>468</v>
          </cell>
          <cell r="C196" t="str">
            <v>All Saints CEVCP School, Lawshall</v>
          </cell>
          <cell r="D196" t="str">
            <v>83063/1</v>
          </cell>
          <cell r="F196">
            <v>76480</v>
          </cell>
          <cell r="G196">
            <v>38238</v>
          </cell>
          <cell r="H196">
            <v>38238</v>
          </cell>
          <cell r="I196">
            <v>38238</v>
          </cell>
          <cell r="J196">
            <v>38238</v>
          </cell>
          <cell r="K196">
            <v>38238</v>
          </cell>
          <cell r="L196">
            <v>38238</v>
          </cell>
          <cell r="M196">
            <v>38238</v>
          </cell>
          <cell r="N196">
            <v>38238</v>
          </cell>
          <cell r="O196">
            <v>38238</v>
          </cell>
          <cell r="P196">
            <v>38238</v>
          </cell>
          <cell r="Q196">
            <v>38238</v>
          </cell>
          <cell r="R196">
            <v>497098</v>
          </cell>
        </row>
        <row r="197">
          <cell r="A197">
            <v>469</v>
          </cell>
          <cell r="B197">
            <v>469</v>
          </cell>
          <cell r="C197" t="str">
            <v>Long Melford CEVCP School</v>
          </cell>
          <cell r="D197" t="str">
            <v>3277/1</v>
          </cell>
          <cell r="F197">
            <v>123852</v>
          </cell>
          <cell r="G197">
            <v>61926</v>
          </cell>
          <cell r="H197">
            <v>61926</v>
          </cell>
          <cell r="I197">
            <v>61926</v>
          </cell>
          <cell r="J197">
            <v>61926</v>
          </cell>
          <cell r="K197">
            <v>61926</v>
          </cell>
          <cell r="L197">
            <v>61926</v>
          </cell>
          <cell r="M197">
            <v>61926</v>
          </cell>
          <cell r="N197">
            <v>61926</v>
          </cell>
          <cell r="O197">
            <v>61926</v>
          </cell>
          <cell r="P197">
            <v>61926</v>
          </cell>
          <cell r="Q197">
            <v>61926</v>
          </cell>
          <cell r="R197">
            <v>805038</v>
          </cell>
        </row>
        <row r="198">
          <cell r="A198">
            <v>471</v>
          </cell>
          <cell r="B198">
            <v>471</v>
          </cell>
          <cell r="C198" t="str">
            <v>Mendlesham Community Primary School</v>
          </cell>
          <cell r="D198" t="str">
            <v>94156/1</v>
          </cell>
          <cell r="F198">
            <v>60763</v>
          </cell>
          <cell r="G198">
            <v>30383</v>
          </cell>
          <cell r="H198">
            <v>30383</v>
          </cell>
          <cell r="I198">
            <v>30383</v>
          </cell>
          <cell r="J198">
            <v>30383</v>
          </cell>
          <cell r="K198">
            <v>30383</v>
          </cell>
          <cell r="L198">
            <v>30383</v>
          </cell>
          <cell r="M198">
            <v>30383</v>
          </cell>
          <cell r="N198">
            <v>30383</v>
          </cell>
          <cell r="O198">
            <v>30383</v>
          </cell>
          <cell r="P198">
            <v>30383</v>
          </cell>
          <cell r="Q198">
            <v>30383</v>
          </cell>
          <cell r="R198">
            <v>394976</v>
          </cell>
        </row>
        <row r="199">
          <cell r="A199">
            <v>473</v>
          </cell>
          <cell r="B199">
            <v>473</v>
          </cell>
          <cell r="C199" t="str">
            <v xml:space="preserve">Beck Row Primary School </v>
          </cell>
          <cell r="D199" t="str">
            <v>48716/1</v>
          </cell>
          <cell r="F199">
            <v>108323</v>
          </cell>
          <cell r="G199">
            <v>54159</v>
          </cell>
          <cell r="H199">
            <v>54159</v>
          </cell>
          <cell r="I199">
            <v>54159</v>
          </cell>
          <cell r="J199">
            <v>54159</v>
          </cell>
          <cell r="K199">
            <v>54159</v>
          </cell>
          <cell r="L199">
            <v>54159</v>
          </cell>
          <cell r="M199">
            <v>54159</v>
          </cell>
          <cell r="N199">
            <v>54159</v>
          </cell>
          <cell r="O199">
            <v>54159</v>
          </cell>
          <cell r="P199">
            <v>54159</v>
          </cell>
          <cell r="Q199">
            <v>54159</v>
          </cell>
          <cell r="R199">
            <v>704072</v>
          </cell>
        </row>
        <row r="200">
          <cell r="A200">
            <v>474</v>
          </cell>
          <cell r="B200">
            <v>474</v>
          </cell>
          <cell r="C200" t="str">
            <v>Great Heath Primary School</v>
          </cell>
          <cell r="D200" t="str">
            <v>3241/1</v>
          </cell>
          <cell r="E200">
            <v>42217</v>
          </cell>
          <cell r="F200">
            <v>217374</v>
          </cell>
          <cell r="G200">
            <v>108689</v>
          </cell>
          <cell r="H200">
            <v>108689</v>
          </cell>
          <cell r="I200">
            <v>36232</v>
          </cell>
          <cell r="J200">
            <v>0</v>
          </cell>
          <cell r="K200">
            <v>0</v>
          </cell>
          <cell r="L200">
            <v>0</v>
          </cell>
          <cell r="M200">
            <v>0</v>
          </cell>
          <cell r="N200">
            <v>0</v>
          </cell>
          <cell r="O200">
            <v>0</v>
          </cell>
          <cell r="P200">
            <v>0</v>
          </cell>
          <cell r="Q200">
            <v>0</v>
          </cell>
          <cell r="R200">
            <v>470984</v>
          </cell>
        </row>
        <row r="201">
          <cell r="A201">
            <v>476</v>
          </cell>
          <cell r="B201">
            <v>476</v>
          </cell>
          <cell r="C201" t="str">
            <v>West Row Community Primary School</v>
          </cell>
          <cell r="D201" t="str">
            <v>83198/1</v>
          </cell>
          <cell r="F201">
            <v>99519</v>
          </cell>
          <cell r="G201">
            <v>49758</v>
          </cell>
          <cell r="H201">
            <v>49758</v>
          </cell>
          <cell r="I201">
            <v>49758</v>
          </cell>
          <cell r="J201">
            <v>49758</v>
          </cell>
          <cell r="K201">
            <v>49758</v>
          </cell>
          <cell r="L201">
            <v>49758</v>
          </cell>
          <cell r="M201">
            <v>49758</v>
          </cell>
          <cell r="N201">
            <v>49758</v>
          </cell>
          <cell r="O201">
            <v>49758</v>
          </cell>
          <cell r="P201">
            <v>49758</v>
          </cell>
          <cell r="Q201">
            <v>49758</v>
          </cell>
          <cell r="R201">
            <v>646857</v>
          </cell>
        </row>
        <row r="202">
          <cell r="A202">
            <v>478</v>
          </cell>
          <cell r="B202">
            <v>478</v>
          </cell>
          <cell r="C202" t="str">
            <v>Moulton CEVCP School</v>
          </cell>
          <cell r="D202" t="str">
            <v>83064/1</v>
          </cell>
          <cell r="F202">
            <v>105977</v>
          </cell>
          <cell r="G202">
            <v>52990</v>
          </cell>
          <cell r="H202">
            <v>52990</v>
          </cell>
          <cell r="I202">
            <v>52990</v>
          </cell>
          <cell r="J202">
            <v>52990</v>
          </cell>
          <cell r="K202">
            <v>52990</v>
          </cell>
          <cell r="L202">
            <v>52990</v>
          </cell>
          <cell r="M202">
            <v>52990</v>
          </cell>
          <cell r="N202">
            <v>52990</v>
          </cell>
          <cell r="O202">
            <v>52990</v>
          </cell>
          <cell r="P202">
            <v>52990</v>
          </cell>
          <cell r="Q202">
            <v>52990</v>
          </cell>
          <cell r="R202">
            <v>688867</v>
          </cell>
        </row>
        <row r="203">
          <cell r="A203">
            <v>479</v>
          </cell>
          <cell r="B203">
            <v>479</v>
          </cell>
          <cell r="C203" t="str">
            <v>Nayland Primary School</v>
          </cell>
          <cell r="D203" t="str">
            <v>83065/1</v>
          </cell>
          <cell r="F203">
            <v>106296</v>
          </cell>
          <cell r="G203">
            <v>53148</v>
          </cell>
          <cell r="H203">
            <v>53148</v>
          </cell>
          <cell r="I203">
            <v>53148</v>
          </cell>
          <cell r="J203">
            <v>53148</v>
          </cell>
          <cell r="K203">
            <v>53148</v>
          </cell>
          <cell r="L203">
            <v>53148</v>
          </cell>
          <cell r="M203">
            <v>53148</v>
          </cell>
          <cell r="N203">
            <v>53148</v>
          </cell>
          <cell r="O203">
            <v>53148</v>
          </cell>
          <cell r="P203">
            <v>53148</v>
          </cell>
          <cell r="Q203">
            <v>53148</v>
          </cell>
          <cell r="R203">
            <v>690924</v>
          </cell>
        </row>
        <row r="204">
          <cell r="A204">
            <v>480</v>
          </cell>
          <cell r="B204">
            <v>480</v>
          </cell>
          <cell r="C204" t="str">
            <v>Bosmere Community Primary School</v>
          </cell>
          <cell r="D204" t="str">
            <v>3189/1</v>
          </cell>
          <cell r="F204">
            <v>165936</v>
          </cell>
          <cell r="G204">
            <v>82966</v>
          </cell>
          <cell r="H204">
            <v>82966</v>
          </cell>
          <cell r="I204">
            <v>82966</v>
          </cell>
          <cell r="J204">
            <v>82966</v>
          </cell>
          <cell r="K204">
            <v>82966</v>
          </cell>
          <cell r="L204">
            <v>82966</v>
          </cell>
          <cell r="M204">
            <v>82966</v>
          </cell>
          <cell r="N204">
            <v>82966</v>
          </cell>
          <cell r="O204">
            <v>82966</v>
          </cell>
          <cell r="P204">
            <v>82966</v>
          </cell>
          <cell r="Q204">
            <v>82966</v>
          </cell>
          <cell r="R204">
            <v>1078562</v>
          </cell>
        </row>
        <row r="205">
          <cell r="A205">
            <v>481</v>
          </cell>
          <cell r="B205">
            <v>481</v>
          </cell>
          <cell r="C205" t="str">
            <v xml:space="preserve">All Saints CEVAP School, Newmarket </v>
          </cell>
          <cell r="D205" t="str">
            <v>36915/1</v>
          </cell>
          <cell r="F205">
            <v>110691</v>
          </cell>
          <cell r="G205">
            <v>55343</v>
          </cell>
          <cell r="H205">
            <v>55343</v>
          </cell>
          <cell r="I205">
            <v>55343</v>
          </cell>
          <cell r="J205">
            <v>55343</v>
          </cell>
          <cell r="K205">
            <v>55343</v>
          </cell>
          <cell r="L205">
            <v>55343</v>
          </cell>
          <cell r="M205">
            <v>55343</v>
          </cell>
          <cell r="N205">
            <v>55343</v>
          </cell>
          <cell r="O205">
            <v>55343</v>
          </cell>
          <cell r="P205">
            <v>55343</v>
          </cell>
          <cell r="Q205">
            <v>55343</v>
          </cell>
          <cell r="R205">
            <v>719464</v>
          </cell>
        </row>
        <row r="206">
          <cell r="A206">
            <v>482</v>
          </cell>
          <cell r="B206">
            <v>482</v>
          </cell>
          <cell r="C206" t="str">
            <v>Exning Primary School</v>
          </cell>
          <cell r="D206" t="str">
            <v>36916/1</v>
          </cell>
          <cell r="F206">
            <v>102338</v>
          </cell>
          <cell r="G206">
            <v>51168</v>
          </cell>
          <cell r="H206">
            <v>51168</v>
          </cell>
          <cell r="I206">
            <v>51168</v>
          </cell>
          <cell r="J206">
            <v>51168</v>
          </cell>
          <cell r="K206">
            <v>51168</v>
          </cell>
          <cell r="L206">
            <v>51168</v>
          </cell>
          <cell r="M206">
            <v>51168</v>
          </cell>
          <cell r="N206">
            <v>51168</v>
          </cell>
          <cell r="O206">
            <v>51168</v>
          </cell>
          <cell r="P206">
            <v>51168</v>
          </cell>
          <cell r="Q206">
            <v>51168</v>
          </cell>
          <cell r="R206">
            <v>665186</v>
          </cell>
        </row>
        <row r="207">
          <cell r="A207">
            <v>483</v>
          </cell>
          <cell r="B207">
            <v>483</v>
          </cell>
          <cell r="C207" t="str">
            <v>Houldsworth Valley Primary School</v>
          </cell>
          <cell r="D207" t="str">
            <v>60251/1</v>
          </cell>
          <cell r="F207">
            <v>139724</v>
          </cell>
          <cell r="G207">
            <v>69864</v>
          </cell>
          <cell r="H207">
            <v>69864</v>
          </cell>
          <cell r="I207">
            <v>69864</v>
          </cell>
          <cell r="J207">
            <v>69864</v>
          </cell>
          <cell r="K207">
            <v>69864</v>
          </cell>
          <cell r="L207">
            <v>69864</v>
          </cell>
          <cell r="M207">
            <v>69864</v>
          </cell>
          <cell r="N207">
            <v>69864</v>
          </cell>
          <cell r="O207">
            <v>69864</v>
          </cell>
          <cell r="P207">
            <v>69864</v>
          </cell>
          <cell r="Q207">
            <v>69864</v>
          </cell>
          <cell r="R207">
            <v>908228</v>
          </cell>
        </row>
        <row r="208">
          <cell r="A208">
            <v>484</v>
          </cell>
          <cell r="B208">
            <v>484</v>
          </cell>
          <cell r="C208" t="str">
            <v>Laureate Community Primary School and Nursery</v>
          </cell>
          <cell r="D208" t="str">
            <v>36917/1</v>
          </cell>
          <cell r="F208">
            <v>135655</v>
          </cell>
          <cell r="G208">
            <v>67829</v>
          </cell>
          <cell r="H208">
            <v>67829</v>
          </cell>
          <cell r="I208">
            <v>67829</v>
          </cell>
          <cell r="J208">
            <v>67829</v>
          </cell>
          <cell r="K208">
            <v>67829</v>
          </cell>
          <cell r="L208">
            <v>67829</v>
          </cell>
          <cell r="M208">
            <v>67829</v>
          </cell>
          <cell r="N208">
            <v>67829</v>
          </cell>
          <cell r="O208">
            <v>67829</v>
          </cell>
          <cell r="P208">
            <v>67829</v>
          </cell>
          <cell r="Q208">
            <v>67829</v>
          </cell>
          <cell r="R208">
            <v>881774</v>
          </cell>
        </row>
        <row r="209">
          <cell r="A209">
            <v>486</v>
          </cell>
          <cell r="B209">
            <v>486</v>
          </cell>
          <cell r="C209" t="str">
            <v>Paddocks Primary School</v>
          </cell>
          <cell r="D209" t="str">
            <v>60252/1</v>
          </cell>
          <cell r="F209">
            <v>101110</v>
          </cell>
          <cell r="G209">
            <v>50553</v>
          </cell>
          <cell r="H209">
            <v>50553</v>
          </cell>
          <cell r="I209">
            <v>50553</v>
          </cell>
          <cell r="J209">
            <v>50553</v>
          </cell>
          <cell r="K209">
            <v>50553</v>
          </cell>
          <cell r="L209">
            <v>50553</v>
          </cell>
          <cell r="M209">
            <v>50553</v>
          </cell>
          <cell r="N209">
            <v>50553</v>
          </cell>
          <cell r="O209">
            <v>50553</v>
          </cell>
          <cell r="P209">
            <v>50553</v>
          </cell>
          <cell r="Q209">
            <v>50553</v>
          </cell>
          <cell r="R209">
            <v>657193</v>
          </cell>
        </row>
        <row r="210">
          <cell r="A210">
            <v>488</v>
          </cell>
          <cell r="B210">
            <v>488</v>
          </cell>
          <cell r="C210" t="str">
            <v>Norton CEVCP School</v>
          </cell>
          <cell r="D210" t="str">
            <v>83066/1</v>
          </cell>
          <cell r="F210">
            <v>105195</v>
          </cell>
          <cell r="G210">
            <v>52595</v>
          </cell>
          <cell r="H210">
            <v>52595</v>
          </cell>
          <cell r="I210">
            <v>52595</v>
          </cell>
          <cell r="J210">
            <v>52595</v>
          </cell>
          <cell r="K210">
            <v>52595</v>
          </cell>
          <cell r="L210">
            <v>52595</v>
          </cell>
          <cell r="M210">
            <v>52595</v>
          </cell>
          <cell r="N210">
            <v>52595</v>
          </cell>
          <cell r="O210">
            <v>52595</v>
          </cell>
          <cell r="P210">
            <v>52595</v>
          </cell>
          <cell r="Q210">
            <v>52595</v>
          </cell>
          <cell r="R210">
            <v>683740</v>
          </cell>
        </row>
        <row r="211">
          <cell r="A211">
            <v>489</v>
          </cell>
          <cell r="B211">
            <v>489</v>
          </cell>
          <cell r="C211" t="str">
            <v>Old Newton CEVCP School</v>
          </cell>
          <cell r="D211" t="str">
            <v>94158/1</v>
          </cell>
          <cell r="F211">
            <v>42691</v>
          </cell>
          <cell r="G211">
            <v>21344</v>
          </cell>
          <cell r="H211">
            <v>21344</v>
          </cell>
          <cell r="I211">
            <v>21344</v>
          </cell>
          <cell r="J211">
            <v>21344</v>
          </cell>
          <cell r="K211">
            <v>21344</v>
          </cell>
          <cell r="L211">
            <v>21344</v>
          </cell>
          <cell r="M211">
            <v>21344</v>
          </cell>
          <cell r="N211">
            <v>21344</v>
          </cell>
          <cell r="O211">
            <v>21344</v>
          </cell>
          <cell r="P211">
            <v>21344</v>
          </cell>
          <cell r="Q211">
            <v>21344</v>
          </cell>
          <cell r="R211">
            <v>277475</v>
          </cell>
        </row>
        <row r="212">
          <cell r="A212">
            <v>492</v>
          </cell>
          <cell r="B212">
            <v>492</v>
          </cell>
          <cell r="C212" t="str">
            <v>Rattlesden CEVCP School</v>
          </cell>
          <cell r="D212" t="str">
            <v>94159/1</v>
          </cell>
          <cell r="E212">
            <v>42370</v>
          </cell>
          <cell r="F212">
            <v>74060</v>
          </cell>
          <cell r="G212">
            <v>37032</v>
          </cell>
          <cell r="H212">
            <v>37032</v>
          </cell>
          <cell r="I212">
            <v>37032</v>
          </cell>
          <cell r="J212">
            <v>37032</v>
          </cell>
          <cell r="K212">
            <v>37032</v>
          </cell>
          <cell r="L212">
            <v>37032</v>
          </cell>
          <cell r="M212">
            <v>37032</v>
          </cell>
          <cell r="N212">
            <v>27776</v>
          </cell>
          <cell r="O212">
            <v>0</v>
          </cell>
          <cell r="P212">
            <v>0</v>
          </cell>
          <cell r="Q212">
            <v>0</v>
          </cell>
          <cell r="R212">
            <v>361060</v>
          </cell>
        </row>
        <row r="213">
          <cell r="A213">
            <v>494</v>
          </cell>
          <cell r="B213">
            <v>494</v>
          </cell>
          <cell r="C213" t="str">
            <v>Ringshall School</v>
          </cell>
          <cell r="D213" t="str">
            <v>48719/1</v>
          </cell>
          <cell r="F213">
            <v>71179</v>
          </cell>
          <cell r="G213">
            <v>35587</v>
          </cell>
          <cell r="H213">
            <v>35587</v>
          </cell>
          <cell r="I213">
            <v>35587</v>
          </cell>
          <cell r="J213">
            <v>35587</v>
          </cell>
          <cell r="K213">
            <v>35587</v>
          </cell>
          <cell r="L213">
            <v>35587</v>
          </cell>
          <cell r="M213">
            <v>35587</v>
          </cell>
          <cell r="N213">
            <v>35587</v>
          </cell>
          <cell r="O213">
            <v>35587</v>
          </cell>
          <cell r="P213">
            <v>35587</v>
          </cell>
          <cell r="Q213">
            <v>35587</v>
          </cell>
          <cell r="R213">
            <v>462636</v>
          </cell>
        </row>
        <row r="214">
          <cell r="A214">
            <v>495</v>
          </cell>
          <cell r="B214">
            <v>495</v>
          </cell>
          <cell r="C214" t="str">
            <v>Risby CEVCP School</v>
          </cell>
          <cell r="D214" t="str">
            <v>94160/1</v>
          </cell>
          <cell r="F214">
            <v>87591</v>
          </cell>
          <cell r="G214">
            <v>43797</v>
          </cell>
          <cell r="H214">
            <v>43797</v>
          </cell>
          <cell r="I214">
            <v>43797</v>
          </cell>
          <cell r="J214">
            <v>43797</v>
          </cell>
          <cell r="K214">
            <v>43797</v>
          </cell>
          <cell r="L214">
            <v>43797</v>
          </cell>
          <cell r="M214">
            <v>43797</v>
          </cell>
          <cell r="N214">
            <v>43797</v>
          </cell>
          <cell r="O214">
            <v>43797</v>
          </cell>
          <cell r="P214">
            <v>43797</v>
          </cell>
          <cell r="Q214">
            <v>43797</v>
          </cell>
          <cell r="R214">
            <v>569358</v>
          </cell>
        </row>
        <row r="215">
          <cell r="A215">
            <v>496</v>
          </cell>
          <cell r="B215">
            <v>496</v>
          </cell>
          <cell r="C215" t="str">
            <v>Rougham CEVCP School</v>
          </cell>
          <cell r="D215" t="str">
            <v>36918/1</v>
          </cell>
          <cell r="F215">
            <v>105846</v>
          </cell>
          <cell r="G215">
            <v>52920</v>
          </cell>
          <cell r="H215">
            <v>52920</v>
          </cell>
          <cell r="I215">
            <v>52920</v>
          </cell>
          <cell r="J215">
            <v>52920</v>
          </cell>
          <cell r="K215">
            <v>52920</v>
          </cell>
          <cell r="L215">
            <v>52920</v>
          </cell>
          <cell r="M215">
            <v>52920</v>
          </cell>
          <cell r="N215">
            <v>52920</v>
          </cell>
          <cell r="O215">
            <v>52920</v>
          </cell>
          <cell r="P215">
            <v>52920</v>
          </cell>
          <cell r="Q215">
            <v>52920</v>
          </cell>
          <cell r="R215">
            <v>687966</v>
          </cell>
        </row>
        <row r="216">
          <cell r="A216">
            <v>499</v>
          </cell>
          <cell r="B216">
            <v>499</v>
          </cell>
          <cell r="C216" t="str">
            <v>Stanton Community Primary School</v>
          </cell>
          <cell r="D216" t="str">
            <v>3332/1</v>
          </cell>
          <cell r="F216">
            <v>107074</v>
          </cell>
          <cell r="G216">
            <v>53535</v>
          </cell>
          <cell r="H216">
            <v>53535</v>
          </cell>
          <cell r="I216">
            <v>53535</v>
          </cell>
          <cell r="J216">
            <v>53535</v>
          </cell>
          <cell r="K216">
            <v>53535</v>
          </cell>
          <cell r="L216">
            <v>53535</v>
          </cell>
          <cell r="M216">
            <v>53535</v>
          </cell>
          <cell r="N216">
            <v>53535</v>
          </cell>
          <cell r="O216">
            <v>53535</v>
          </cell>
          <cell r="P216">
            <v>53535</v>
          </cell>
          <cell r="Q216">
            <v>53535</v>
          </cell>
          <cell r="R216">
            <v>695959</v>
          </cell>
        </row>
        <row r="217">
          <cell r="A217">
            <v>501</v>
          </cell>
          <cell r="B217">
            <v>501</v>
          </cell>
          <cell r="C217" t="str">
            <v>Stoke-by-Nayland CEVCP School</v>
          </cell>
          <cell r="D217" t="str">
            <v>94161/1</v>
          </cell>
          <cell r="F217">
            <v>65436</v>
          </cell>
          <cell r="G217">
            <v>32719</v>
          </cell>
          <cell r="H217">
            <v>32719</v>
          </cell>
          <cell r="I217">
            <v>32719</v>
          </cell>
          <cell r="J217">
            <v>32719</v>
          </cell>
          <cell r="K217">
            <v>32719</v>
          </cell>
          <cell r="L217">
            <v>32719</v>
          </cell>
          <cell r="M217">
            <v>32719</v>
          </cell>
          <cell r="N217">
            <v>32719</v>
          </cell>
          <cell r="O217">
            <v>32719</v>
          </cell>
          <cell r="P217">
            <v>32719</v>
          </cell>
          <cell r="Q217">
            <v>32719</v>
          </cell>
          <cell r="R217">
            <v>425345</v>
          </cell>
        </row>
        <row r="218">
          <cell r="A218">
            <v>502</v>
          </cell>
          <cell r="B218">
            <v>502</v>
          </cell>
          <cell r="C218" t="str">
            <v>Chilton Community Primary School</v>
          </cell>
          <cell r="D218" t="str">
            <v>3208/1</v>
          </cell>
          <cell r="F218">
            <v>129787</v>
          </cell>
          <cell r="G218">
            <v>64892</v>
          </cell>
          <cell r="H218">
            <v>64892</v>
          </cell>
          <cell r="I218">
            <v>64892</v>
          </cell>
          <cell r="J218">
            <v>64892</v>
          </cell>
          <cell r="K218">
            <v>64892</v>
          </cell>
          <cell r="L218">
            <v>64892</v>
          </cell>
          <cell r="M218">
            <v>64892</v>
          </cell>
          <cell r="N218">
            <v>64892</v>
          </cell>
          <cell r="O218">
            <v>64892</v>
          </cell>
          <cell r="P218">
            <v>64892</v>
          </cell>
          <cell r="Q218">
            <v>64892</v>
          </cell>
          <cell r="R218">
            <v>843599</v>
          </cell>
        </row>
        <row r="219">
          <cell r="A219">
            <v>503</v>
          </cell>
          <cell r="B219">
            <v>503</v>
          </cell>
          <cell r="C219" t="str">
            <v>Abbots Hall Community Primary School</v>
          </cell>
          <cell r="D219" t="str">
            <v>3177/1</v>
          </cell>
          <cell r="F219">
            <v>175862</v>
          </cell>
          <cell r="G219">
            <v>87931</v>
          </cell>
          <cell r="H219">
            <v>87931</v>
          </cell>
          <cell r="I219">
            <v>87931</v>
          </cell>
          <cell r="J219">
            <v>87931</v>
          </cell>
          <cell r="K219">
            <v>87931</v>
          </cell>
          <cell r="L219">
            <v>87931</v>
          </cell>
          <cell r="M219">
            <v>87931</v>
          </cell>
          <cell r="N219">
            <v>87931</v>
          </cell>
          <cell r="O219">
            <v>87931</v>
          </cell>
          <cell r="P219">
            <v>87931</v>
          </cell>
          <cell r="Q219">
            <v>87931</v>
          </cell>
          <cell r="R219">
            <v>1143103</v>
          </cell>
        </row>
        <row r="220">
          <cell r="A220">
            <v>504</v>
          </cell>
          <cell r="B220">
            <v>504</v>
          </cell>
          <cell r="C220" t="str">
            <v>Wood Ley Community Primary School</v>
          </cell>
          <cell r="D220" t="str">
            <v>3358/1</v>
          </cell>
          <cell r="F220">
            <v>141405</v>
          </cell>
          <cell r="G220">
            <v>70703</v>
          </cell>
          <cell r="H220">
            <v>70703</v>
          </cell>
          <cell r="I220">
            <v>70703</v>
          </cell>
          <cell r="J220">
            <v>70703</v>
          </cell>
          <cell r="K220">
            <v>70703</v>
          </cell>
          <cell r="L220">
            <v>70703</v>
          </cell>
          <cell r="M220">
            <v>70703</v>
          </cell>
          <cell r="N220">
            <v>70703</v>
          </cell>
          <cell r="O220">
            <v>70703</v>
          </cell>
          <cell r="P220">
            <v>70703</v>
          </cell>
          <cell r="Q220">
            <v>70703</v>
          </cell>
          <cell r="R220">
            <v>919138</v>
          </cell>
        </row>
        <row r="221">
          <cell r="A221">
            <v>505</v>
          </cell>
          <cell r="B221" t="str">
            <v>505</v>
          </cell>
          <cell r="C221" t="str">
            <v>Cedars Park Primary School</v>
          </cell>
          <cell r="D221" t="str">
            <v>117786/1</v>
          </cell>
          <cell r="F221">
            <v>213001</v>
          </cell>
          <cell r="G221">
            <v>106498</v>
          </cell>
          <cell r="H221">
            <v>106498</v>
          </cell>
          <cell r="I221">
            <v>106498</v>
          </cell>
          <cell r="J221">
            <v>106498</v>
          </cell>
          <cell r="K221">
            <v>106498</v>
          </cell>
          <cell r="L221">
            <v>106498</v>
          </cell>
          <cell r="M221">
            <v>106498</v>
          </cell>
          <cell r="N221">
            <v>106498</v>
          </cell>
          <cell r="O221">
            <v>106498</v>
          </cell>
          <cell r="P221">
            <v>106498</v>
          </cell>
          <cell r="Q221">
            <v>106498</v>
          </cell>
          <cell r="R221">
            <v>1384479</v>
          </cell>
        </row>
        <row r="222">
          <cell r="A222">
            <v>506</v>
          </cell>
          <cell r="B222">
            <v>506</v>
          </cell>
          <cell r="C222" t="str">
            <v>The Freeman Community Primary School</v>
          </cell>
          <cell r="D222" t="str">
            <v>3235/1</v>
          </cell>
          <cell r="F222">
            <v>97820</v>
          </cell>
          <cell r="G222">
            <v>48911</v>
          </cell>
          <cell r="H222">
            <v>48911</v>
          </cell>
          <cell r="I222">
            <v>48911</v>
          </cell>
          <cell r="J222">
            <v>48911</v>
          </cell>
          <cell r="K222">
            <v>48911</v>
          </cell>
          <cell r="L222">
            <v>48911</v>
          </cell>
          <cell r="M222">
            <v>48911</v>
          </cell>
          <cell r="N222">
            <v>48911</v>
          </cell>
          <cell r="O222">
            <v>48911</v>
          </cell>
          <cell r="P222">
            <v>48911</v>
          </cell>
          <cell r="Q222">
            <v>48911</v>
          </cell>
          <cell r="R222">
            <v>635841</v>
          </cell>
        </row>
        <row r="223">
          <cell r="A223">
            <v>507</v>
          </cell>
          <cell r="B223">
            <v>507</v>
          </cell>
          <cell r="C223" t="str">
            <v>St Gregory CEVCP School</v>
          </cell>
          <cell r="D223" t="str">
            <v>60253/1</v>
          </cell>
          <cell r="F223">
            <v>182696</v>
          </cell>
          <cell r="G223">
            <v>91351</v>
          </cell>
          <cell r="H223">
            <v>91351</v>
          </cell>
          <cell r="I223">
            <v>91351</v>
          </cell>
          <cell r="J223">
            <v>91351</v>
          </cell>
          <cell r="K223">
            <v>91351</v>
          </cell>
          <cell r="L223">
            <v>91351</v>
          </cell>
          <cell r="M223">
            <v>91351</v>
          </cell>
          <cell r="N223">
            <v>91351</v>
          </cell>
          <cell r="O223">
            <v>91351</v>
          </cell>
          <cell r="P223">
            <v>91351</v>
          </cell>
          <cell r="Q223">
            <v>91351</v>
          </cell>
          <cell r="R223">
            <v>1187557</v>
          </cell>
        </row>
        <row r="224">
          <cell r="A224">
            <v>508</v>
          </cell>
          <cell r="B224">
            <v>508</v>
          </cell>
          <cell r="C224" t="str">
            <v>Trinity CEVAP School</v>
          </cell>
          <cell r="D224" t="str">
            <v>198045/1</v>
          </cell>
          <cell r="F224">
            <v>44101</v>
          </cell>
          <cell r="G224">
            <v>22049</v>
          </cell>
          <cell r="H224">
            <v>22049</v>
          </cell>
          <cell r="I224">
            <v>22049</v>
          </cell>
          <cell r="J224">
            <v>22049</v>
          </cell>
          <cell r="K224">
            <v>22049</v>
          </cell>
          <cell r="L224">
            <v>22049</v>
          </cell>
          <cell r="M224">
            <v>22049</v>
          </cell>
          <cell r="N224">
            <v>22049</v>
          </cell>
          <cell r="O224">
            <v>22049</v>
          </cell>
          <cell r="P224">
            <v>22049</v>
          </cell>
          <cell r="Q224">
            <v>22049</v>
          </cell>
          <cell r="R224">
            <v>286640</v>
          </cell>
        </row>
        <row r="225">
          <cell r="A225">
            <v>509</v>
          </cell>
          <cell r="B225">
            <v>509</v>
          </cell>
          <cell r="C225" t="str">
            <v>St Joseph's Roman Catholic Primary School</v>
          </cell>
          <cell r="D225" t="str">
            <v>83067/1</v>
          </cell>
          <cell r="F225">
            <v>84094</v>
          </cell>
          <cell r="G225">
            <v>42050</v>
          </cell>
          <cell r="H225">
            <v>42050</v>
          </cell>
          <cell r="I225">
            <v>42050</v>
          </cell>
          <cell r="J225">
            <v>42050</v>
          </cell>
          <cell r="K225">
            <v>42050</v>
          </cell>
          <cell r="L225">
            <v>42050</v>
          </cell>
          <cell r="M225">
            <v>42050</v>
          </cell>
          <cell r="N225">
            <v>42050</v>
          </cell>
          <cell r="O225">
            <v>42050</v>
          </cell>
          <cell r="P225">
            <v>42050</v>
          </cell>
          <cell r="Q225">
            <v>42050</v>
          </cell>
          <cell r="R225">
            <v>546644</v>
          </cell>
        </row>
        <row r="226">
          <cell r="A226">
            <v>511</v>
          </cell>
          <cell r="B226">
            <v>511</v>
          </cell>
          <cell r="C226" t="str">
            <v>Tudor CEVCP School</v>
          </cell>
          <cell r="D226" t="str">
            <v>32981/1</v>
          </cell>
          <cell r="E226">
            <v>42217</v>
          </cell>
          <cell r="F226">
            <v>154125</v>
          </cell>
          <cell r="G226">
            <v>77065</v>
          </cell>
          <cell r="H226">
            <v>77065</v>
          </cell>
          <cell r="I226">
            <v>25693</v>
          </cell>
          <cell r="J226">
            <v>0</v>
          </cell>
          <cell r="K226">
            <v>0</v>
          </cell>
          <cell r="L226">
            <v>0</v>
          </cell>
          <cell r="M226">
            <v>0</v>
          </cell>
          <cell r="N226">
            <v>0</v>
          </cell>
          <cell r="O226">
            <v>0</v>
          </cell>
          <cell r="P226">
            <v>0</v>
          </cell>
          <cell r="Q226">
            <v>0</v>
          </cell>
          <cell r="R226">
            <v>333948</v>
          </cell>
        </row>
        <row r="227">
          <cell r="A227">
            <v>512</v>
          </cell>
          <cell r="B227">
            <v>512</v>
          </cell>
          <cell r="C227" t="str">
            <v>Woodhall Community Primary School</v>
          </cell>
          <cell r="D227" t="str">
            <v>3360/1</v>
          </cell>
          <cell r="F227">
            <v>224775</v>
          </cell>
          <cell r="G227">
            <v>112385</v>
          </cell>
          <cell r="H227">
            <v>112385</v>
          </cell>
          <cell r="I227">
            <v>112385</v>
          </cell>
          <cell r="J227">
            <v>112385</v>
          </cell>
          <cell r="K227">
            <v>112385</v>
          </cell>
          <cell r="L227">
            <v>112385</v>
          </cell>
          <cell r="M227">
            <v>112385</v>
          </cell>
          <cell r="N227">
            <v>112385</v>
          </cell>
          <cell r="O227">
            <v>112385</v>
          </cell>
          <cell r="P227">
            <v>112385</v>
          </cell>
          <cell r="Q227">
            <v>112385</v>
          </cell>
          <cell r="R227">
            <v>1461010</v>
          </cell>
        </row>
        <row r="228">
          <cell r="A228">
            <v>513</v>
          </cell>
          <cell r="B228">
            <v>513</v>
          </cell>
          <cell r="C228" t="str">
            <v>Thurlow CEVCP School</v>
          </cell>
          <cell r="D228" t="str">
            <v>83068/1</v>
          </cell>
          <cell r="F228">
            <v>66368</v>
          </cell>
          <cell r="G228">
            <v>33185</v>
          </cell>
          <cell r="H228">
            <v>33185</v>
          </cell>
          <cell r="I228">
            <v>33185</v>
          </cell>
          <cell r="J228">
            <v>33185</v>
          </cell>
          <cell r="K228">
            <v>33185</v>
          </cell>
          <cell r="L228">
            <v>33185</v>
          </cell>
          <cell r="M228">
            <v>33185</v>
          </cell>
          <cell r="N228">
            <v>33185</v>
          </cell>
          <cell r="O228">
            <v>33185</v>
          </cell>
          <cell r="P228">
            <v>33185</v>
          </cell>
          <cell r="Q228">
            <v>33185</v>
          </cell>
          <cell r="R228">
            <v>431403</v>
          </cell>
        </row>
        <row r="229">
          <cell r="A229">
            <v>514</v>
          </cell>
          <cell r="B229">
            <v>514</v>
          </cell>
          <cell r="C229" t="str">
            <v>Thurston CEVCP School</v>
          </cell>
          <cell r="D229" t="str">
            <v>3344/1</v>
          </cell>
          <cell r="E229">
            <v>42370</v>
          </cell>
          <cell r="F229">
            <v>106489</v>
          </cell>
          <cell r="G229">
            <v>53243</v>
          </cell>
          <cell r="H229">
            <v>53243</v>
          </cell>
          <cell r="I229">
            <v>53243</v>
          </cell>
          <cell r="J229">
            <v>53243</v>
          </cell>
          <cell r="K229">
            <v>53243</v>
          </cell>
          <cell r="L229">
            <v>53243</v>
          </cell>
          <cell r="M229">
            <v>53243</v>
          </cell>
          <cell r="N229">
            <v>39931</v>
          </cell>
          <cell r="O229">
            <v>0</v>
          </cell>
          <cell r="P229">
            <v>0</v>
          </cell>
          <cell r="Q229">
            <v>0</v>
          </cell>
          <cell r="R229">
            <v>519121</v>
          </cell>
        </row>
        <row r="230">
          <cell r="A230">
            <v>515</v>
          </cell>
          <cell r="B230">
            <v>515</v>
          </cell>
          <cell r="C230" t="str">
            <v>St Christopher's CEVCP School</v>
          </cell>
          <cell r="D230" t="str">
            <v>186741/1</v>
          </cell>
          <cell r="E230" t="str">
            <v>Postponed</v>
          </cell>
          <cell r="F230">
            <v>158520</v>
          </cell>
          <cell r="G230">
            <v>79260</v>
          </cell>
          <cell r="H230">
            <v>79260</v>
          </cell>
          <cell r="I230">
            <v>79260</v>
          </cell>
          <cell r="J230">
            <v>33025</v>
          </cell>
          <cell r="K230">
            <v>85865</v>
          </cell>
          <cell r="L230">
            <v>85865</v>
          </cell>
          <cell r="M230">
            <v>85865</v>
          </cell>
          <cell r="N230">
            <v>85865</v>
          </cell>
          <cell r="O230">
            <v>85865</v>
          </cell>
          <cell r="P230">
            <v>85865</v>
          </cell>
          <cell r="Q230">
            <v>85865</v>
          </cell>
          <cell r="R230">
            <v>1030380</v>
          </cell>
        </row>
        <row r="231">
          <cell r="A231">
            <v>517</v>
          </cell>
          <cell r="B231">
            <v>517</v>
          </cell>
          <cell r="C231" t="str">
            <v>Walsham-le-Willows CEVCP School</v>
          </cell>
          <cell r="D231" t="str">
            <v>94163/1</v>
          </cell>
          <cell r="F231">
            <v>81988</v>
          </cell>
          <cell r="G231">
            <v>40991</v>
          </cell>
          <cell r="H231">
            <v>40991</v>
          </cell>
          <cell r="I231">
            <v>40991</v>
          </cell>
          <cell r="J231">
            <v>40991</v>
          </cell>
          <cell r="K231">
            <v>40991</v>
          </cell>
          <cell r="L231">
            <v>40991</v>
          </cell>
          <cell r="M231">
            <v>40991</v>
          </cell>
          <cell r="N231">
            <v>40991</v>
          </cell>
          <cell r="O231">
            <v>40991</v>
          </cell>
          <cell r="P231">
            <v>40991</v>
          </cell>
          <cell r="Q231">
            <v>40991</v>
          </cell>
          <cell r="R231">
            <v>532889</v>
          </cell>
        </row>
        <row r="232">
          <cell r="A232">
            <v>521</v>
          </cell>
          <cell r="B232">
            <v>521</v>
          </cell>
          <cell r="C232" t="str">
            <v>Wickhambrook Community Primary School</v>
          </cell>
          <cell r="D232" t="str">
            <v>48720/1</v>
          </cell>
          <cell r="F232">
            <v>82860</v>
          </cell>
          <cell r="G232">
            <v>41431</v>
          </cell>
          <cell r="H232">
            <v>41431</v>
          </cell>
          <cell r="I232">
            <v>41431</v>
          </cell>
          <cell r="J232">
            <v>41431</v>
          </cell>
          <cell r="K232">
            <v>41431</v>
          </cell>
          <cell r="L232">
            <v>41431</v>
          </cell>
          <cell r="M232">
            <v>41431</v>
          </cell>
          <cell r="N232">
            <v>41431</v>
          </cell>
          <cell r="O232">
            <v>41431</v>
          </cell>
          <cell r="P232">
            <v>41431</v>
          </cell>
          <cell r="Q232">
            <v>41431</v>
          </cell>
          <cell r="R232">
            <v>538601</v>
          </cell>
        </row>
        <row r="233">
          <cell r="A233">
            <v>522</v>
          </cell>
          <cell r="B233">
            <v>522</v>
          </cell>
          <cell r="C233" t="str">
            <v>Woolpit Community Primary School</v>
          </cell>
          <cell r="D233" t="str">
            <v>94164/1</v>
          </cell>
          <cell r="E233">
            <v>42370</v>
          </cell>
          <cell r="F233">
            <v>97180</v>
          </cell>
          <cell r="G233">
            <v>48593</v>
          </cell>
          <cell r="H233">
            <v>48593</v>
          </cell>
          <cell r="I233">
            <v>48593</v>
          </cell>
          <cell r="J233">
            <v>48593</v>
          </cell>
          <cell r="K233">
            <v>48593</v>
          </cell>
          <cell r="L233">
            <v>48593</v>
          </cell>
          <cell r="M233">
            <v>48593</v>
          </cell>
          <cell r="N233">
            <v>36447</v>
          </cell>
          <cell r="O233">
            <v>0</v>
          </cell>
          <cell r="P233">
            <v>0</v>
          </cell>
          <cell r="Q233">
            <v>0</v>
          </cell>
          <cell r="R233">
            <v>473778</v>
          </cell>
        </row>
        <row r="234">
          <cell r="A234">
            <v>528</v>
          </cell>
          <cell r="B234">
            <v>528</v>
          </cell>
          <cell r="C234" t="str">
            <v>Howard Middle School</v>
          </cell>
          <cell r="D234" t="str">
            <v>3263/1</v>
          </cell>
          <cell r="F234">
            <v>200822</v>
          </cell>
          <cell r="G234">
            <v>100411</v>
          </cell>
          <cell r="H234">
            <v>100411</v>
          </cell>
          <cell r="I234">
            <v>100411</v>
          </cell>
          <cell r="J234">
            <v>100411</v>
          </cell>
          <cell r="K234">
            <v>100411</v>
          </cell>
          <cell r="L234">
            <v>100411</v>
          </cell>
          <cell r="M234">
            <v>100411</v>
          </cell>
          <cell r="N234">
            <v>100411</v>
          </cell>
          <cell r="O234">
            <v>100411</v>
          </cell>
          <cell r="P234">
            <v>100411</v>
          </cell>
          <cell r="Q234">
            <v>100411</v>
          </cell>
          <cell r="R234">
            <v>1305343</v>
          </cell>
        </row>
        <row r="235">
          <cell r="A235">
            <v>529</v>
          </cell>
          <cell r="B235">
            <v>529</v>
          </cell>
          <cell r="C235" t="str">
            <v>St James CEVA Middle School</v>
          </cell>
          <cell r="D235" t="str">
            <v>3319/1</v>
          </cell>
          <cell r="F235">
            <v>263869</v>
          </cell>
          <cell r="G235">
            <v>131936</v>
          </cell>
          <cell r="H235">
            <v>131936</v>
          </cell>
          <cell r="I235">
            <v>131936</v>
          </cell>
          <cell r="J235">
            <v>131936</v>
          </cell>
          <cell r="K235">
            <v>131936</v>
          </cell>
          <cell r="L235">
            <v>131936</v>
          </cell>
          <cell r="M235">
            <v>131936</v>
          </cell>
          <cell r="N235">
            <v>131936</v>
          </cell>
          <cell r="O235">
            <v>131936</v>
          </cell>
          <cell r="P235">
            <v>131936</v>
          </cell>
          <cell r="Q235">
            <v>131936</v>
          </cell>
          <cell r="R235">
            <v>1715165</v>
          </cell>
        </row>
        <row r="236">
          <cell r="A236">
            <v>530</v>
          </cell>
          <cell r="B236">
            <v>530</v>
          </cell>
          <cell r="C236" t="str">
            <v>St Louis Catholic Middle School</v>
          </cell>
          <cell r="D236" t="str">
            <v>3321/1</v>
          </cell>
          <cell r="F236">
            <v>237349</v>
          </cell>
          <cell r="G236">
            <v>118674</v>
          </cell>
          <cell r="H236">
            <v>118674</v>
          </cell>
          <cell r="I236">
            <v>118674</v>
          </cell>
          <cell r="J236">
            <v>118674</v>
          </cell>
          <cell r="K236">
            <v>118674</v>
          </cell>
          <cell r="L236">
            <v>118674</v>
          </cell>
          <cell r="M236">
            <v>118674</v>
          </cell>
          <cell r="N236">
            <v>118674</v>
          </cell>
          <cell r="O236">
            <v>118674</v>
          </cell>
          <cell r="P236">
            <v>118674</v>
          </cell>
          <cell r="Q236">
            <v>118674</v>
          </cell>
          <cell r="R236">
            <v>1542763</v>
          </cell>
        </row>
        <row r="237">
          <cell r="A237">
            <v>532</v>
          </cell>
          <cell r="B237">
            <v>532</v>
          </cell>
          <cell r="C237" t="str">
            <v>Hardwick Middle School</v>
          </cell>
          <cell r="D237" t="str">
            <v>3252/1</v>
          </cell>
          <cell r="F237">
            <v>217842</v>
          </cell>
          <cell r="G237">
            <v>108920</v>
          </cell>
          <cell r="H237">
            <v>108920</v>
          </cell>
          <cell r="I237">
            <v>108920</v>
          </cell>
          <cell r="J237">
            <v>108920</v>
          </cell>
          <cell r="K237">
            <v>108920</v>
          </cell>
          <cell r="L237">
            <v>108920</v>
          </cell>
          <cell r="M237">
            <v>108920</v>
          </cell>
          <cell r="N237">
            <v>108920</v>
          </cell>
          <cell r="O237">
            <v>108920</v>
          </cell>
          <cell r="P237">
            <v>108920</v>
          </cell>
          <cell r="Q237">
            <v>108920</v>
          </cell>
          <cell r="R237">
            <v>1415962</v>
          </cell>
        </row>
        <row r="238">
          <cell r="A238">
            <v>534</v>
          </cell>
          <cell r="B238">
            <v>534</v>
          </cell>
          <cell r="C238" t="str">
            <v>Combs Middle School</v>
          </cell>
          <cell r="D238" t="str">
            <v>3216/1</v>
          </cell>
          <cell r="E238" t="str">
            <v>Closing</v>
          </cell>
          <cell r="F238">
            <v>176227</v>
          </cell>
          <cell r="G238">
            <v>88113</v>
          </cell>
          <cell r="H238">
            <v>88113</v>
          </cell>
          <cell r="I238">
            <v>88113</v>
          </cell>
          <cell r="J238">
            <v>88113</v>
          </cell>
          <cell r="K238">
            <v>0</v>
          </cell>
          <cell r="L238">
            <v>0</v>
          </cell>
          <cell r="M238">
            <v>0</v>
          </cell>
          <cell r="N238">
            <v>0</v>
          </cell>
          <cell r="O238">
            <v>0</v>
          </cell>
          <cell r="P238">
            <v>0</v>
          </cell>
          <cell r="Q238">
            <v>0</v>
          </cell>
          <cell r="R238">
            <v>528679</v>
          </cell>
        </row>
        <row r="239">
          <cell r="A239">
            <v>542</v>
          </cell>
          <cell r="B239">
            <v>542</v>
          </cell>
          <cell r="C239" t="str">
            <v>Needham Market Middle School</v>
          </cell>
          <cell r="D239" t="str">
            <v>3282/1</v>
          </cell>
          <cell r="E239" t="str">
            <v>Closing</v>
          </cell>
          <cell r="F239">
            <v>121737</v>
          </cell>
          <cell r="G239">
            <v>60868</v>
          </cell>
          <cell r="H239">
            <v>60868</v>
          </cell>
          <cell r="I239">
            <v>60868</v>
          </cell>
          <cell r="J239">
            <v>60868</v>
          </cell>
          <cell r="K239">
            <v>0</v>
          </cell>
          <cell r="L239">
            <v>0</v>
          </cell>
          <cell r="M239">
            <v>0</v>
          </cell>
          <cell r="N239">
            <v>0</v>
          </cell>
          <cell r="O239">
            <v>0</v>
          </cell>
          <cell r="P239">
            <v>0</v>
          </cell>
          <cell r="Q239">
            <v>0</v>
          </cell>
          <cell r="R239">
            <v>365209</v>
          </cell>
        </row>
        <row r="240">
          <cell r="A240">
            <v>546</v>
          </cell>
          <cell r="B240">
            <v>546</v>
          </cell>
          <cell r="C240" t="str">
            <v>Stowmarket Middle School</v>
          </cell>
          <cell r="D240" t="str">
            <v>3336/1</v>
          </cell>
          <cell r="E240" t="str">
            <v>Closing</v>
          </cell>
          <cell r="F240">
            <v>199433</v>
          </cell>
          <cell r="G240">
            <v>99718</v>
          </cell>
          <cell r="H240">
            <v>99718</v>
          </cell>
          <cell r="I240">
            <v>99718</v>
          </cell>
          <cell r="J240">
            <v>99718</v>
          </cell>
          <cell r="K240">
            <v>0</v>
          </cell>
          <cell r="L240">
            <v>0</v>
          </cell>
          <cell r="M240">
            <v>0</v>
          </cell>
          <cell r="N240">
            <v>0</v>
          </cell>
          <cell r="O240">
            <v>0</v>
          </cell>
          <cell r="P240">
            <v>0</v>
          </cell>
          <cell r="Q240">
            <v>0</v>
          </cell>
          <cell r="R240">
            <v>598305</v>
          </cell>
        </row>
        <row r="241">
          <cell r="A241">
            <v>550</v>
          </cell>
          <cell r="B241">
            <v>550</v>
          </cell>
          <cell r="C241" t="str">
            <v xml:space="preserve">Bacton Community Middle School </v>
          </cell>
          <cell r="D241" t="str">
            <v>3181/1</v>
          </cell>
          <cell r="E241" t="str">
            <v>Closing</v>
          </cell>
          <cell r="F241">
            <v>174577</v>
          </cell>
          <cell r="G241">
            <v>87289</v>
          </cell>
          <cell r="H241">
            <v>87289</v>
          </cell>
          <cell r="I241">
            <v>87289</v>
          </cell>
          <cell r="J241">
            <v>87289</v>
          </cell>
          <cell r="K241">
            <v>0</v>
          </cell>
          <cell r="L241">
            <v>0</v>
          </cell>
          <cell r="M241">
            <v>0</v>
          </cell>
          <cell r="N241">
            <v>0</v>
          </cell>
          <cell r="O241">
            <v>0</v>
          </cell>
          <cell r="P241">
            <v>0</v>
          </cell>
          <cell r="Q241">
            <v>0</v>
          </cell>
          <cell r="R241">
            <v>523733</v>
          </cell>
        </row>
        <row r="242">
          <cell r="A242">
            <v>552</v>
          </cell>
          <cell r="B242">
            <v>552</v>
          </cell>
          <cell r="C242" t="str">
            <v>King Edward VI CEVC Upper School</v>
          </cell>
          <cell r="D242" t="str">
            <v>3269/1</v>
          </cell>
          <cell r="F242">
            <v>966363</v>
          </cell>
          <cell r="G242">
            <v>483179</v>
          </cell>
          <cell r="H242">
            <v>483179</v>
          </cell>
          <cell r="I242">
            <v>483179</v>
          </cell>
          <cell r="J242">
            <v>483179</v>
          </cell>
          <cell r="K242">
            <v>483179</v>
          </cell>
          <cell r="L242">
            <v>483179</v>
          </cell>
          <cell r="M242">
            <v>483179</v>
          </cell>
          <cell r="N242">
            <v>483179</v>
          </cell>
          <cell r="O242">
            <v>483179</v>
          </cell>
          <cell r="P242">
            <v>483179</v>
          </cell>
          <cell r="Q242">
            <v>483179</v>
          </cell>
          <cell r="R242">
            <v>6281332</v>
          </cell>
        </row>
        <row r="243">
          <cell r="A243">
            <v>553</v>
          </cell>
          <cell r="B243">
            <v>553</v>
          </cell>
          <cell r="C243" t="str">
            <v>St Benedict's Catholic School</v>
          </cell>
          <cell r="D243" t="str">
            <v>3315/1</v>
          </cell>
          <cell r="F243">
            <v>515766</v>
          </cell>
          <cell r="G243">
            <v>257883</v>
          </cell>
          <cell r="H243">
            <v>257883</v>
          </cell>
          <cell r="I243">
            <v>257883</v>
          </cell>
          <cell r="J243">
            <v>257883</v>
          </cell>
          <cell r="K243">
            <v>257883</v>
          </cell>
          <cell r="L243">
            <v>257883</v>
          </cell>
          <cell r="M243">
            <v>257883</v>
          </cell>
          <cell r="N243">
            <v>257883</v>
          </cell>
          <cell r="O243">
            <v>257883</v>
          </cell>
          <cell r="P243">
            <v>257883</v>
          </cell>
          <cell r="Q243">
            <v>257883</v>
          </cell>
          <cell r="R243">
            <v>3352479</v>
          </cell>
        </row>
        <row r="244">
          <cell r="A244">
            <v>558</v>
          </cell>
          <cell r="B244">
            <v>558</v>
          </cell>
          <cell r="C244" t="str">
            <v>Stowmarket High School</v>
          </cell>
          <cell r="D244" t="str">
            <v>3335/1</v>
          </cell>
          <cell r="F244">
            <v>684609</v>
          </cell>
          <cell r="G244">
            <v>342307</v>
          </cell>
          <cell r="H244">
            <v>342307</v>
          </cell>
          <cell r="I244">
            <v>342307</v>
          </cell>
          <cell r="J244">
            <v>342307</v>
          </cell>
          <cell r="K244">
            <v>342307</v>
          </cell>
          <cell r="L244">
            <v>342307</v>
          </cell>
          <cell r="M244">
            <v>342307</v>
          </cell>
          <cell r="N244">
            <v>342307</v>
          </cell>
          <cell r="O244">
            <v>342307</v>
          </cell>
          <cell r="P244">
            <v>342307</v>
          </cell>
          <cell r="Q244">
            <v>342307</v>
          </cell>
          <cell r="R244">
            <v>4449986</v>
          </cell>
        </row>
        <row r="245">
          <cell r="A245">
            <v>560</v>
          </cell>
          <cell r="B245">
            <v>560</v>
          </cell>
          <cell r="C245" t="str">
            <v>Thurston Community College</v>
          </cell>
          <cell r="D245" t="str">
            <v>3345/1</v>
          </cell>
          <cell r="F245">
            <v>1330410</v>
          </cell>
          <cell r="G245">
            <v>665204</v>
          </cell>
          <cell r="H245">
            <v>665204</v>
          </cell>
          <cell r="I245">
            <v>665204</v>
          </cell>
          <cell r="J245">
            <v>665204</v>
          </cell>
          <cell r="K245">
            <v>665204</v>
          </cell>
          <cell r="L245">
            <v>665204</v>
          </cell>
          <cell r="M245">
            <v>665204</v>
          </cell>
          <cell r="N245">
            <v>665204</v>
          </cell>
          <cell r="O245">
            <v>665204</v>
          </cell>
          <cell r="P245">
            <v>665204</v>
          </cell>
          <cell r="Q245">
            <v>665204</v>
          </cell>
          <cell r="R245">
            <v>8647654</v>
          </cell>
        </row>
        <row r="246">
          <cell r="A246">
            <v>562</v>
          </cell>
          <cell r="B246">
            <v>562</v>
          </cell>
          <cell r="C246" t="str">
            <v>Stowupland High School</v>
          </cell>
          <cell r="D246" t="str">
            <v>3337/1</v>
          </cell>
          <cell r="F246">
            <v>633408</v>
          </cell>
          <cell r="G246">
            <v>316702</v>
          </cell>
          <cell r="H246">
            <v>316702</v>
          </cell>
          <cell r="I246">
            <v>316702</v>
          </cell>
          <cell r="J246">
            <v>316702</v>
          </cell>
          <cell r="K246">
            <v>316702</v>
          </cell>
          <cell r="L246">
            <v>316702</v>
          </cell>
          <cell r="M246">
            <v>316702</v>
          </cell>
          <cell r="N246">
            <v>316702</v>
          </cell>
          <cell r="O246">
            <v>316702</v>
          </cell>
          <cell r="P246">
            <v>316702</v>
          </cell>
          <cell r="Q246">
            <v>316702</v>
          </cell>
          <cell r="R246">
            <v>4117130</v>
          </cell>
        </row>
        <row r="247">
          <cell r="A247">
            <v>196</v>
          </cell>
          <cell r="B247">
            <v>196</v>
          </cell>
          <cell r="C247" t="str">
            <v>Warren School</v>
          </cell>
          <cell r="D247" t="str">
            <v>3349/1</v>
          </cell>
          <cell r="F247">
            <v>153847</v>
          </cell>
          <cell r="G247">
            <v>76923</v>
          </cell>
          <cell r="H247">
            <v>76923</v>
          </cell>
          <cell r="I247">
            <v>76923</v>
          </cell>
          <cell r="J247">
            <v>76923</v>
          </cell>
          <cell r="K247">
            <v>76923</v>
          </cell>
          <cell r="L247">
            <v>76923</v>
          </cell>
          <cell r="M247">
            <v>76923</v>
          </cell>
          <cell r="N247">
            <v>76923</v>
          </cell>
          <cell r="O247">
            <v>76923</v>
          </cell>
          <cell r="P247">
            <v>76923</v>
          </cell>
          <cell r="Q247">
            <v>76923</v>
          </cell>
          <cell r="R247">
            <v>1000000</v>
          </cell>
        </row>
        <row r="248">
          <cell r="A248">
            <v>396</v>
          </cell>
          <cell r="B248">
            <v>396</v>
          </cell>
          <cell r="C248" t="str">
            <v>The Bridge School</v>
          </cell>
          <cell r="D248" t="str">
            <v>166994/1</v>
          </cell>
          <cell r="F248">
            <v>169235</v>
          </cell>
          <cell r="G248">
            <v>84615</v>
          </cell>
          <cell r="H248">
            <v>84615</v>
          </cell>
          <cell r="I248">
            <v>84615</v>
          </cell>
          <cell r="J248">
            <v>84615</v>
          </cell>
          <cell r="K248">
            <v>84615</v>
          </cell>
          <cell r="L248">
            <v>84615</v>
          </cell>
          <cell r="M248">
            <v>84615</v>
          </cell>
          <cell r="N248">
            <v>84615</v>
          </cell>
          <cell r="O248">
            <v>84615</v>
          </cell>
          <cell r="P248">
            <v>84615</v>
          </cell>
          <cell r="Q248">
            <v>84615</v>
          </cell>
          <cell r="R248">
            <v>1100000</v>
          </cell>
        </row>
        <row r="249">
          <cell r="A249">
            <v>576</v>
          </cell>
          <cell r="B249">
            <v>576</v>
          </cell>
          <cell r="C249" t="str">
            <v>Riverwalk School</v>
          </cell>
          <cell r="D249" t="str">
            <v>3300/1</v>
          </cell>
          <cell r="F249">
            <v>170765</v>
          </cell>
          <cell r="G249">
            <v>85385</v>
          </cell>
          <cell r="H249">
            <v>85385</v>
          </cell>
          <cell r="I249">
            <v>85385</v>
          </cell>
          <cell r="J249">
            <v>85385</v>
          </cell>
          <cell r="K249">
            <v>85385</v>
          </cell>
          <cell r="L249">
            <v>85385</v>
          </cell>
          <cell r="M249">
            <v>85385</v>
          </cell>
          <cell r="N249">
            <v>85385</v>
          </cell>
          <cell r="O249">
            <v>85385</v>
          </cell>
          <cell r="P249">
            <v>85385</v>
          </cell>
          <cell r="Q249">
            <v>85385</v>
          </cell>
          <cell r="R249">
            <v>1110000</v>
          </cell>
        </row>
        <row r="250">
          <cell r="A250">
            <v>579</v>
          </cell>
          <cell r="B250">
            <v>579</v>
          </cell>
          <cell r="C250" t="str">
            <v>Hillside Special School</v>
          </cell>
          <cell r="D250" t="str">
            <v>3258/1</v>
          </cell>
          <cell r="F250">
            <v>104612</v>
          </cell>
          <cell r="G250">
            <v>52308</v>
          </cell>
          <cell r="H250">
            <v>52308</v>
          </cell>
          <cell r="I250">
            <v>52308</v>
          </cell>
          <cell r="J250">
            <v>52308</v>
          </cell>
          <cell r="K250">
            <v>52308</v>
          </cell>
          <cell r="L250">
            <v>52308</v>
          </cell>
          <cell r="M250">
            <v>52308</v>
          </cell>
          <cell r="N250">
            <v>52308</v>
          </cell>
          <cell r="O250">
            <v>52308</v>
          </cell>
          <cell r="P250">
            <v>52308</v>
          </cell>
          <cell r="Q250">
            <v>52308</v>
          </cell>
          <cell r="R250">
            <v>680000</v>
          </cell>
        </row>
        <row r="251">
          <cell r="A251">
            <v>176</v>
          </cell>
          <cell r="B251">
            <v>176</v>
          </cell>
          <cell r="C251" t="str">
            <v>Old Warren House Pupil Referral Unit</v>
          </cell>
          <cell r="D251" t="str">
            <v>94122/1</v>
          </cell>
          <cell r="F251">
            <v>33847</v>
          </cell>
          <cell r="G251">
            <v>16923</v>
          </cell>
          <cell r="H251">
            <v>16923</v>
          </cell>
          <cell r="I251">
            <v>16923</v>
          </cell>
          <cell r="J251">
            <v>16923</v>
          </cell>
          <cell r="K251">
            <v>16923</v>
          </cell>
          <cell r="L251">
            <v>16923</v>
          </cell>
          <cell r="M251">
            <v>16923</v>
          </cell>
          <cell r="N251">
            <v>16923</v>
          </cell>
          <cell r="O251">
            <v>16923</v>
          </cell>
          <cell r="P251">
            <v>16923</v>
          </cell>
          <cell r="Q251">
            <v>16923</v>
          </cell>
          <cell r="R251">
            <v>220000</v>
          </cell>
        </row>
        <row r="252">
          <cell r="A252">
            <v>187</v>
          </cell>
          <cell r="B252">
            <v>187</v>
          </cell>
          <cell r="C252" t="str">
            <v>The Attic</v>
          </cell>
          <cell r="D252" t="str">
            <v>195871/1</v>
          </cell>
          <cell r="F252">
            <v>70517</v>
          </cell>
          <cell r="G252">
            <v>35256</v>
          </cell>
          <cell r="H252">
            <v>35256</v>
          </cell>
          <cell r="I252">
            <v>35256</v>
          </cell>
          <cell r="J252">
            <v>35256</v>
          </cell>
          <cell r="K252">
            <v>35256</v>
          </cell>
          <cell r="L252">
            <v>35256</v>
          </cell>
          <cell r="M252">
            <v>35256</v>
          </cell>
          <cell r="N252">
            <v>35256</v>
          </cell>
          <cell r="O252">
            <v>35256</v>
          </cell>
          <cell r="P252">
            <v>35256</v>
          </cell>
          <cell r="Q252">
            <v>35256</v>
          </cell>
          <cell r="R252">
            <v>458333</v>
          </cell>
        </row>
        <row r="253">
          <cell r="A253">
            <v>189</v>
          </cell>
          <cell r="B253">
            <v>189</v>
          </cell>
          <cell r="C253" t="str">
            <v>First Base (Lowestoft) Pupil Referral Unit</v>
          </cell>
          <cell r="D253" t="str">
            <v>94123/1</v>
          </cell>
          <cell r="F253">
            <v>16918</v>
          </cell>
          <cell r="G253">
            <v>8462</v>
          </cell>
          <cell r="H253">
            <v>8462</v>
          </cell>
          <cell r="I253">
            <v>8462</v>
          </cell>
          <cell r="J253">
            <v>8462</v>
          </cell>
          <cell r="K253">
            <v>8462</v>
          </cell>
          <cell r="L253">
            <v>8462</v>
          </cell>
          <cell r="M253">
            <v>8462</v>
          </cell>
          <cell r="N253">
            <v>8462</v>
          </cell>
          <cell r="O253">
            <v>8462</v>
          </cell>
          <cell r="P253">
            <v>8462</v>
          </cell>
          <cell r="Q253">
            <v>8462</v>
          </cell>
          <cell r="R253">
            <v>110000</v>
          </cell>
        </row>
        <row r="254">
          <cell r="A254">
            <v>190</v>
          </cell>
          <cell r="B254">
            <v>190</v>
          </cell>
          <cell r="C254" t="str">
            <v>Harbour Pupil Referral Unit</v>
          </cell>
          <cell r="D254" t="str">
            <v>94124/1</v>
          </cell>
          <cell r="F254">
            <v>33847</v>
          </cell>
          <cell r="G254">
            <v>16923</v>
          </cell>
          <cell r="H254">
            <v>16923</v>
          </cell>
          <cell r="I254">
            <v>16923</v>
          </cell>
          <cell r="J254">
            <v>16923</v>
          </cell>
          <cell r="K254">
            <v>16923</v>
          </cell>
          <cell r="L254">
            <v>16923</v>
          </cell>
          <cell r="M254">
            <v>16923</v>
          </cell>
          <cell r="N254">
            <v>16923</v>
          </cell>
          <cell r="O254">
            <v>16923</v>
          </cell>
          <cell r="P254">
            <v>16923</v>
          </cell>
          <cell r="Q254">
            <v>16923</v>
          </cell>
          <cell r="R254">
            <v>220000</v>
          </cell>
        </row>
        <row r="255">
          <cell r="A255">
            <v>351</v>
          </cell>
          <cell r="B255">
            <v>351</v>
          </cell>
          <cell r="C255" t="str">
            <v>Alderwood Pupil Referral Unit</v>
          </cell>
          <cell r="D255" t="str">
            <v>103900/1</v>
          </cell>
          <cell r="F255">
            <v>33847</v>
          </cell>
          <cell r="G255">
            <v>16923</v>
          </cell>
          <cell r="H255">
            <v>16923</v>
          </cell>
          <cell r="I255">
            <v>16923</v>
          </cell>
          <cell r="J255">
            <v>16923</v>
          </cell>
          <cell r="K255">
            <v>16923</v>
          </cell>
          <cell r="L255">
            <v>16923</v>
          </cell>
          <cell r="M255">
            <v>16923</v>
          </cell>
          <cell r="N255">
            <v>16923</v>
          </cell>
          <cell r="O255">
            <v>16923</v>
          </cell>
          <cell r="P255">
            <v>16923</v>
          </cell>
          <cell r="Q255">
            <v>16923</v>
          </cell>
          <cell r="R255">
            <v>220000</v>
          </cell>
        </row>
        <row r="256">
          <cell r="A256">
            <v>352</v>
          </cell>
          <cell r="B256">
            <v>352</v>
          </cell>
          <cell r="C256" t="str">
            <v>First Base (Ipswich) Pupil Referral Unit</v>
          </cell>
          <cell r="D256" t="str">
            <v>94142/1</v>
          </cell>
          <cell r="F256">
            <v>16918</v>
          </cell>
          <cell r="G256">
            <v>8462</v>
          </cell>
          <cell r="H256">
            <v>8462</v>
          </cell>
          <cell r="I256">
            <v>8462</v>
          </cell>
          <cell r="J256">
            <v>8462</v>
          </cell>
          <cell r="K256">
            <v>8462</v>
          </cell>
          <cell r="L256">
            <v>8462</v>
          </cell>
          <cell r="M256">
            <v>8462</v>
          </cell>
          <cell r="N256">
            <v>8462</v>
          </cell>
          <cell r="O256">
            <v>8462</v>
          </cell>
          <cell r="P256">
            <v>8462</v>
          </cell>
          <cell r="Q256">
            <v>8462</v>
          </cell>
          <cell r="R256">
            <v>110000</v>
          </cell>
        </row>
        <row r="257">
          <cell r="A257">
            <v>353</v>
          </cell>
          <cell r="B257">
            <v>353</v>
          </cell>
          <cell r="C257" t="str">
            <v>St Christopher's Pupil Referral Unit</v>
          </cell>
          <cell r="D257" t="str">
            <v>94143/1</v>
          </cell>
          <cell r="F257">
            <v>28200</v>
          </cell>
          <cell r="G257">
            <v>14103</v>
          </cell>
          <cell r="H257">
            <v>14103</v>
          </cell>
          <cell r="I257">
            <v>14103</v>
          </cell>
          <cell r="J257">
            <v>14103</v>
          </cell>
          <cell r="K257">
            <v>14103</v>
          </cell>
          <cell r="L257">
            <v>14103</v>
          </cell>
          <cell r="M257">
            <v>14103</v>
          </cell>
          <cell r="N257">
            <v>14103</v>
          </cell>
          <cell r="O257">
            <v>14103</v>
          </cell>
          <cell r="P257">
            <v>14103</v>
          </cell>
          <cell r="Q257">
            <v>14103</v>
          </cell>
          <cell r="R257">
            <v>183333</v>
          </cell>
        </row>
        <row r="258">
          <cell r="A258">
            <v>367</v>
          </cell>
          <cell r="B258">
            <v>367</v>
          </cell>
          <cell r="C258" t="str">
            <v>Parkside Pupil Referral Unit</v>
          </cell>
          <cell r="D258" t="str">
            <v>94144/1</v>
          </cell>
          <cell r="F258">
            <v>126918</v>
          </cell>
          <cell r="G258">
            <v>63462</v>
          </cell>
          <cell r="H258">
            <v>63462</v>
          </cell>
          <cell r="I258">
            <v>63462</v>
          </cell>
          <cell r="J258">
            <v>63462</v>
          </cell>
          <cell r="K258">
            <v>63462</v>
          </cell>
          <cell r="L258">
            <v>63462</v>
          </cell>
          <cell r="M258">
            <v>63462</v>
          </cell>
          <cell r="N258">
            <v>63462</v>
          </cell>
          <cell r="O258">
            <v>63462</v>
          </cell>
          <cell r="P258">
            <v>63462</v>
          </cell>
          <cell r="Q258">
            <v>63462</v>
          </cell>
          <cell r="R258">
            <v>825000</v>
          </cell>
        </row>
        <row r="259">
          <cell r="A259">
            <v>389</v>
          </cell>
          <cell r="B259">
            <v>389</v>
          </cell>
          <cell r="C259" t="str">
            <v>Westbridge Pupil Referral Unit</v>
          </cell>
          <cell r="D259" t="str">
            <v>94145/1</v>
          </cell>
          <cell r="F259">
            <v>45129</v>
          </cell>
          <cell r="G259">
            <v>22564</v>
          </cell>
          <cell r="H259">
            <v>22564</v>
          </cell>
          <cell r="I259">
            <v>22564</v>
          </cell>
          <cell r="J259">
            <v>22564</v>
          </cell>
          <cell r="K259">
            <v>22564</v>
          </cell>
          <cell r="L259">
            <v>22564</v>
          </cell>
          <cell r="M259">
            <v>22564</v>
          </cell>
          <cell r="N259">
            <v>22564</v>
          </cell>
          <cell r="O259">
            <v>22564</v>
          </cell>
          <cell r="P259">
            <v>22564</v>
          </cell>
          <cell r="Q259">
            <v>22564</v>
          </cell>
          <cell r="R259">
            <v>293333</v>
          </cell>
        </row>
        <row r="260">
          <cell r="A260">
            <v>577</v>
          </cell>
          <cell r="B260">
            <v>577</v>
          </cell>
          <cell r="C260" t="str">
            <v>Hampden House Pupil Referral Unit</v>
          </cell>
          <cell r="D260" t="str">
            <v>3249/1</v>
          </cell>
          <cell r="F260">
            <v>33847</v>
          </cell>
          <cell r="G260">
            <v>16923</v>
          </cell>
          <cell r="H260">
            <v>16923</v>
          </cell>
          <cell r="I260">
            <v>16923</v>
          </cell>
          <cell r="J260">
            <v>16923</v>
          </cell>
          <cell r="K260">
            <v>16923</v>
          </cell>
          <cell r="L260">
            <v>16923</v>
          </cell>
          <cell r="M260">
            <v>16923</v>
          </cell>
          <cell r="N260">
            <v>16923</v>
          </cell>
          <cell r="O260">
            <v>16923</v>
          </cell>
          <cell r="P260">
            <v>16923</v>
          </cell>
          <cell r="Q260">
            <v>16923</v>
          </cell>
          <cell r="R260">
            <v>220000</v>
          </cell>
        </row>
        <row r="261">
          <cell r="A261">
            <v>580</v>
          </cell>
          <cell r="B261">
            <v>580</v>
          </cell>
          <cell r="C261" t="str">
            <v>The Albany Centre Pupil Referral Unit</v>
          </cell>
          <cell r="D261" t="str">
            <v>94165/1</v>
          </cell>
          <cell r="F261">
            <v>45129</v>
          </cell>
          <cell r="G261">
            <v>22564</v>
          </cell>
          <cell r="H261">
            <v>22564</v>
          </cell>
          <cell r="I261">
            <v>22564</v>
          </cell>
          <cell r="J261">
            <v>22564</v>
          </cell>
          <cell r="K261">
            <v>22564</v>
          </cell>
          <cell r="L261">
            <v>22564</v>
          </cell>
          <cell r="M261">
            <v>22564</v>
          </cell>
          <cell r="N261">
            <v>22564</v>
          </cell>
          <cell r="O261">
            <v>22564</v>
          </cell>
          <cell r="P261">
            <v>22564</v>
          </cell>
          <cell r="Q261">
            <v>22564</v>
          </cell>
          <cell r="R261">
            <v>293333</v>
          </cell>
        </row>
        <row r="262">
          <cell r="A262">
            <v>584</v>
          </cell>
          <cell r="B262">
            <v>584</v>
          </cell>
          <cell r="C262" t="str">
            <v>The Kingsfield Centre Pupil Referral Unit</v>
          </cell>
          <cell r="D262" t="str">
            <v>94166/1</v>
          </cell>
          <cell r="F262">
            <v>84612</v>
          </cell>
          <cell r="G262">
            <v>42308</v>
          </cell>
          <cell r="H262">
            <v>42308</v>
          </cell>
          <cell r="I262">
            <v>42308</v>
          </cell>
          <cell r="J262">
            <v>42308</v>
          </cell>
          <cell r="K262">
            <v>42308</v>
          </cell>
          <cell r="L262">
            <v>42308</v>
          </cell>
          <cell r="M262">
            <v>42308</v>
          </cell>
          <cell r="N262">
            <v>42308</v>
          </cell>
          <cell r="O262">
            <v>42308</v>
          </cell>
          <cell r="P262">
            <v>42308</v>
          </cell>
          <cell r="Q262">
            <v>42308</v>
          </cell>
          <cell r="R262">
            <v>550000</v>
          </cell>
        </row>
        <row r="263">
          <cell r="A263">
            <v>597</v>
          </cell>
          <cell r="B263">
            <v>597</v>
          </cell>
          <cell r="C263" t="str">
            <v>First Base (BSE) Pupil Referral Unit</v>
          </cell>
          <cell r="D263" t="str">
            <v>94167/1</v>
          </cell>
          <cell r="F263">
            <v>16918</v>
          </cell>
          <cell r="G263">
            <v>8462</v>
          </cell>
          <cell r="H263">
            <v>8462</v>
          </cell>
          <cell r="I263">
            <v>8462</v>
          </cell>
          <cell r="J263">
            <v>8462</v>
          </cell>
          <cell r="K263">
            <v>8462</v>
          </cell>
          <cell r="L263">
            <v>8462</v>
          </cell>
          <cell r="M263">
            <v>8462</v>
          </cell>
          <cell r="N263">
            <v>8462</v>
          </cell>
          <cell r="O263">
            <v>8462</v>
          </cell>
          <cell r="P263">
            <v>8462</v>
          </cell>
          <cell r="Q263">
            <v>8462</v>
          </cell>
          <cell r="R263">
            <v>110000</v>
          </cell>
        </row>
        <row r="264">
          <cell r="A264">
            <v>598</v>
          </cell>
          <cell r="B264">
            <v>598</v>
          </cell>
          <cell r="C264" t="str">
            <v>Mill Meadow Pupil Referral Unit</v>
          </cell>
          <cell r="D264" t="str">
            <v>111708/1</v>
          </cell>
          <cell r="F264">
            <v>21153</v>
          </cell>
          <cell r="G264">
            <v>10577</v>
          </cell>
          <cell r="H264">
            <v>10577</v>
          </cell>
          <cell r="I264">
            <v>10577</v>
          </cell>
          <cell r="J264">
            <v>10577</v>
          </cell>
          <cell r="K264">
            <v>10577</v>
          </cell>
          <cell r="L264">
            <v>10577</v>
          </cell>
          <cell r="M264">
            <v>10577</v>
          </cell>
          <cell r="N264">
            <v>10577</v>
          </cell>
          <cell r="O264">
            <v>10577</v>
          </cell>
          <cell r="P264">
            <v>10577</v>
          </cell>
          <cell r="Q264">
            <v>10577</v>
          </cell>
          <cell r="R264">
            <v>137500</v>
          </cell>
        </row>
        <row r="265">
          <cell r="A265">
            <v>266</v>
          </cell>
          <cell r="B265">
            <v>266</v>
          </cell>
          <cell r="C265" t="str">
            <v>Highfield Nursery School</v>
          </cell>
          <cell r="D265" t="str">
            <v>94130/1</v>
          </cell>
          <cell r="F265">
            <v>50002</v>
          </cell>
          <cell r="G265">
            <v>24999</v>
          </cell>
          <cell r="H265">
            <v>24999</v>
          </cell>
          <cell r="I265">
            <v>24999</v>
          </cell>
          <cell r="J265">
            <v>24999</v>
          </cell>
          <cell r="K265">
            <v>24999</v>
          </cell>
          <cell r="L265">
            <v>24999</v>
          </cell>
          <cell r="M265">
            <v>24999</v>
          </cell>
          <cell r="N265">
            <v>24999</v>
          </cell>
          <cell r="O265">
            <v>24999</v>
          </cell>
          <cell r="P265">
            <v>24999</v>
          </cell>
          <cell r="Q265">
            <v>24999</v>
          </cell>
          <cell r="R265">
            <v>324991</v>
          </cell>
        </row>
        <row r="267">
          <cell r="F267">
            <v>37151991</v>
          </cell>
          <cell r="G267">
            <v>18889883</v>
          </cell>
          <cell r="H267">
            <v>18889883</v>
          </cell>
          <cell r="I267">
            <v>18247926</v>
          </cell>
          <cell r="J267">
            <v>17627271</v>
          </cell>
          <cell r="K267">
            <v>17092440</v>
          </cell>
          <cell r="L267">
            <v>16997375</v>
          </cell>
          <cell r="M267">
            <v>16929339</v>
          </cell>
          <cell r="N267">
            <v>16881402</v>
          </cell>
          <cell r="O267">
            <v>16715245</v>
          </cell>
          <cell r="P267">
            <v>16594259</v>
          </cell>
          <cell r="Q267">
            <v>16491477</v>
          </cell>
          <cell r="R267">
            <v>228508491</v>
          </cell>
        </row>
        <row r="268">
          <cell r="F268">
            <v>0</v>
          </cell>
          <cell r="G268">
            <v>0</v>
          </cell>
          <cell r="H268">
            <v>0</v>
          </cell>
          <cell r="I268">
            <v>0</v>
          </cell>
          <cell r="J268">
            <v>0</v>
          </cell>
          <cell r="K268">
            <v>0</v>
          </cell>
          <cell r="L268">
            <v>0</v>
          </cell>
          <cell r="M268">
            <v>0</v>
          </cell>
          <cell r="N268">
            <v>0</v>
          </cell>
          <cell r="O268">
            <v>0</v>
          </cell>
          <cell r="P268">
            <v>0</v>
          </cell>
          <cell r="Q268">
            <v>0</v>
          </cell>
          <cell r="R268">
            <v>0</v>
          </cell>
        </row>
        <row r="269">
          <cell r="C269" t="str">
            <v>Number of Files</v>
          </cell>
          <cell r="F269">
            <v>254</v>
          </cell>
          <cell r="G269">
            <v>254</v>
          </cell>
          <cell r="H269">
            <v>254</v>
          </cell>
          <cell r="I269">
            <v>250</v>
          </cell>
          <cell r="J269">
            <v>247</v>
          </cell>
          <cell r="K269">
            <v>242</v>
          </cell>
          <cell r="L269">
            <v>241</v>
          </cell>
          <cell r="M269">
            <v>240</v>
          </cell>
          <cell r="N269">
            <v>240</v>
          </cell>
          <cell r="O269">
            <v>236</v>
          </cell>
          <cell r="P269">
            <v>233</v>
          </cell>
          <cell r="Q269">
            <v>232</v>
          </cell>
          <cell r="R269">
            <v>0</v>
          </cell>
        </row>
        <row r="271">
          <cell r="C271" t="str">
            <v>Payment Date</v>
          </cell>
          <cell r="F271">
            <v>42118</v>
          </cell>
          <cell r="G271">
            <v>42146</v>
          </cell>
          <cell r="H271">
            <v>42174</v>
          </cell>
          <cell r="I271">
            <v>42209</v>
          </cell>
          <cell r="J271">
            <v>42237</v>
          </cell>
          <cell r="K271">
            <v>42272</v>
          </cell>
          <cell r="L271">
            <v>42300</v>
          </cell>
          <cell r="M271">
            <v>42328</v>
          </cell>
          <cell r="N271">
            <v>42356</v>
          </cell>
          <cell r="O271">
            <v>42391</v>
          </cell>
          <cell r="P271">
            <v>42419</v>
          </cell>
          <cell r="Q271">
            <v>42447</v>
          </cell>
        </row>
        <row r="272">
          <cell r="C272" t="str">
            <v>Day Of Week Payment To Be Made</v>
          </cell>
          <cell r="F272" t="str">
            <v>Friday</v>
          </cell>
          <cell r="G272" t="str">
            <v>Friday</v>
          </cell>
          <cell r="H272" t="str">
            <v>Friday</v>
          </cell>
          <cell r="I272" t="str">
            <v>Friday</v>
          </cell>
          <cell r="J272" t="str">
            <v>Friday</v>
          </cell>
          <cell r="K272" t="str">
            <v>Friday</v>
          </cell>
          <cell r="L272" t="str">
            <v>Friday</v>
          </cell>
          <cell r="M272" t="str">
            <v>Friday</v>
          </cell>
          <cell r="N272" t="str">
            <v>Friday</v>
          </cell>
          <cell r="O272" t="str">
            <v>Friday</v>
          </cell>
          <cell r="P272" t="str">
            <v>Friday</v>
          </cell>
          <cell r="Q272" t="str">
            <v>Friday</v>
          </cell>
        </row>
        <row r="273">
          <cell r="C273" t="str">
            <v>Date File Created</v>
          </cell>
          <cell r="F273">
            <v>42109</v>
          </cell>
          <cell r="G273">
            <v>42138</v>
          </cell>
          <cell r="H273">
            <v>42167</v>
          </cell>
          <cell r="I273">
            <v>42200</v>
          </cell>
          <cell r="J273">
            <v>42222</v>
          </cell>
          <cell r="K273">
            <v>42262</v>
          </cell>
          <cell r="L273">
            <v>42285</v>
          </cell>
          <cell r="M273">
            <v>42319</v>
          </cell>
          <cell r="N273">
            <v>42349</v>
          </cell>
          <cell r="O273">
            <v>42380</v>
          </cell>
          <cell r="P273">
            <v>42411</v>
          </cell>
          <cell r="Q273">
            <v>42440</v>
          </cell>
        </row>
        <row r="275">
          <cell r="C275" t="str">
            <v>Federations - One Bank Account / Budget Share</v>
          </cell>
          <cell r="D275" t="str">
            <v>Pay To</v>
          </cell>
          <cell r="Q275">
            <v>0</v>
          </cell>
        </row>
        <row r="277">
          <cell r="A277">
            <v>13</v>
          </cell>
          <cell r="B277" t="str">
            <v>013</v>
          </cell>
          <cell r="C277" t="str">
            <v>Bramfield C of E VCP School</v>
          </cell>
          <cell r="D277" t="str">
            <v>013</v>
          </cell>
        </row>
        <row r="278">
          <cell r="A278">
            <v>82</v>
          </cell>
          <cell r="B278" t="str">
            <v>082</v>
          </cell>
          <cell r="C278" t="str">
            <v>Middleton Community Primary School</v>
          </cell>
        </row>
        <row r="279">
          <cell r="A279">
            <v>88</v>
          </cell>
          <cell r="B279" t="str">
            <v>088</v>
          </cell>
          <cell r="C279" t="str">
            <v>Peasenhall Primary School</v>
          </cell>
        </row>
        <row r="280">
          <cell r="A280">
            <v>119</v>
          </cell>
          <cell r="B280">
            <v>119</v>
          </cell>
          <cell r="C280" t="str">
            <v>Ringsfield CEVCP School</v>
          </cell>
        </row>
        <row r="282">
          <cell r="A282">
            <v>38</v>
          </cell>
          <cell r="B282" t="str">
            <v>038</v>
          </cell>
          <cell r="C282" t="str">
            <v>Gislingham CEVCP School</v>
          </cell>
          <cell r="D282" t="str">
            <v>038</v>
          </cell>
        </row>
        <row r="283">
          <cell r="A283">
            <v>86</v>
          </cell>
          <cell r="B283" t="str">
            <v>086</v>
          </cell>
          <cell r="C283" t="str">
            <v>Palgrave CEVCP School</v>
          </cell>
        </row>
        <row r="285">
          <cell r="A285">
            <v>45</v>
          </cell>
          <cell r="B285" t="str">
            <v>045</v>
          </cell>
          <cell r="C285" t="str">
            <v>St Edmund's Primary School, Hoxne</v>
          </cell>
        </row>
        <row r="286">
          <cell r="A286">
            <v>81</v>
          </cell>
          <cell r="B286" t="str">
            <v>081</v>
          </cell>
          <cell r="C286" t="str">
            <v>Mendham Primary School</v>
          </cell>
          <cell r="D286" t="str">
            <v>081</v>
          </cell>
        </row>
      </sheetData>
      <sheetData sheetId="4"/>
      <sheetData sheetId="5"/>
      <sheetData sheetId="6"/>
      <sheetData sheetId="7"/>
      <sheetData sheetId="8">
        <row r="1">
          <cell r="B1">
            <v>2</v>
          </cell>
          <cell r="C1">
            <v>3</v>
          </cell>
          <cell r="D1">
            <v>4</v>
          </cell>
          <cell r="E1">
            <v>5</v>
          </cell>
          <cell r="F1">
            <v>6</v>
          </cell>
          <cell r="G1">
            <v>7</v>
          </cell>
        </row>
        <row r="3">
          <cell r="C3" t="str">
            <v>Sum of YTD Actual</v>
          </cell>
          <cell r="D3" t="str">
            <v>Subjective Parent + Description</v>
          </cell>
          <cell r="E3">
            <v>0</v>
          </cell>
          <cell r="F3">
            <v>0</v>
          </cell>
          <cell r="G3">
            <v>0</v>
          </cell>
          <cell r="H3">
            <v>0</v>
          </cell>
        </row>
        <row r="4">
          <cell r="C4" t="str">
            <v>CC&amp;Desc</v>
          </cell>
          <cell r="D4" t="str">
            <v>Revenue</v>
          </cell>
          <cell r="E4" t="str">
            <v>S1_CAP</v>
          </cell>
          <cell r="F4" t="str">
            <v>B1_AE-Current Assets</v>
          </cell>
          <cell r="G4" t="str">
            <v>B1_AF-Current Liabilities</v>
          </cell>
          <cell r="H4" t="str">
            <v>Grand Total</v>
          </cell>
        </row>
        <row r="5">
          <cell r="A5">
            <v>1</v>
          </cell>
          <cell r="B5" t="str">
            <v>EE001</v>
          </cell>
          <cell r="C5" t="str">
            <v>EE001 - Aldeburgh Primary School</v>
          </cell>
          <cell r="D5">
            <v>384879.87999999995</v>
          </cell>
          <cell r="E5">
            <v>-4788.75</v>
          </cell>
          <cell r="F5">
            <v>106045.42</v>
          </cell>
          <cell r="G5">
            <v>0</v>
          </cell>
          <cell r="H5">
            <v>486136.54999999993</v>
          </cell>
        </row>
        <row r="6">
          <cell r="A6">
            <v>5</v>
          </cell>
          <cell r="B6" t="str">
            <v>EE005</v>
          </cell>
          <cell r="C6" t="str">
            <v>EE005 - Barnby &amp; North Cove Community</v>
          </cell>
          <cell r="D6">
            <v>295257.49999999994</v>
          </cell>
          <cell r="E6">
            <v>-2753.5099999999998</v>
          </cell>
          <cell r="F6">
            <v>52387.700000000004</v>
          </cell>
          <cell r="G6">
            <v>0</v>
          </cell>
          <cell r="H6">
            <v>344891.68999999994</v>
          </cell>
        </row>
        <row r="7">
          <cell r="A7">
            <v>6</v>
          </cell>
          <cell r="B7" t="str">
            <v>EE006</v>
          </cell>
          <cell r="C7" t="str">
            <v>EE006 - The Albert Pye Community Prima</v>
          </cell>
          <cell r="D7">
            <v>1280545.5500000005</v>
          </cell>
          <cell r="E7">
            <v>-2438.5500000000002</v>
          </cell>
          <cell r="F7">
            <v>103949.07</v>
          </cell>
          <cell r="G7">
            <v>0</v>
          </cell>
          <cell r="H7">
            <v>1382056.0700000005</v>
          </cell>
        </row>
        <row r="8">
          <cell r="A8">
            <v>7</v>
          </cell>
          <cell r="B8" t="str">
            <v>EE007</v>
          </cell>
          <cell r="C8" t="str">
            <v>EE007 - Ravensmere Infant School</v>
          </cell>
          <cell r="D8">
            <v>353103.38</v>
          </cell>
          <cell r="E8">
            <v>2696.5</v>
          </cell>
          <cell r="F8">
            <v>55278.5</v>
          </cell>
          <cell r="G8">
            <v>0</v>
          </cell>
          <cell r="H8">
            <v>411078.38</v>
          </cell>
        </row>
        <row r="9">
          <cell r="A9">
            <v>8</v>
          </cell>
          <cell r="B9" t="str">
            <v>EE008</v>
          </cell>
          <cell r="C9" t="str">
            <v>EE008 - Crowfoot Community Primary Sch</v>
          </cell>
          <cell r="D9">
            <v>498834.03</v>
          </cell>
          <cell r="E9">
            <v>5543.75</v>
          </cell>
          <cell r="F9">
            <v>0</v>
          </cell>
          <cell r="G9">
            <v>0</v>
          </cell>
          <cell r="H9">
            <v>504377.78</v>
          </cell>
        </row>
        <row r="10">
          <cell r="A10">
            <v>9</v>
          </cell>
          <cell r="B10" t="str">
            <v>EE009</v>
          </cell>
          <cell r="C10" t="str">
            <v>EE009 - St Benets Catholic Primary School</v>
          </cell>
          <cell r="D10">
            <v>451014.89000000007</v>
          </cell>
          <cell r="E10">
            <v>0</v>
          </cell>
          <cell r="F10">
            <v>30771.360000000001</v>
          </cell>
          <cell r="G10">
            <v>0</v>
          </cell>
          <cell r="H10">
            <v>481786.25000000006</v>
          </cell>
        </row>
        <row r="11">
          <cell r="A11">
            <v>10</v>
          </cell>
          <cell r="B11" t="str">
            <v>EE010</v>
          </cell>
          <cell r="C11" t="str">
            <v>EE010 - Bedfield C of E VCP School</v>
          </cell>
          <cell r="D11">
            <v>287840.28000000009</v>
          </cell>
          <cell r="E11">
            <v>462.5</v>
          </cell>
          <cell r="F11">
            <v>96643.09</v>
          </cell>
          <cell r="G11">
            <v>0</v>
          </cell>
          <cell r="H11">
            <v>384945.87000000011</v>
          </cell>
        </row>
        <row r="12">
          <cell r="A12">
            <v>11</v>
          </cell>
          <cell r="B12" t="str">
            <v>EE011</v>
          </cell>
          <cell r="C12" t="str">
            <v>EE011 - Benhall, St Marys C of E VCP</v>
          </cell>
          <cell r="D12">
            <v>400731.78999999975</v>
          </cell>
          <cell r="E12">
            <v>-3431.94</v>
          </cell>
          <cell r="F12">
            <v>126499.15000000001</v>
          </cell>
          <cell r="G12">
            <v>0</v>
          </cell>
          <cell r="H12">
            <v>523798.99999999971</v>
          </cell>
        </row>
        <row r="13">
          <cell r="A13">
            <v>12</v>
          </cell>
          <cell r="B13" t="str">
            <v>EE012</v>
          </cell>
          <cell r="C13" t="str">
            <v>EE012 - Blundeston C of E VCP School</v>
          </cell>
          <cell r="D13">
            <v>659956.86999999988</v>
          </cell>
          <cell r="E13">
            <v>-821.55999999999949</v>
          </cell>
          <cell r="F13">
            <v>122097.41</v>
          </cell>
          <cell r="G13">
            <v>0</v>
          </cell>
          <cell r="H13">
            <v>781232.71999999986</v>
          </cell>
        </row>
        <row r="14">
          <cell r="A14">
            <v>13</v>
          </cell>
          <cell r="B14" t="str">
            <v>EE013</v>
          </cell>
          <cell r="C14" t="str">
            <v>EE013 - Bramfield C of E VCP School</v>
          </cell>
          <cell r="D14">
            <v>1067880.31</v>
          </cell>
          <cell r="E14">
            <v>16757</v>
          </cell>
          <cell r="F14">
            <v>275698.57</v>
          </cell>
          <cell r="G14">
            <v>0</v>
          </cell>
          <cell r="H14">
            <v>1360335.8800000001</v>
          </cell>
        </row>
        <row r="15">
          <cell r="A15">
            <v>14</v>
          </cell>
          <cell r="B15" t="str">
            <v>EE014</v>
          </cell>
          <cell r="C15" t="str">
            <v>EE014 - Brampton C of E VCP School</v>
          </cell>
          <cell r="D15">
            <v>343929.24</v>
          </cell>
          <cell r="E15">
            <v>-4855</v>
          </cell>
          <cell r="F15">
            <v>119561.76000000001</v>
          </cell>
          <cell r="G15">
            <v>0</v>
          </cell>
          <cell r="H15">
            <v>458636</v>
          </cell>
        </row>
        <row r="16">
          <cell r="A16">
            <v>15</v>
          </cell>
          <cell r="B16" t="str">
            <v>EE015</v>
          </cell>
          <cell r="C16" t="str">
            <v>EE015 - Bungay Primary School</v>
          </cell>
          <cell r="D16">
            <v>854013.90000000037</v>
          </cell>
          <cell r="E16">
            <v>-0.1500000000005457</v>
          </cell>
          <cell r="F16">
            <v>81988.639999999999</v>
          </cell>
          <cell r="G16">
            <v>0</v>
          </cell>
          <cell r="H16">
            <v>936002.39000000036</v>
          </cell>
        </row>
        <row r="17">
          <cell r="A17">
            <v>16</v>
          </cell>
          <cell r="B17" t="str">
            <v>EE016</v>
          </cell>
          <cell r="C17" t="str">
            <v>EE016 - St Edmunds Catholic Primary School</v>
          </cell>
          <cell r="D17">
            <v>433775.49</v>
          </cell>
          <cell r="E17">
            <v>0</v>
          </cell>
          <cell r="F17">
            <v>1423.71</v>
          </cell>
          <cell r="G17">
            <v>0</v>
          </cell>
          <cell r="H17">
            <v>435199.2</v>
          </cell>
        </row>
        <row r="18">
          <cell r="A18">
            <v>17</v>
          </cell>
          <cell r="B18" t="str">
            <v>EE017</v>
          </cell>
          <cell r="C18" t="str">
            <v>EE017 - St Botolphs CEVCP School</v>
          </cell>
          <cell r="D18">
            <v>637024.00999999966</v>
          </cell>
          <cell r="E18">
            <v>4002.51</v>
          </cell>
          <cell r="F18">
            <v>132855.5</v>
          </cell>
          <cell r="G18">
            <v>0</v>
          </cell>
          <cell r="H18">
            <v>773882.01999999967</v>
          </cell>
        </row>
        <row r="19">
          <cell r="A19">
            <v>19</v>
          </cell>
          <cell r="B19" t="str">
            <v>EE019</v>
          </cell>
          <cell r="C19" t="str">
            <v>EE019 - Carlton Colville Primary Schoo</v>
          </cell>
          <cell r="D19">
            <v>1489356.04</v>
          </cell>
          <cell r="E19">
            <v>-2023</v>
          </cell>
          <cell r="F19">
            <v>129335.35</v>
          </cell>
          <cell r="G19">
            <v>0</v>
          </cell>
          <cell r="H19">
            <v>1616668.3900000001</v>
          </cell>
        </row>
        <row r="20">
          <cell r="A20">
            <v>20</v>
          </cell>
          <cell r="B20" t="str">
            <v>EE020</v>
          </cell>
          <cell r="C20" t="str">
            <v>EE020 - Charsfield C of E VCP School</v>
          </cell>
          <cell r="D20">
            <v>232028.77000000005</v>
          </cell>
          <cell r="E20">
            <v>-1635.31</v>
          </cell>
          <cell r="F20">
            <v>33878.75</v>
          </cell>
          <cell r="G20">
            <v>0</v>
          </cell>
          <cell r="H20">
            <v>264272.21000000002</v>
          </cell>
        </row>
        <row r="21">
          <cell r="A21">
            <v>22</v>
          </cell>
          <cell r="B21" t="str">
            <v>EE022</v>
          </cell>
          <cell r="C21" t="str">
            <v>EE022 - Corton C of E VCP School</v>
          </cell>
          <cell r="D21">
            <v>443069.69999999995</v>
          </cell>
          <cell r="E21">
            <v>0</v>
          </cell>
          <cell r="F21">
            <v>72861.64</v>
          </cell>
          <cell r="G21">
            <v>0</v>
          </cell>
          <cell r="H21">
            <v>515931.33999999997</v>
          </cell>
        </row>
        <row r="22">
          <cell r="A22">
            <v>23</v>
          </cell>
          <cell r="B22" t="str">
            <v>EE023</v>
          </cell>
          <cell r="C22" t="str">
            <v>EE023 - Knodishall, Coldfair Green Com</v>
          </cell>
          <cell r="D22">
            <v>510869.59</v>
          </cell>
          <cell r="E22">
            <v>-630</v>
          </cell>
          <cell r="F22">
            <v>29830.9</v>
          </cell>
          <cell r="G22">
            <v>0</v>
          </cell>
          <cell r="H22">
            <v>540070.49</v>
          </cell>
        </row>
        <row r="23">
          <cell r="A23">
            <v>25</v>
          </cell>
          <cell r="B23" t="str">
            <v>EE025</v>
          </cell>
          <cell r="C23" t="str">
            <v>EE025 - Sir Robert Hitcham's C of E VAP School, Debenham</v>
          </cell>
          <cell r="D23">
            <v>694194.22</v>
          </cell>
          <cell r="E23">
            <v>0</v>
          </cell>
          <cell r="F23">
            <v>89560.09</v>
          </cell>
          <cell r="G23">
            <v>0</v>
          </cell>
          <cell r="H23">
            <v>783754.30999999994</v>
          </cell>
        </row>
        <row r="24">
          <cell r="A24">
            <v>26</v>
          </cell>
          <cell r="B24" t="str">
            <v>EE026</v>
          </cell>
          <cell r="C24" t="str">
            <v>EE026 - Dennington C of E VCP School</v>
          </cell>
          <cell r="D24">
            <v>193521.11000000004</v>
          </cell>
          <cell r="E24">
            <v>-4148</v>
          </cell>
          <cell r="F24">
            <v>62459.9</v>
          </cell>
          <cell r="G24">
            <v>0</v>
          </cell>
          <cell r="H24">
            <v>251833.01000000004</v>
          </cell>
        </row>
        <row r="25">
          <cell r="A25">
            <v>29</v>
          </cell>
          <cell r="B25" t="str">
            <v>EE029</v>
          </cell>
          <cell r="C25" t="str">
            <v>EE029 - Earl Soham Community Primary</v>
          </cell>
          <cell r="D25">
            <v>348501.67999999993</v>
          </cell>
          <cell r="E25">
            <v>-3142</v>
          </cell>
          <cell r="F25">
            <v>89945.81</v>
          </cell>
          <cell r="G25">
            <v>0</v>
          </cell>
          <cell r="H25">
            <v>435305.48999999993</v>
          </cell>
        </row>
        <row r="26">
          <cell r="A26">
            <v>31</v>
          </cell>
          <cell r="B26" t="str">
            <v>EE031</v>
          </cell>
          <cell r="C26" t="str">
            <v>EE031 - Eye, St Peter &amp; St Paul C of E</v>
          </cell>
          <cell r="D26">
            <v>702880.55000000028</v>
          </cell>
          <cell r="E26">
            <v>0</v>
          </cell>
          <cell r="F26">
            <v>22382.02</v>
          </cell>
          <cell r="G26">
            <v>0</v>
          </cell>
          <cell r="H26">
            <v>725262.5700000003</v>
          </cell>
        </row>
        <row r="27">
          <cell r="A27">
            <v>35</v>
          </cell>
          <cell r="B27" t="str">
            <v>EE035</v>
          </cell>
          <cell r="C27" t="str">
            <v>EE035 - Sir Robert Hitcham's C of E VAP School, Framlingham</v>
          </cell>
          <cell r="D27">
            <v>982084.12999999966</v>
          </cell>
          <cell r="E27">
            <v>0</v>
          </cell>
          <cell r="F27">
            <v>231663.03</v>
          </cell>
          <cell r="G27">
            <v>0</v>
          </cell>
          <cell r="H27">
            <v>1213747.1599999997</v>
          </cell>
        </row>
        <row r="28">
          <cell r="A28">
            <v>36</v>
          </cell>
          <cell r="B28" t="str">
            <v>EE036</v>
          </cell>
          <cell r="C28" t="str">
            <v>EE036 - Fressingfield C of E VCP Schoo</v>
          </cell>
          <cell r="D28">
            <v>448726.28000000009</v>
          </cell>
          <cell r="E28">
            <v>-2354.9700000000003</v>
          </cell>
          <cell r="F28">
            <v>112707.74</v>
          </cell>
          <cell r="G28">
            <v>0</v>
          </cell>
          <cell r="H28">
            <v>559079.05000000016</v>
          </cell>
        </row>
        <row r="29">
          <cell r="A29">
            <v>38</v>
          </cell>
          <cell r="B29" t="str">
            <v>EE038</v>
          </cell>
          <cell r="C29" t="str">
            <v>EE038 - Gislingham C of E VCP School</v>
          </cell>
          <cell r="D29">
            <v>648680.6399999999</v>
          </cell>
          <cell r="E29">
            <v>-7174.2599999999984</v>
          </cell>
          <cell r="F29">
            <v>335907.87</v>
          </cell>
          <cell r="G29">
            <v>0</v>
          </cell>
          <cell r="H29">
            <v>977414.24999999988</v>
          </cell>
        </row>
        <row r="30">
          <cell r="A30">
            <v>41</v>
          </cell>
          <cell r="B30" t="str">
            <v>EE041</v>
          </cell>
          <cell r="C30" t="str">
            <v>EE041 - Edgar Sewter Community Primary</v>
          </cell>
          <cell r="D30">
            <v>912845.46</v>
          </cell>
          <cell r="E30">
            <v>6520.6100000000006</v>
          </cell>
          <cell r="F30">
            <v>33605.17</v>
          </cell>
          <cell r="G30">
            <v>0</v>
          </cell>
          <cell r="H30">
            <v>952971.24</v>
          </cell>
        </row>
        <row r="31">
          <cell r="A31">
            <v>42</v>
          </cell>
          <cell r="B31" t="str">
            <v>EE042</v>
          </cell>
          <cell r="C31" t="str">
            <v>EE042 - Helmingham Community Primary S</v>
          </cell>
          <cell r="D31">
            <v>375234.57</v>
          </cell>
          <cell r="E31">
            <v>15047.570000000003</v>
          </cell>
          <cell r="F31">
            <v>88187.7</v>
          </cell>
          <cell r="G31">
            <v>0</v>
          </cell>
          <cell r="H31">
            <v>478469.84</v>
          </cell>
        </row>
        <row r="32">
          <cell r="A32">
            <v>44</v>
          </cell>
          <cell r="B32" t="str">
            <v>EE044</v>
          </cell>
          <cell r="C32" t="str">
            <v>EE044 - Holton St Peter Community Prim</v>
          </cell>
          <cell r="D32">
            <v>371017.24999999994</v>
          </cell>
          <cell r="E32">
            <v>-1598.75</v>
          </cell>
          <cell r="F32">
            <v>62800.340000000004</v>
          </cell>
          <cell r="G32">
            <v>0</v>
          </cell>
          <cell r="H32">
            <v>432218.83999999997</v>
          </cell>
        </row>
        <row r="33">
          <cell r="A33">
            <v>48</v>
          </cell>
          <cell r="B33" t="str">
            <v>EE048</v>
          </cell>
          <cell r="C33" t="str">
            <v>EE048 - Ilketshall St Lawrence School</v>
          </cell>
          <cell r="D33">
            <v>441270.88999999984</v>
          </cell>
          <cell r="E33">
            <v>-5125</v>
          </cell>
          <cell r="F33">
            <v>117028.55</v>
          </cell>
          <cell r="G33">
            <v>0</v>
          </cell>
          <cell r="H33">
            <v>553174.43999999983</v>
          </cell>
        </row>
        <row r="34">
          <cell r="A34">
            <v>50</v>
          </cell>
          <cell r="B34" t="str">
            <v>EE050</v>
          </cell>
          <cell r="C34" t="str">
            <v>EE050 - Kelsale C of E VCP School</v>
          </cell>
          <cell r="D34">
            <v>513785.7599999996</v>
          </cell>
          <cell r="E34">
            <v>8647.2799999999988</v>
          </cell>
          <cell r="F34">
            <v>154550.24</v>
          </cell>
          <cell r="G34">
            <v>0</v>
          </cell>
          <cell r="H34">
            <v>676983.27999999956</v>
          </cell>
        </row>
        <row r="35">
          <cell r="A35">
            <v>56</v>
          </cell>
          <cell r="B35" t="str">
            <v>EE056</v>
          </cell>
          <cell r="C35" t="str">
            <v>EE056 - All Saints C of E VAP School, Laxfield</v>
          </cell>
          <cell r="D35">
            <v>309830.70999999985</v>
          </cell>
          <cell r="E35">
            <v>0</v>
          </cell>
          <cell r="F35">
            <v>108153.58</v>
          </cell>
          <cell r="G35">
            <v>0</v>
          </cell>
          <cell r="H35">
            <v>417984.28999999986</v>
          </cell>
        </row>
        <row r="36">
          <cell r="A36">
            <v>59</v>
          </cell>
          <cell r="B36" t="str">
            <v>EE059</v>
          </cell>
          <cell r="C36" t="str">
            <v>EE059 - Dell Primary School</v>
          </cell>
          <cell r="D36">
            <v>1133442.5099999991</v>
          </cell>
          <cell r="E36">
            <v>-1935.75</v>
          </cell>
          <cell r="F36">
            <v>0</v>
          </cell>
          <cell r="G36">
            <v>0</v>
          </cell>
          <cell r="H36">
            <v>1131506.7599999991</v>
          </cell>
        </row>
        <row r="37">
          <cell r="A37">
            <v>60</v>
          </cell>
          <cell r="B37" t="str">
            <v>EE060</v>
          </cell>
          <cell r="C37" t="str">
            <v>EE060 - Elm Tree Community Primary Sch</v>
          </cell>
          <cell r="D37">
            <v>1245468.9300000002</v>
          </cell>
          <cell r="E37">
            <v>7808.25</v>
          </cell>
          <cell r="F37">
            <v>114375.81</v>
          </cell>
          <cell r="G37">
            <v>0</v>
          </cell>
          <cell r="H37">
            <v>1367652.9900000002</v>
          </cell>
        </row>
        <row r="38">
          <cell r="A38">
            <v>62</v>
          </cell>
          <cell r="B38" t="str">
            <v>EE062</v>
          </cell>
          <cell r="C38" t="str">
            <v>EE062 - Gunton Community Primary Schoo</v>
          </cell>
          <cell r="D38">
            <v>669836.88000000047</v>
          </cell>
          <cell r="E38">
            <v>-603.40000000000055</v>
          </cell>
          <cell r="F38">
            <v>0</v>
          </cell>
          <cell r="G38">
            <v>0</v>
          </cell>
          <cell r="H38">
            <v>669233.48000000045</v>
          </cell>
        </row>
        <row r="39">
          <cell r="A39">
            <v>63</v>
          </cell>
          <cell r="B39" t="str">
            <v>EE063</v>
          </cell>
          <cell r="C39" t="str">
            <v>EE063 - Meadow Community Primary Schoo</v>
          </cell>
          <cell r="D39">
            <v>429262.47000000003</v>
          </cell>
          <cell r="E39">
            <v>-7099.38</v>
          </cell>
          <cell r="F39">
            <v>0</v>
          </cell>
          <cell r="G39">
            <v>0</v>
          </cell>
          <cell r="H39">
            <v>422163.09</v>
          </cell>
        </row>
        <row r="40">
          <cell r="A40">
            <v>64</v>
          </cell>
          <cell r="B40" t="str">
            <v>EE064</v>
          </cell>
          <cell r="C40" t="str">
            <v>EE064 - Northfield St Nicholas Primary</v>
          </cell>
          <cell r="D40">
            <v>696535.02000000014</v>
          </cell>
          <cell r="E40">
            <v>-8682.25</v>
          </cell>
          <cell r="F40">
            <v>0</v>
          </cell>
          <cell r="G40">
            <v>0</v>
          </cell>
          <cell r="H40">
            <v>687852.77000000014</v>
          </cell>
        </row>
        <row r="41">
          <cell r="A41">
            <v>65</v>
          </cell>
          <cell r="B41" t="str">
            <v>EE065</v>
          </cell>
          <cell r="C41" t="str">
            <v>EE065 - Poplars Community Primary Scho</v>
          </cell>
          <cell r="D41">
            <v>2238026.2700000019</v>
          </cell>
          <cell r="E41">
            <v>-581.30000000000109</v>
          </cell>
          <cell r="F41">
            <v>88360.59</v>
          </cell>
          <cell r="G41">
            <v>0</v>
          </cell>
          <cell r="H41">
            <v>2325805.5600000019</v>
          </cell>
        </row>
        <row r="42">
          <cell r="A42">
            <v>67</v>
          </cell>
          <cell r="B42" t="str">
            <v>EE067</v>
          </cell>
          <cell r="C42" t="str">
            <v>EE067 - Pakefield Primary School</v>
          </cell>
          <cell r="D42">
            <v>846.82</v>
          </cell>
          <cell r="E42">
            <v>-946.25</v>
          </cell>
          <cell r="F42">
            <v>0</v>
          </cell>
          <cell r="G42">
            <v>0</v>
          </cell>
          <cell r="H42">
            <v>-99.42999999999995</v>
          </cell>
        </row>
        <row r="43">
          <cell r="A43">
            <v>68</v>
          </cell>
          <cell r="B43" t="str">
            <v>EE068</v>
          </cell>
          <cell r="C43" t="str">
            <v>EE068 - Roman Hill Primary School</v>
          </cell>
          <cell r="D43">
            <v>1935513.8499999987</v>
          </cell>
          <cell r="E43">
            <v>6890.75</v>
          </cell>
          <cell r="F43">
            <v>834176.92</v>
          </cell>
          <cell r="G43">
            <v>0</v>
          </cell>
          <cell r="H43">
            <v>2776581.5199999986</v>
          </cell>
        </row>
        <row r="44">
          <cell r="A44">
            <v>70</v>
          </cell>
          <cell r="B44" t="str">
            <v>EE070</v>
          </cell>
          <cell r="C44" t="str">
            <v>EE070 - St Margarets Community Primar</v>
          </cell>
          <cell r="D44">
            <v>516537.38</v>
          </cell>
          <cell r="E44">
            <v>-6394.25</v>
          </cell>
          <cell r="F44">
            <v>0</v>
          </cell>
          <cell r="G44">
            <v>0</v>
          </cell>
          <cell r="H44">
            <v>510143.13</v>
          </cell>
        </row>
        <row r="45">
          <cell r="A45">
            <v>72</v>
          </cell>
          <cell r="B45" t="str">
            <v>EE072</v>
          </cell>
          <cell r="C45" t="str">
            <v>EE072 - St Marys Roman Catholic Prima</v>
          </cell>
          <cell r="D45">
            <v>790106.14999999944</v>
          </cell>
          <cell r="E45">
            <v>0</v>
          </cell>
          <cell r="F45">
            <v>54981.4</v>
          </cell>
          <cell r="G45">
            <v>0</v>
          </cell>
          <cell r="H45">
            <v>845087.54999999946</v>
          </cell>
        </row>
        <row r="46">
          <cell r="A46">
            <v>74</v>
          </cell>
          <cell r="B46" t="str">
            <v>EE074</v>
          </cell>
          <cell r="C46" t="str">
            <v>EE074 - Woods Loke Community Primary S</v>
          </cell>
          <cell r="D46">
            <v>1583650.5</v>
          </cell>
          <cell r="E46">
            <v>3952.25</v>
          </cell>
          <cell r="F46">
            <v>159674.17000000001</v>
          </cell>
          <cell r="G46">
            <v>0</v>
          </cell>
          <cell r="H46">
            <v>1747276.92</v>
          </cell>
        </row>
        <row r="47">
          <cell r="A47">
            <v>75</v>
          </cell>
          <cell r="B47" t="str">
            <v>EE075</v>
          </cell>
          <cell r="C47" t="str">
            <v>EE075 - Oulton Broad Primary School</v>
          </cell>
          <cell r="D47">
            <v>877160.24</v>
          </cell>
          <cell r="E47">
            <v>-7199.05</v>
          </cell>
          <cell r="F47">
            <v>186156.91</v>
          </cell>
          <cell r="G47">
            <v>0</v>
          </cell>
          <cell r="H47">
            <v>1056118.0999999999</v>
          </cell>
        </row>
        <row r="48">
          <cell r="A48">
            <v>80</v>
          </cell>
          <cell r="B48" t="str">
            <v>EE080</v>
          </cell>
          <cell r="C48" t="str">
            <v>EE080 - Mellis C of E VCP School</v>
          </cell>
          <cell r="D48">
            <v>600152.74000000034</v>
          </cell>
          <cell r="E48">
            <v>-2987.83</v>
          </cell>
          <cell r="F48">
            <v>18195.68</v>
          </cell>
          <cell r="G48">
            <v>0</v>
          </cell>
          <cell r="H48">
            <v>615360.59000000043</v>
          </cell>
        </row>
        <row r="49">
          <cell r="A49">
            <v>81</v>
          </cell>
          <cell r="B49" t="str">
            <v>EE081</v>
          </cell>
          <cell r="C49" t="str">
            <v>EE081 - Mendham Primary School</v>
          </cell>
          <cell r="D49">
            <v>571011.62</v>
          </cell>
          <cell r="E49">
            <v>-389.70000000000073</v>
          </cell>
          <cell r="F49">
            <v>52631.53</v>
          </cell>
          <cell r="G49">
            <v>0</v>
          </cell>
          <cell r="H49">
            <v>623253.45000000007</v>
          </cell>
        </row>
        <row r="50">
          <cell r="A50">
            <v>82</v>
          </cell>
          <cell r="B50" t="str">
            <v>EE082</v>
          </cell>
          <cell r="C50" t="str">
            <v>EE082 - Middleton Community Primary Sc</v>
          </cell>
          <cell r="D50">
            <v>54708.89</v>
          </cell>
          <cell r="E50">
            <v>0</v>
          </cell>
          <cell r="F50">
            <v>0</v>
          </cell>
          <cell r="G50">
            <v>0</v>
          </cell>
          <cell r="H50">
            <v>54708.89</v>
          </cell>
        </row>
        <row r="51">
          <cell r="A51">
            <v>84</v>
          </cell>
          <cell r="B51" t="str">
            <v>EE084</v>
          </cell>
          <cell r="C51" t="str">
            <v>EE084 - Occold Primary School</v>
          </cell>
          <cell r="D51">
            <v>320461.49</v>
          </cell>
          <cell r="E51">
            <v>3437.6100000000006</v>
          </cell>
          <cell r="F51">
            <v>67192.460000000006</v>
          </cell>
          <cell r="G51">
            <v>0</v>
          </cell>
          <cell r="H51">
            <v>391091.56</v>
          </cell>
        </row>
        <row r="52">
          <cell r="A52">
            <v>86</v>
          </cell>
          <cell r="B52" t="str">
            <v>EE086</v>
          </cell>
          <cell r="C52" t="str">
            <v>EE086 - Palgrave C of E VCP School</v>
          </cell>
          <cell r="D52">
            <v>115278.50000000001</v>
          </cell>
          <cell r="E52">
            <v>0</v>
          </cell>
          <cell r="F52">
            <v>0</v>
          </cell>
          <cell r="G52">
            <v>0</v>
          </cell>
          <cell r="H52">
            <v>115278.50000000001</v>
          </cell>
        </row>
        <row r="53">
          <cell r="A53">
            <v>88</v>
          </cell>
          <cell r="B53" t="str">
            <v>EE088</v>
          </cell>
          <cell r="C53" t="str">
            <v>EE088 - Peasenhall Primary School</v>
          </cell>
          <cell r="D53">
            <v>96802.359999999986</v>
          </cell>
          <cell r="E53">
            <v>0</v>
          </cell>
          <cell r="F53">
            <v>0.03</v>
          </cell>
          <cell r="G53">
            <v>0</v>
          </cell>
          <cell r="H53">
            <v>96802.389999999985</v>
          </cell>
        </row>
        <row r="54">
          <cell r="A54">
            <v>92</v>
          </cell>
          <cell r="B54" t="str">
            <v>EE092</v>
          </cell>
          <cell r="C54" t="str">
            <v>EE092 - Reydon Primary School</v>
          </cell>
          <cell r="D54">
            <v>7774.5</v>
          </cell>
          <cell r="E54">
            <v>-7767</v>
          </cell>
          <cell r="F54">
            <v>0</v>
          </cell>
          <cell r="G54">
            <v>0</v>
          </cell>
          <cell r="H54">
            <v>7.5</v>
          </cell>
        </row>
        <row r="55">
          <cell r="A55">
            <v>93</v>
          </cell>
          <cell r="B55" t="str">
            <v>EE093</v>
          </cell>
          <cell r="C55" t="str">
            <v>EE093 - Ringsfield C of E VCP School</v>
          </cell>
          <cell r="D55">
            <v>345618.09999999992</v>
          </cell>
          <cell r="E55">
            <v>-297.25</v>
          </cell>
          <cell r="F55">
            <v>73947.150000000009</v>
          </cell>
          <cell r="G55">
            <v>0</v>
          </cell>
          <cell r="H55">
            <v>419267.99999999994</v>
          </cell>
        </row>
        <row r="56">
          <cell r="A56">
            <v>96</v>
          </cell>
          <cell r="B56" t="str">
            <v>EE096</v>
          </cell>
          <cell r="C56" t="str">
            <v>EE096 - Saxmundham Primary School</v>
          </cell>
          <cell r="D56">
            <v>993342.60000000009</v>
          </cell>
          <cell r="E56">
            <v>23227.85</v>
          </cell>
          <cell r="F56">
            <v>80481.290000000008</v>
          </cell>
          <cell r="G56">
            <v>0</v>
          </cell>
          <cell r="H56">
            <v>1097051.7400000002</v>
          </cell>
        </row>
        <row r="57">
          <cell r="A57">
            <v>97</v>
          </cell>
          <cell r="B57" t="str">
            <v>EE097</v>
          </cell>
          <cell r="C57" t="str">
            <v>EE097 - Snape Community Primary School</v>
          </cell>
          <cell r="D57">
            <v>265045.2199999998</v>
          </cell>
          <cell r="E57">
            <v>4770.32</v>
          </cell>
          <cell r="F57">
            <v>9252.43</v>
          </cell>
          <cell r="G57">
            <v>0</v>
          </cell>
          <cell r="H57">
            <v>279067.9699999998</v>
          </cell>
        </row>
        <row r="58">
          <cell r="A58">
            <v>98</v>
          </cell>
          <cell r="B58" t="str">
            <v>EE098</v>
          </cell>
          <cell r="C58" t="str">
            <v>EE098 - Somerleyton Primary School</v>
          </cell>
          <cell r="D58">
            <v>251432.98000000013</v>
          </cell>
          <cell r="E58">
            <v>4046</v>
          </cell>
          <cell r="F58">
            <v>26569.18</v>
          </cell>
          <cell r="G58">
            <v>0</v>
          </cell>
          <cell r="H58">
            <v>282048.16000000015</v>
          </cell>
        </row>
        <row r="59">
          <cell r="A59">
            <v>99</v>
          </cell>
          <cell r="B59" t="str">
            <v>EE099</v>
          </cell>
          <cell r="C59" t="str">
            <v>EE099 - Southwold Primary School</v>
          </cell>
          <cell r="D59">
            <v>339193.16999999981</v>
          </cell>
          <cell r="E59">
            <v>33896.22</v>
          </cell>
          <cell r="F59">
            <v>86659.42</v>
          </cell>
          <cell r="G59">
            <v>0</v>
          </cell>
          <cell r="H59">
            <v>459748.80999999982</v>
          </cell>
        </row>
        <row r="60">
          <cell r="A60">
            <v>101</v>
          </cell>
          <cell r="B60" t="str">
            <v>EE101</v>
          </cell>
          <cell r="C60" t="str">
            <v>EE101 - Stonham Aspal C of E VAP Schoo</v>
          </cell>
          <cell r="D60">
            <v>633481.32000000007</v>
          </cell>
          <cell r="E60">
            <v>5537.3500000000013</v>
          </cell>
          <cell r="F60">
            <v>54384.020000000004</v>
          </cell>
          <cell r="G60">
            <v>0</v>
          </cell>
          <cell r="H60">
            <v>693402.69000000006</v>
          </cell>
        </row>
        <row r="61">
          <cell r="A61">
            <v>102</v>
          </cell>
          <cell r="B61" t="str">
            <v>EE102</v>
          </cell>
          <cell r="C61" t="str">
            <v>EE102 - Stradbroke C of E VCP School</v>
          </cell>
          <cell r="D61">
            <v>382199.4</v>
          </cell>
          <cell r="E61">
            <v>-2614.65</v>
          </cell>
          <cell r="F61">
            <v>161203.17000000001</v>
          </cell>
          <cell r="G61">
            <v>0</v>
          </cell>
          <cell r="H61">
            <v>540787.92000000004</v>
          </cell>
        </row>
        <row r="62">
          <cell r="A62">
            <v>106</v>
          </cell>
          <cell r="B62" t="str">
            <v>EE106</v>
          </cell>
          <cell r="C62" t="str">
            <v>EE106 - Thorndon C of E VCP School</v>
          </cell>
          <cell r="D62">
            <v>331750.73999999993</v>
          </cell>
          <cell r="E62">
            <v>3016.6400000000003</v>
          </cell>
          <cell r="F62">
            <v>10579.130000000001</v>
          </cell>
          <cell r="G62">
            <v>0</v>
          </cell>
          <cell r="H62">
            <v>345346.50999999995</v>
          </cell>
        </row>
        <row r="63">
          <cell r="A63">
            <v>109</v>
          </cell>
          <cell r="B63" t="str">
            <v>EE109</v>
          </cell>
          <cell r="C63" t="str">
            <v>EE109 - Wenhaston Primary School</v>
          </cell>
          <cell r="D63">
            <v>386164.25</v>
          </cell>
          <cell r="E63">
            <v>3642.5</v>
          </cell>
          <cell r="F63">
            <v>54152.800000000003</v>
          </cell>
          <cell r="G63">
            <v>0</v>
          </cell>
          <cell r="H63">
            <v>443959.55</v>
          </cell>
        </row>
        <row r="64">
          <cell r="A64">
            <v>110</v>
          </cell>
          <cell r="B64" t="str">
            <v>EE110</v>
          </cell>
          <cell r="C64" t="str">
            <v>EE110 - Wetheringsett C of E VCP Schoo</v>
          </cell>
          <cell r="D64">
            <v>345884.1999999999</v>
          </cell>
          <cell r="E64">
            <v>-282</v>
          </cell>
          <cell r="F64">
            <v>34514.379999999997</v>
          </cell>
          <cell r="G64">
            <v>0</v>
          </cell>
          <cell r="H64">
            <v>380116.5799999999</v>
          </cell>
        </row>
        <row r="65">
          <cell r="A65">
            <v>112</v>
          </cell>
          <cell r="B65" t="str">
            <v>EE112</v>
          </cell>
          <cell r="C65" t="str">
            <v>EE112 - Wilby C of E VCP School</v>
          </cell>
          <cell r="D65">
            <v>349252.7799999998</v>
          </cell>
          <cell r="E65">
            <v>4667.93</v>
          </cell>
          <cell r="F65">
            <v>83545.8</v>
          </cell>
          <cell r="G65">
            <v>0</v>
          </cell>
          <cell r="H65">
            <v>437466.50999999978</v>
          </cell>
        </row>
        <row r="66">
          <cell r="A66">
            <v>113</v>
          </cell>
          <cell r="B66" t="str">
            <v>EE113</v>
          </cell>
          <cell r="C66" t="str">
            <v>EE113 - Worlingham C of E VCP School</v>
          </cell>
          <cell r="D66">
            <v>1003370.7000000001</v>
          </cell>
          <cell r="E66">
            <v>9010.66</v>
          </cell>
          <cell r="F66">
            <v>65792.290000000008</v>
          </cell>
          <cell r="G66">
            <v>0</v>
          </cell>
          <cell r="H66">
            <v>1078173.6499999999</v>
          </cell>
        </row>
        <row r="67">
          <cell r="A67">
            <v>114</v>
          </cell>
          <cell r="B67" t="str">
            <v>EE114</v>
          </cell>
          <cell r="C67" t="str">
            <v>EE114 - Worlingworth C of E VCP School</v>
          </cell>
          <cell r="D67">
            <v>245597.85000000015</v>
          </cell>
          <cell r="E67">
            <v>-4421.6500000000005</v>
          </cell>
          <cell r="F67">
            <v>33596.03</v>
          </cell>
          <cell r="G67">
            <v>0</v>
          </cell>
          <cell r="H67">
            <v>274772.2300000001</v>
          </cell>
        </row>
        <row r="68">
          <cell r="A68">
            <v>115</v>
          </cell>
          <cell r="B68" t="str">
            <v>EE115</v>
          </cell>
          <cell r="C68" t="str">
            <v>EE115 - Wortham Primary School</v>
          </cell>
          <cell r="D68">
            <v>352122.7300000001</v>
          </cell>
          <cell r="E68">
            <v>-4611.1899999999996</v>
          </cell>
          <cell r="F68">
            <v>88480.06</v>
          </cell>
          <cell r="G68">
            <v>0</v>
          </cell>
          <cell r="H68">
            <v>435991.60000000009</v>
          </cell>
        </row>
        <row r="69">
          <cell r="A69">
            <v>119</v>
          </cell>
          <cell r="B69" t="str">
            <v>EE119</v>
          </cell>
          <cell r="C69" t="str">
            <v>EE119 - Yoxford Primary School</v>
          </cell>
          <cell r="D69">
            <v>47647.64</v>
          </cell>
          <cell r="E69">
            <v>0</v>
          </cell>
          <cell r="F69">
            <v>0.13</v>
          </cell>
          <cell r="G69">
            <v>0</v>
          </cell>
          <cell r="H69">
            <v>47647.77</v>
          </cell>
        </row>
        <row r="70">
          <cell r="A70">
            <v>157</v>
          </cell>
          <cell r="B70" t="str">
            <v>EE157</v>
          </cell>
          <cell r="C70" t="str">
            <v>EE157 - Pakefield High School</v>
          </cell>
          <cell r="D70">
            <v>4575425.2199999979</v>
          </cell>
          <cell r="E70">
            <v>-19103.13</v>
          </cell>
          <cell r="F70">
            <v>117663.06</v>
          </cell>
          <cell r="G70">
            <v>0</v>
          </cell>
          <cell r="H70">
            <v>4673985.1499999976</v>
          </cell>
        </row>
        <row r="71">
          <cell r="A71">
            <v>171</v>
          </cell>
          <cell r="B71" t="str">
            <v>EE171</v>
          </cell>
          <cell r="C71" t="str">
            <v>EE171 - The Benjamin Britten High Scho</v>
          </cell>
          <cell r="D71">
            <v>5187172.240000003</v>
          </cell>
          <cell r="E71">
            <v>2616.5200000000004</v>
          </cell>
          <cell r="F71">
            <v>132885.79</v>
          </cell>
          <cell r="G71">
            <v>0</v>
          </cell>
          <cell r="H71">
            <v>5322674.5500000026</v>
          </cell>
        </row>
        <row r="72">
          <cell r="A72">
            <v>176</v>
          </cell>
          <cell r="B72" t="str">
            <v>EE176</v>
          </cell>
          <cell r="C72" t="str">
            <v>EE176 - Old Warren House Special Unit</v>
          </cell>
          <cell r="D72">
            <v>230548.70999999985</v>
          </cell>
          <cell r="E72">
            <v>-2159.25</v>
          </cell>
          <cell r="F72">
            <v>133148.6</v>
          </cell>
          <cell r="G72">
            <v>0</v>
          </cell>
          <cell r="H72">
            <v>361538.05999999982</v>
          </cell>
        </row>
        <row r="73">
          <cell r="A73">
            <v>187</v>
          </cell>
          <cell r="B73" t="str">
            <v>EE187</v>
          </cell>
          <cell r="C73" t="str">
            <v>EE187 - The Attic Pupil Referral Unit</v>
          </cell>
          <cell r="D73">
            <v>479020.72999999975</v>
          </cell>
          <cell r="E73">
            <v>-4585</v>
          </cell>
          <cell r="F73">
            <v>159691.45000000001</v>
          </cell>
          <cell r="G73">
            <v>0</v>
          </cell>
          <cell r="H73">
            <v>634127.1799999997</v>
          </cell>
        </row>
        <row r="74">
          <cell r="A74">
            <v>189</v>
          </cell>
          <cell r="B74" t="str">
            <v>EE189</v>
          </cell>
          <cell r="C74" t="str">
            <v>EE189 - First Base (Lowestoft)</v>
          </cell>
          <cell r="D74">
            <v>73102.850000000006</v>
          </cell>
          <cell r="E74">
            <v>-4000</v>
          </cell>
          <cell r="F74">
            <v>115814.64</v>
          </cell>
          <cell r="G74">
            <v>0</v>
          </cell>
          <cell r="H74">
            <v>184917.49</v>
          </cell>
        </row>
        <row r="75">
          <cell r="A75">
            <v>190</v>
          </cell>
          <cell r="B75" t="str">
            <v>EE190</v>
          </cell>
          <cell r="C75" t="str">
            <v>EE190 - Harbour (Lowestoft KS2/3 Centre)</v>
          </cell>
          <cell r="D75">
            <v>249613.84000000014</v>
          </cell>
          <cell r="E75">
            <v>-2567.5</v>
          </cell>
          <cell r="F75">
            <v>119990.69</v>
          </cell>
          <cell r="G75">
            <v>0</v>
          </cell>
          <cell r="H75">
            <v>367037.03000000014</v>
          </cell>
        </row>
        <row r="76">
          <cell r="A76">
            <v>196</v>
          </cell>
          <cell r="B76" t="str">
            <v>EE196</v>
          </cell>
          <cell r="C76" t="str">
            <v>EE196 - Warren School</v>
          </cell>
          <cell r="D76">
            <v>1107284.1600000008</v>
          </cell>
          <cell r="E76">
            <v>-5312</v>
          </cell>
          <cell r="F76">
            <v>108136.37</v>
          </cell>
          <cell r="G76">
            <v>0</v>
          </cell>
          <cell r="H76">
            <v>1210108.5300000007</v>
          </cell>
        </row>
        <row r="77">
          <cell r="A77">
            <v>202</v>
          </cell>
          <cell r="B77" t="str">
            <v>EE202</v>
          </cell>
          <cell r="C77" t="str">
            <v>EE202 - Bawdsey CEVCP School</v>
          </cell>
          <cell r="D77">
            <v>302316.97999999986</v>
          </cell>
          <cell r="E77">
            <v>-1000.29</v>
          </cell>
          <cell r="F77">
            <v>100342.2</v>
          </cell>
          <cell r="G77">
            <v>0</v>
          </cell>
          <cell r="H77">
            <v>401658.8899999999</v>
          </cell>
        </row>
        <row r="78">
          <cell r="A78">
            <v>203</v>
          </cell>
          <cell r="B78" t="str">
            <v>EE203</v>
          </cell>
          <cell r="C78" t="str">
            <v>EE203 - Bentley CEVCP School</v>
          </cell>
          <cell r="D78">
            <v>233786.03999999998</v>
          </cell>
          <cell r="E78">
            <v>133.81999999999971</v>
          </cell>
          <cell r="F78">
            <v>97295.95</v>
          </cell>
          <cell r="G78">
            <v>0</v>
          </cell>
          <cell r="H78">
            <v>331215.81</v>
          </cell>
        </row>
        <row r="79">
          <cell r="A79">
            <v>205</v>
          </cell>
          <cell r="B79" t="str">
            <v>EE205</v>
          </cell>
          <cell r="C79" t="str">
            <v>EE205 - Bildeston Primary School</v>
          </cell>
          <cell r="D79">
            <v>445905.69999999995</v>
          </cell>
          <cell r="E79">
            <v>7506.7400000000016</v>
          </cell>
          <cell r="F79">
            <v>141528.59</v>
          </cell>
          <cell r="G79">
            <v>0</v>
          </cell>
          <cell r="H79">
            <v>594941.02999999991</v>
          </cell>
        </row>
        <row r="80">
          <cell r="A80">
            <v>206</v>
          </cell>
          <cell r="B80" t="str">
            <v>EE206</v>
          </cell>
          <cell r="C80" t="str">
            <v>EE206 - Bramford CEVCP School</v>
          </cell>
          <cell r="D80">
            <v>739909.24000000011</v>
          </cell>
          <cell r="E80">
            <v>-6227.5</v>
          </cell>
          <cell r="F80">
            <v>140043.06</v>
          </cell>
          <cell r="G80">
            <v>0</v>
          </cell>
          <cell r="H80">
            <v>873724.8</v>
          </cell>
        </row>
        <row r="81">
          <cell r="A81">
            <v>208</v>
          </cell>
          <cell r="B81" t="str">
            <v>EE208</v>
          </cell>
          <cell r="C81" t="str">
            <v>EE208 - Brooklands Primary School</v>
          </cell>
          <cell r="D81">
            <v>684764.56</v>
          </cell>
          <cell r="E81">
            <v>2212.33</v>
          </cell>
          <cell r="F81">
            <v>86709.759999999995</v>
          </cell>
          <cell r="G81">
            <v>0</v>
          </cell>
          <cell r="H81">
            <v>773686.65</v>
          </cell>
        </row>
        <row r="82">
          <cell r="A82">
            <v>211</v>
          </cell>
          <cell r="B82" t="str">
            <v>EE211</v>
          </cell>
          <cell r="C82" t="str">
            <v>EE211 - Bucklesham Primary School</v>
          </cell>
          <cell r="D82">
            <v>384519.65999999992</v>
          </cell>
          <cell r="E82">
            <v>-3888.61</v>
          </cell>
          <cell r="F82">
            <v>88983.12</v>
          </cell>
          <cell r="G82">
            <v>0</v>
          </cell>
          <cell r="H82">
            <v>469614.16999999993</v>
          </cell>
        </row>
        <row r="83">
          <cell r="A83">
            <v>216</v>
          </cell>
          <cell r="B83" t="str">
            <v>EE216</v>
          </cell>
          <cell r="C83" t="str">
            <v>EE216 - Capel St Mary CEVCP School</v>
          </cell>
          <cell r="D83">
            <v>897385.56999999983</v>
          </cell>
          <cell r="E83">
            <v>38.380000000000109</v>
          </cell>
          <cell r="F83">
            <v>100360.7</v>
          </cell>
          <cell r="G83">
            <v>0</v>
          </cell>
          <cell r="H83">
            <v>997784.64999999979</v>
          </cell>
        </row>
        <row r="84">
          <cell r="A84">
            <v>217</v>
          </cell>
          <cell r="B84" t="str">
            <v>EE217</v>
          </cell>
          <cell r="C84" t="str">
            <v>EE217 - Chelmondiston CEVCP School</v>
          </cell>
          <cell r="D84">
            <v>443911.8899999999</v>
          </cell>
          <cell r="E84">
            <v>-2484.35</v>
          </cell>
          <cell r="F84">
            <v>96293.2</v>
          </cell>
          <cell r="G84">
            <v>0</v>
          </cell>
          <cell r="H84">
            <v>537720.73999999987</v>
          </cell>
        </row>
        <row r="85">
          <cell r="A85">
            <v>219</v>
          </cell>
          <cell r="B85" t="str">
            <v>EE219</v>
          </cell>
          <cell r="C85" t="str">
            <v>EE219 - Claydon Primary School</v>
          </cell>
          <cell r="D85">
            <v>1198959.0199999998</v>
          </cell>
          <cell r="E85">
            <v>509.68000000000029</v>
          </cell>
          <cell r="F85">
            <v>134463.04000000001</v>
          </cell>
          <cell r="G85">
            <v>0</v>
          </cell>
          <cell r="H85">
            <v>1333931.7399999998</v>
          </cell>
        </row>
        <row r="86">
          <cell r="A86">
            <v>220</v>
          </cell>
          <cell r="B86" t="str">
            <v>EE220</v>
          </cell>
          <cell r="C86" t="str">
            <v>EE220 - Copdock Primary School</v>
          </cell>
          <cell r="D86">
            <v>343010.08000000013</v>
          </cell>
          <cell r="E86">
            <v>4181.4500000000007</v>
          </cell>
          <cell r="F86">
            <v>100702.78</v>
          </cell>
          <cell r="G86">
            <v>0</v>
          </cell>
          <cell r="H86">
            <v>447894.31000000011</v>
          </cell>
        </row>
        <row r="87">
          <cell r="A87">
            <v>223</v>
          </cell>
          <cell r="B87" t="str">
            <v>EE223</v>
          </cell>
          <cell r="C87" t="str">
            <v>EE223 - East Bergholt CEVCP School</v>
          </cell>
          <cell r="D87">
            <v>622728.50999999989</v>
          </cell>
          <cell r="E87">
            <v>384.28999999999996</v>
          </cell>
          <cell r="F87">
            <v>71931.790000000008</v>
          </cell>
          <cell r="G87">
            <v>0</v>
          </cell>
          <cell r="H87">
            <v>695044.59</v>
          </cell>
        </row>
        <row r="88">
          <cell r="A88">
            <v>224</v>
          </cell>
          <cell r="B88" t="str">
            <v>EE224</v>
          </cell>
          <cell r="C88" t="str">
            <v>EE224 - Elmsett CEVCP School</v>
          </cell>
          <cell r="D88">
            <v>358509.97000000003</v>
          </cell>
          <cell r="E88">
            <v>12837.490000000002</v>
          </cell>
          <cell r="F88">
            <v>71237.72</v>
          </cell>
          <cell r="G88">
            <v>0</v>
          </cell>
          <cell r="H88">
            <v>442585.18000000005</v>
          </cell>
        </row>
        <row r="89">
          <cell r="A89">
            <v>225</v>
          </cell>
          <cell r="B89" t="str">
            <v>EE225</v>
          </cell>
          <cell r="C89" t="str">
            <v>EE225 - Eyke CEVCP School</v>
          </cell>
          <cell r="D89">
            <v>484525.06000000011</v>
          </cell>
          <cell r="E89">
            <v>5415.0300000000007</v>
          </cell>
          <cell r="F89">
            <v>59926.9</v>
          </cell>
          <cell r="G89">
            <v>0</v>
          </cell>
          <cell r="H89">
            <v>549866.99000000011</v>
          </cell>
        </row>
        <row r="90">
          <cell r="A90">
            <v>228</v>
          </cell>
          <cell r="B90" t="str">
            <v>EE228</v>
          </cell>
          <cell r="C90" t="str">
            <v>EE228 - Causton Junior School</v>
          </cell>
          <cell r="D90">
            <v>1075035.7800000005</v>
          </cell>
          <cell r="E90">
            <v>1842.5</v>
          </cell>
          <cell r="F90">
            <v>105389.11</v>
          </cell>
          <cell r="G90">
            <v>0</v>
          </cell>
          <cell r="H90">
            <v>1182267.3900000006</v>
          </cell>
        </row>
        <row r="91">
          <cell r="A91">
            <v>229</v>
          </cell>
          <cell r="B91" t="str">
            <v>EE229</v>
          </cell>
          <cell r="C91" t="str">
            <v>EE229 - Colneis Junior School</v>
          </cell>
          <cell r="D91">
            <v>1050075.4900000002</v>
          </cell>
          <cell r="E91">
            <v>-2017.92</v>
          </cell>
          <cell r="F91">
            <v>210939.98</v>
          </cell>
          <cell r="G91">
            <v>0</v>
          </cell>
          <cell r="H91">
            <v>1258997.5500000003</v>
          </cell>
        </row>
        <row r="92">
          <cell r="A92">
            <v>230</v>
          </cell>
          <cell r="B92" t="str">
            <v>EE230</v>
          </cell>
          <cell r="C92" t="str">
            <v>EE230 - Fairfield Infant School</v>
          </cell>
          <cell r="D92">
            <v>1089165.6799999997</v>
          </cell>
          <cell r="E92">
            <v>6788.5599999999995</v>
          </cell>
          <cell r="F92">
            <v>173185.87</v>
          </cell>
          <cell r="G92">
            <v>0</v>
          </cell>
          <cell r="H92">
            <v>1269140.1099999999</v>
          </cell>
        </row>
        <row r="93">
          <cell r="A93">
            <v>231</v>
          </cell>
          <cell r="B93" t="str">
            <v>EE231</v>
          </cell>
          <cell r="C93" t="str">
            <v>EE231 - Grange Community Primary Schoo</v>
          </cell>
          <cell r="D93">
            <v>847507.83</v>
          </cell>
          <cell r="E93">
            <v>-227.71000000000004</v>
          </cell>
          <cell r="F93">
            <v>90972.62</v>
          </cell>
          <cell r="G93">
            <v>0</v>
          </cell>
          <cell r="H93">
            <v>938252.74</v>
          </cell>
        </row>
        <row r="94">
          <cell r="A94">
            <v>232</v>
          </cell>
          <cell r="B94" t="str">
            <v>EE232</v>
          </cell>
          <cell r="C94" t="str">
            <v>EE232 - Kingsfleet Primary School</v>
          </cell>
          <cell r="D94">
            <v>623627.64000000013</v>
          </cell>
          <cell r="E94">
            <v>-381.80999999999949</v>
          </cell>
          <cell r="F94">
            <v>223952.63</v>
          </cell>
          <cell r="G94">
            <v>0</v>
          </cell>
          <cell r="H94">
            <v>847198.46000000008</v>
          </cell>
        </row>
        <row r="95">
          <cell r="A95">
            <v>234</v>
          </cell>
          <cell r="B95" t="str">
            <v>EE234</v>
          </cell>
          <cell r="C95" t="str">
            <v>EE234 - Maidstone Infant School</v>
          </cell>
          <cell r="D95">
            <v>810814.32</v>
          </cell>
          <cell r="E95">
            <v>-3459.25</v>
          </cell>
          <cell r="F95">
            <v>142778.99</v>
          </cell>
          <cell r="G95">
            <v>0</v>
          </cell>
          <cell r="H95">
            <v>950134.05999999994</v>
          </cell>
        </row>
        <row r="96">
          <cell r="A96">
            <v>237</v>
          </cell>
          <cell r="B96" t="str">
            <v>EE237</v>
          </cell>
          <cell r="C96" t="str">
            <v>EE237 - Grundisburgh Primary School</v>
          </cell>
          <cell r="D96">
            <v>619458.53999999969</v>
          </cell>
          <cell r="E96">
            <v>-683.75</v>
          </cell>
          <cell r="F96">
            <v>120784.3</v>
          </cell>
          <cell r="G96">
            <v>0</v>
          </cell>
          <cell r="H96">
            <v>739559.08999999973</v>
          </cell>
        </row>
        <row r="97">
          <cell r="A97">
            <v>238</v>
          </cell>
          <cell r="B97" t="str">
            <v>EE238</v>
          </cell>
          <cell r="C97" t="str">
            <v>EE238 - Beaumont Primary School</v>
          </cell>
          <cell r="D97">
            <v>503764.57999999996</v>
          </cell>
          <cell r="E97">
            <v>224.98000000000047</v>
          </cell>
          <cell r="F97">
            <v>91135.44</v>
          </cell>
          <cell r="G97">
            <v>0</v>
          </cell>
          <cell r="H97">
            <v>595125</v>
          </cell>
        </row>
        <row r="98">
          <cell r="A98">
            <v>239</v>
          </cell>
          <cell r="B98" t="str">
            <v>EE239</v>
          </cell>
          <cell r="C98" t="str">
            <v>EE239 - Hadleigh Community Primary Sch</v>
          </cell>
          <cell r="D98">
            <v>1710865.7399999998</v>
          </cell>
          <cell r="E98">
            <v>-8587.4800000000032</v>
          </cell>
          <cell r="F98">
            <v>143605.05000000002</v>
          </cell>
          <cell r="G98">
            <v>0</v>
          </cell>
          <cell r="H98">
            <v>1845883.3099999998</v>
          </cell>
        </row>
        <row r="99">
          <cell r="A99">
            <v>240</v>
          </cell>
          <cell r="B99" t="str">
            <v>EE240</v>
          </cell>
          <cell r="C99" t="str">
            <v>EE240 - St Marys CEVAP School, Hadlei</v>
          </cell>
          <cell r="D99">
            <v>507756.55999999994</v>
          </cell>
          <cell r="E99">
            <v>0</v>
          </cell>
          <cell r="F99">
            <v>46338.11</v>
          </cell>
          <cell r="G99">
            <v>0</v>
          </cell>
          <cell r="H99">
            <v>554094.66999999993</v>
          </cell>
        </row>
        <row r="100">
          <cell r="A100">
            <v>242</v>
          </cell>
          <cell r="B100" t="str">
            <v>EE242</v>
          </cell>
          <cell r="C100" t="str">
            <v>EE242 - Henley Primary School</v>
          </cell>
          <cell r="D100">
            <v>414818.32000000007</v>
          </cell>
          <cell r="E100">
            <v>-4503.3</v>
          </cell>
          <cell r="F100">
            <v>76806.759999999995</v>
          </cell>
          <cell r="G100">
            <v>0</v>
          </cell>
          <cell r="H100">
            <v>487121.78000000009</v>
          </cell>
        </row>
        <row r="101">
          <cell r="A101">
            <v>243</v>
          </cell>
          <cell r="B101" t="str">
            <v>EE243</v>
          </cell>
          <cell r="C101" t="str">
            <v>EE243 - Hintlesham &amp; Chattisham CEVCP</v>
          </cell>
          <cell r="D101">
            <v>379177.53000000014</v>
          </cell>
          <cell r="E101">
            <v>-3229.65</v>
          </cell>
          <cell r="F101">
            <v>46534.25</v>
          </cell>
          <cell r="G101">
            <v>0</v>
          </cell>
          <cell r="H101">
            <v>422482.13000000012</v>
          </cell>
        </row>
        <row r="102">
          <cell r="A102">
            <v>245</v>
          </cell>
          <cell r="B102" t="str">
            <v>EE245</v>
          </cell>
          <cell r="C102" t="str">
            <v>EE245 - Holbrook Primary School</v>
          </cell>
          <cell r="D102">
            <v>584280.63999999978</v>
          </cell>
          <cell r="E102">
            <v>235.05000000000018</v>
          </cell>
          <cell r="F102">
            <v>17923.68</v>
          </cell>
          <cell r="G102">
            <v>0</v>
          </cell>
          <cell r="H102">
            <v>602439.36999999988</v>
          </cell>
        </row>
        <row r="103">
          <cell r="A103">
            <v>246</v>
          </cell>
          <cell r="B103" t="str">
            <v>EE246</v>
          </cell>
          <cell r="C103" t="str">
            <v>EE246 - Hollesley Primary School</v>
          </cell>
          <cell r="D103">
            <v>435702.17999999976</v>
          </cell>
          <cell r="E103">
            <v>437.5</v>
          </cell>
          <cell r="F103">
            <v>140411.51</v>
          </cell>
          <cell r="G103">
            <v>0</v>
          </cell>
          <cell r="H103">
            <v>576551.18999999971</v>
          </cell>
        </row>
        <row r="104">
          <cell r="A104">
            <v>249</v>
          </cell>
          <cell r="B104" t="str">
            <v>EE249</v>
          </cell>
          <cell r="C104" t="str">
            <v>EE249 - Broke Hall Community Primary S</v>
          </cell>
          <cell r="D104">
            <v>2019309.6300000001</v>
          </cell>
          <cell r="E104">
            <v>-4851.1499999999996</v>
          </cell>
          <cell r="F104">
            <v>266529.43</v>
          </cell>
          <cell r="G104">
            <v>0</v>
          </cell>
          <cell r="H104">
            <v>2280987.91</v>
          </cell>
        </row>
        <row r="105">
          <cell r="A105">
            <v>250</v>
          </cell>
          <cell r="B105" t="str">
            <v>EE250</v>
          </cell>
          <cell r="C105" t="str">
            <v>EE250 - Britannia Primary School &amp; Nur</v>
          </cell>
          <cell r="D105">
            <v>2099834.5699999994</v>
          </cell>
          <cell r="E105">
            <v>6364.75</v>
          </cell>
          <cell r="F105">
            <v>488350.88</v>
          </cell>
          <cell r="G105">
            <v>0</v>
          </cell>
          <cell r="H105">
            <v>2594550.1999999993</v>
          </cell>
        </row>
        <row r="106">
          <cell r="A106">
            <v>252</v>
          </cell>
          <cell r="B106" t="str">
            <v>EE252</v>
          </cell>
          <cell r="C106" t="str">
            <v>EE252 - Castle Hill Junior School</v>
          </cell>
          <cell r="D106">
            <v>0</v>
          </cell>
          <cell r="E106">
            <v>0</v>
          </cell>
          <cell r="F106">
            <v>0</v>
          </cell>
          <cell r="G106">
            <v>0</v>
          </cell>
          <cell r="H106">
            <v>0</v>
          </cell>
        </row>
        <row r="107">
          <cell r="A107">
            <v>253</v>
          </cell>
          <cell r="B107" t="str">
            <v>EE253</v>
          </cell>
          <cell r="C107" t="str">
            <v>EE253 - The Oaks Community Primary School</v>
          </cell>
          <cell r="D107">
            <v>14845.52</v>
          </cell>
          <cell r="E107">
            <v>-15146.630000000001</v>
          </cell>
          <cell r="F107">
            <v>0</v>
          </cell>
          <cell r="G107">
            <v>0</v>
          </cell>
          <cell r="H107">
            <v>-301.11000000000058</v>
          </cell>
        </row>
        <row r="108">
          <cell r="A108">
            <v>258</v>
          </cell>
          <cell r="B108" t="str">
            <v>EE258</v>
          </cell>
          <cell r="C108" t="str">
            <v>EE258 - Clifford Road Primary School</v>
          </cell>
          <cell r="D108">
            <v>1358942.3999999994</v>
          </cell>
          <cell r="E108">
            <v>7843.1900000000005</v>
          </cell>
          <cell r="F108">
            <v>185570.52</v>
          </cell>
          <cell r="G108">
            <v>0</v>
          </cell>
          <cell r="H108">
            <v>1552356.1099999994</v>
          </cell>
        </row>
        <row r="109">
          <cell r="A109">
            <v>259</v>
          </cell>
          <cell r="B109" t="str">
            <v>EE259</v>
          </cell>
          <cell r="C109" t="str">
            <v>EE259 - Dale Hall Community Primary Sc</v>
          </cell>
          <cell r="D109">
            <v>1358240.9199999997</v>
          </cell>
          <cell r="E109">
            <v>-2341.4700000000003</v>
          </cell>
          <cell r="F109">
            <v>59123.89</v>
          </cell>
          <cell r="G109">
            <v>0</v>
          </cell>
          <cell r="H109">
            <v>1415023.3399999996</v>
          </cell>
        </row>
        <row r="110">
          <cell r="A110">
            <v>260</v>
          </cell>
          <cell r="B110" t="str">
            <v>EE260</v>
          </cell>
          <cell r="C110" t="str">
            <v>EE260 - The Willows Primary School</v>
          </cell>
          <cell r="D110">
            <v>1121361.8400000005</v>
          </cell>
          <cell r="E110">
            <v>3378.0599999999995</v>
          </cell>
          <cell r="F110">
            <v>75102.11</v>
          </cell>
          <cell r="G110">
            <v>0</v>
          </cell>
          <cell r="H110">
            <v>1199842.0100000007</v>
          </cell>
        </row>
        <row r="111">
          <cell r="A111">
            <v>263</v>
          </cell>
          <cell r="B111" t="str">
            <v>EE263</v>
          </cell>
          <cell r="C111" t="str">
            <v>EE263 - Halifax Primary School</v>
          </cell>
          <cell r="D111">
            <v>1579600.8700000006</v>
          </cell>
          <cell r="E111">
            <v>-8477.5</v>
          </cell>
          <cell r="F111">
            <v>395569.41000000003</v>
          </cell>
          <cell r="G111">
            <v>0</v>
          </cell>
          <cell r="H111">
            <v>1966692.7800000007</v>
          </cell>
        </row>
        <row r="112">
          <cell r="A112">
            <v>264</v>
          </cell>
          <cell r="B112" t="str">
            <v>EE264</v>
          </cell>
          <cell r="C112" t="str">
            <v>EE264 - Handford Hall Primary School</v>
          </cell>
          <cell r="D112">
            <v>1302042.7799999998</v>
          </cell>
          <cell r="E112">
            <v>-7669.75</v>
          </cell>
          <cell r="F112">
            <v>524722.6</v>
          </cell>
          <cell r="G112">
            <v>0</v>
          </cell>
          <cell r="H112">
            <v>1819095.63</v>
          </cell>
        </row>
        <row r="113">
          <cell r="A113">
            <v>266</v>
          </cell>
          <cell r="B113" t="str">
            <v>EE266</v>
          </cell>
          <cell r="C113" t="str">
            <v>EE266 - Highfield Nursery</v>
          </cell>
          <cell r="D113">
            <v>315480.22000000044</v>
          </cell>
          <cell r="E113">
            <v>984.55000000000018</v>
          </cell>
          <cell r="F113">
            <v>167617.38</v>
          </cell>
          <cell r="G113">
            <v>0</v>
          </cell>
          <cell r="H113">
            <v>484082.15000000043</v>
          </cell>
        </row>
        <row r="114">
          <cell r="A114">
            <v>269</v>
          </cell>
          <cell r="B114" t="str">
            <v>EE269</v>
          </cell>
          <cell r="C114" t="str">
            <v>EE269 - Morland Primary School</v>
          </cell>
          <cell r="D114">
            <v>1607073.7699999993</v>
          </cell>
          <cell r="E114">
            <v>3871</v>
          </cell>
          <cell r="F114">
            <v>414408.02</v>
          </cell>
          <cell r="G114">
            <v>0</v>
          </cell>
          <cell r="H114">
            <v>2025352.7899999993</v>
          </cell>
        </row>
        <row r="115">
          <cell r="A115">
            <v>270</v>
          </cell>
          <cell r="B115" t="str">
            <v>EE270</v>
          </cell>
          <cell r="C115" t="str">
            <v>EE270 - Murrayfield Community Primary</v>
          </cell>
          <cell r="D115">
            <v>1612042.6299999992</v>
          </cell>
          <cell r="E115">
            <v>990.25</v>
          </cell>
          <cell r="F115">
            <v>102095.83</v>
          </cell>
          <cell r="G115">
            <v>0</v>
          </cell>
          <cell r="H115">
            <v>1715128.7099999993</v>
          </cell>
        </row>
        <row r="116">
          <cell r="A116">
            <v>273</v>
          </cell>
          <cell r="B116" t="str">
            <v>EE273</v>
          </cell>
          <cell r="C116" t="str">
            <v>EE273 - Ravenswood Primary School</v>
          </cell>
          <cell r="D116">
            <v>1691847.5700000015</v>
          </cell>
          <cell r="E116">
            <v>-8513.0499999999993</v>
          </cell>
          <cell r="F116">
            <v>432704.84</v>
          </cell>
          <cell r="G116">
            <v>0</v>
          </cell>
          <cell r="H116">
            <v>2116039.3600000017</v>
          </cell>
        </row>
        <row r="117">
          <cell r="A117">
            <v>274</v>
          </cell>
          <cell r="B117" t="str">
            <v>EE274</v>
          </cell>
          <cell r="C117" t="str">
            <v>EE274 - Pipers Vale Community Primary</v>
          </cell>
          <cell r="D117">
            <v>1788617.5899999992</v>
          </cell>
          <cell r="E117">
            <v>2182.369999999999</v>
          </cell>
          <cell r="F117">
            <v>88440.86</v>
          </cell>
          <cell r="G117">
            <v>0</v>
          </cell>
          <cell r="H117">
            <v>1879240.8199999994</v>
          </cell>
        </row>
        <row r="118">
          <cell r="A118">
            <v>275</v>
          </cell>
          <cell r="B118" t="str">
            <v>EE275</v>
          </cell>
          <cell r="C118" t="str">
            <v>EE275 - Ranelagh Primary School</v>
          </cell>
          <cell r="D118">
            <v>1060399.5000000002</v>
          </cell>
          <cell r="E118">
            <v>3212.619999999999</v>
          </cell>
          <cell r="F118">
            <v>271421.12</v>
          </cell>
          <cell r="G118">
            <v>0</v>
          </cell>
          <cell r="H118">
            <v>1335033.2400000002</v>
          </cell>
        </row>
        <row r="119">
          <cell r="A119">
            <v>279</v>
          </cell>
          <cell r="B119" t="str">
            <v>EE279</v>
          </cell>
          <cell r="C119" t="str">
            <v>EE279 - Rose Hill Primary School</v>
          </cell>
          <cell r="D119">
            <v>1012061.5299999993</v>
          </cell>
          <cell r="E119">
            <v>4092.7199999999993</v>
          </cell>
          <cell r="F119">
            <v>82656.91</v>
          </cell>
          <cell r="G119">
            <v>0</v>
          </cell>
          <cell r="H119">
            <v>1098811.1599999992</v>
          </cell>
        </row>
        <row r="120">
          <cell r="A120">
            <v>281</v>
          </cell>
          <cell r="B120" t="str">
            <v>EE281</v>
          </cell>
          <cell r="C120" t="str">
            <v>EE281 - Rushmere Hall Primary School</v>
          </cell>
          <cell r="D120">
            <v>2130514.0300000003</v>
          </cell>
          <cell r="E120">
            <v>1209.6000000000004</v>
          </cell>
          <cell r="F120">
            <v>493972.91000000003</v>
          </cell>
          <cell r="G120">
            <v>0</v>
          </cell>
          <cell r="H120">
            <v>2625696.5400000005</v>
          </cell>
        </row>
        <row r="121">
          <cell r="A121">
            <v>283</v>
          </cell>
          <cell r="B121" t="str">
            <v>EE283</v>
          </cell>
          <cell r="C121" t="str">
            <v>EE283 - St Helens Primary School</v>
          </cell>
          <cell r="D121">
            <v>6505.61</v>
          </cell>
          <cell r="E121">
            <v>-6504.72</v>
          </cell>
          <cell r="F121">
            <v>0</v>
          </cell>
          <cell r="G121">
            <v>0</v>
          </cell>
          <cell r="H121">
            <v>0.88999999999941792</v>
          </cell>
        </row>
        <row r="122">
          <cell r="A122">
            <v>284</v>
          </cell>
          <cell r="B122" t="str">
            <v>EE284</v>
          </cell>
          <cell r="C122" t="str">
            <v>EE284 - St Johns CEVAP School, Ipswic</v>
          </cell>
          <cell r="D122">
            <v>686906.9600000002</v>
          </cell>
          <cell r="E122">
            <v>0</v>
          </cell>
          <cell r="F122">
            <v>233897.61000000002</v>
          </cell>
          <cell r="G122">
            <v>0</v>
          </cell>
          <cell r="H122">
            <v>920804.57000000018</v>
          </cell>
        </row>
        <row r="123">
          <cell r="A123">
            <v>285</v>
          </cell>
          <cell r="B123" t="str">
            <v>EE285</v>
          </cell>
          <cell r="C123" t="str">
            <v>EE285 - St Margarets CEVAP School, Ip</v>
          </cell>
          <cell r="D123">
            <v>903977.66000000038</v>
          </cell>
          <cell r="E123">
            <v>0</v>
          </cell>
          <cell r="F123">
            <v>51736.17</v>
          </cell>
          <cell r="G123">
            <v>0</v>
          </cell>
          <cell r="H123">
            <v>955713.83000000042</v>
          </cell>
        </row>
        <row r="124">
          <cell r="A124">
            <v>287</v>
          </cell>
          <cell r="B124" t="str">
            <v>EE287</v>
          </cell>
          <cell r="C124" t="str">
            <v>EE287 - St Marks Catholic Primary Sch</v>
          </cell>
          <cell r="D124">
            <v>862258.39999999991</v>
          </cell>
          <cell r="E124">
            <v>0</v>
          </cell>
          <cell r="F124">
            <v>14550.48</v>
          </cell>
          <cell r="G124">
            <v>0</v>
          </cell>
          <cell r="H124">
            <v>876808.87999999989</v>
          </cell>
        </row>
        <row r="125">
          <cell r="A125">
            <v>288</v>
          </cell>
          <cell r="B125" t="str">
            <v>EE288</v>
          </cell>
          <cell r="C125" t="str">
            <v>EE288 - St Matthews CEVAP School</v>
          </cell>
          <cell r="D125">
            <v>1587719.4100000004</v>
          </cell>
          <cell r="E125">
            <v>0</v>
          </cell>
          <cell r="F125">
            <v>284831.67</v>
          </cell>
          <cell r="G125">
            <v>0</v>
          </cell>
          <cell r="H125">
            <v>1872551.0800000003</v>
          </cell>
        </row>
        <row r="126">
          <cell r="A126">
            <v>289</v>
          </cell>
          <cell r="B126" t="str">
            <v>EE289</v>
          </cell>
          <cell r="C126" t="str">
            <v>EE289 - St Marys Catholic Primary Sch</v>
          </cell>
          <cell r="D126">
            <v>816955.66000000015</v>
          </cell>
          <cell r="E126">
            <v>0</v>
          </cell>
          <cell r="F126">
            <v>45992.13</v>
          </cell>
          <cell r="G126">
            <v>0</v>
          </cell>
          <cell r="H126">
            <v>862947.79000000015</v>
          </cell>
        </row>
        <row r="127">
          <cell r="A127">
            <v>291</v>
          </cell>
          <cell r="B127" t="str">
            <v>EE291</v>
          </cell>
          <cell r="C127" t="str">
            <v>EE291 - St Pancras Catholic Primary Sc</v>
          </cell>
          <cell r="D127">
            <v>893282.76</v>
          </cell>
          <cell r="E127">
            <v>0</v>
          </cell>
          <cell r="F127">
            <v>14602.69</v>
          </cell>
          <cell r="G127">
            <v>0</v>
          </cell>
          <cell r="H127">
            <v>907885.45</v>
          </cell>
        </row>
        <row r="128">
          <cell r="A128">
            <v>293</v>
          </cell>
          <cell r="B128" t="str">
            <v>EE293</v>
          </cell>
          <cell r="C128" t="str">
            <v>EE293 - Springfield Infant School</v>
          </cell>
          <cell r="D128">
            <v>1057194.9800000002</v>
          </cell>
          <cell r="E128">
            <v>3793.75</v>
          </cell>
          <cell r="F128">
            <v>204097.79</v>
          </cell>
          <cell r="G128">
            <v>0</v>
          </cell>
          <cell r="H128">
            <v>1265086.5200000003</v>
          </cell>
        </row>
        <row r="129">
          <cell r="A129">
            <v>294</v>
          </cell>
          <cell r="B129" t="str">
            <v>EE294</v>
          </cell>
          <cell r="C129" t="str">
            <v>EE294 - Springfield Junior School</v>
          </cell>
          <cell r="D129">
            <v>1240791.9499999995</v>
          </cell>
          <cell r="E129">
            <v>5830.3599999999988</v>
          </cell>
          <cell r="F129">
            <v>134116.56</v>
          </cell>
          <cell r="G129">
            <v>0</v>
          </cell>
          <cell r="H129">
            <v>1380738.8699999996</v>
          </cell>
        </row>
        <row r="130">
          <cell r="A130">
            <v>295</v>
          </cell>
          <cell r="B130" t="str">
            <v>EE295</v>
          </cell>
          <cell r="C130" t="str">
            <v>EE295 - New Sprites CP School (Sept 20</v>
          </cell>
          <cell r="D130">
            <v>610350.87000000011</v>
          </cell>
          <cell r="E130">
            <v>-8693.5</v>
          </cell>
          <cell r="F130">
            <v>0</v>
          </cell>
          <cell r="G130">
            <v>0</v>
          </cell>
          <cell r="H130">
            <v>601657.37000000011</v>
          </cell>
        </row>
        <row r="131">
          <cell r="A131">
            <v>300</v>
          </cell>
          <cell r="B131" t="str">
            <v>EE300</v>
          </cell>
          <cell r="C131" t="str">
            <v>EE300 - White House Community Infant S</v>
          </cell>
          <cell r="D131">
            <v>2135466.1800000002</v>
          </cell>
          <cell r="E131">
            <v>36581.64</v>
          </cell>
          <cell r="F131">
            <v>254292.25</v>
          </cell>
          <cell r="G131">
            <v>0</v>
          </cell>
          <cell r="H131">
            <v>2426340.0700000003</v>
          </cell>
        </row>
        <row r="132">
          <cell r="A132">
            <v>303</v>
          </cell>
          <cell r="B132" t="str">
            <v>EE303</v>
          </cell>
          <cell r="C132" t="str">
            <v>EE303 - Whitton Community Primary Scho</v>
          </cell>
          <cell r="D132">
            <v>10221.730000000001</v>
          </cell>
          <cell r="E132">
            <v>-10222.77</v>
          </cell>
          <cell r="F132">
            <v>0</v>
          </cell>
          <cell r="G132">
            <v>0</v>
          </cell>
          <cell r="H132">
            <v>-1.0399999999990541</v>
          </cell>
        </row>
        <row r="133">
          <cell r="A133">
            <v>307</v>
          </cell>
          <cell r="B133" t="str">
            <v>EE307</v>
          </cell>
          <cell r="C133" t="str">
            <v>EE307 - Cedarwood Primary School</v>
          </cell>
          <cell r="D133">
            <v>1432910.3400000003</v>
          </cell>
          <cell r="E133">
            <v>1537.2100000000009</v>
          </cell>
          <cell r="F133">
            <v>27902.440000000002</v>
          </cell>
          <cell r="G133">
            <v>0</v>
          </cell>
          <cell r="H133">
            <v>1462349.9900000002</v>
          </cell>
        </row>
        <row r="134">
          <cell r="A134">
            <v>308</v>
          </cell>
          <cell r="B134" t="str">
            <v>EE308</v>
          </cell>
          <cell r="C134" t="str">
            <v>EE308 - Kersey CEVCP School</v>
          </cell>
          <cell r="D134">
            <v>316057.70999999996</v>
          </cell>
          <cell r="E134">
            <v>-4877.5</v>
          </cell>
          <cell r="F134">
            <v>136492.29999999999</v>
          </cell>
          <cell r="G134">
            <v>0</v>
          </cell>
          <cell r="H134">
            <v>447672.50999999995</v>
          </cell>
        </row>
        <row r="135">
          <cell r="A135">
            <v>309</v>
          </cell>
          <cell r="B135" t="str">
            <v>EE309</v>
          </cell>
          <cell r="C135" t="str">
            <v>EE309 - Heath Primary School</v>
          </cell>
          <cell r="D135">
            <v>1702215.8300000005</v>
          </cell>
          <cell r="E135">
            <v>204.89999999999964</v>
          </cell>
          <cell r="F135">
            <v>153242.25</v>
          </cell>
          <cell r="G135">
            <v>0</v>
          </cell>
          <cell r="H135">
            <v>1855662.9800000004</v>
          </cell>
        </row>
        <row r="136">
          <cell r="A136">
            <v>310</v>
          </cell>
          <cell r="B136" t="str">
            <v>EE310</v>
          </cell>
          <cell r="C136" t="str">
            <v>EE310 - Bealings School</v>
          </cell>
          <cell r="D136">
            <v>408727.04000000021</v>
          </cell>
          <cell r="E136">
            <v>5379.74</v>
          </cell>
          <cell r="F136">
            <v>30212.32</v>
          </cell>
          <cell r="G136">
            <v>0</v>
          </cell>
          <cell r="H136">
            <v>444319.10000000021</v>
          </cell>
        </row>
        <row r="137">
          <cell r="A137">
            <v>311</v>
          </cell>
          <cell r="B137" t="str">
            <v>EE311</v>
          </cell>
          <cell r="C137" t="str">
            <v>EE311 - Birchwood Primary School</v>
          </cell>
          <cell r="D137">
            <v>701541.36000000045</v>
          </cell>
          <cell r="E137">
            <v>2283.369999999999</v>
          </cell>
          <cell r="F137">
            <v>90807.28</v>
          </cell>
          <cell r="G137">
            <v>0</v>
          </cell>
          <cell r="H137">
            <v>794632.01000000047</v>
          </cell>
        </row>
        <row r="138">
          <cell r="A138">
            <v>312</v>
          </cell>
          <cell r="B138" t="str">
            <v>EE312</v>
          </cell>
          <cell r="C138" t="str">
            <v>EE312 - Martlesham Beacon Hill Primary</v>
          </cell>
          <cell r="D138">
            <v>448200.11999999988</v>
          </cell>
          <cell r="E138">
            <v>1614.92</v>
          </cell>
          <cell r="F138">
            <v>24267.86</v>
          </cell>
          <cell r="G138">
            <v>0</v>
          </cell>
          <cell r="H138">
            <v>474082.89999999985</v>
          </cell>
        </row>
        <row r="139">
          <cell r="A139">
            <v>313</v>
          </cell>
          <cell r="B139" t="str">
            <v>EE313</v>
          </cell>
          <cell r="C139" t="str">
            <v>EE313 - Gorseland Primary School</v>
          </cell>
          <cell r="D139">
            <v>1769534.7899999998</v>
          </cell>
          <cell r="E139">
            <v>-9449.5</v>
          </cell>
          <cell r="F139">
            <v>189019.97</v>
          </cell>
          <cell r="G139">
            <v>0</v>
          </cell>
          <cell r="H139">
            <v>1949105.2599999998</v>
          </cell>
        </row>
        <row r="140">
          <cell r="A140">
            <v>314</v>
          </cell>
          <cell r="B140" t="str">
            <v>EE314</v>
          </cell>
          <cell r="C140" t="str">
            <v>EE314 - Melton Primary School</v>
          </cell>
          <cell r="D140">
            <v>561127.26000000013</v>
          </cell>
          <cell r="E140">
            <v>-2727.15</v>
          </cell>
          <cell r="F140">
            <v>58365.4</v>
          </cell>
          <cell r="G140">
            <v>0</v>
          </cell>
          <cell r="H140">
            <v>616765.51000000013</v>
          </cell>
        </row>
        <row r="141">
          <cell r="A141">
            <v>316</v>
          </cell>
          <cell r="B141" t="str">
            <v>EE316</v>
          </cell>
          <cell r="C141" t="str">
            <v>EE316 - Nacton CEVCP School</v>
          </cell>
          <cell r="D141">
            <v>435961.44000000012</v>
          </cell>
          <cell r="E141">
            <v>-3079.17</v>
          </cell>
          <cell r="F141">
            <v>32374.81</v>
          </cell>
          <cell r="G141">
            <v>0</v>
          </cell>
          <cell r="H141">
            <v>465257.08000000013</v>
          </cell>
        </row>
        <row r="142">
          <cell r="A142">
            <v>317</v>
          </cell>
          <cell r="B142" t="str">
            <v>EE317</v>
          </cell>
          <cell r="C142" t="str">
            <v>EE317 - Orford CEVAP School</v>
          </cell>
          <cell r="D142">
            <v>298033.96999999968</v>
          </cell>
          <cell r="E142">
            <v>-314</v>
          </cell>
          <cell r="F142">
            <v>20981.58</v>
          </cell>
          <cell r="G142">
            <v>0</v>
          </cell>
          <cell r="H142">
            <v>318701.5499999997</v>
          </cell>
        </row>
        <row r="143">
          <cell r="A143">
            <v>318</v>
          </cell>
          <cell r="B143" t="str">
            <v>EE318</v>
          </cell>
          <cell r="C143" t="str">
            <v>EE318 - Otley Primary School</v>
          </cell>
          <cell r="D143">
            <v>279136.58999999997</v>
          </cell>
          <cell r="E143">
            <v>-4663.75</v>
          </cell>
          <cell r="F143">
            <v>76843.540000000008</v>
          </cell>
          <cell r="G143">
            <v>0</v>
          </cell>
          <cell r="H143">
            <v>351316.38</v>
          </cell>
        </row>
        <row r="144">
          <cell r="A144">
            <v>320</v>
          </cell>
          <cell r="B144" t="str">
            <v>EE320</v>
          </cell>
          <cell r="C144" t="str">
            <v>EE320 - Rendlesham Primary School</v>
          </cell>
          <cell r="D144">
            <v>753466.21999999962</v>
          </cell>
          <cell r="E144">
            <v>-6549.25</v>
          </cell>
          <cell r="F144">
            <v>190907.13</v>
          </cell>
          <cell r="G144">
            <v>0</v>
          </cell>
          <cell r="H144">
            <v>937824.09999999963</v>
          </cell>
        </row>
        <row r="145">
          <cell r="A145">
            <v>322</v>
          </cell>
          <cell r="B145" t="str">
            <v>EE322</v>
          </cell>
          <cell r="C145" t="str">
            <v>EE322 - Shotley Community Primary Scho</v>
          </cell>
          <cell r="D145">
            <v>530571.21000000031</v>
          </cell>
          <cell r="E145">
            <v>5929.48</v>
          </cell>
          <cell r="F145">
            <v>25661.48</v>
          </cell>
          <cell r="G145">
            <v>0</v>
          </cell>
          <cell r="H145">
            <v>562162.17000000027</v>
          </cell>
        </row>
        <row r="146">
          <cell r="A146">
            <v>324</v>
          </cell>
          <cell r="B146" t="str">
            <v>EE324</v>
          </cell>
          <cell r="C146" t="str">
            <v>EE324 - Somersham Primary School</v>
          </cell>
          <cell r="D146">
            <v>375123.04000000004</v>
          </cell>
          <cell r="E146">
            <v>-4978.75</v>
          </cell>
          <cell r="F146">
            <v>91859.72</v>
          </cell>
          <cell r="G146">
            <v>0</v>
          </cell>
          <cell r="H146">
            <v>462004.01</v>
          </cell>
        </row>
        <row r="147">
          <cell r="A147">
            <v>325</v>
          </cell>
          <cell r="B147" t="str">
            <v>EE325</v>
          </cell>
          <cell r="C147" t="str">
            <v>EE325 - Sproughton CEVCP School</v>
          </cell>
          <cell r="D147">
            <v>336498.31000000006</v>
          </cell>
          <cell r="E147">
            <v>-5046.25</v>
          </cell>
          <cell r="F147">
            <v>77149.47</v>
          </cell>
          <cell r="G147">
            <v>0</v>
          </cell>
          <cell r="H147">
            <v>408601.53</v>
          </cell>
        </row>
        <row r="148">
          <cell r="A148">
            <v>327</v>
          </cell>
          <cell r="B148" t="str">
            <v>EE327</v>
          </cell>
          <cell r="C148" t="str">
            <v>EE327 - Stratford St Mary Primary Scho</v>
          </cell>
          <cell r="D148">
            <v>315696.67999999988</v>
          </cell>
          <cell r="E148">
            <v>1960.3199999999997</v>
          </cell>
          <cell r="F148">
            <v>69250.28</v>
          </cell>
          <cell r="G148">
            <v>0</v>
          </cell>
          <cell r="H148">
            <v>386907.27999999985</v>
          </cell>
        </row>
        <row r="149">
          <cell r="A149">
            <v>328</v>
          </cell>
          <cell r="B149" t="str">
            <v>EE328</v>
          </cell>
          <cell r="C149" t="str">
            <v>EE328 - Stutton CEVCP School</v>
          </cell>
          <cell r="D149">
            <v>242096.64000000007</v>
          </cell>
          <cell r="E149">
            <v>-3773</v>
          </cell>
          <cell r="F149">
            <v>47204.13</v>
          </cell>
          <cell r="G149">
            <v>0</v>
          </cell>
          <cell r="H149">
            <v>285527.77000000008</v>
          </cell>
        </row>
        <row r="150">
          <cell r="A150">
            <v>331</v>
          </cell>
          <cell r="B150" t="str">
            <v>EE331</v>
          </cell>
          <cell r="C150" t="str">
            <v>EE331 - Tattingstone CEVCP School</v>
          </cell>
          <cell r="D150">
            <v>345606.27999999991</v>
          </cell>
          <cell r="E150">
            <v>0</v>
          </cell>
          <cell r="F150">
            <v>38668.200000000004</v>
          </cell>
          <cell r="G150">
            <v>0</v>
          </cell>
          <cell r="H150">
            <v>384274.47999999992</v>
          </cell>
        </row>
        <row r="151">
          <cell r="A151">
            <v>332</v>
          </cell>
          <cell r="B151" t="str">
            <v>EE332</v>
          </cell>
          <cell r="C151" t="str">
            <v>EE332 - Trimley St Martin Primary Scho</v>
          </cell>
          <cell r="D151">
            <v>671076.57999999996</v>
          </cell>
          <cell r="E151">
            <v>-309.68000000000029</v>
          </cell>
          <cell r="F151">
            <v>51076.85</v>
          </cell>
          <cell r="G151">
            <v>0</v>
          </cell>
          <cell r="H151">
            <v>721843.74999999988</v>
          </cell>
        </row>
        <row r="152">
          <cell r="A152">
            <v>333</v>
          </cell>
          <cell r="B152" t="str">
            <v>EE333</v>
          </cell>
          <cell r="C152" t="str">
            <v>EE333 - Trimley St Mary Primary School</v>
          </cell>
          <cell r="D152">
            <v>1282217.4500000002</v>
          </cell>
          <cell r="E152">
            <v>11762.25</v>
          </cell>
          <cell r="F152">
            <v>197149.97</v>
          </cell>
          <cell r="G152">
            <v>0</v>
          </cell>
          <cell r="H152">
            <v>1491129.6700000002</v>
          </cell>
        </row>
        <row r="153">
          <cell r="A153">
            <v>337</v>
          </cell>
          <cell r="B153" t="str">
            <v>EE337</v>
          </cell>
          <cell r="C153" t="str">
            <v>EE337 - Waldringfield Primary School</v>
          </cell>
          <cell r="D153">
            <v>419905.94000000018</v>
          </cell>
          <cell r="E153">
            <v>11561</v>
          </cell>
          <cell r="F153">
            <v>85217.53</v>
          </cell>
          <cell r="G153">
            <v>0</v>
          </cell>
          <cell r="H153">
            <v>516684.4700000002</v>
          </cell>
        </row>
        <row r="154">
          <cell r="A154">
            <v>338</v>
          </cell>
          <cell r="B154" t="str">
            <v>EE338</v>
          </cell>
          <cell r="C154" t="str">
            <v>EE338 - Whatfield CEVCP School</v>
          </cell>
          <cell r="D154">
            <v>228583.19000000009</v>
          </cell>
          <cell r="E154">
            <v>-1798.52</v>
          </cell>
          <cell r="F154">
            <v>134803.54</v>
          </cell>
          <cell r="G154">
            <v>0</v>
          </cell>
          <cell r="H154">
            <v>361588.21000000008</v>
          </cell>
        </row>
        <row r="155">
          <cell r="A155">
            <v>339</v>
          </cell>
          <cell r="B155" t="str">
            <v>EE339</v>
          </cell>
          <cell r="C155" t="str">
            <v>EE339 - Witnesham Primary School</v>
          </cell>
          <cell r="D155">
            <v>399142.44000000024</v>
          </cell>
          <cell r="E155">
            <v>-2762.63</v>
          </cell>
          <cell r="F155">
            <v>72034.77</v>
          </cell>
          <cell r="G155">
            <v>0</v>
          </cell>
          <cell r="H155">
            <v>468414.58000000025</v>
          </cell>
        </row>
        <row r="156">
          <cell r="A156">
            <v>341</v>
          </cell>
          <cell r="B156" t="str">
            <v>EE341</v>
          </cell>
          <cell r="C156" t="str">
            <v>EE341 - Sandlings Primary School</v>
          </cell>
          <cell r="D156">
            <v>508476.00999999983</v>
          </cell>
          <cell r="E156">
            <v>4472.75</v>
          </cell>
          <cell r="F156">
            <v>219494.92</v>
          </cell>
          <cell r="G156">
            <v>0</v>
          </cell>
          <cell r="H156">
            <v>732443.67999999982</v>
          </cell>
        </row>
        <row r="157">
          <cell r="A157">
            <v>342</v>
          </cell>
          <cell r="B157" t="str">
            <v>EE342</v>
          </cell>
          <cell r="C157" t="str">
            <v>EE342 - Woodbridge Primary School</v>
          </cell>
          <cell r="D157">
            <v>796079.1399999999</v>
          </cell>
          <cell r="E157">
            <v>-4240.6600000000008</v>
          </cell>
          <cell r="F157">
            <v>56994.99</v>
          </cell>
          <cell r="G157">
            <v>0</v>
          </cell>
          <cell r="H157">
            <v>848833.46999999986</v>
          </cell>
        </row>
        <row r="158">
          <cell r="A158">
            <v>343</v>
          </cell>
          <cell r="B158" t="str">
            <v>EE343</v>
          </cell>
          <cell r="C158" t="str">
            <v>EE343 - Kyson Primary School</v>
          </cell>
          <cell r="D158">
            <v>1315767.3200000008</v>
          </cell>
          <cell r="E158">
            <v>2.1000000000003638</v>
          </cell>
          <cell r="F158">
            <v>72092.759999999995</v>
          </cell>
          <cell r="G158">
            <v>0</v>
          </cell>
          <cell r="H158">
            <v>1387862.1800000009</v>
          </cell>
        </row>
        <row r="159">
          <cell r="A159">
            <v>344</v>
          </cell>
          <cell r="B159" t="str">
            <v>EE344</v>
          </cell>
          <cell r="C159" t="str">
            <v>EE344 - St Marys CEVAP School, Woodbr</v>
          </cell>
          <cell r="D159">
            <v>578336.37</v>
          </cell>
          <cell r="E159">
            <v>0</v>
          </cell>
          <cell r="F159">
            <v>107486.61</v>
          </cell>
          <cell r="G159">
            <v>0</v>
          </cell>
          <cell r="H159">
            <v>685822.98</v>
          </cell>
        </row>
        <row r="160">
          <cell r="A160">
            <v>351</v>
          </cell>
          <cell r="B160" t="str">
            <v>EE351</v>
          </cell>
          <cell r="C160" t="str">
            <v>EE351 - Alderwood P.R.U.</v>
          </cell>
          <cell r="D160">
            <v>164255.25999999978</v>
          </cell>
          <cell r="E160">
            <v>-4270</v>
          </cell>
          <cell r="F160">
            <v>180281.52</v>
          </cell>
          <cell r="G160">
            <v>0</v>
          </cell>
          <cell r="H160">
            <v>340266.7799999998</v>
          </cell>
        </row>
        <row r="161">
          <cell r="A161">
            <v>352</v>
          </cell>
          <cell r="B161" t="str">
            <v>EE352</v>
          </cell>
          <cell r="C161" t="str">
            <v>EE352 - First Base (Ipswich)</v>
          </cell>
          <cell r="D161">
            <v>123794.29999999997</v>
          </cell>
          <cell r="E161">
            <v>68756.75</v>
          </cell>
          <cell r="F161">
            <v>87379.839999999997</v>
          </cell>
          <cell r="G161">
            <v>0</v>
          </cell>
          <cell r="H161">
            <v>279930.88999999996</v>
          </cell>
        </row>
        <row r="162">
          <cell r="A162">
            <v>353</v>
          </cell>
          <cell r="B162" t="str">
            <v>EE353</v>
          </cell>
          <cell r="C162" t="str">
            <v>EE353 - St Christophers P.R.U.</v>
          </cell>
          <cell r="D162">
            <v>148347.06999999977</v>
          </cell>
          <cell r="E162">
            <v>15012.259999999998</v>
          </cell>
          <cell r="F162">
            <v>-2271.69</v>
          </cell>
          <cell r="G162">
            <v>0</v>
          </cell>
          <cell r="H162">
            <v>161087.63999999978</v>
          </cell>
        </row>
        <row r="163">
          <cell r="A163">
            <v>356</v>
          </cell>
          <cell r="B163" t="str">
            <v>EE356</v>
          </cell>
          <cell r="C163" t="str">
            <v>EE356 - Claydon High School</v>
          </cell>
          <cell r="D163">
            <v>3259014.5599999991</v>
          </cell>
          <cell r="E163">
            <v>4693.75</v>
          </cell>
          <cell r="F163">
            <v>645661.66</v>
          </cell>
          <cell r="G163">
            <v>0</v>
          </cell>
          <cell r="H163">
            <v>3909369.9699999993</v>
          </cell>
        </row>
        <row r="164">
          <cell r="A164">
            <v>367</v>
          </cell>
          <cell r="B164" t="str">
            <v>EE367</v>
          </cell>
          <cell r="C164" t="str">
            <v>EE367 - Ipswich Parkside Special Unit</v>
          </cell>
          <cell r="D164">
            <v>847407.4500000017</v>
          </cell>
          <cell r="E164">
            <v>-6801.25</v>
          </cell>
          <cell r="F164">
            <v>300136.64</v>
          </cell>
          <cell r="G164">
            <v>0</v>
          </cell>
          <cell r="H164">
            <v>1140742.8400000017</v>
          </cell>
        </row>
        <row r="165">
          <cell r="A165">
            <v>370</v>
          </cell>
          <cell r="B165" t="str">
            <v>EE370</v>
          </cell>
          <cell r="C165" t="str">
            <v>EE370 - Northgate High School</v>
          </cell>
          <cell r="D165">
            <v>7966571.6499999976</v>
          </cell>
          <cell r="E165">
            <v>-32167.909999999996</v>
          </cell>
          <cell r="F165">
            <v>288798.69</v>
          </cell>
          <cell r="G165">
            <v>0</v>
          </cell>
          <cell r="H165">
            <v>8223202.4299999978</v>
          </cell>
        </row>
        <row r="166">
          <cell r="A166">
            <v>374</v>
          </cell>
          <cell r="B166" t="str">
            <v>EE374</v>
          </cell>
          <cell r="C166" t="str">
            <v>EE374 - Suffolk One</v>
          </cell>
          <cell r="D166">
            <v>38706.939999997994</v>
          </cell>
          <cell r="E166">
            <v>-39280</v>
          </cell>
          <cell r="F166">
            <v>23387.89</v>
          </cell>
          <cell r="G166">
            <v>0</v>
          </cell>
          <cell r="H166">
            <v>22814.829999997994</v>
          </cell>
        </row>
        <row r="167">
          <cell r="A167">
            <v>389</v>
          </cell>
          <cell r="B167" t="str">
            <v>EE389</v>
          </cell>
          <cell r="C167" t="str">
            <v>EE389 - Ipswich Westbridge Unit</v>
          </cell>
          <cell r="D167">
            <v>272974.8400000002</v>
          </cell>
          <cell r="E167">
            <v>-2007</v>
          </cell>
          <cell r="F167">
            <v>51853.279999999999</v>
          </cell>
          <cell r="G167">
            <v>0</v>
          </cell>
          <cell r="H167">
            <v>322821.12000000023</v>
          </cell>
        </row>
        <row r="168">
          <cell r="A168">
            <v>393</v>
          </cell>
          <cell r="B168" t="str">
            <v>EE393</v>
          </cell>
          <cell r="C168" t="str">
            <v>EE393 - Beacon Hill School</v>
          </cell>
          <cell r="D168">
            <v>14268.44</v>
          </cell>
          <cell r="E168">
            <v>-14269.75</v>
          </cell>
          <cell r="F168">
            <v>0</v>
          </cell>
          <cell r="G168">
            <v>0</v>
          </cell>
          <cell r="H168">
            <v>-1.3099999999994907</v>
          </cell>
        </row>
        <row r="169">
          <cell r="A169">
            <v>396</v>
          </cell>
          <cell r="B169" t="str">
            <v>EE396</v>
          </cell>
          <cell r="C169" t="str">
            <v>EE396 - The Bridge School</v>
          </cell>
          <cell r="D169">
            <v>1220115.1000000001</v>
          </cell>
          <cell r="E169">
            <v>60631.47</v>
          </cell>
          <cell r="F169">
            <v>276644.40000000002</v>
          </cell>
          <cell r="G169">
            <v>0</v>
          </cell>
          <cell r="H169">
            <v>1557390.97</v>
          </cell>
        </row>
        <row r="170">
          <cell r="A170">
            <v>400</v>
          </cell>
          <cell r="B170" t="str">
            <v>EE400</v>
          </cell>
          <cell r="C170" t="str">
            <v>EE400 - Acton C of E VC Primary School</v>
          </cell>
          <cell r="D170">
            <v>606910.31000000006</v>
          </cell>
          <cell r="E170">
            <v>2245</v>
          </cell>
          <cell r="F170">
            <v>20317.29</v>
          </cell>
          <cell r="G170">
            <v>0</v>
          </cell>
          <cell r="H170">
            <v>629472.60000000009</v>
          </cell>
        </row>
        <row r="171">
          <cell r="A171">
            <v>402</v>
          </cell>
          <cell r="B171" t="str">
            <v>EE402</v>
          </cell>
          <cell r="C171" t="str">
            <v>EE402 - Bacton Community Primary Schoo</v>
          </cell>
          <cell r="D171">
            <v>561934.31999999995</v>
          </cell>
          <cell r="E171">
            <v>7405.8700000000008</v>
          </cell>
          <cell r="F171">
            <v>19270.22</v>
          </cell>
          <cell r="G171">
            <v>0</v>
          </cell>
          <cell r="H171">
            <v>588610.40999999992</v>
          </cell>
        </row>
        <row r="172">
          <cell r="A172">
            <v>404</v>
          </cell>
          <cell r="B172" t="str">
            <v>EE404</v>
          </cell>
          <cell r="C172" t="str">
            <v>EE404 - Bardwell C of E VCP School</v>
          </cell>
          <cell r="D172">
            <v>267484.25999999978</v>
          </cell>
          <cell r="E172">
            <v>-3291.31</v>
          </cell>
          <cell r="F172">
            <v>119309.88</v>
          </cell>
          <cell r="G172">
            <v>0</v>
          </cell>
          <cell r="H172">
            <v>383502.82999999978</v>
          </cell>
        </row>
        <row r="173">
          <cell r="A173">
            <v>405</v>
          </cell>
          <cell r="B173" t="str">
            <v>EE405</v>
          </cell>
          <cell r="C173" t="str">
            <v>EE405 - Barnham C of E VCP School</v>
          </cell>
          <cell r="D173">
            <v>535170.43999999959</v>
          </cell>
          <cell r="E173">
            <v>-5361.65</v>
          </cell>
          <cell r="F173">
            <v>155376.20000000001</v>
          </cell>
          <cell r="G173">
            <v>0</v>
          </cell>
          <cell r="H173">
            <v>685184.98999999964</v>
          </cell>
        </row>
        <row r="174">
          <cell r="A174">
            <v>406</v>
          </cell>
          <cell r="B174" t="str">
            <v>EE406</v>
          </cell>
          <cell r="C174" t="str">
            <v>EE406 - Barningham C of E VCP School</v>
          </cell>
          <cell r="D174">
            <v>369799.36999999994</v>
          </cell>
          <cell r="E174">
            <v>2954</v>
          </cell>
          <cell r="F174">
            <v>57954.590000000004</v>
          </cell>
          <cell r="G174">
            <v>0</v>
          </cell>
          <cell r="H174">
            <v>430707.95999999996</v>
          </cell>
        </row>
        <row r="175">
          <cell r="A175">
            <v>407</v>
          </cell>
          <cell r="B175" t="str">
            <v>EE407</v>
          </cell>
          <cell r="C175" t="str">
            <v>EE407 - Barrow C of E VCP School</v>
          </cell>
          <cell r="D175">
            <v>536364.18999999983</v>
          </cell>
          <cell r="E175">
            <v>11546.45</v>
          </cell>
          <cell r="F175">
            <v>190735.63</v>
          </cell>
          <cell r="G175">
            <v>0</v>
          </cell>
          <cell r="H175">
            <v>738646.26999999979</v>
          </cell>
        </row>
        <row r="176">
          <cell r="A176">
            <v>409</v>
          </cell>
          <cell r="B176" t="str">
            <v>EE409</v>
          </cell>
          <cell r="C176" t="str">
            <v>EE409 - Boxford C of E VCP School</v>
          </cell>
          <cell r="D176">
            <v>761965.30000000028</v>
          </cell>
          <cell r="E176">
            <v>-1314</v>
          </cell>
          <cell r="F176">
            <v>62181.06</v>
          </cell>
          <cell r="G176">
            <v>0</v>
          </cell>
          <cell r="H176">
            <v>822832.36000000034</v>
          </cell>
        </row>
        <row r="177">
          <cell r="A177">
            <v>412</v>
          </cell>
          <cell r="B177" t="str">
            <v>EE412</v>
          </cell>
          <cell r="C177" t="str">
            <v>EE412 - Bures C of E VCP School</v>
          </cell>
          <cell r="D177">
            <v>716559.66999999993</v>
          </cell>
          <cell r="E177">
            <v>-4172.51</v>
          </cell>
          <cell r="F177">
            <v>107922.82</v>
          </cell>
          <cell r="G177">
            <v>0</v>
          </cell>
          <cell r="H177">
            <v>820309.98</v>
          </cell>
        </row>
        <row r="178">
          <cell r="A178">
            <v>413</v>
          </cell>
          <cell r="B178" t="str">
            <v>EE413</v>
          </cell>
          <cell r="C178" t="str">
            <v>EE413 - The Glade Community Primary Sc</v>
          </cell>
          <cell r="D178">
            <v>854670.34999999986</v>
          </cell>
          <cell r="E178">
            <v>97.090000000000146</v>
          </cell>
          <cell r="F178">
            <v>53887.99</v>
          </cell>
          <cell r="G178">
            <v>0</v>
          </cell>
          <cell r="H178">
            <v>908655.42999999982</v>
          </cell>
        </row>
        <row r="179">
          <cell r="A179">
            <v>415</v>
          </cell>
          <cell r="B179" t="str">
            <v>EE415</v>
          </cell>
          <cell r="C179" t="str">
            <v>EE415 - Guildhall Feoffment Community</v>
          </cell>
          <cell r="D179">
            <v>986498.80999999982</v>
          </cell>
          <cell r="E179">
            <v>-234.34000000000106</v>
          </cell>
          <cell r="F179">
            <v>83005.84</v>
          </cell>
          <cell r="G179">
            <v>0</v>
          </cell>
          <cell r="H179">
            <v>1069270.3099999998</v>
          </cell>
        </row>
        <row r="180">
          <cell r="A180">
            <v>416</v>
          </cell>
          <cell r="B180" t="str">
            <v>EE416</v>
          </cell>
          <cell r="C180" t="str">
            <v>EE416 - Hardwick Primary School</v>
          </cell>
          <cell r="D180">
            <v>900799.07000000007</v>
          </cell>
          <cell r="E180">
            <v>12891.73</v>
          </cell>
          <cell r="F180">
            <v>246483.14</v>
          </cell>
          <cell r="G180">
            <v>0</v>
          </cell>
          <cell r="H180">
            <v>1160173.94</v>
          </cell>
        </row>
        <row r="181">
          <cell r="A181">
            <v>417</v>
          </cell>
          <cell r="B181" t="str">
            <v>EE417</v>
          </cell>
          <cell r="C181" t="str">
            <v>EE417 - Howard Community Primary Schoo</v>
          </cell>
          <cell r="D181">
            <v>870758.12000000034</v>
          </cell>
          <cell r="E181">
            <v>-6241</v>
          </cell>
          <cell r="F181">
            <v>128675.55</v>
          </cell>
          <cell r="G181">
            <v>0</v>
          </cell>
          <cell r="H181">
            <v>993192.67000000039</v>
          </cell>
        </row>
        <row r="182">
          <cell r="A182">
            <v>418</v>
          </cell>
          <cell r="B182" t="str">
            <v>EE418</v>
          </cell>
          <cell r="C182" t="str">
            <v>EE418 - Sebert Wood Community Primary</v>
          </cell>
          <cell r="D182">
            <v>1164783.5800000003</v>
          </cell>
          <cell r="E182">
            <v>2330.25</v>
          </cell>
          <cell r="F182">
            <v>111763.15000000001</v>
          </cell>
          <cell r="G182">
            <v>0</v>
          </cell>
          <cell r="H182">
            <v>1278876.9800000002</v>
          </cell>
        </row>
        <row r="183">
          <cell r="A183">
            <v>420</v>
          </cell>
          <cell r="B183" t="str">
            <v>EE420</v>
          </cell>
          <cell r="C183" t="str">
            <v>EE420 - St Edmunds Catholic Primary School</v>
          </cell>
          <cell r="D183">
            <v>1089592.6499999997</v>
          </cell>
          <cell r="E183">
            <v>0</v>
          </cell>
          <cell r="F183">
            <v>155931.73000000001</v>
          </cell>
          <cell r="G183">
            <v>0</v>
          </cell>
          <cell r="H183">
            <v>1245524.3799999997</v>
          </cell>
        </row>
        <row r="184">
          <cell r="A184">
            <v>421</v>
          </cell>
          <cell r="B184" t="str">
            <v>EE421</v>
          </cell>
          <cell r="C184" t="str">
            <v>EE421 - St Edmundsbury CEVAP School</v>
          </cell>
          <cell r="D184">
            <v>768314.8400000002</v>
          </cell>
          <cell r="E184">
            <v>0</v>
          </cell>
          <cell r="F184">
            <v>30964.37</v>
          </cell>
          <cell r="G184">
            <v>0</v>
          </cell>
          <cell r="H184">
            <v>799279.2100000002</v>
          </cell>
        </row>
        <row r="185">
          <cell r="A185">
            <v>422</v>
          </cell>
          <cell r="B185" t="str">
            <v>EE422</v>
          </cell>
          <cell r="C185" t="str">
            <v>EE422 - Sextons Manor Community Prima</v>
          </cell>
          <cell r="D185">
            <v>654762.99000000011</v>
          </cell>
          <cell r="E185">
            <v>6082.130000000001</v>
          </cell>
          <cell r="F185">
            <v>37387.93</v>
          </cell>
          <cell r="G185">
            <v>0</v>
          </cell>
          <cell r="H185">
            <v>698233.05000000016</v>
          </cell>
        </row>
        <row r="186">
          <cell r="A186">
            <v>423</v>
          </cell>
          <cell r="B186" t="str">
            <v>EE423</v>
          </cell>
          <cell r="C186" t="str">
            <v>EE423 - Tollgate Primary School</v>
          </cell>
          <cell r="D186">
            <v>-54587</v>
          </cell>
          <cell r="E186">
            <v>0</v>
          </cell>
          <cell r="F186">
            <v>0</v>
          </cell>
          <cell r="G186">
            <v>0</v>
          </cell>
          <cell r="H186">
            <v>-54587</v>
          </cell>
        </row>
        <row r="187">
          <cell r="A187">
            <v>424</v>
          </cell>
          <cell r="B187" t="str">
            <v>EE424</v>
          </cell>
          <cell r="C187" t="str">
            <v>EE424 - Westgate Community Primary Sch</v>
          </cell>
          <cell r="D187">
            <v>1234782.1700000004</v>
          </cell>
          <cell r="E187">
            <v>-4350.1000000000004</v>
          </cell>
          <cell r="F187">
            <v>29115.88</v>
          </cell>
          <cell r="G187">
            <v>0</v>
          </cell>
          <cell r="H187">
            <v>1259547.9500000002</v>
          </cell>
        </row>
        <row r="188">
          <cell r="A188">
            <v>425</v>
          </cell>
          <cell r="B188" t="str">
            <v>EE425</v>
          </cell>
          <cell r="C188" t="str">
            <v>EE425 - Abbotts Green CP</v>
          </cell>
          <cell r="D188">
            <v>1192846.6599999992</v>
          </cell>
          <cell r="E188">
            <v>-4471.17</v>
          </cell>
          <cell r="F188">
            <v>88163.11</v>
          </cell>
          <cell r="G188">
            <v>0</v>
          </cell>
          <cell r="H188">
            <v>1276538.5999999994</v>
          </cell>
        </row>
        <row r="189">
          <cell r="A189">
            <v>426</v>
          </cell>
          <cell r="B189" t="str">
            <v>EE426</v>
          </cell>
          <cell r="C189" t="str">
            <v>EE426 - Cavendish C of E VCP School</v>
          </cell>
          <cell r="D189">
            <v>362901.29000000004</v>
          </cell>
          <cell r="E189">
            <v>-4978.75</v>
          </cell>
          <cell r="F189">
            <v>46877.72</v>
          </cell>
          <cell r="G189">
            <v>0</v>
          </cell>
          <cell r="H189">
            <v>404800.26</v>
          </cell>
        </row>
        <row r="190">
          <cell r="A190">
            <v>429</v>
          </cell>
          <cell r="B190" t="str">
            <v>EE429</v>
          </cell>
          <cell r="C190" t="str">
            <v>EE429 - Clare Community Primary School</v>
          </cell>
          <cell r="D190">
            <v>572166.87000000034</v>
          </cell>
          <cell r="E190">
            <v>7628.2899999999991</v>
          </cell>
          <cell r="F190">
            <v>41610.550000000003</v>
          </cell>
          <cell r="G190">
            <v>0</v>
          </cell>
          <cell r="H190">
            <v>621405.71000000043</v>
          </cell>
        </row>
        <row r="191">
          <cell r="A191">
            <v>430</v>
          </cell>
          <cell r="B191" t="str">
            <v>EE430</v>
          </cell>
          <cell r="C191" t="str">
            <v>EE430 - Cockfield C of E VCP School</v>
          </cell>
          <cell r="D191">
            <v>321438.96999999986</v>
          </cell>
          <cell r="E191">
            <v>3793.1399999999994</v>
          </cell>
          <cell r="F191">
            <v>31852.14</v>
          </cell>
          <cell r="G191">
            <v>0</v>
          </cell>
          <cell r="H191">
            <v>357084.24999999988</v>
          </cell>
        </row>
        <row r="192">
          <cell r="A192">
            <v>431</v>
          </cell>
          <cell r="B192" t="str">
            <v>EE431</v>
          </cell>
          <cell r="C192" t="str">
            <v>EE431 - Combs ford Primary School</v>
          </cell>
          <cell r="D192">
            <v>1273006.4899999995</v>
          </cell>
          <cell r="E192">
            <v>32885.83</v>
          </cell>
          <cell r="F192">
            <v>207629.82</v>
          </cell>
          <cell r="G192">
            <v>0</v>
          </cell>
          <cell r="H192">
            <v>1513522.1399999997</v>
          </cell>
        </row>
        <row r="193">
          <cell r="A193">
            <v>432</v>
          </cell>
          <cell r="B193" t="str">
            <v>EE432</v>
          </cell>
          <cell r="C193" t="str">
            <v>EE432 - Creeting St Mary C of E VAP Sc</v>
          </cell>
          <cell r="D193">
            <v>379638.17000000004</v>
          </cell>
          <cell r="E193">
            <v>0</v>
          </cell>
          <cell r="F193">
            <v>47155.47</v>
          </cell>
          <cell r="G193">
            <v>0</v>
          </cell>
          <cell r="H193">
            <v>426793.64</v>
          </cell>
        </row>
        <row r="194">
          <cell r="A194">
            <v>436</v>
          </cell>
          <cell r="B194" t="str">
            <v>EE436</v>
          </cell>
          <cell r="C194" t="str">
            <v>EE436 - Elmswell Community Primary Sch</v>
          </cell>
          <cell r="D194">
            <v>999269.46000000043</v>
          </cell>
          <cell r="E194">
            <v>10085.489999999998</v>
          </cell>
          <cell r="F194">
            <v>97070.86</v>
          </cell>
          <cell r="G194">
            <v>0</v>
          </cell>
          <cell r="H194">
            <v>1106425.8100000005</v>
          </cell>
        </row>
        <row r="195">
          <cell r="A195">
            <v>440</v>
          </cell>
          <cell r="B195" t="str">
            <v>EE440</v>
          </cell>
          <cell r="C195" t="str">
            <v>EE440 - Glemsford Community Primary Sc</v>
          </cell>
          <cell r="D195">
            <v>-5965.72</v>
          </cell>
          <cell r="E195">
            <v>5963.87</v>
          </cell>
          <cell r="F195">
            <v>0</v>
          </cell>
          <cell r="G195">
            <v>0</v>
          </cell>
          <cell r="H195">
            <v>-1.8500000000003638</v>
          </cell>
        </row>
        <row r="196">
          <cell r="A196">
            <v>441</v>
          </cell>
          <cell r="B196" t="str">
            <v>EE441</v>
          </cell>
          <cell r="C196" t="str">
            <v>EE441 - Great Barton C of E VCP School</v>
          </cell>
          <cell r="D196">
            <v>607178.98999999976</v>
          </cell>
          <cell r="E196">
            <v>-4985</v>
          </cell>
          <cell r="F196">
            <v>86785.33</v>
          </cell>
          <cell r="G196">
            <v>0</v>
          </cell>
          <cell r="H196">
            <v>688979.31999999972</v>
          </cell>
        </row>
        <row r="197">
          <cell r="A197">
            <v>442</v>
          </cell>
          <cell r="B197" t="str">
            <v>EE442</v>
          </cell>
          <cell r="C197" t="str">
            <v>EE442 - Wells Hall Community Primary S</v>
          </cell>
          <cell r="D197">
            <v>1733317.9599999995</v>
          </cell>
          <cell r="E197">
            <v>1035.8499999999985</v>
          </cell>
          <cell r="F197">
            <v>228224.91</v>
          </cell>
          <cell r="G197">
            <v>0</v>
          </cell>
          <cell r="H197">
            <v>1962578.7199999995</v>
          </cell>
        </row>
        <row r="198">
          <cell r="A198">
            <v>443</v>
          </cell>
          <cell r="B198" t="str">
            <v>EE443</v>
          </cell>
          <cell r="C198" t="str">
            <v>EE443 - Pot Kiln Primary School</v>
          </cell>
          <cell r="D198">
            <v>968148.40999999898</v>
          </cell>
          <cell r="E198">
            <v>-3188.5</v>
          </cell>
          <cell r="F198">
            <v>126943.49</v>
          </cell>
          <cell r="G198">
            <v>0</v>
          </cell>
          <cell r="H198">
            <v>1091903.399999999</v>
          </cell>
        </row>
        <row r="199">
          <cell r="A199">
            <v>444</v>
          </cell>
          <cell r="B199" t="str">
            <v>EE444</v>
          </cell>
          <cell r="C199" t="str">
            <v>EE444 - Great Finborough C of E VCP Sc</v>
          </cell>
          <cell r="D199">
            <v>492710.94000000006</v>
          </cell>
          <cell r="E199">
            <v>-5.8900000000003274</v>
          </cell>
          <cell r="F199">
            <v>43192.07</v>
          </cell>
          <cell r="G199">
            <v>0</v>
          </cell>
          <cell r="H199">
            <v>535897.12</v>
          </cell>
        </row>
        <row r="200">
          <cell r="A200">
            <v>445</v>
          </cell>
          <cell r="B200" t="str">
            <v>EE445</v>
          </cell>
          <cell r="C200" t="str">
            <v>EE445 - Great Waldingfield C of E VCP</v>
          </cell>
          <cell r="D200">
            <v>540009.39999999991</v>
          </cell>
          <cell r="E200">
            <v>4905.5400000000081</v>
          </cell>
          <cell r="F200">
            <v>82738.27</v>
          </cell>
          <cell r="G200">
            <v>0</v>
          </cell>
          <cell r="H200">
            <v>627653.21</v>
          </cell>
        </row>
        <row r="201">
          <cell r="A201">
            <v>446</v>
          </cell>
          <cell r="B201" t="str">
            <v>EE446</v>
          </cell>
          <cell r="C201" t="str">
            <v>EE446 - Great Whelnetham C of E VCP Sc</v>
          </cell>
          <cell r="D201">
            <v>503496.14999999973</v>
          </cell>
          <cell r="E201">
            <v>12212.810000000001</v>
          </cell>
          <cell r="F201">
            <v>39128.770000000004</v>
          </cell>
          <cell r="G201">
            <v>0</v>
          </cell>
          <cell r="H201">
            <v>554837.72999999975</v>
          </cell>
        </row>
        <row r="202">
          <cell r="A202">
            <v>447</v>
          </cell>
          <cell r="B202" t="str">
            <v>EE447</v>
          </cell>
          <cell r="C202" t="str">
            <v>EE447 - Coupals Community Primary Scho</v>
          </cell>
          <cell r="D202">
            <v>0.97000000000000064</v>
          </cell>
          <cell r="E202">
            <v>0</v>
          </cell>
          <cell r="F202">
            <v>0</v>
          </cell>
          <cell r="G202">
            <v>0</v>
          </cell>
          <cell r="H202">
            <v>0.97000000000000064</v>
          </cell>
        </row>
        <row r="203">
          <cell r="A203">
            <v>448</v>
          </cell>
          <cell r="B203" t="str">
            <v>EE448</v>
          </cell>
          <cell r="C203" t="str">
            <v>EE448 - Hartest C of E VCP School</v>
          </cell>
          <cell r="D203">
            <v>346522.25999999983</v>
          </cell>
          <cell r="E203">
            <v>-56.5</v>
          </cell>
          <cell r="F203">
            <v>67682.86</v>
          </cell>
          <cell r="G203">
            <v>0</v>
          </cell>
          <cell r="H203">
            <v>414148.61999999982</v>
          </cell>
        </row>
        <row r="204">
          <cell r="A204">
            <v>449</v>
          </cell>
          <cell r="B204" t="str">
            <v>EE449</v>
          </cell>
          <cell r="C204" t="str">
            <v>EE449 - Crawfords C of E VC Primary S</v>
          </cell>
          <cell r="D204">
            <v>318213.90000000002</v>
          </cell>
          <cell r="E204">
            <v>42.650000000000546</v>
          </cell>
          <cell r="F204">
            <v>21299.38</v>
          </cell>
          <cell r="G204">
            <v>0</v>
          </cell>
          <cell r="H204">
            <v>339555.93000000005</v>
          </cell>
        </row>
        <row r="205">
          <cell r="A205">
            <v>451</v>
          </cell>
          <cell r="B205" t="str">
            <v>EE451</v>
          </cell>
          <cell r="C205" t="str">
            <v>EE451 - New Cangle Community Primary S</v>
          </cell>
          <cell r="D205">
            <v>895493.73999999976</v>
          </cell>
          <cell r="E205">
            <v>5942.9700000000012</v>
          </cell>
          <cell r="F205">
            <v>65793.040000000008</v>
          </cell>
          <cell r="G205">
            <v>0</v>
          </cell>
          <cell r="H205">
            <v>967229.74999999977</v>
          </cell>
        </row>
        <row r="206">
          <cell r="A206">
            <v>452</v>
          </cell>
          <cell r="B206" t="str">
            <v>EE452</v>
          </cell>
          <cell r="C206" t="str">
            <v>EE452 - Clements Community Primary Sch</v>
          </cell>
          <cell r="D206">
            <v>1021010.8699999999</v>
          </cell>
          <cell r="E206">
            <v>3898.79</v>
          </cell>
          <cell r="F206">
            <v>67601.64</v>
          </cell>
          <cell r="G206">
            <v>0</v>
          </cell>
          <cell r="H206">
            <v>1092511.2999999998</v>
          </cell>
        </row>
        <row r="207">
          <cell r="A207">
            <v>455</v>
          </cell>
          <cell r="B207" t="str">
            <v>EE455</v>
          </cell>
          <cell r="C207" t="str">
            <v>EE455 - St Felix R C Primary School</v>
          </cell>
          <cell r="D207">
            <v>1069661.6599999997</v>
          </cell>
          <cell r="E207">
            <v>0</v>
          </cell>
          <cell r="F207">
            <v>131233.26999999999</v>
          </cell>
          <cell r="G207">
            <v>0</v>
          </cell>
          <cell r="H207">
            <v>1200894.9299999997</v>
          </cell>
        </row>
        <row r="208">
          <cell r="A208">
            <v>457</v>
          </cell>
          <cell r="B208" t="str">
            <v>EE457</v>
          </cell>
          <cell r="C208" t="str">
            <v>EE457 - Honington C of E VCP School</v>
          </cell>
          <cell r="D208">
            <v>582131.03000000026</v>
          </cell>
          <cell r="E208">
            <v>-1456.3600000000006</v>
          </cell>
          <cell r="F208">
            <v>16668.47</v>
          </cell>
          <cell r="G208">
            <v>0</v>
          </cell>
          <cell r="H208">
            <v>597343.14000000025</v>
          </cell>
        </row>
        <row r="209">
          <cell r="A209">
            <v>458</v>
          </cell>
          <cell r="B209" t="str">
            <v>EE458</v>
          </cell>
          <cell r="C209" t="str">
            <v>EE458 - Hopton C of E VCP School</v>
          </cell>
          <cell r="D209">
            <v>389949.17999999982</v>
          </cell>
          <cell r="E209">
            <v>-10182.999999999998</v>
          </cell>
          <cell r="F209">
            <v>75861.279999999999</v>
          </cell>
          <cell r="G209">
            <v>0</v>
          </cell>
          <cell r="H209">
            <v>455627.45999999985</v>
          </cell>
        </row>
        <row r="210">
          <cell r="A210">
            <v>460</v>
          </cell>
          <cell r="B210" t="str">
            <v>EE460</v>
          </cell>
          <cell r="C210" t="str">
            <v>EE460 - Hundon Community Primary Schoo</v>
          </cell>
          <cell r="D210">
            <v>365514.71000000008</v>
          </cell>
          <cell r="E210">
            <v>1216.5500000000002</v>
          </cell>
          <cell r="F210">
            <v>60142.07</v>
          </cell>
          <cell r="G210">
            <v>0</v>
          </cell>
          <cell r="H210">
            <v>426873.33000000007</v>
          </cell>
        </row>
        <row r="211">
          <cell r="A211">
            <v>461</v>
          </cell>
          <cell r="B211" t="str">
            <v>EE461</v>
          </cell>
          <cell r="C211" t="str">
            <v>EE461 - Ickworth Park Primary School</v>
          </cell>
          <cell r="D211">
            <v>723704.92999999993</v>
          </cell>
          <cell r="E211">
            <v>1413.4399999999996</v>
          </cell>
          <cell r="F211">
            <v>140949.17000000001</v>
          </cell>
          <cell r="G211">
            <v>0</v>
          </cell>
          <cell r="H211">
            <v>866067.53999999992</v>
          </cell>
        </row>
        <row r="212">
          <cell r="A212">
            <v>464</v>
          </cell>
          <cell r="B212" t="str">
            <v>EE464</v>
          </cell>
          <cell r="C212" t="str">
            <v>EE464 - Ixworth CEVC Primary School</v>
          </cell>
          <cell r="D212">
            <v>755832.56999999983</v>
          </cell>
          <cell r="E212">
            <v>-793.29</v>
          </cell>
          <cell r="F212">
            <v>92545.3</v>
          </cell>
          <cell r="G212">
            <v>0</v>
          </cell>
          <cell r="H212">
            <v>847584.57999999984</v>
          </cell>
        </row>
        <row r="213">
          <cell r="A213">
            <v>466</v>
          </cell>
          <cell r="B213" t="str">
            <v>EE466</v>
          </cell>
          <cell r="C213" t="str">
            <v>EE466 - Lakenheath Community Primary S</v>
          </cell>
          <cell r="D213">
            <v>898636.73000000021</v>
          </cell>
          <cell r="E213">
            <v>-8932.7799999999988</v>
          </cell>
          <cell r="F213">
            <v>159371.01</v>
          </cell>
          <cell r="G213">
            <v>0</v>
          </cell>
          <cell r="H213">
            <v>1049074.9600000002</v>
          </cell>
        </row>
        <row r="214">
          <cell r="A214">
            <v>467</v>
          </cell>
          <cell r="B214" t="str">
            <v>EE467</v>
          </cell>
          <cell r="C214" t="str">
            <v>EE467 - Lavenham Community Primary Sch</v>
          </cell>
          <cell r="D214">
            <v>432705.47</v>
          </cell>
          <cell r="E214">
            <v>-4317.6499999999996</v>
          </cell>
          <cell r="F214">
            <v>195706.61000000002</v>
          </cell>
          <cell r="G214">
            <v>0</v>
          </cell>
          <cell r="H214">
            <v>624094.42999999993</v>
          </cell>
        </row>
        <row r="215">
          <cell r="A215">
            <v>468</v>
          </cell>
          <cell r="B215" t="str">
            <v>EE468</v>
          </cell>
          <cell r="C215" t="str">
            <v>EE468 - All Saints C of E VCP School,</v>
          </cell>
          <cell r="D215">
            <v>502043.55000000022</v>
          </cell>
          <cell r="E215">
            <v>264.75</v>
          </cell>
          <cell r="F215">
            <v>53429.440000000002</v>
          </cell>
          <cell r="G215">
            <v>0</v>
          </cell>
          <cell r="H215">
            <v>555737.74000000022</v>
          </cell>
        </row>
        <row r="216">
          <cell r="A216">
            <v>469</v>
          </cell>
          <cell r="B216" t="str">
            <v>EE469</v>
          </cell>
          <cell r="C216" t="str">
            <v>EE469 - Long melford C of E VC Primary</v>
          </cell>
          <cell r="D216">
            <v>838808.14000000048</v>
          </cell>
          <cell r="E216">
            <v>3763.45</v>
          </cell>
          <cell r="F216">
            <v>52441.08</v>
          </cell>
          <cell r="G216">
            <v>0</v>
          </cell>
          <cell r="H216">
            <v>895012.67000000039</v>
          </cell>
        </row>
        <row r="217">
          <cell r="A217">
            <v>471</v>
          </cell>
          <cell r="B217" t="str">
            <v>EE471</v>
          </cell>
          <cell r="C217" t="str">
            <v>EE471 - Mendlesham Community Primary S</v>
          </cell>
          <cell r="D217">
            <v>362268.33</v>
          </cell>
          <cell r="E217">
            <v>-641.14999999999964</v>
          </cell>
          <cell r="F217">
            <v>93375.66</v>
          </cell>
          <cell r="G217">
            <v>0</v>
          </cell>
          <cell r="H217">
            <v>455002.83999999997</v>
          </cell>
        </row>
        <row r="218">
          <cell r="A218">
            <v>473</v>
          </cell>
          <cell r="B218" t="str">
            <v>EE473</v>
          </cell>
          <cell r="C218" t="str">
            <v>EE473 - Beck Row Primary School</v>
          </cell>
          <cell r="D218">
            <v>716828.58000000007</v>
          </cell>
          <cell r="E218">
            <v>-3155.75</v>
          </cell>
          <cell r="F218">
            <v>199180.95</v>
          </cell>
          <cell r="G218">
            <v>0</v>
          </cell>
          <cell r="H218">
            <v>912853.78</v>
          </cell>
        </row>
        <row r="219">
          <cell r="A219">
            <v>474</v>
          </cell>
          <cell r="B219" t="str">
            <v>EE474</v>
          </cell>
          <cell r="C219" t="str">
            <v>EE474 - Great Heath Primary School</v>
          </cell>
          <cell r="D219">
            <v>749531.29000000027</v>
          </cell>
          <cell r="E219">
            <v>-7892.95</v>
          </cell>
          <cell r="F219">
            <v>751.14</v>
          </cell>
          <cell r="G219">
            <v>0</v>
          </cell>
          <cell r="H219">
            <v>742389.48000000033</v>
          </cell>
        </row>
        <row r="220">
          <cell r="A220">
            <v>475</v>
          </cell>
          <cell r="B220" t="str">
            <v>EE475</v>
          </cell>
          <cell r="C220" t="str">
            <v>EE475 - EFMS School Recharge Control Account</v>
          </cell>
          <cell r="D220">
            <v>-4.5474735088646412E-13</v>
          </cell>
          <cell r="E220">
            <v>0</v>
          </cell>
          <cell r="F220">
            <v>0</v>
          </cell>
          <cell r="G220">
            <v>0</v>
          </cell>
          <cell r="H220">
            <v>-4.5474735088646412E-13</v>
          </cell>
        </row>
        <row r="221">
          <cell r="A221">
            <v>476</v>
          </cell>
          <cell r="B221" t="str">
            <v>EE476</v>
          </cell>
          <cell r="C221" t="str">
            <v>EE476 - West Row Community Primary Sch</v>
          </cell>
          <cell r="D221">
            <v>669582.12999999989</v>
          </cell>
          <cell r="E221">
            <v>-563.25</v>
          </cell>
          <cell r="F221">
            <v>43118.42</v>
          </cell>
          <cell r="G221">
            <v>0</v>
          </cell>
          <cell r="H221">
            <v>712137.29999999993</v>
          </cell>
        </row>
        <row r="222">
          <cell r="A222">
            <v>478</v>
          </cell>
          <cell r="B222" t="str">
            <v>EE478</v>
          </cell>
          <cell r="C222" t="str">
            <v>EE478 - Moulton C of E VCP School</v>
          </cell>
          <cell r="D222">
            <v>674044.01</v>
          </cell>
          <cell r="E222">
            <v>-1970.5</v>
          </cell>
          <cell r="F222">
            <v>39801.910000000003</v>
          </cell>
          <cell r="G222">
            <v>0</v>
          </cell>
          <cell r="H222">
            <v>711875.42</v>
          </cell>
        </row>
        <row r="223">
          <cell r="A223">
            <v>479</v>
          </cell>
          <cell r="B223" t="str">
            <v>EE479</v>
          </cell>
          <cell r="C223" t="str">
            <v>EE479 - Nayland Primary School</v>
          </cell>
          <cell r="D223">
            <v>703915.11000000045</v>
          </cell>
          <cell r="E223">
            <v>-724.10000000000036</v>
          </cell>
          <cell r="F223">
            <v>75098.290000000008</v>
          </cell>
          <cell r="G223">
            <v>0</v>
          </cell>
          <cell r="H223">
            <v>778289.30000000051</v>
          </cell>
        </row>
        <row r="224">
          <cell r="A224">
            <v>480</v>
          </cell>
          <cell r="B224" t="str">
            <v>EE480</v>
          </cell>
          <cell r="C224" t="str">
            <v>EE480 - Bosmere Community Primary Scho</v>
          </cell>
          <cell r="D224">
            <v>1034429.5799999997</v>
          </cell>
          <cell r="E224">
            <v>-6819.25</v>
          </cell>
          <cell r="F224">
            <v>271862.67</v>
          </cell>
          <cell r="G224">
            <v>0</v>
          </cell>
          <cell r="H224">
            <v>1299472.9999999998</v>
          </cell>
        </row>
        <row r="225">
          <cell r="A225">
            <v>481</v>
          </cell>
          <cell r="B225" t="str">
            <v>EE481</v>
          </cell>
          <cell r="C225" t="str">
            <v>EE481 - All Saints C of E VAP School, Newmarket</v>
          </cell>
          <cell r="D225">
            <v>741128.56</v>
          </cell>
          <cell r="E225">
            <v>0</v>
          </cell>
          <cell r="F225">
            <v>70746.89</v>
          </cell>
          <cell r="G225">
            <v>0</v>
          </cell>
          <cell r="H225">
            <v>811875.45000000007</v>
          </cell>
        </row>
        <row r="226">
          <cell r="A226">
            <v>482</v>
          </cell>
          <cell r="B226" t="str">
            <v>EE482</v>
          </cell>
          <cell r="C226" t="str">
            <v>EE482 - Exning Primary School</v>
          </cell>
          <cell r="D226">
            <v>664533.01999999967</v>
          </cell>
          <cell r="E226">
            <v>-6002.5</v>
          </cell>
          <cell r="F226">
            <v>130750.79000000001</v>
          </cell>
          <cell r="G226">
            <v>0</v>
          </cell>
          <cell r="H226">
            <v>789281.30999999971</v>
          </cell>
        </row>
        <row r="227">
          <cell r="A227">
            <v>483</v>
          </cell>
          <cell r="B227" t="str">
            <v>EE483</v>
          </cell>
          <cell r="C227" t="str">
            <v>EE483 - Houldsworth Valley Primary Sch</v>
          </cell>
          <cell r="D227">
            <v>822264.22999999975</v>
          </cell>
          <cell r="E227">
            <v>-6216.25</v>
          </cell>
          <cell r="F227">
            <v>152476.61000000002</v>
          </cell>
          <cell r="G227">
            <v>0</v>
          </cell>
          <cell r="H227">
            <v>968524.58999999973</v>
          </cell>
        </row>
        <row r="228">
          <cell r="A228">
            <v>484</v>
          </cell>
          <cell r="B228" t="str">
            <v>EE484</v>
          </cell>
          <cell r="C228" t="str">
            <v>EE484 - Laureate Community Primary Sch</v>
          </cell>
          <cell r="D228">
            <v>877340.23000000021</v>
          </cell>
          <cell r="E228">
            <v>-180.84999999999945</v>
          </cell>
          <cell r="F228">
            <v>305763.83</v>
          </cell>
          <cell r="G228">
            <v>0</v>
          </cell>
          <cell r="H228">
            <v>1182923.2100000002</v>
          </cell>
        </row>
        <row r="229">
          <cell r="A229">
            <v>486</v>
          </cell>
          <cell r="B229" t="str">
            <v>EE486</v>
          </cell>
          <cell r="C229" t="str">
            <v>EE486 - Paddocks Primary School</v>
          </cell>
          <cell r="D229">
            <v>614499.58000000007</v>
          </cell>
          <cell r="E229">
            <v>-6205</v>
          </cell>
          <cell r="F229">
            <v>274664.34000000003</v>
          </cell>
          <cell r="G229">
            <v>0</v>
          </cell>
          <cell r="H229">
            <v>882958.92000000016</v>
          </cell>
        </row>
        <row r="230">
          <cell r="A230">
            <v>488</v>
          </cell>
          <cell r="B230" t="str">
            <v>EE488</v>
          </cell>
          <cell r="C230" t="str">
            <v>EE488 - Norton C of E VCP School</v>
          </cell>
          <cell r="D230">
            <v>682635.04999999981</v>
          </cell>
          <cell r="E230">
            <v>3941.9400000000005</v>
          </cell>
          <cell r="F230">
            <v>80923.900000000009</v>
          </cell>
          <cell r="G230">
            <v>0</v>
          </cell>
          <cell r="H230">
            <v>767500.88999999978</v>
          </cell>
        </row>
        <row r="231">
          <cell r="A231">
            <v>489</v>
          </cell>
          <cell r="B231" t="str">
            <v>EE489</v>
          </cell>
          <cell r="C231" t="str">
            <v>EE489 - Old Newton C of E VCP School</v>
          </cell>
          <cell r="D231">
            <v>252964.62999999992</v>
          </cell>
          <cell r="E231">
            <v>11122.130000000001</v>
          </cell>
          <cell r="F231">
            <v>113680.21</v>
          </cell>
          <cell r="G231">
            <v>0</v>
          </cell>
          <cell r="H231">
            <v>377766.96999999991</v>
          </cell>
        </row>
        <row r="232">
          <cell r="A232">
            <v>492</v>
          </cell>
          <cell r="B232" t="str">
            <v>EE492</v>
          </cell>
          <cell r="C232" t="str">
            <v>EE492 - Rattlesden C of E CVP School</v>
          </cell>
          <cell r="D232">
            <v>352756.26</v>
          </cell>
          <cell r="E232">
            <v>1751.13</v>
          </cell>
          <cell r="F232">
            <v>86518.41</v>
          </cell>
          <cell r="G232">
            <v>0</v>
          </cell>
          <cell r="H232">
            <v>441025.80000000005</v>
          </cell>
        </row>
        <row r="233">
          <cell r="A233">
            <v>494</v>
          </cell>
          <cell r="B233" t="str">
            <v>EE494</v>
          </cell>
          <cell r="C233" t="str">
            <v>EE494 - Ringshall School</v>
          </cell>
          <cell r="D233">
            <v>457217.69</v>
          </cell>
          <cell r="E233">
            <v>135.89999999999964</v>
          </cell>
          <cell r="F233">
            <v>66371.820000000007</v>
          </cell>
          <cell r="G233">
            <v>0</v>
          </cell>
          <cell r="H233">
            <v>523725.41000000003</v>
          </cell>
        </row>
        <row r="234">
          <cell r="A234">
            <v>495</v>
          </cell>
          <cell r="B234" t="str">
            <v>EE495</v>
          </cell>
          <cell r="C234" t="str">
            <v>EE495 - Risby C of E VCP School</v>
          </cell>
          <cell r="D234">
            <v>568893.57999999996</v>
          </cell>
          <cell r="E234">
            <v>1670.4099999999999</v>
          </cell>
          <cell r="F234">
            <v>68492.680000000008</v>
          </cell>
          <cell r="G234">
            <v>0</v>
          </cell>
          <cell r="H234">
            <v>639056.67000000004</v>
          </cell>
        </row>
        <row r="235">
          <cell r="A235">
            <v>496</v>
          </cell>
          <cell r="B235" t="str">
            <v>EE496</v>
          </cell>
          <cell r="C235" t="str">
            <v>EE496 - Rougham CEVC Primary School</v>
          </cell>
          <cell r="D235">
            <v>662950.06000000029</v>
          </cell>
          <cell r="E235">
            <v>8137.1200000000008</v>
          </cell>
          <cell r="F235">
            <v>81010.89</v>
          </cell>
          <cell r="G235">
            <v>0</v>
          </cell>
          <cell r="H235">
            <v>752098.0700000003</v>
          </cell>
        </row>
        <row r="236">
          <cell r="A236">
            <v>499</v>
          </cell>
          <cell r="B236" t="str">
            <v>EE499</v>
          </cell>
          <cell r="C236" t="str">
            <v>EE499 - Stanton Community Primary Scho</v>
          </cell>
          <cell r="D236">
            <v>710271.07999999984</v>
          </cell>
          <cell r="E236">
            <v>-5282.41</v>
          </cell>
          <cell r="F236">
            <v>126427.03</v>
          </cell>
          <cell r="G236">
            <v>0</v>
          </cell>
          <cell r="H236">
            <v>831415.69999999984</v>
          </cell>
        </row>
        <row r="237">
          <cell r="A237">
            <v>501</v>
          </cell>
          <cell r="B237" t="str">
            <v>EE501</v>
          </cell>
          <cell r="C237" t="str">
            <v>EE501 - Stoke-By-Nayland C of E VCP Sc</v>
          </cell>
          <cell r="D237">
            <v>389140.56000000006</v>
          </cell>
          <cell r="E237">
            <v>8069.78</v>
          </cell>
          <cell r="F237">
            <v>204481.56</v>
          </cell>
          <cell r="G237">
            <v>0</v>
          </cell>
          <cell r="H237">
            <v>601691.90000000014</v>
          </cell>
        </row>
        <row r="238">
          <cell r="A238">
            <v>502</v>
          </cell>
          <cell r="B238" t="str">
            <v>EE502</v>
          </cell>
          <cell r="C238" t="str">
            <v>EE502 - Chilton Primary School</v>
          </cell>
          <cell r="D238">
            <v>794647.84000000032</v>
          </cell>
          <cell r="E238">
            <v>6593.7000000000007</v>
          </cell>
          <cell r="F238">
            <v>192302.65</v>
          </cell>
          <cell r="G238">
            <v>0</v>
          </cell>
          <cell r="H238">
            <v>993544.19000000029</v>
          </cell>
        </row>
        <row r="239">
          <cell r="A239">
            <v>503</v>
          </cell>
          <cell r="B239" t="str">
            <v>EE503</v>
          </cell>
          <cell r="C239" t="str">
            <v>EE503 - Abbots Hall Community Primary</v>
          </cell>
          <cell r="D239">
            <v>1142069.1200000003</v>
          </cell>
          <cell r="E239">
            <v>6388.09</v>
          </cell>
          <cell r="F239">
            <v>174617.15</v>
          </cell>
          <cell r="G239">
            <v>0</v>
          </cell>
          <cell r="H239">
            <v>1323074.3600000003</v>
          </cell>
        </row>
        <row r="240">
          <cell r="A240">
            <v>504</v>
          </cell>
          <cell r="B240" t="str">
            <v>EE504</v>
          </cell>
          <cell r="C240" t="str">
            <v>EE504 - Wood Ley Community Primary Sch</v>
          </cell>
          <cell r="D240">
            <v>907488.55000000016</v>
          </cell>
          <cell r="E240">
            <v>-6407.5</v>
          </cell>
          <cell r="F240">
            <v>87997.07</v>
          </cell>
          <cell r="G240">
            <v>0</v>
          </cell>
          <cell r="H240">
            <v>989078.12000000011</v>
          </cell>
        </row>
        <row r="241">
          <cell r="A241">
            <v>505</v>
          </cell>
          <cell r="B241" t="str">
            <v>EE505</v>
          </cell>
          <cell r="C241" t="str">
            <v>EE505 - Cedars Park Primary School, Stowmarket</v>
          </cell>
          <cell r="D241">
            <v>1336348.1199999994</v>
          </cell>
          <cell r="E241">
            <v>-7892.5</v>
          </cell>
          <cell r="F241">
            <v>171262.39</v>
          </cell>
          <cell r="G241">
            <v>0</v>
          </cell>
          <cell r="H241">
            <v>1499718.0099999993</v>
          </cell>
        </row>
        <row r="242">
          <cell r="A242">
            <v>506</v>
          </cell>
          <cell r="B242" t="str">
            <v>EE506</v>
          </cell>
          <cell r="C242" t="str">
            <v>EE506 - Freeman Community Primary Scho</v>
          </cell>
          <cell r="D242">
            <v>620169.31999999948</v>
          </cell>
          <cell r="E242">
            <v>6256.29</v>
          </cell>
          <cell r="F242">
            <v>124005.95</v>
          </cell>
          <cell r="G242">
            <v>0</v>
          </cell>
          <cell r="H242">
            <v>750431.55999999947</v>
          </cell>
        </row>
        <row r="243">
          <cell r="A243">
            <v>507</v>
          </cell>
          <cell r="B243" t="str">
            <v>EE507</v>
          </cell>
          <cell r="C243" t="str">
            <v>EE507 - St Gregory C of E VCP School</v>
          </cell>
          <cell r="D243">
            <v>1221017.7800000007</v>
          </cell>
          <cell r="E243">
            <v>-7025.35</v>
          </cell>
          <cell r="F243">
            <v>253429.35</v>
          </cell>
          <cell r="G243">
            <v>0</v>
          </cell>
          <cell r="H243">
            <v>1467421.7800000007</v>
          </cell>
        </row>
        <row r="244">
          <cell r="A244">
            <v>508</v>
          </cell>
          <cell r="B244" t="str">
            <v>EE508</v>
          </cell>
          <cell r="C244" t="str">
            <v>EE508 - Trinity CEVAP School</v>
          </cell>
          <cell r="D244">
            <v>247809.9499999999</v>
          </cell>
          <cell r="E244">
            <v>0</v>
          </cell>
          <cell r="F244">
            <v>150424.39000000001</v>
          </cell>
          <cell r="G244">
            <v>0</v>
          </cell>
          <cell r="H244">
            <v>398234.33999999991</v>
          </cell>
        </row>
        <row r="245">
          <cell r="A245">
            <v>509</v>
          </cell>
          <cell r="B245" t="str">
            <v>EE509</v>
          </cell>
          <cell r="C245" t="str">
            <v>EE509 - St Josephs RCP School</v>
          </cell>
          <cell r="D245">
            <v>550806.01000000024</v>
          </cell>
          <cell r="E245">
            <v>0</v>
          </cell>
          <cell r="F245">
            <v>140981</v>
          </cell>
          <cell r="G245">
            <v>0</v>
          </cell>
          <cell r="H245">
            <v>691787.01000000024</v>
          </cell>
        </row>
        <row r="246">
          <cell r="A246">
            <v>511</v>
          </cell>
          <cell r="B246" t="str">
            <v>EE511</v>
          </cell>
          <cell r="C246" t="str">
            <v>EE511 - Tudor C of E VCP School, Sudbu</v>
          </cell>
          <cell r="D246">
            <v>384851.4499999999</v>
          </cell>
          <cell r="E246">
            <v>20271.75</v>
          </cell>
          <cell r="F246">
            <v>0</v>
          </cell>
          <cell r="G246">
            <v>0</v>
          </cell>
          <cell r="H246">
            <v>405123.1999999999</v>
          </cell>
        </row>
        <row r="247">
          <cell r="A247">
            <v>512</v>
          </cell>
          <cell r="B247" t="str">
            <v>EE512</v>
          </cell>
          <cell r="C247" t="str">
            <v>EE512 - Woodhall Community Primary Sch</v>
          </cell>
          <cell r="D247">
            <v>1484546.6799999995</v>
          </cell>
          <cell r="E247">
            <v>-1420.1000000000004</v>
          </cell>
          <cell r="F247">
            <v>135577.23000000001</v>
          </cell>
          <cell r="G247">
            <v>0</v>
          </cell>
          <cell r="H247">
            <v>1618703.8099999994</v>
          </cell>
        </row>
        <row r="248">
          <cell r="A248">
            <v>513</v>
          </cell>
          <cell r="B248" t="str">
            <v>EE513</v>
          </cell>
          <cell r="C248" t="str">
            <v>EE513 - Thurlow C of E VCP School</v>
          </cell>
          <cell r="D248">
            <v>421523.64</v>
          </cell>
          <cell r="E248">
            <v>-5102.5</v>
          </cell>
          <cell r="F248">
            <v>87286.69</v>
          </cell>
          <cell r="G248">
            <v>0</v>
          </cell>
          <cell r="H248">
            <v>503707.83</v>
          </cell>
        </row>
        <row r="249">
          <cell r="A249">
            <v>514</v>
          </cell>
          <cell r="B249" t="str">
            <v>EE514</v>
          </cell>
          <cell r="C249" t="str">
            <v>EE514 - Thurston CEVC Primary School</v>
          </cell>
          <cell r="D249">
            <v>550381.98000000021</v>
          </cell>
          <cell r="E249">
            <v>-4858.2</v>
          </cell>
          <cell r="F249">
            <v>81139.180000000008</v>
          </cell>
          <cell r="G249">
            <v>0</v>
          </cell>
          <cell r="H249">
            <v>626662.96000000031</v>
          </cell>
        </row>
        <row r="250">
          <cell r="A250">
            <v>515</v>
          </cell>
          <cell r="B250" t="str">
            <v>EE515</v>
          </cell>
          <cell r="C250" t="str">
            <v>EE515 - St Christopher¿s CEVCP School</v>
          </cell>
          <cell r="D250">
            <v>1090417.8399999999</v>
          </cell>
          <cell r="E250">
            <v>755.63999999999942</v>
          </cell>
          <cell r="F250">
            <v>4405.46</v>
          </cell>
          <cell r="G250">
            <v>0</v>
          </cell>
          <cell r="H250">
            <v>1095578.9399999997</v>
          </cell>
        </row>
        <row r="251">
          <cell r="A251">
            <v>517</v>
          </cell>
          <cell r="B251" t="str">
            <v>EE517</v>
          </cell>
          <cell r="C251" t="str">
            <v>EE517 - Walsham-Le-Willows C of E VCP</v>
          </cell>
          <cell r="D251">
            <v>527974.50000000023</v>
          </cell>
          <cell r="E251">
            <v>-5690.44</v>
          </cell>
          <cell r="F251">
            <v>170667.55000000002</v>
          </cell>
          <cell r="G251">
            <v>0</v>
          </cell>
          <cell r="H251">
            <v>692951.61000000034</v>
          </cell>
        </row>
        <row r="252">
          <cell r="A252">
            <v>521</v>
          </cell>
          <cell r="B252" t="str">
            <v>EE521</v>
          </cell>
          <cell r="C252" t="str">
            <v>EE521 - Wickhambrook Community Primary</v>
          </cell>
          <cell r="D252">
            <v>563214.79999999981</v>
          </cell>
          <cell r="E252">
            <v>24403</v>
          </cell>
          <cell r="F252">
            <v>214637.11000000002</v>
          </cell>
          <cell r="G252">
            <v>0</v>
          </cell>
          <cell r="H252">
            <v>802254.9099999998</v>
          </cell>
        </row>
        <row r="253">
          <cell r="A253">
            <v>522</v>
          </cell>
          <cell r="B253" t="str">
            <v>EE522</v>
          </cell>
          <cell r="C253" t="str">
            <v>EE522 - Woolpit Community Primary Scho</v>
          </cell>
          <cell r="D253">
            <v>565052.44000000029</v>
          </cell>
          <cell r="E253">
            <v>211.67000000000007</v>
          </cell>
          <cell r="F253">
            <v>91495.37</v>
          </cell>
          <cell r="G253">
            <v>0</v>
          </cell>
          <cell r="H253">
            <v>656759.48000000033</v>
          </cell>
        </row>
        <row r="254">
          <cell r="A254">
            <v>528</v>
          </cell>
          <cell r="B254" t="str">
            <v>EE528</v>
          </cell>
          <cell r="C254" t="str">
            <v>EE528 - Howard Middle School</v>
          </cell>
          <cell r="D254">
            <v>1305438.5600000003</v>
          </cell>
          <cell r="E254">
            <v>1385</v>
          </cell>
          <cell r="F254">
            <v>115989.82</v>
          </cell>
          <cell r="G254">
            <v>0</v>
          </cell>
          <cell r="H254">
            <v>1422813.3800000004</v>
          </cell>
        </row>
        <row r="255">
          <cell r="A255">
            <v>529</v>
          </cell>
          <cell r="B255" t="str">
            <v>EE529</v>
          </cell>
          <cell r="C255" t="str">
            <v>EE529 - St James CEVA Middle School</v>
          </cell>
          <cell r="D255">
            <v>1647476.5699999998</v>
          </cell>
          <cell r="E255">
            <v>-1095.4499999999989</v>
          </cell>
          <cell r="F255">
            <v>298741.51</v>
          </cell>
          <cell r="G255">
            <v>0</v>
          </cell>
          <cell r="H255">
            <v>1945122.63</v>
          </cell>
        </row>
        <row r="256">
          <cell r="A256">
            <v>530</v>
          </cell>
          <cell r="B256" t="str">
            <v>EE530</v>
          </cell>
          <cell r="C256" t="str">
            <v>EE530 - St Louis Catholic Middle Schoo</v>
          </cell>
          <cell r="D256">
            <v>1569768.2199999995</v>
          </cell>
          <cell r="E256">
            <v>0</v>
          </cell>
          <cell r="F256">
            <v>57751.630000000005</v>
          </cell>
          <cell r="G256">
            <v>0</v>
          </cell>
          <cell r="H256">
            <v>1627519.8499999996</v>
          </cell>
        </row>
        <row r="257">
          <cell r="A257">
            <v>532</v>
          </cell>
          <cell r="B257" t="str">
            <v>EE532</v>
          </cell>
          <cell r="C257" t="str">
            <v>EE532 - Hardwick Middle School</v>
          </cell>
          <cell r="D257">
            <v>1464153.7600000007</v>
          </cell>
          <cell r="E257">
            <v>7891.7300000000005</v>
          </cell>
          <cell r="F257">
            <v>262372.51</v>
          </cell>
          <cell r="G257">
            <v>0</v>
          </cell>
          <cell r="H257">
            <v>1734418.0000000007</v>
          </cell>
        </row>
        <row r="258">
          <cell r="A258">
            <v>534</v>
          </cell>
          <cell r="B258" t="str">
            <v>EE534</v>
          </cell>
          <cell r="C258" t="str">
            <v>EE534 - Combs Middle School</v>
          </cell>
          <cell r="D258">
            <v>700269.08000000007</v>
          </cell>
          <cell r="E258">
            <v>0</v>
          </cell>
          <cell r="F258">
            <v>0</v>
          </cell>
          <cell r="G258">
            <v>0</v>
          </cell>
          <cell r="H258">
            <v>700269.08000000007</v>
          </cell>
        </row>
        <row r="259">
          <cell r="A259">
            <v>542</v>
          </cell>
          <cell r="B259" t="str">
            <v>EE542</v>
          </cell>
          <cell r="C259" t="str">
            <v>EE542 - Needham Market Middle School</v>
          </cell>
          <cell r="D259">
            <v>525056.58000000007</v>
          </cell>
          <cell r="E259">
            <v>0</v>
          </cell>
          <cell r="F259">
            <v>0.1</v>
          </cell>
          <cell r="G259">
            <v>0</v>
          </cell>
          <cell r="H259">
            <v>525056.68000000005</v>
          </cell>
        </row>
        <row r="260">
          <cell r="A260">
            <v>546</v>
          </cell>
          <cell r="B260" t="str">
            <v>EE546</v>
          </cell>
          <cell r="C260" t="str">
            <v>EE546 - Stowmarket Middle School</v>
          </cell>
          <cell r="D260">
            <v>838517.17999999982</v>
          </cell>
          <cell r="E260">
            <v>5068.26</v>
          </cell>
          <cell r="F260">
            <v>-0.81</v>
          </cell>
          <cell r="G260">
            <v>0</v>
          </cell>
          <cell r="H260">
            <v>843584.62999999977</v>
          </cell>
        </row>
        <row r="261">
          <cell r="A261">
            <v>547</v>
          </cell>
          <cell r="B261" t="str">
            <v>EE547</v>
          </cell>
          <cell r="C261" t="str">
            <v>EE547 - Blackbourne CEVC Middle School</v>
          </cell>
          <cell r="D261">
            <v>0</v>
          </cell>
          <cell r="E261">
            <v>0</v>
          </cell>
          <cell r="F261">
            <v>0</v>
          </cell>
          <cell r="G261">
            <v>0</v>
          </cell>
          <cell r="H261">
            <v>0</v>
          </cell>
        </row>
        <row r="262">
          <cell r="A262">
            <v>550</v>
          </cell>
          <cell r="B262" t="str">
            <v>EE550</v>
          </cell>
          <cell r="C262" t="str">
            <v>EE550 - Bacton Community Middle School</v>
          </cell>
          <cell r="D262">
            <v>785651.63999999966</v>
          </cell>
          <cell r="E262">
            <v>450</v>
          </cell>
          <cell r="F262">
            <v>0</v>
          </cell>
          <cell r="G262">
            <v>0</v>
          </cell>
          <cell r="H262">
            <v>786101.63999999966</v>
          </cell>
        </row>
        <row r="263">
          <cell r="A263">
            <v>552</v>
          </cell>
          <cell r="B263" t="str">
            <v>EE552</v>
          </cell>
          <cell r="C263" t="str">
            <v>EE552 - King Edward VIC of EVC Upper S</v>
          </cell>
          <cell r="D263">
            <v>6408935.3799999971</v>
          </cell>
          <cell r="E263">
            <v>-3752.489999999998</v>
          </cell>
          <cell r="F263">
            <v>462058.94</v>
          </cell>
          <cell r="G263">
            <v>0</v>
          </cell>
          <cell r="H263">
            <v>6867241.8299999973</v>
          </cell>
        </row>
        <row r="264">
          <cell r="A264">
            <v>553</v>
          </cell>
          <cell r="B264" t="str">
            <v>EE553</v>
          </cell>
          <cell r="C264" t="str">
            <v>EE553 - St Benedicts Catholic School</v>
          </cell>
          <cell r="D264">
            <v>3542373.6399999973</v>
          </cell>
          <cell r="E264">
            <v>0</v>
          </cell>
          <cell r="F264">
            <v>224437.75</v>
          </cell>
          <cell r="G264">
            <v>0</v>
          </cell>
          <cell r="H264">
            <v>3766811.3899999973</v>
          </cell>
        </row>
        <row r="265">
          <cell r="A265">
            <v>555</v>
          </cell>
          <cell r="B265" t="str">
            <v>EE555</v>
          </cell>
          <cell r="C265" t="str">
            <v>EE555 - Thomas Gainsborough School</v>
          </cell>
          <cell r="D265">
            <v>-118756.66</v>
          </cell>
          <cell r="E265">
            <v>118264</v>
          </cell>
          <cell r="F265">
            <v>0</v>
          </cell>
          <cell r="G265">
            <v>0</v>
          </cell>
          <cell r="H265">
            <v>-492.55999999999767</v>
          </cell>
        </row>
        <row r="266">
          <cell r="A266">
            <v>558</v>
          </cell>
          <cell r="B266" t="str">
            <v>EE558</v>
          </cell>
          <cell r="C266" t="str">
            <v>EE558 - Stowmarket High School</v>
          </cell>
          <cell r="D266">
            <v>4384353.3999999976</v>
          </cell>
          <cell r="E266">
            <v>24327.22</v>
          </cell>
          <cell r="F266">
            <v>347004.83</v>
          </cell>
          <cell r="G266">
            <v>0</v>
          </cell>
          <cell r="H266">
            <v>4755685.4499999974</v>
          </cell>
        </row>
        <row r="267">
          <cell r="A267">
            <v>560</v>
          </cell>
          <cell r="B267" t="str">
            <v>EE560</v>
          </cell>
          <cell r="C267" t="str">
            <v>EE560 - Thurston Community College</v>
          </cell>
          <cell r="D267">
            <v>8485981.910000002</v>
          </cell>
          <cell r="E267">
            <v>-3356.25</v>
          </cell>
          <cell r="F267">
            <v>1069317.5900000001</v>
          </cell>
          <cell r="G267">
            <v>0</v>
          </cell>
          <cell r="H267">
            <v>9551943.2500000019</v>
          </cell>
        </row>
        <row r="268">
          <cell r="A268">
            <v>562</v>
          </cell>
          <cell r="B268" t="str">
            <v>EE562</v>
          </cell>
          <cell r="C268" t="str">
            <v>EE562 - Stowupland High School</v>
          </cell>
          <cell r="D268">
            <v>3898423.9299999997</v>
          </cell>
          <cell r="E268">
            <v>-6556.35</v>
          </cell>
          <cell r="F268">
            <v>222704.73</v>
          </cell>
          <cell r="G268">
            <v>0</v>
          </cell>
          <cell r="H268">
            <v>4114572.3099999996</v>
          </cell>
        </row>
        <row r="269">
          <cell r="A269">
            <v>576</v>
          </cell>
          <cell r="B269" t="str">
            <v>EE576</v>
          </cell>
          <cell r="C269" t="str">
            <v>EE576 - Riverwalk School</v>
          </cell>
          <cell r="D269">
            <v>1048287.6600000011</v>
          </cell>
          <cell r="E269">
            <v>10144.120000000003</v>
          </cell>
          <cell r="F269">
            <v>268358.84999999998</v>
          </cell>
          <cell r="G269">
            <v>0</v>
          </cell>
          <cell r="H269">
            <v>1326790.6300000013</v>
          </cell>
        </row>
        <row r="270">
          <cell r="A270">
            <v>577</v>
          </cell>
          <cell r="B270" t="str">
            <v>EE577</v>
          </cell>
          <cell r="C270" t="str">
            <v>EE577 - Hampden House Pru</v>
          </cell>
          <cell r="D270">
            <v>240165.2900000001</v>
          </cell>
          <cell r="E270">
            <v>595</v>
          </cell>
          <cell r="F270">
            <v>7922.8200000000006</v>
          </cell>
          <cell r="G270">
            <v>0</v>
          </cell>
          <cell r="H270">
            <v>248683.1100000001</v>
          </cell>
        </row>
        <row r="271">
          <cell r="A271">
            <v>579</v>
          </cell>
          <cell r="B271" t="str">
            <v>EE579</v>
          </cell>
          <cell r="C271" t="str">
            <v>EE579 - Hillside Special School</v>
          </cell>
          <cell r="D271">
            <v>663475.46000000008</v>
          </cell>
          <cell r="E271">
            <v>579.23999999999978</v>
          </cell>
          <cell r="F271">
            <v>111071.72</v>
          </cell>
          <cell r="G271">
            <v>0</v>
          </cell>
          <cell r="H271">
            <v>775126.42</v>
          </cell>
        </row>
        <row r="272">
          <cell r="A272">
            <v>580</v>
          </cell>
          <cell r="B272" t="str">
            <v>EE580</v>
          </cell>
          <cell r="C272" t="str">
            <v>EE580 - Albany Centre PRU</v>
          </cell>
          <cell r="D272">
            <v>281038.03000000003</v>
          </cell>
          <cell r="E272">
            <v>994.25</v>
          </cell>
          <cell r="F272">
            <v>50972.36</v>
          </cell>
          <cell r="G272">
            <v>0</v>
          </cell>
          <cell r="H272">
            <v>333004.64</v>
          </cell>
        </row>
        <row r="273">
          <cell r="A273">
            <v>584</v>
          </cell>
          <cell r="B273" t="str">
            <v>EE584</v>
          </cell>
          <cell r="C273" t="str">
            <v>EE584 - Kingsfield PRU</v>
          </cell>
          <cell r="D273">
            <v>591754.25000000035</v>
          </cell>
          <cell r="E273">
            <v>-3055.55</v>
          </cell>
          <cell r="F273">
            <v>130322.40000000001</v>
          </cell>
          <cell r="G273">
            <v>0</v>
          </cell>
          <cell r="H273">
            <v>719021.10000000033</v>
          </cell>
        </row>
        <row r="274">
          <cell r="A274">
            <v>597</v>
          </cell>
          <cell r="B274" t="str">
            <v>EE597</v>
          </cell>
          <cell r="C274" t="str">
            <v>EE597 - First Base (Brandon) PRU</v>
          </cell>
          <cell r="D274">
            <v>224217.41000000003</v>
          </cell>
          <cell r="E274">
            <v>19238.060000000001</v>
          </cell>
          <cell r="F274">
            <v>75700.680000000008</v>
          </cell>
          <cell r="G274">
            <v>0</v>
          </cell>
          <cell r="H274">
            <v>319156.15000000002</v>
          </cell>
        </row>
        <row r="275">
          <cell r="A275">
            <v>598</v>
          </cell>
          <cell r="B275" t="str">
            <v>EE598</v>
          </cell>
          <cell r="C275" t="str">
            <v>EE598 - Mill Meadow PRU</v>
          </cell>
          <cell r="D275">
            <v>210588.84999999969</v>
          </cell>
          <cell r="E275">
            <v>6611.5499999999993</v>
          </cell>
          <cell r="F275">
            <v>4400.5</v>
          </cell>
          <cell r="G275">
            <v>0</v>
          </cell>
          <cell r="H275">
            <v>221600.89999999967</v>
          </cell>
        </row>
        <row r="276">
          <cell r="A276">
            <v>996</v>
          </cell>
          <cell r="B276" t="str">
            <v>EE996</v>
          </cell>
          <cell r="C276" t="str">
            <v>EE996 - Schools NNDR bills</v>
          </cell>
          <cell r="D276">
            <v>175053.23</v>
          </cell>
          <cell r="E276">
            <v>0</v>
          </cell>
          <cell r="F276">
            <v>0</v>
          </cell>
          <cell r="G276">
            <v>0</v>
          </cell>
          <cell r="H276">
            <v>175053.23</v>
          </cell>
        </row>
        <row r="277">
          <cell r="A277">
            <v>998</v>
          </cell>
          <cell r="B277" t="str">
            <v>EE998</v>
          </cell>
          <cell r="C277" t="str">
            <v>EE998 - Schools Mutual Loans : Contra</v>
          </cell>
          <cell r="D277">
            <v>-1019.12</v>
          </cell>
          <cell r="E277">
            <v>0</v>
          </cell>
          <cell r="F277">
            <v>0</v>
          </cell>
          <cell r="G277">
            <v>-842665.2899999998</v>
          </cell>
          <cell r="H277">
            <v>-843684.4099999998</v>
          </cell>
        </row>
        <row r="278">
          <cell r="A278">
            <v>999</v>
          </cell>
          <cell r="B278" t="str">
            <v>EE999</v>
          </cell>
          <cell r="C278" t="str">
            <v>EE999 - School Bank Accounts : Overdra</v>
          </cell>
          <cell r="D278">
            <v>-190544.31</v>
          </cell>
          <cell r="E278">
            <v>245536.05</v>
          </cell>
          <cell r="F278">
            <v>0</v>
          </cell>
          <cell r="G278">
            <v>0</v>
          </cell>
          <cell r="H278">
            <v>54991.739999999991</v>
          </cell>
        </row>
        <row r="279">
          <cell r="A279" t="str">
            <v>and</v>
          </cell>
          <cell r="B279" t="str">
            <v>Grand</v>
          </cell>
          <cell r="C279" t="str">
            <v>(blank)</v>
          </cell>
          <cell r="D279">
            <v>0</v>
          </cell>
          <cell r="E279">
            <v>0</v>
          </cell>
          <cell r="F279">
            <v>0</v>
          </cell>
          <cell r="G279">
            <v>0</v>
          </cell>
          <cell r="H279">
            <v>0</v>
          </cell>
        </row>
        <row r="280">
          <cell r="C280">
            <v>0</v>
          </cell>
          <cell r="F280">
            <v>0</v>
          </cell>
          <cell r="G280">
            <v>0</v>
          </cell>
          <cell r="H280">
            <v>0</v>
          </cell>
        </row>
        <row r="281">
          <cell r="C281" t="str">
            <v>Grand Total</v>
          </cell>
          <cell r="D281">
            <v>227510339.26000014</v>
          </cell>
          <cell r="E281">
            <v>602343.62</v>
          </cell>
          <cell r="F281">
            <v>31095942.309999991</v>
          </cell>
          <cell r="G281">
            <v>-842665.2899999998</v>
          </cell>
          <cell r="H281">
            <v>258365959.99999994</v>
          </cell>
        </row>
        <row r="284">
          <cell r="D284">
            <v>227510339.26000014</v>
          </cell>
          <cell r="E284">
            <v>602343.62</v>
          </cell>
          <cell r="F284">
            <v>31095942.309999991</v>
          </cell>
          <cell r="G284">
            <v>-842665.2899999998</v>
          </cell>
          <cell r="H284">
            <v>258365959.99999994</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573282/Schools_revenue_funding_guide_Nov_2016_FINAL.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M74"/>
  <sheetViews>
    <sheetView showGridLines="0" showRowColHeaders="0" tabSelected="1" zoomScale="80" zoomScaleNormal="80" workbookViewId="0">
      <pane ySplit="9" topLeftCell="A10" activePane="bottomLeft" state="frozen"/>
      <selection activeCell="AC20" sqref="AC20"/>
      <selection pane="bottomLeft" activeCell="C4" sqref="C4"/>
    </sheetView>
  </sheetViews>
  <sheetFormatPr defaultRowHeight="12.75" x14ac:dyDescent="0.2"/>
  <cols>
    <col min="1" max="1" width="5.5" style="2" customWidth="1"/>
    <col min="2" max="2" width="53.5" style="2" customWidth="1"/>
    <col min="3" max="3" width="66.33203125" style="2" customWidth="1"/>
    <col min="4" max="4" width="3.5" style="2" customWidth="1"/>
    <col min="5" max="5" width="14.6640625" style="3" customWidth="1"/>
    <col min="6" max="6" width="3.1640625" style="3" customWidth="1"/>
    <col min="7" max="7" width="17" style="3" customWidth="1"/>
    <col min="8" max="8" width="2.5" style="3" bestFit="1" customWidth="1"/>
    <col min="9" max="9" width="15.1640625" style="2" customWidth="1"/>
    <col min="10" max="11" width="9.33203125" style="2"/>
    <col min="12" max="12" width="11.6640625" style="56" bestFit="1" customWidth="1"/>
    <col min="13" max="13" width="9.33203125" style="56"/>
    <col min="14" max="16384" width="9.33203125" style="2"/>
  </cols>
  <sheetData>
    <row r="2" spans="1:13" s="1" customFormat="1" ht="23.25" x14ac:dyDescent="0.35">
      <c r="B2" s="188" t="s">
        <v>1080</v>
      </c>
      <c r="C2" s="189"/>
      <c r="D2" s="189"/>
      <c r="E2" s="189"/>
      <c r="F2" s="189"/>
      <c r="G2" s="189"/>
      <c r="H2" s="189"/>
      <c r="I2" s="190"/>
      <c r="L2" s="55"/>
      <c r="M2" s="55"/>
    </row>
    <row r="4" spans="1:13" ht="15.75" x14ac:dyDescent="0.25">
      <c r="A4" s="6"/>
      <c r="B4" s="165" t="s">
        <v>1051</v>
      </c>
      <c r="C4" s="160" t="s">
        <v>1077</v>
      </c>
    </row>
    <row r="5" spans="1:13" ht="15.75" x14ac:dyDescent="0.2">
      <c r="B5" s="165" t="s">
        <v>1086</v>
      </c>
    </row>
    <row r="6" spans="1:13" hidden="1" x14ac:dyDescent="0.2">
      <c r="B6" s="2" t="s">
        <v>0</v>
      </c>
      <c r="C6" s="49" t="str">
        <f>VLOOKUP(VALUE(C7),data,4,FALSE)</f>
        <v>School</v>
      </c>
      <c r="D6" s="3"/>
    </row>
    <row r="7" spans="1:13" hidden="1" x14ac:dyDescent="0.2">
      <c r="B7" s="2" t="s">
        <v>611</v>
      </c>
      <c r="C7" s="4">
        <f>VALUE(LEFT(C4,3))</f>
        <v>0</v>
      </c>
      <c r="D7" s="5"/>
    </row>
    <row r="8" spans="1:13" s="71" customFormat="1" ht="14.25" x14ac:dyDescent="0.2">
      <c r="E8" s="72"/>
      <c r="F8" s="72"/>
      <c r="G8" s="72"/>
      <c r="H8" s="72"/>
      <c r="L8" s="73"/>
      <c r="M8" s="73"/>
    </row>
    <row r="9" spans="1:13" s="71" customFormat="1" ht="14.25" x14ac:dyDescent="0.2">
      <c r="E9" s="74" t="s">
        <v>1</v>
      </c>
      <c r="F9" s="75"/>
      <c r="G9" s="74" t="s">
        <v>1</v>
      </c>
      <c r="H9" s="75"/>
      <c r="I9" s="74" t="s">
        <v>1</v>
      </c>
      <c r="L9" s="73"/>
      <c r="M9" s="73"/>
    </row>
    <row r="10" spans="1:13" s="71" customFormat="1" ht="14.25" x14ac:dyDescent="0.2">
      <c r="E10" s="72"/>
      <c r="F10" s="72"/>
      <c r="G10" s="73">
        <f>VLOOKUP(C7,'Baseline MFG Disapp'!A:BI,61,FALSE)</f>
        <v>0</v>
      </c>
      <c r="H10" s="72"/>
      <c r="L10" s="73" t="s">
        <v>722</v>
      </c>
      <c r="M10" s="73"/>
    </row>
    <row r="11" spans="1:13" s="71" customFormat="1" ht="14.25" x14ac:dyDescent="0.2">
      <c r="B11" s="76" t="s">
        <v>1087</v>
      </c>
      <c r="C11" s="77"/>
      <c r="D11" s="77"/>
      <c r="E11" s="78"/>
      <c r="F11" s="78"/>
      <c r="G11" s="78">
        <f>INDEX('Baselines MFG'!$AN$13:$AN316,MATCH('Individual MFG Calc'!C7,'Baselines MFG'!$A$13:$A$316,0))-G10</f>
        <v>0</v>
      </c>
      <c r="H11" s="79"/>
      <c r="I11" s="80"/>
      <c r="M11" s="73"/>
    </row>
    <row r="12" spans="1:13" s="71" customFormat="1" ht="14.25" x14ac:dyDescent="0.2">
      <c r="B12" s="81"/>
      <c r="C12" s="82"/>
      <c r="D12" s="82"/>
      <c r="E12" s="83"/>
      <c r="F12" s="83"/>
      <c r="G12" s="83"/>
      <c r="H12" s="84"/>
      <c r="I12" s="85"/>
      <c r="L12" s="73"/>
      <c r="M12" s="73"/>
    </row>
    <row r="13" spans="1:13" s="71" customFormat="1" ht="14.25" hidden="1" x14ac:dyDescent="0.2">
      <c r="B13" s="81" t="s">
        <v>2</v>
      </c>
      <c r="C13" s="82"/>
      <c r="D13" s="82"/>
      <c r="E13" s="83">
        <f>INDEX('Baseline MFG Disapp'!$G$15:$G$317,MATCH('Individual MFG Calc'!C7,'Baseline MFG Disapp'!$A$15:$A$317,0))</f>
        <v>0</v>
      </c>
      <c r="F13" s="83"/>
      <c r="G13" s="83"/>
      <c r="H13" s="84"/>
      <c r="I13" s="85"/>
      <c r="L13" s="73"/>
      <c r="M13" s="73"/>
    </row>
    <row r="14" spans="1:13" s="71" customFormat="1" ht="14.25" hidden="1" x14ac:dyDescent="0.2">
      <c r="B14" s="81" t="s">
        <v>3</v>
      </c>
      <c r="C14" s="82"/>
      <c r="D14" s="82"/>
      <c r="E14" s="83" t="e">
        <f>INDEX('Baselines MFG'!$H$13:$H$315,MATCH('Individual MFG Calc'!C7,'Baselines MFG'!$A$13:$A$315,0))</f>
        <v>#N/A</v>
      </c>
      <c r="F14" s="83"/>
      <c r="G14" s="83"/>
      <c r="H14" s="84"/>
      <c r="I14" s="85"/>
      <c r="L14" s="73"/>
      <c r="M14" s="73"/>
    </row>
    <row r="15" spans="1:13" s="71" customFormat="1" ht="14.25" hidden="1" x14ac:dyDescent="0.2">
      <c r="B15" s="81" t="s">
        <v>4</v>
      </c>
      <c r="C15" s="82"/>
      <c r="D15" s="82"/>
      <c r="E15" s="86" t="e">
        <f>INDEX('Baselines MFG'!$I$13:$I$309,MATCH('Individual MFG Calc'!C7,'Baselines MFG'!$A$13:$A$315,0))</f>
        <v>#N/A</v>
      </c>
      <c r="F15" s="83"/>
      <c r="G15" s="83"/>
      <c r="H15" s="84"/>
      <c r="I15" s="85"/>
      <c r="L15" s="73"/>
      <c r="M15" s="73"/>
    </row>
    <row r="16" spans="1:13" s="71" customFormat="1" ht="14.25" hidden="1" x14ac:dyDescent="0.2">
      <c r="B16" s="81"/>
      <c r="C16" s="82"/>
      <c r="D16" s="82"/>
      <c r="E16" s="83"/>
      <c r="F16" s="83"/>
      <c r="G16" s="83" t="e">
        <f>SUM(E13:E15)</f>
        <v>#N/A</v>
      </c>
      <c r="H16" s="84"/>
      <c r="I16" s="85"/>
      <c r="L16" s="73"/>
      <c r="M16" s="73"/>
    </row>
    <row r="17" spans="2:13" s="71" customFormat="1" ht="14.25" hidden="1" x14ac:dyDescent="0.2">
      <c r="B17" s="81"/>
      <c r="C17" s="82"/>
      <c r="D17" s="82"/>
      <c r="E17" s="83"/>
      <c r="F17" s="83"/>
      <c r="G17" s="83"/>
      <c r="H17" s="84"/>
      <c r="I17" s="85"/>
      <c r="L17" s="73"/>
      <c r="M17" s="73"/>
    </row>
    <row r="18" spans="2:13" s="71" customFormat="1" ht="14.25" hidden="1" x14ac:dyDescent="0.2">
      <c r="B18" s="81" t="s">
        <v>5</v>
      </c>
      <c r="C18" s="82"/>
      <c r="D18" s="82"/>
      <c r="E18" s="83"/>
      <c r="F18" s="83"/>
      <c r="G18" s="83" t="e">
        <f>G11-G16</f>
        <v>#N/A</v>
      </c>
      <c r="H18" s="84"/>
      <c r="I18" s="85"/>
      <c r="L18" s="73"/>
      <c r="M18" s="73"/>
    </row>
    <row r="19" spans="2:13" s="71" customFormat="1" ht="14.25" x14ac:dyDescent="0.2">
      <c r="B19" s="81" t="s">
        <v>723</v>
      </c>
      <c r="C19" s="82"/>
      <c r="D19" s="82"/>
      <c r="E19" s="83">
        <f>VLOOKUP(C7,'Baselines MFG'!A:W,23,FALSE)</f>
        <v>0</v>
      </c>
      <c r="F19" s="83"/>
      <c r="G19" s="83"/>
      <c r="H19" s="84"/>
      <c r="I19" s="85"/>
      <c r="L19" s="73"/>
      <c r="M19" s="73"/>
    </row>
    <row r="20" spans="2:13" s="71" customFormat="1" ht="14.25" x14ac:dyDescent="0.2">
      <c r="B20" s="81" t="s">
        <v>725</v>
      </c>
      <c r="C20" s="82"/>
      <c r="D20" s="82"/>
      <c r="E20" s="83">
        <f>INDEX('Baseline MFG Disapp'!$AC$4:$AC$302,MATCH('Individual MFG Calc'!C7,'Baseline MFG Disapp'!$A$4:$A$302,0))</f>
        <v>0</v>
      </c>
      <c r="F20" s="83"/>
      <c r="G20" s="83"/>
      <c r="H20" s="84"/>
      <c r="I20" s="85"/>
      <c r="L20" s="73"/>
      <c r="M20" s="73"/>
    </row>
    <row r="21" spans="2:13" s="71" customFormat="1" ht="14.25" x14ac:dyDescent="0.2">
      <c r="B21" s="81" t="s">
        <v>726</v>
      </c>
      <c r="C21" s="82"/>
      <c r="D21" s="82"/>
      <c r="E21" s="86">
        <f>INDEX('Baseline MFG Disapp'!$AD$4:$AD$302,MATCH('Individual MFG Calc'!C7,'Baseline MFG Disapp'!$A$4:$A$302,0))</f>
        <v>0</v>
      </c>
      <c r="F21" s="83"/>
      <c r="G21" s="83"/>
      <c r="H21" s="84"/>
      <c r="I21" s="85"/>
      <c r="L21" s="73"/>
      <c r="M21" s="73"/>
    </row>
    <row r="22" spans="2:13" s="71" customFormat="1" ht="14.25" x14ac:dyDescent="0.2">
      <c r="B22" s="81"/>
      <c r="C22" s="82"/>
      <c r="D22" s="82"/>
      <c r="E22" s="83"/>
      <c r="F22" s="83"/>
      <c r="G22" s="83"/>
      <c r="H22" s="84"/>
      <c r="I22" s="85"/>
      <c r="L22" s="73"/>
      <c r="M22" s="73"/>
    </row>
    <row r="23" spans="2:13" s="71" customFormat="1" ht="14.25" x14ac:dyDescent="0.2">
      <c r="B23" s="81"/>
      <c r="C23" s="82"/>
      <c r="D23" s="82"/>
      <c r="E23" s="83"/>
      <c r="F23" s="83"/>
      <c r="G23" s="83">
        <f>SUM(E19:E21)</f>
        <v>0</v>
      </c>
      <c r="H23" s="84"/>
      <c r="I23" s="85"/>
      <c r="L23" s="73"/>
      <c r="M23" s="73"/>
    </row>
    <row r="24" spans="2:13" s="71" customFormat="1" ht="14.25" x14ac:dyDescent="0.2">
      <c r="B24" s="81"/>
      <c r="C24" s="82"/>
      <c r="D24" s="82"/>
      <c r="E24" s="83"/>
      <c r="F24" s="83"/>
      <c r="G24" s="83"/>
      <c r="H24" s="84"/>
      <c r="I24" s="85"/>
      <c r="L24" s="73"/>
      <c r="M24" s="73"/>
    </row>
    <row r="25" spans="2:13" s="71" customFormat="1" ht="14.25" x14ac:dyDescent="0.2">
      <c r="B25" s="81" t="s">
        <v>724</v>
      </c>
      <c r="C25" s="82"/>
      <c r="D25" s="82"/>
      <c r="E25" s="83"/>
      <c r="F25" s="83"/>
      <c r="G25" s="83">
        <f>G11-G23</f>
        <v>0</v>
      </c>
      <c r="H25" s="84"/>
      <c r="I25" s="85"/>
      <c r="L25" s="73"/>
      <c r="M25" s="73"/>
    </row>
    <row r="26" spans="2:13" s="71" customFormat="1" ht="14.25" x14ac:dyDescent="0.2">
      <c r="B26" s="81"/>
      <c r="C26" s="82"/>
      <c r="D26" s="82"/>
      <c r="E26" s="83"/>
      <c r="F26" s="83"/>
      <c r="G26" s="83"/>
      <c r="H26" s="84"/>
      <c r="I26" s="85"/>
      <c r="L26" s="73"/>
      <c r="M26" s="73"/>
    </row>
    <row r="27" spans="2:13" s="71" customFormat="1" ht="14.25" x14ac:dyDescent="0.2">
      <c r="B27" s="81" t="s">
        <v>7</v>
      </c>
      <c r="C27" s="82">
        <f>VLOOKUP(C7,NOR!A:F,6,FALSE)</f>
        <v>0</v>
      </c>
      <c r="D27" s="82"/>
      <c r="E27" s="83"/>
      <c r="F27" s="83"/>
      <c r="G27" s="83"/>
      <c r="H27" s="84"/>
      <c r="I27" s="85"/>
      <c r="L27" s="73"/>
      <c r="M27" s="73"/>
    </row>
    <row r="28" spans="2:13" s="71" customFormat="1" ht="14.25" x14ac:dyDescent="0.2">
      <c r="B28" s="81"/>
      <c r="C28" s="82"/>
      <c r="D28" s="82"/>
      <c r="E28" s="83"/>
      <c r="F28" s="83"/>
      <c r="G28" s="83"/>
      <c r="H28" s="84"/>
      <c r="I28" s="85"/>
      <c r="L28" s="73"/>
      <c r="M28" s="73"/>
    </row>
    <row r="29" spans="2:13" s="71" customFormat="1" ht="15" x14ac:dyDescent="0.25">
      <c r="B29" s="81" t="s">
        <v>8</v>
      </c>
      <c r="C29" s="82"/>
      <c r="D29" s="82"/>
      <c r="E29" s="83"/>
      <c r="F29" s="83"/>
      <c r="G29" s="87">
        <f>IF(C27=0,0,G25/C27)</f>
        <v>0</v>
      </c>
      <c r="H29" s="88"/>
      <c r="I29" s="85"/>
      <c r="L29" s="73"/>
      <c r="M29" s="73"/>
    </row>
    <row r="30" spans="2:13" s="71" customFormat="1" ht="14.25" x14ac:dyDescent="0.2">
      <c r="B30" s="89"/>
      <c r="C30" s="90"/>
      <c r="D30" s="90"/>
      <c r="E30" s="91"/>
      <c r="F30" s="91"/>
      <c r="G30" s="91"/>
      <c r="H30" s="91"/>
      <c r="I30" s="92"/>
      <c r="L30" s="73"/>
      <c r="M30" s="73"/>
    </row>
    <row r="31" spans="2:13" s="71" customFormat="1" ht="14.25" x14ac:dyDescent="0.2">
      <c r="B31" s="76"/>
      <c r="C31" s="93"/>
      <c r="D31" s="93"/>
      <c r="E31" s="79"/>
      <c r="F31" s="79"/>
      <c r="G31" s="79"/>
      <c r="H31" s="79"/>
      <c r="I31" s="80"/>
      <c r="L31" s="73"/>
      <c r="M31" s="73"/>
    </row>
    <row r="32" spans="2:13" s="71" customFormat="1" ht="14.25" x14ac:dyDescent="0.2">
      <c r="B32" s="81" t="s">
        <v>568</v>
      </c>
      <c r="C32" s="82"/>
      <c r="D32" s="82"/>
      <c r="E32" s="83"/>
      <c r="F32" s="83"/>
      <c r="G32" s="83">
        <f>INDEX('Baseline MFG Disapp'!$AS$4:$AS$302,MATCH('Individual MFG Calc'!C7,'Baseline MFG Disapp'!$A$4:$A$302,0))</f>
        <v>0</v>
      </c>
      <c r="H32" s="84"/>
      <c r="I32" s="85"/>
      <c r="L32" s="73"/>
      <c r="M32" s="73"/>
    </row>
    <row r="33" spans="2:13" s="71" customFormat="1" ht="14.25" x14ac:dyDescent="0.2">
      <c r="B33" s="81"/>
      <c r="C33" s="82"/>
      <c r="D33" s="82"/>
      <c r="E33" s="83"/>
      <c r="F33" s="83"/>
      <c r="G33" s="83"/>
      <c r="H33" s="84"/>
      <c r="I33" s="85"/>
      <c r="L33" s="73"/>
      <c r="M33" s="73"/>
    </row>
    <row r="34" spans="2:13" s="71" customFormat="1" ht="14.25" x14ac:dyDescent="0.2">
      <c r="B34" s="81" t="s">
        <v>727</v>
      </c>
      <c r="C34" s="82"/>
      <c r="D34" s="82"/>
      <c r="E34" s="83">
        <f>IF(ISERROR(VLOOKUP(C7,'Rates 16-17'!C:P,14)),0,(VLOOKUP(C7,'Rates 16-17'!C:P,14)))</f>
        <v>0</v>
      </c>
      <c r="F34" s="83"/>
      <c r="G34" s="83"/>
      <c r="H34" s="84"/>
      <c r="I34" s="85"/>
      <c r="L34" s="73"/>
      <c r="M34" s="73"/>
    </row>
    <row r="35" spans="2:13" s="71" customFormat="1" ht="14.25" x14ac:dyDescent="0.2">
      <c r="B35" s="81" t="s">
        <v>725</v>
      </c>
      <c r="C35" s="82"/>
      <c r="D35" s="82"/>
      <c r="E35" s="83">
        <f>INDEX('Baseline MFG Disapp'!$AC$4:$AC$302,MATCH('Individual MFG Calc'!C7,'Baseline MFG Disapp'!$A$4:$A$302,0))</f>
        <v>0</v>
      </c>
      <c r="F35" s="83"/>
      <c r="G35" s="83"/>
      <c r="H35" s="84"/>
      <c r="I35" s="85"/>
      <c r="L35" s="73"/>
      <c r="M35" s="73"/>
    </row>
    <row r="36" spans="2:13" s="71" customFormat="1" ht="14.25" x14ac:dyDescent="0.2">
      <c r="B36" s="81" t="s">
        <v>728</v>
      </c>
      <c r="C36" s="82"/>
      <c r="D36" s="94"/>
      <c r="E36" s="83">
        <f>INDEX('Baseline MFG Disapp'!$AD$4:$AD$302,MATCH('Individual MFG Calc'!C7,'Baseline MFG Disapp'!$A$4:$A$302,0))</f>
        <v>0</v>
      </c>
      <c r="F36" s="83"/>
      <c r="G36" s="83"/>
      <c r="H36" s="84"/>
      <c r="I36" s="85"/>
      <c r="L36" s="73"/>
      <c r="M36" s="73"/>
    </row>
    <row r="37" spans="2:13" s="71" customFormat="1" ht="14.25" x14ac:dyDescent="0.2">
      <c r="B37" s="81"/>
      <c r="C37" s="82"/>
      <c r="D37" s="82"/>
      <c r="E37" s="83"/>
      <c r="F37" s="83"/>
      <c r="G37" s="83">
        <f>E35+E34+E36</f>
        <v>0</v>
      </c>
      <c r="H37" s="84"/>
      <c r="I37" s="85"/>
      <c r="L37" s="73"/>
      <c r="M37" s="73"/>
    </row>
    <row r="38" spans="2:13" s="71" customFormat="1" ht="14.25" x14ac:dyDescent="0.2">
      <c r="B38" s="81"/>
      <c r="C38" s="82"/>
      <c r="D38" s="82"/>
      <c r="E38" s="83"/>
      <c r="F38" s="83"/>
      <c r="G38" s="83"/>
      <c r="H38" s="84"/>
      <c r="I38" s="85"/>
      <c r="L38" s="73"/>
      <c r="M38" s="73"/>
    </row>
    <row r="39" spans="2:13" s="71" customFormat="1" ht="14.25" x14ac:dyDescent="0.2">
      <c r="B39" s="81" t="s">
        <v>570</v>
      </c>
      <c r="C39" s="82"/>
      <c r="D39" s="82"/>
      <c r="E39" s="83"/>
      <c r="F39" s="83"/>
      <c r="G39" s="83">
        <f>G32-G37</f>
        <v>0</v>
      </c>
      <c r="H39" s="84"/>
      <c r="I39" s="85"/>
      <c r="L39" s="73"/>
      <c r="M39" s="73"/>
    </row>
    <row r="40" spans="2:13" s="71" customFormat="1" ht="14.25" x14ac:dyDescent="0.2">
      <c r="B40" s="81"/>
      <c r="C40" s="82"/>
      <c r="D40" s="82"/>
      <c r="E40" s="83"/>
      <c r="F40" s="83"/>
      <c r="G40" s="83"/>
      <c r="H40" s="84"/>
      <c r="I40" s="85"/>
      <c r="L40" s="73"/>
      <c r="M40" s="73"/>
    </row>
    <row r="41" spans="2:13" s="71" customFormat="1" ht="14.25" x14ac:dyDescent="0.2">
      <c r="B41" s="81" t="s">
        <v>569</v>
      </c>
      <c r="C41" s="82">
        <f>VLOOKUP(C7,NOR!A:F,5,FALSE)</f>
        <v>0</v>
      </c>
      <c r="D41" s="82"/>
      <c r="E41" s="83"/>
      <c r="F41" s="83"/>
      <c r="G41" s="83"/>
      <c r="H41" s="84"/>
      <c r="I41" s="85"/>
      <c r="L41" s="73"/>
      <c r="M41" s="73"/>
    </row>
    <row r="42" spans="2:13" s="71" customFormat="1" ht="14.25" x14ac:dyDescent="0.2">
      <c r="B42" s="81"/>
      <c r="C42" s="95"/>
      <c r="D42" s="95"/>
      <c r="E42" s="75"/>
      <c r="F42" s="75"/>
      <c r="G42" s="75"/>
      <c r="H42" s="84"/>
      <c r="I42" s="85"/>
      <c r="L42" s="73"/>
      <c r="M42" s="73"/>
    </row>
    <row r="43" spans="2:13" s="71" customFormat="1" ht="15" x14ac:dyDescent="0.25">
      <c r="B43" s="81" t="s">
        <v>571</v>
      </c>
      <c r="C43" s="95"/>
      <c r="D43" s="95"/>
      <c r="E43" s="75"/>
      <c r="F43" s="75"/>
      <c r="G43" s="87">
        <f>IF(C41=0,0,G39/C41)</f>
        <v>0</v>
      </c>
      <c r="H43" s="88"/>
      <c r="I43" s="85"/>
      <c r="L43" s="73"/>
      <c r="M43" s="73"/>
    </row>
    <row r="44" spans="2:13" s="71" customFormat="1" ht="14.25" x14ac:dyDescent="0.2">
      <c r="B44" s="81"/>
      <c r="C44" s="95"/>
      <c r="D44" s="95"/>
      <c r="E44" s="75"/>
      <c r="F44" s="75"/>
      <c r="G44" s="75"/>
      <c r="H44" s="84"/>
      <c r="I44" s="85"/>
      <c r="L44" s="73"/>
      <c r="M44" s="73"/>
    </row>
    <row r="45" spans="2:13" s="71" customFormat="1" ht="14.25" x14ac:dyDescent="0.2">
      <c r="B45" s="81"/>
      <c r="C45" s="95"/>
      <c r="D45" s="95"/>
      <c r="E45" s="75"/>
      <c r="F45" s="75"/>
      <c r="G45" s="75"/>
      <c r="H45" s="84"/>
      <c r="I45" s="85"/>
      <c r="L45" s="73"/>
      <c r="M45" s="73"/>
    </row>
    <row r="46" spans="2:13" s="71" customFormat="1" ht="15" x14ac:dyDescent="0.25">
      <c r="B46" s="81" t="s">
        <v>9</v>
      </c>
      <c r="C46" s="96" t="str">
        <f>IF(E46&lt;-1.5%,"MFG APPLIED",IF(E46&gt;0.55%,"CAPPING APPLIED","NO MFG OR CAPPING"))</f>
        <v>NO MFG OR CAPPING</v>
      </c>
      <c r="D46" s="95"/>
      <c r="E46" s="97">
        <f>IF(C41=0,0,SUM(G43-G29)/G29)</f>
        <v>0</v>
      </c>
      <c r="F46" s="75"/>
      <c r="G46" s="72"/>
      <c r="H46" s="84"/>
      <c r="I46" s="85"/>
      <c r="L46" s="73"/>
      <c r="M46" s="73"/>
    </row>
    <row r="47" spans="2:13" s="71" customFormat="1" ht="14.25" x14ac:dyDescent="0.2">
      <c r="B47" s="81"/>
      <c r="C47" s="95"/>
      <c r="D47" s="95"/>
      <c r="E47" s="98"/>
      <c r="F47" s="75"/>
      <c r="G47" s="75"/>
      <c r="H47" s="84"/>
      <c r="I47" s="85"/>
      <c r="L47" s="73"/>
      <c r="M47" s="73"/>
    </row>
    <row r="48" spans="2:13" s="71" customFormat="1" ht="14.25" x14ac:dyDescent="0.2">
      <c r="B48" s="81" t="s">
        <v>1064</v>
      </c>
      <c r="C48" s="95"/>
      <c r="D48" s="95"/>
      <c r="E48" s="99">
        <f>'Baselines MFG'!AC10</f>
        <v>-1.4999999999999999E-2</v>
      </c>
      <c r="F48" s="75"/>
      <c r="G48" s="75"/>
      <c r="H48" s="84"/>
      <c r="I48" s="85"/>
      <c r="L48" s="73"/>
      <c r="M48" s="73"/>
    </row>
    <row r="49" spans="2:13" s="71" customFormat="1" ht="14.25" x14ac:dyDescent="0.2">
      <c r="B49" s="81" t="s">
        <v>1065</v>
      </c>
      <c r="C49" s="95"/>
      <c r="D49" s="95"/>
      <c r="E49" s="100">
        <v>5.4999999999999997E-3</v>
      </c>
      <c r="F49" s="75"/>
      <c r="G49" s="75"/>
      <c r="H49" s="84"/>
      <c r="I49" s="85"/>
      <c r="L49" s="73"/>
      <c r="M49" s="73"/>
    </row>
    <row r="50" spans="2:13" s="71" customFormat="1" ht="14.25" x14ac:dyDescent="0.2">
      <c r="B50" s="81"/>
      <c r="C50" s="95"/>
      <c r="D50" s="95"/>
      <c r="E50" s="98"/>
      <c r="F50" s="75"/>
      <c r="G50" s="75"/>
      <c r="H50" s="84"/>
      <c r="I50" s="85"/>
      <c r="L50" s="73"/>
      <c r="M50" s="73"/>
    </row>
    <row r="51" spans="2:13" s="71" customFormat="1" ht="14.25" x14ac:dyDescent="0.2">
      <c r="B51" s="81" t="s">
        <v>609</v>
      </c>
      <c r="C51" s="95"/>
      <c r="D51" s="95"/>
      <c r="E51" s="99">
        <f>INDEX('Baseline MFG Disapp'!$AY$4:$AY$302,MATCH('Individual MFG Calc'!C7,'Baseline MFG Disapp'!$A$4:$A$302,0))</f>
        <v>0</v>
      </c>
      <c r="F51" s="75"/>
      <c r="G51" s="75"/>
      <c r="H51" s="84"/>
      <c r="I51" s="85"/>
      <c r="L51" s="73"/>
      <c r="M51" s="73"/>
    </row>
    <row r="52" spans="2:13" s="71" customFormat="1" ht="14.25" x14ac:dyDescent="0.2">
      <c r="B52" s="81" t="s">
        <v>721</v>
      </c>
      <c r="C52" s="95"/>
      <c r="D52" s="95"/>
      <c r="E52" s="100">
        <f>INDEX('Baseline MFG Disapp'!$AZ$4:$AZ$302,MATCH('Individual MFG Calc'!C7,'Baseline MFG Disapp'!$A$4:$A$302,0))</f>
        <v>0</v>
      </c>
      <c r="F52" s="75"/>
      <c r="G52" s="75"/>
      <c r="H52" s="84"/>
      <c r="I52" s="85"/>
      <c r="K52" s="101"/>
      <c r="L52" s="73"/>
      <c r="M52" s="73"/>
    </row>
    <row r="53" spans="2:13" s="71" customFormat="1" ht="14.25" x14ac:dyDescent="0.2">
      <c r="B53" s="81"/>
      <c r="C53" s="95"/>
      <c r="D53" s="95"/>
      <c r="E53" s="84"/>
      <c r="F53" s="84"/>
      <c r="G53" s="84"/>
      <c r="H53" s="84"/>
      <c r="I53" s="85"/>
      <c r="L53" s="73"/>
      <c r="M53" s="73"/>
    </row>
    <row r="54" spans="2:13" s="71" customFormat="1" ht="14.25" x14ac:dyDescent="0.2">
      <c r="B54" s="81"/>
      <c r="C54" s="95"/>
      <c r="D54" s="95"/>
      <c r="E54" s="84"/>
      <c r="F54" s="84"/>
      <c r="G54" s="84"/>
      <c r="H54" s="84"/>
      <c r="I54" s="85"/>
      <c r="L54" s="73"/>
      <c r="M54" s="73"/>
    </row>
    <row r="55" spans="2:13" s="71" customFormat="1" ht="14.25" x14ac:dyDescent="0.2">
      <c r="B55" s="81" t="s">
        <v>10</v>
      </c>
      <c r="C55" s="95" t="s">
        <v>610</v>
      </c>
      <c r="D55" s="95"/>
      <c r="E55" s="84"/>
      <c r="F55" s="84"/>
      <c r="G55" s="84"/>
      <c r="H55" s="84"/>
      <c r="I55" s="85"/>
      <c r="L55" s="73"/>
      <c r="M55" s="73"/>
    </row>
    <row r="56" spans="2:13" s="71" customFormat="1" ht="14.25" x14ac:dyDescent="0.2">
      <c r="B56" s="81"/>
      <c r="C56" s="95"/>
      <c r="D56" s="95"/>
      <c r="E56" s="84"/>
      <c r="F56" s="84"/>
      <c r="G56" s="84"/>
      <c r="H56" s="84"/>
      <c r="I56" s="85"/>
      <c r="L56" s="73"/>
      <c r="M56" s="73"/>
    </row>
    <row r="57" spans="2:13" s="71" customFormat="1" ht="14.25" x14ac:dyDescent="0.2">
      <c r="B57" s="81" t="str">
        <f>IF(I57&lt;0,"MFG Capping £'s","MFG Value")</f>
        <v>MFG Value</v>
      </c>
      <c r="C57" s="82">
        <f>C41</f>
        <v>0</v>
      </c>
      <c r="D57" s="83" t="s">
        <v>11</v>
      </c>
      <c r="E57" s="102">
        <f>E52</f>
        <v>0</v>
      </c>
      <c r="F57" s="83" t="s">
        <v>11</v>
      </c>
      <c r="G57" s="82">
        <f>G29</f>
        <v>0</v>
      </c>
      <c r="H57" s="103" t="s">
        <v>12</v>
      </c>
      <c r="I57" s="104">
        <f>C57*E57*G57</f>
        <v>0</v>
      </c>
      <c r="L57" s="73"/>
      <c r="M57" s="73"/>
    </row>
    <row r="58" spans="2:13" s="71" customFormat="1" ht="14.25" x14ac:dyDescent="0.2">
      <c r="B58" s="89"/>
      <c r="C58" s="90"/>
      <c r="D58" s="90"/>
      <c r="E58" s="91"/>
      <c r="F58" s="91"/>
      <c r="G58" s="91"/>
      <c r="H58" s="91"/>
      <c r="I58" s="92"/>
      <c r="L58" s="73"/>
      <c r="M58" s="73"/>
    </row>
    <row r="59" spans="2:13" s="71" customFormat="1" ht="14.25" x14ac:dyDescent="0.2">
      <c r="B59" s="76"/>
      <c r="C59" s="93"/>
      <c r="D59" s="93"/>
      <c r="E59" s="79"/>
      <c r="F59" s="79"/>
      <c r="G59" s="79"/>
      <c r="H59" s="79"/>
      <c r="I59" s="105"/>
      <c r="L59" s="73"/>
      <c r="M59" s="73"/>
    </row>
    <row r="60" spans="2:13" s="71" customFormat="1" ht="15" x14ac:dyDescent="0.25">
      <c r="B60" s="106" t="s">
        <v>1053</v>
      </c>
      <c r="C60" s="107"/>
      <c r="D60" s="107"/>
      <c r="E60" s="88"/>
      <c r="F60" s="88"/>
      <c r="G60" s="108">
        <f>G32</f>
        <v>0</v>
      </c>
      <c r="H60" s="84"/>
      <c r="I60" s="85"/>
      <c r="L60" s="73"/>
      <c r="M60" s="73"/>
    </row>
    <row r="61" spans="2:13" s="71" customFormat="1" ht="15" x14ac:dyDescent="0.25">
      <c r="B61" s="106"/>
      <c r="C61" s="107"/>
      <c r="D61" s="107"/>
      <c r="E61" s="88"/>
      <c r="F61" s="88"/>
      <c r="G61" s="108"/>
      <c r="H61" s="84"/>
      <c r="I61" s="85"/>
      <c r="L61" s="73"/>
      <c r="M61" s="73"/>
    </row>
    <row r="62" spans="2:13" s="71" customFormat="1" ht="15" x14ac:dyDescent="0.25">
      <c r="B62" s="109" t="s">
        <v>1084</v>
      </c>
      <c r="C62" s="107"/>
      <c r="D62" s="107"/>
      <c r="E62" s="88"/>
      <c r="F62" s="88"/>
      <c r="G62" s="108">
        <f>I57</f>
        <v>0</v>
      </c>
      <c r="H62" s="84"/>
      <c r="I62" s="85"/>
      <c r="L62" s="73"/>
      <c r="M62" s="73"/>
    </row>
    <row r="63" spans="2:13" s="71" customFormat="1" ht="15" x14ac:dyDescent="0.25">
      <c r="B63" s="106"/>
      <c r="C63" s="107"/>
      <c r="D63" s="107"/>
      <c r="E63" s="88"/>
      <c r="F63" s="88"/>
      <c r="G63" s="108"/>
      <c r="H63" s="84"/>
      <c r="I63" s="85"/>
      <c r="L63" s="73"/>
      <c r="M63" s="73"/>
    </row>
    <row r="64" spans="2:13" s="71" customFormat="1" ht="15" x14ac:dyDescent="0.25">
      <c r="B64" s="106" t="s">
        <v>1052</v>
      </c>
      <c r="C64" s="107"/>
      <c r="D64" s="107"/>
      <c r="E64" s="88"/>
      <c r="F64" s="88"/>
      <c r="G64" s="108">
        <f>G60+G62</f>
        <v>0</v>
      </c>
      <c r="H64" s="84"/>
      <c r="I64" s="85"/>
      <c r="L64" s="73"/>
      <c r="M64" s="73"/>
    </row>
    <row r="65" spans="2:13" s="71" customFormat="1" ht="15" x14ac:dyDescent="0.25">
      <c r="B65" s="106"/>
      <c r="C65" s="107"/>
      <c r="D65" s="107"/>
      <c r="E65" s="88"/>
      <c r="F65" s="88"/>
      <c r="G65" s="108"/>
      <c r="H65" s="84"/>
      <c r="I65" s="85"/>
      <c r="L65" s="73"/>
      <c r="M65" s="73"/>
    </row>
    <row r="66" spans="2:13" s="71" customFormat="1" ht="15" x14ac:dyDescent="0.25">
      <c r="B66" s="106" t="s">
        <v>6</v>
      </c>
      <c r="C66" s="107"/>
      <c r="D66" s="107"/>
      <c r="E66" s="88"/>
      <c r="F66" s="88"/>
      <c r="G66" s="108">
        <f>INDEX('Baseline MFG Disapp'!$BE$4:$BE$302,MATCH('Individual MFG Calc'!C7,'Baseline MFG Disapp'!$A$4:$A$302,0))</f>
        <v>0</v>
      </c>
      <c r="H66" s="84"/>
      <c r="I66" s="85"/>
      <c r="L66" s="73"/>
      <c r="M66" s="73"/>
    </row>
    <row r="67" spans="2:13" s="71" customFormat="1" ht="15" x14ac:dyDescent="0.25">
      <c r="B67" s="106"/>
      <c r="C67" s="107"/>
      <c r="D67" s="107"/>
      <c r="E67" s="88"/>
      <c r="F67" s="88"/>
      <c r="G67" s="108"/>
      <c r="H67" s="84"/>
      <c r="I67" s="85"/>
      <c r="L67" s="73"/>
      <c r="M67" s="73"/>
    </row>
    <row r="68" spans="2:13" s="71" customFormat="1" ht="15" x14ac:dyDescent="0.25">
      <c r="B68" s="106" t="s">
        <v>1082</v>
      </c>
      <c r="C68" s="107"/>
      <c r="D68" s="107"/>
      <c r="E68" s="88"/>
      <c r="F68" s="88"/>
      <c r="G68" s="108">
        <f>INDEX('Baseline MFG Disapp'!$BG$4:$BG$302,MATCH('Individual MFG Calc'!C7,'Baseline MFG Disapp'!$A$4:$A$302,0))</f>
        <v>0</v>
      </c>
      <c r="H68" s="84"/>
      <c r="I68" s="85"/>
      <c r="L68" s="73"/>
      <c r="M68" s="73"/>
    </row>
    <row r="69" spans="2:13" s="71" customFormat="1" ht="15" x14ac:dyDescent="0.25">
      <c r="B69" s="106"/>
      <c r="C69" s="107"/>
      <c r="D69" s="107"/>
      <c r="E69" s="88"/>
      <c r="F69" s="88"/>
      <c r="G69" s="108"/>
      <c r="H69" s="84"/>
      <c r="I69" s="85"/>
      <c r="L69" s="73"/>
      <c r="M69" s="73"/>
    </row>
    <row r="70" spans="2:13" s="71" customFormat="1" ht="15" x14ac:dyDescent="0.25">
      <c r="B70" s="110" t="s">
        <v>608</v>
      </c>
      <c r="C70" s="111"/>
      <c r="D70" s="111"/>
      <c r="E70" s="112"/>
      <c r="F70" s="112"/>
      <c r="G70" s="113">
        <f>G66+G64+G68</f>
        <v>0</v>
      </c>
      <c r="H70" s="91"/>
      <c r="I70" s="92"/>
      <c r="L70" s="73"/>
      <c r="M70" s="73"/>
    </row>
    <row r="71" spans="2:13" s="71" customFormat="1" ht="14.25" x14ac:dyDescent="0.2">
      <c r="E71" s="72"/>
      <c r="F71" s="72"/>
      <c r="G71" s="72"/>
      <c r="H71" s="72"/>
      <c r="L71" s="73"/>
      <c r="M71" s="73"/>
    </row>
    <row r="72" spans="2:13" s="71" customFormat="1" ht="18" customHeight="1" x14ac:dyDescent="0.2">
      <c r="B72" s="162" t="s">
        <v>1081</v>
      </c>
      <c r="C72" s="163"/>
      <c r="D72" s="114"/>
      <c r="E72" s="164" t="s">
        <v>1059</v>
      </c>
      <c r="F72" s="115"/>
      <c r="G72" s="115"/>
      <c r="H72" s="115"/>
      <c r="I72" s="116"/>
      <c r="L72" s="73"/>
      <c r="M72" s="73"/>
    </row>
    <row r="74" spans="2:13" x14ac:dyDescent="0.2">
      <c r="B74" s="167" t="s">
        <v>1083</v>
      </c>
    </row>
  </sheetData>
  <sheetProtection sheet="1" objects="1" scenarios="1"/>
  <protectedRanges>
    <protectedRange sqref="C4" name="Range1"/>
  </protectedRanges>
  <mergeCells count="1">
    <mergeCell ref="B2:I2"/>
  </mergeCells>
  <hyperlinks>
    <hyperlink ref="E72" r:id="rId1" xr:uid="{00000000-0004-0000-0000-000000000000}"/>
  </hyperlinks>
  <printOptions horizontalCentered="1"/>
  <pageMargins left="0" right="0" top="0.65" bottom="0" header="0" footer="0"/>
  <pageSetup paperSize="9" scale="72"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'16-17 Budgets'!$A$4:$A$202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Z77"/>
  <sheetViews>
    <sheetView showGridLines="0" showRowColHeaders="0" zoomScale="80" zoomScaleNormal="80" workbookViewId="0">
      <pane ySplit="7" topLeftCell="A8" activePane="bottomLeft" state="frozen"/>
      <selection pane="bottomLeft" activeCell="B32" sqref="B32"/>
    </sheetView>
  </sheetViews>
  <sheetFormatPr defaultRowHeight="12.75" x14ac:dyDescent="0.2"/>
  <cols>
    <col min="1" max="1" width="5.5" style="62" customWidth="1"/>
    <col min="2" max="2" width="53.5" style="62" customWidth="1"/>
    <col min="3" max="3" width="25.83203125" style="62" customWidth="1"/>
    <col min="4" max="4" width="3.5" style="62" customWidth="1"/>
    <col min="5" max="5" width="14.6640625" style="64" customWidth="1"/>
    <col min="6" max="6" width="3.1640625" style="64" customWidth="1"/>
    <col min="7" max="7" width="17" style="64" customWidth="1"/>
    <col min="8" max="8" width="2.5" style="64" bestFit="1" customWidth="1"/>
    <col min="9" max="9" width="15.1640625" style="65" customWidth="1"/>
    <col min="10" max="11" width="9.33203125" style="62"/>
    <col min="12" max="12" width="3" style="63" customWidth="1"/>
    <col min="13" max="13" width="9.33203125" style="62"/>
    <col min="14" max="19" width="9.33203125" style="59"/>
    <col min="20" max="20" width="22" style="59" customWidth="1"/>
    <col min="21" max="21" width="9.33203125" style="59"/>
    <col min="22" max="22" width="31.33203125" style="59" customWidth="1"/>
    <col min="23" max="23" width="9.33203125" style="59"/>
    <col min="24" max="16384" width="9.33203125" style="62"/>
  </cols>
  <sheetData>
    <row r="2" spans="2:26" s="57" customFormat="1" ht="23.25" x14ac:dyDescent="0.35">
      <c r="B2" s="191" t="s">
        <v>1079</v>
      </c>
      <c r="C2" s="192"/>
      <c r="D2" s="192"/>
      <c r="E2" s="192"/>
      <c r="F2" s="192"/>
      <c r="G2" s="192"/>
      <c r="H2" s="192"/>
      <c r="I2" s="193"/>
      <c r="L2" s="58"/>
      <c r="M2" s="62"/>
      <c r="N2" s="59"/>
      <c r="O2" s="59"/>
      <c r="P2" s="59"/>
      <c r="Q2" s="59"/>
      <c r="R2" s="59"/>
      <c r="S2" s="59"/>
      <c r="T2" s="59"/>
      <c r="U2" s="59"/>
      <c r="V2" s="59"/>
      <c r="W2" s="59"/>
    </row>
    <row r="4" spans="2:26" s="67" customFormat="1" ht="18.75" customHeight="1" x14ac:dyDescent="0.2">
      <c r="B4" s="187" t="s">
        <v>1127</v>
      </c>
      <c r="C4" s="161" t="str">
        <f>'Individual MFG Calc'!C4</f>
        <v>000 - School</v>
      </c>
      <c r="D4" s="117"/>
      <c r="E4" s="118"/>
      <c r="F4" s="118"/>
      <c r="G4" s="118"/>
      <c r="H4" s="118"/>
      <c r="I4" s="119"/>
      <c r="L4" s="69"/>
    </row>
    <row r="5" spans="2:26" s="66" customFormat="1" ht="14.25" x14ac:dyDescent="0.2">
      <c r="E5" s="120"/>
      <c r="F5" s="120"/>
      <c r="G5" s="120"/>
      <c r="H5" s="120"/>
      <c r="I5" s="121"/>
      <c r="L5" s="122"/>
      <c r="N5" s="123"/>
      <c r="O5" s="123"/>
      <c r="P5" s="123"/>
      <c r="Q5" s="123"/>
      <c r="R5" s="123"/>
      <c r="S5" s="123"/>
      <c r="T5" s="123"/>
      <c r="U5" s="123"/>
      <c r="V5" s="123"/>
      <c r="W5" s="123"/>
    </row>
    <row r="6" spans="2:26" s="66" customFormat="1" ht="14.25" x14ac:dyDescent="0.2">
      <c r="E6" s="120"/>
      <c r="F6" s="120"/>
      <c r="G6" s="120"/>
      <c r="H6" s="120"/>
      <c r="I6" s="121"/>
      <c r="L6" s="122"/>
      <c r="N6" s="123"/>
      <c r="O6" s="123"/>
      <c r="P6" s="123"/>
      <c r="Q6" s="123"/>
      <c r="R6" s="123"/>
      <c r="S6" s="123"/>
      <c r="T6" s="123"/>
      <c r="U6" s="123"/>
      <c r="V6" s="123"/>
      <c r="W6" s="123"/>
    </row>
    <row r="7" spans="2:26" s="66" customFormat="1" ht="14.25" x14ac:dyDescent="0.2">
      <c r="E7" s="124" t="s">
        <v>1</v>
      </c>
      <c r="F7" s="125"/>
      <c r="G7" s="124" t="s">
        <v>1</v>
      </c>
      <c r="H7" s="125"/>
      <c r="I7" s="124" t="s">
        <v>1</v>
      </c>
      <c r="L7" s="122"/>
      <c r="N7" s="123"/>
      <c r="O7" s="126"/>
      <c r="P7" s="126"/>
      <c r="Q7" s="126"/>
      <c r="R7" s="126"/>
      <c r="S7" s="126"/>
      <c r="T7" s="126"/>
      <c r="U7" s="126"/>
      <c r="V7" s="126"/>
      <c r="W7" s="126"/>
    </row>
    <row r="8" spans="2:26" s="66" customFormat="1" ht="14.25" x14ac:dyDescent="0.2">
      <c r="E8" s="120"/>
      <c r="F8" s="120"/>
      <c r="G8" s="120"/>
      <c r="H8" s="120"/>
      <c r="I8" s="121"/>
      <c r="L8" s="122"/>
      <c r="N8" s="127"/>
      <c r="O8" s="128"/>
      <c r="P8" s="128"/>
      <c r="Q8" s="128"/>
      <c r="R8" s="128"/>
      <c r="S8" s="128"/>
      <c r="T8" s="128"/>
      <c r="U8" s="128"/>
      <c r="V8" s="128"/>
      <c r="W8" s="128"/>
      <c r="X8" s="122"/>
    </row>
    <row r="9" spans="2:26" s="66" customFormat="1" ht="14.25" x14ac:dyDescent="0.2">
      <c r="B9" s="76" t="s">
        <v>567</v>
      </c>
      <c r="C9" s="129"/>
      <c r="D9" s="129"/>
      <c r="E9" s="130"/>
      <c r="F9" s="130"/>
      <c r="G9" s="131">
        <f>'Individual MFG Calc'!G11</f>
        <v>0</v>
      </c>
      <c r="H9" s="130"/>
      <c r="I9" s="132"/>
      <c r="L9" s="122"/>
      <c r="M9" s="68" t="s">
        <v>1067</v>
      </c>
      <c r="N9" s="133"/>
      <c r="O9" s="133"/>
      <c r="P9" s="133"/>
      <c r="Q9" s="133"/>
      <c r="R9" s="133"/>
      <c r="S9" s="133"/>
      <c r="T9" s="133"/>
      <c r="U9" s="133"/>
      <c r="V9" s="134"/>
      <c r="W9" s="69"/>
      <c r="X9" s="128"/>
      <c r="Y9" s="126"/>
      <c r="Z9" s="126"/>
    </row>
    <row r="10" spans="2:26" s="66" customFormat="1" ht="14.25" x14ac:dyDescent="0.2">
      <c r="B10" s="135"/>
      <c r="C10" s="122"/>
      <c r="D10" s="122"/>
      <c r="E10" s="125"/>
      <c r="F10" s="125"/>
      <c r="G10" s="136"/>
      <c r="H10" s="125"/>
      <c r="I10" s="137"/>
      <c r="L10" s="122"/>
      <c r="M10" s="67"/>
      <c r="N10" s="69"/>
      <c r="O10" s="69"/>
      <c r="P10" s="69"/>
      <c r="Q10" s="69"/>
      <c r="R10" s="69"/>
      <c r="S10" s="69"/>
      <c r="T10" s="69"/>
      <c r="U10" s="69"/>
      <c r="V10" s="69"/>
      <c r="W10" s="69"/>
      <c r="X10" s="128"/>
      <c r="Y10" s="126"/>
      <c r="Z10" s="126"/>
    </row>
    <row r="11" spans="2:26" s="66" customFormat="1" ht="14.25" x14ac:dyDescent="0.2">
      <c r="B11" s="81" t="s">
        <v>723</v>
      </c>
      <c r="C11" s="122"/>
      <c r="D11" s="122"/>
      <c r="E11" s="125">
        <f>'Individual MFG Calc'!E19</f>
        <v>0</v>
      </c>
      <c r="F11" s="125"/>
      <c r="G11" s="136"/>
      <c r="H11" s="125"/>
      <c r="I11" s="137"/>
      <c r="L11" s="122"/>
      <c r="M11" s="67"/>
      <c r="N11" s="69"/>
      <c r="O11" s="69"/>
      <c r="P11" s="69"/>
      <c r="Q11" s="69"/>
      <c r="R11" s="69"/>
      <c r="S11" s="69"/>
      <c r="T11" s="69"/>
      <c r="U11" s="69"/>
      <c r="V11" s="69"/>
      <c r="W11" s="69"/>
      <c r="X11" s="128"/>
      <c r="Y11" s="126"/>
      <c r="Z11" s="126"/>
    </row>
    <row r="12" spans="2:26" s="66" customFormat="1" ht="14.25" x14ac:dyDescent="0.2">
      <c r="B12" s="81" t="s">
        <v>725</v>
      </c>
      <c r="C12" s="122"/>
      <c r="D12" s="122"/>
      <c r="E12" s="125">
        <f>'Individual MFG Calc'!E20</f>
        <v>0</v>
      </c>
      <c r="F12" s="125"/>
      <c r="G12" s="136"/>
      <c r="H12" s="125"/>
      <c r="I12" s="137"/>
      <c r="L12" s="122"/>
      <c r="M12" s="68" t="s">
        <v>1076</v>
      </c>
      <c r="N12" s="133"/>
      <c r="O12" s="133"/>
      <c r="P12" s="133"/>
      <c r="Q12" s="133"/>
      <c r="R12" s="133"/>
      <c r="S12" s="133"/>
      <c r="T12" s="133"/>
      <c r="U12" s="133"/>
      <c r="V12" s="134"/>
      <c r="W12" s="69"/>
      <c r="X12" s="128"/>
      <c r="Y12" s="126"/>
      <c r="Z12" s="126"/>
    </row>
    <row r="13" spans="2:26" s="66" customFormat="1" ht="14.25" x14ac:dyDescent="0.2">
      <c r="B13" s="81" t="s">
        <v>726</v>
      </c>
      <c r="C13" s="122"/>
      <c r="D13" s="122"/>
      <c r="E13" s="136">
        <f>'Individual MFG Calc'!E21</f>
        <v>0</v>
      </c>
      <c r="F13" s="125"/>
      <c r="G13" s="136"/>
      <c r="H13" s="125"/>
      <c r="I13" s="137"/>
      <c r="L13" s="122"/>
      <c r="M13" s="69"/>
      <c r="N13" s="69"/>
      <c r="O13" s="69"/>
      <c r="P13" s="69"/>
      <c r="Q13" s="69"/>
      <c r="R13" s="69"/>
      <c r="S13" s="69"/>
      <c r="T13" s="69"/>
      <c r="U13" s="69"/>
      <c r="V13" s="69"/>
      <c r="W13" s="69"/>
      <c r="X13" s="128"/>
      <c r="Y13" s="126"/>
      <c r="Z13" s="126"/>
    </row>
    <row r="14" spans="2:26" s="66" customFormat="1" ht="14.25" x14ac:dyDescent="0.2">
      <c r="B14" s="135"/>
      <c r="C14" s="122"/>
      <c r="D14" s="122"/>
      <c r="E14" s="125"/>
      <c r="F14" s="125"/>
      <c r="G14" s="136">
        <f>'Individual MFG Calc'!G23</f>
        <v>0</v>
      </c>
      <c r="H14" s="125"/>
      <c r="I14" s="137"/>
      <c r="L14" s="122"/>
      <c r="M14" s="67"/>
      <c r="N14" s="69"/>
      <c r="O14" s="69"/>
      <c r="P14" s="69"/>
      <c r="Q14" s="69"/>
      <c r="R14" s="69"/>
      <c r="S14" s="69"/>
      <c r="T14" s="69"/>
      <c r="U14" s="69"/>
      <c r="V14" s="69"/>
      <c r="W14" s="69"/>
      <c r="X14" s="128"/>
      <c r="Y14" s="126"/>
      <c r="Z14" s="126"/>
    </row>
    <row r="15" spans="2:26" s="66" customFormat="1" ht="14.25" x14ac:dyDescent="0.2">
      <c r="B15" s="135"/>
      <c r="C15" s="122"/>
      <c r="D15" s="122"/>
      <c r="E15" s="125"/>
      <c r="F15" s="125"/>
      <c r="G15" s="136"/>
      <c r="H15" s="125"/>
      <c r="I15" s="137"/>
      <c r="L15" s="122"/>
      <c r="M15" s="67"/>
      <c r="N15" s="69"/>
      <c r="O15" s="69"/>
      <c r="P15" s="69"/>
      <c r="Q15" s="69"/>
      <c r="R15" s="69"/>
      <c r="S15" s="69"/>
      <c r="T15" s="69"/>
      <c r="U15" s="69"/>
      <c r="V15" s="69"/>
      <c r="W15" s="69"/>
      <c r="X15" s="128"/>
      <c r="Y15" s="126"/>
      <c r="Z15" s="126"/>
    </row>
    <row r="16" spans="2:26" s="66" customFormat="1" ht="14.25" x14ac:dyDescent="0.2">
      <c r="B16" s="81" t="s">
        <v>724</v>
      </c>
      <c r="C16" s="122"/>
      <c r="D16" s="122"/>
      <c r="E16" s="125"/>
      <c r="F16" s="125"/>
      <c r="G16" s="136">
        <f>'Individual MFG Calc'!G25</f>
        <v>0</v>
      </c>
      <c r="H16" s="125"/>
      <c r="I16" s="137"/>
      <c r="L16" s="122"/>
      <c r="M16" s="68" t="s">
        <v>1060</v>
      </c>
      <c r="N16" s="133"/>
      <c r="O16" s="133"/>
      <c r="P16" s="133"/>
      <c r="Q16" s="133"/>
      <c r="R16" s="133"/>
      <c r="S16" s="133"/>
      <c r="T16" s="133"/>
      <c r="U16" s="133"/>
      <c r="V16" s="134"/>
      <c r="W16" s="69"/>
      <c r="X16" s="128"/>
      <c r="Y16" s="126"/>
      <c r="Z16" s="126"/>
    </row>
    <row r="17" spans="2:26" s="66" customFormat="1" ht="14.25" x14ac:dyDescent="0.2">
      <c r="B17" s="81"/>
      <c r="C17" s="122"/>
      <c r="D17" s="122"/>
      <c r="E17" s="125"/>
      <c r="F17" s="125"/>
      <c r="G17" s="136"/>
      <c r="H17" s="125"/>
      <c r="I17" s="137"/>
      <c r="L17" s="122"/>
      <c r="M17" s="67"/>
      <c r="N17" s="69"/>
      <c r="O17" s="69"/>
      <c r="P17" s="69"/>
      <c r="Q17" s="69"/>
      <c r="R17" s="69"/>
      <c r="S17" s="69"/>
      <c r="T17" s="69"/>
      <c r="U17" s="69"/>
      <c r="V17" s="69"/>
      <c r="W17" s="69"/>
      <c r="X17" s="128"/>
      <c r="Y17" s="126"/>
      <c r="Z17" s="126"/>
    </row>
    <row r="18" spans="2:26" s="66" customFormat="1" ht="14.25" x14ac:dyDescent="0.2">
      <c r="B18" s="81" t="s">
        <v>7</v>
      </c>
      <c r="C18" s="138">
        <f>'Individual MFG Calc'!C27</f>
        <v>0</v>
      </c>
      <c r="D18" s="138"/>
      <c r="E18" s="125"/>
      <c r="F18" s="125"/>
      <c r="G18" s="136"/>
      <c r="H18" s="125"/>
      <c r="I18" s="137"/>
      <c r="L18" s="122"/>
      <c r="M18" s="67"/>
      <c r="N18" s="69"/>
      <c r="O18" s="69"/>
      <c r="P18" s="69"/>
      <c r="Q18" s="69"/>
      <c r="R18" s="69"/>
      <c r="S18" s="69"/>
      <c r="T18" s="69"/>
      <c r="U18" s="69"/>
      <c r="V18" s="69"/>
      <c r="W18" s="69"/>
      <c r="X18" s="128"/>
      <c r="Y18" s="126"/>
      <c r="Z18" s="126"/>
    </row>
    <row r="19" spans="2:26" s="66" customFormat="1" ht="14.25" x14ac:dyDescent="0.2">
      <c r="B19" s="81"/>
      <c r="C19" s="122"/>
      <c r="D19" s="122"/>
      <c r="E19" s="125"/>
      <c r="F19" s="125"/>
      <c r="G19" s="136"/>
      <c r="H19" s="125"/>
      <c r="I19" s="137"/>
      <c r="L19" s="122"/>
      <c r="M19" s="67"/>
      <c r="N19" s="69"/>
      <c r="O19" s="69"/>
      <c r="P19" s="69"/>
      <c r="Q19" s="69"/>
      <c r="R19" s="69"/>
      <c r="S19" s="69"/>
      <c r="T19" s="69"/>
      <c r="U19" s="69"/>
      <c r="V19" s="69"/>
      <c r="W19" s="69"/>
      <c r="X19" s="128"/>
      <c r="Y19" s="126"/>
      <c r="Z19" s="126"/>
    </row>
    <row r="20" spans="2:26" s="66" customFormat="1" ht="15" x14ac:dyDescent="0.25">
      <c r="B20" s="81" t="s">
        <v>8</v>
      </c>
      <c r="C20" s="122"/>
      <c r="D20" s="122"/>
      <c r="E20" s="125"/>
      <c r="F20" s="125"/>
      <c r="G20" s="139">
        <f>'Individual MFG Calc'!G29</f>
        <v>0</v>
      </c>
      <c r="H20" s="140"/>
      <c r="I20" s="137"/>
      <c r="L20" s="122"/>
      <c r="M20" s="70" t="s">
        <v>1068</v>
      </c>
      <c r="N20" s="133"/>
      <c r="O20" s="133"/>
      <c r="P20" s="133"/>
      <c r="Q20" s="133"/>
      <c r="R20" s="133"/>
      <c r="S20" s="133"/>
      <c r="T20" s="133"/>
      <c r="U20" s="133"/>
      <c r="V20" s="134"/>
      <c r="W20" s="141"/>
      <c r="X20" s="128"/>
      <c r="Y20" s="126"/>
      <c r="Z20" s="126"/>
    </row>
    <row r="21" spans="2:26" s="66" customFormat="1" ht="14.25" x14ac:dyDescent="0.2">
      <c r="B21" s="142"/>
      <c r="C21" s="143"/>
      <c r="D21" s="143"/>
      <c r="E21" s="144"/>
      <c r="F21" s="144"/>
      <c r="G21" s="145"/>
      <c r="H21" s="144"/>
      <c r="I21" s="146"/>
      <c r="L21" s="122"/>
      <c r="M21" s="67"/>
      <c r="N21" s="69"/>
      <c r="O21" s="69"/>
      <c r="P21" s="69"/>
      <c r="Q21" s="69"/>
      <c r="R21" s="69"/>
      <c r="S21" s="69"/>
      <c r="T21" s="69"/>
      <c r="U21" s="69"/>
      <c r="V21" s="69"/>
      <c r="W21" s="69"/>
      <c r="X21" s="128"/>
      <c r="Y21" s="126"/>
      <c r="Z21" s="126"/>
    </row>
    <row r="22" spans="2:26" s="66" customFormat="1" ht="14.25" x14ac:dyDescent="0.2">
      <c r="B22" s="147"/>
      <c r="C22" s="129"/>
      <c r="D22" s="129"/>
      <c r="E22" s="130"/>
      <c r="F22" s="130"/>
      <c r="G22" s="131"/>
      <c r="H22" s="130"/>
      <c r="I22" s="132"/>
      <c r="L22" s="122"/>
      <c r="M22" s="67"/>
      <c r="N22" s="69"/>
      <c r="O22" s="69"/>
      <c r="P22" s="69"/>
      <c r="Q22" s="69"/>
      <c r="R22" s="69"/>
      <c r="S22" s="69"/>
      <c r="T22" s="69"/>
      <c r="U22" s="69"/>
      <c r="V22" s="69"/>
      <c r="W22" s="69"/>
      <c r="X22" s="128"/>
      <c r="Y22" s="126"/>
      <c r="Z22" s="126"/>
    </row>
    <row r="23" spans="2:26" s="66" customFormat="1" ht="14.25" x14ac:dyDescent="0.2">
      <c r="B23" s="81" t="s">
        <v>568</v>
      </c>
      <c r="C23" s="122"/>
      <c r="D23" s="122"/>
      <c r="E23" s="125"/>
      <c r="F23" s="125"/>
      <c r="G23" s="136">
        <f>'Individual MFG Calc'!G32</f>
        <v>0</v>
      </c>
      <c r="H23" s="125"/>
      <c r="I23" s="137"/>
      <c r="L23" s="122"/>
      <c r="M23" s="68" t="s">
        <v>1069</v>
      </c>
      <c r="N23" s="133"/>
      <c r="O23" s="133"/>
      <c r="P23" s="133"/>
      <c r="Q23" s="133"/>
      <c r="R23" s="133"/>
      <c r="S23" s="133"/>
      <c r="T23" s="133"/>
      <c r="U23" s="133"/>
      <c r="V23" s="134"/>
      <c r="W23" s="69"/>
      <c r="X23" s="128"/>
      <c r="Y23" s="126"/>
      <c r="Z23" s="126"/>
    </row>
    <row r="24" spans="2:26" s="66" customFormat="1" ht="14.25" x14ac:dyDescent="0.2">
      <c r="B24" s="81"/>
      <c r="C24" s="122"/>
      <c r="D24" s="122"/>
      <c r="E24" s="125"/>
      <c r="F24" s="125"/>
      <c r="G24" s="136"/>
      <c r="H24" s="125"/>
      <c r="I24" s="137"/>
      <c r="L24" s="122"/>
      <c r="M24" s="67"/>
      <c r="N24" s="69"/>
      <c r="O24" s="69"/>
      <c r="P24" s="69"/>
      <c r="Q24" s="69"/>
      <c r="R24" s="69"/>
      <c r="S24" s="69"/>
      <c r="T24" s="69"/>
      <c r="U24" s="69"/>
      <c r="V24" s="69"/>
      <c r="W24" s="69"/>
      <c r="X24" s="128"/>
      <c r="Y24" s="126"/>
      <c r="Z24" s="126"/>
    </row>
    <row r="25" spans="2:26" s="66" customFormat="1" ht="14.25" x14ac:dyDescent="0.2">
      <c r="B25" s="81" t="s">
        <v>727</v>
      </c>
      <c r="C25" s="122"/>
      <c r="D25" s="122"/>
      <c r="E25" s="125">
        <f>'Individual MFG Calc'!E34</f>
        <v>0</v>
      </c>
      <c r="F25" s="125"/>
      <c r="G25" s="136"/>
      <c r="H25" s="125"/>
      <c r="I25" s="137"/>
      <c r="L25" s="122"/>
      <c r="M25" s="67"/>
      <c r="N25" s="69"/>
      <c r="O25" s="69"/>
      <c r="P25" s="69"/>
      <c r="Q25" s="69"/>
      <c r="R25" s="69"/>
      <c r="S25" s="69"/>
      <c r="T25" s="69"/>
      <c r="U25" s="69"/>
      <c r="V25" s="69"/>
      <c r="W25" s="69"/>
      <c r="X25" s="128"/>
      <c r="Y25" s="126"/>
      <c r="Z25" s="126"/>
    </row>
    <row r="26" spans="2:26" s="66" customFormat="1" ht="14.25" x14ac:dyDescent="0.2">
      <c r="B26" s="81" t="s">
        <v>725</v>
      </c>
      <c r="C26" s="122"/>
      <c r="D26" s="122"/>
      <c r="E26" s="125">
        <f>'Individual MFG Calc'!E35</f>
        <v>0</v>
      </c>
      <c r="F26" s="125"/>
      <c r="G26" s="136"/>
      <c r="H26" s="125"/>
      <c r="I26" s="137"/>
      <c r="L26" s="122"/>
      <c r="M26" s="68" t="s">
        <v>1076</v>
      </c>
      <c r="N26" s="133"/>
      <c r="O26" s="133"/>
      <c r="P26" s="133"/>
      <c r="Q26" s="133"/>
      <c r="R26" s="133"/>
      <c r="S26" s="133"/>
      <c r="T26" s="133"/>
      <c r="U26" s="133"/>
      <c r="V26" s="134"/>
      <c r="W26" s="69"/>
      <c r="X26" s="128"/>
      <c r="Y26" s="126"/>
      <c r="Z26" s="126"/>
    </row>
    <row r="27" spans="2:26" s="66" customFormat="1" ht="14.25" x14ac:dyDescent="0.2">
      <c r="B27" s="81" t="s">
        <v>728</v>
      </c>
      <c r="C27" s="122"/>
      <c r="D27" s="122"/>
      <c r="E27" s="136">
        <f>'Individual MFG Calc'!E36</f>
        <v>0</v>
      </c>
      <c r="F27" s="125"/>
      <c r="G27" s="136"/>
      <c r="H27" s="125"/>
      <c r="I27" s="137"/>
      <c r="L27" s="122"/>
      <c r="M27" s="69"/>
      <c r="N27" s="69"/>
      <c r="O27" s="69"/>
      <c r="P27" s="69"/>
      <c r="Q27" s="69"/>
      <c r="R27" s="69"/>
      <c r="S27" s="69"/>
      <c r="T27" s="69"/>
      <c r="U27" s="69"/>
      <c r="V27" s="69"/>
      <c r="W27" s="69"/>
      <c r="X27" s="128"/>
      <c r="Y27" s="126"/>
      <c r="Z27" s="126"/>
    </row>
    <row r="28" spans="2:26" s="66" customFormat="1" ht="14.25" x14ac:dyDescent="0.2">
      <c r="B28" s="135"/>
      <c r="C28" s="122"/>
      <c r="D28" s="122"/>
      <c r="E28" s="125"/>
      <c r="F28" s="125"/>
      <c r="G28" s="136">
        <f>'Individual MFG Calc'!G37</f>
        <v>0</v>
      </c>
      <c r="H28" s="125"/>
      <c r="I28" s="137"/>
      <c r="L28" s="122"/>
      <c r="M28" s="67"/>
      <c r="N28" s="69"/>
      <c r="O28" s="69"/>
      <c r="P28" s="69"/>
      <c r="Q28" s="69"/>
      <c r="R28" s="69"/>
      <c r="S28" s="69"/>
      <c r="T28" s="69"/>
      <c r="U28" s="69"/>
      <c r="V28" s="69"/>
      <c r="W28" s="69"/>
      <c r="X28" s="128"/>
      <c r="Y28" s="126"/>
      <c r="Z28" s="126"/>
    </row>
    <row r="29" spans="2:26" s="66" customFormat="1" ht="14.25" x14ac:dyDescent="0.2">
      <c r="B29" s="135"/>
      <c r="C29" s="122"/>
      <c r="D29" s="122"/>
      <c r="E29" s="125"/>
      <c r="F29" s="125"/>
      <c r="G29" s="136"/>
      <c r="H29" s="125"/>
      <c r="I29" s="137"/>
      <c r="L29" s="122"/>
      <c r="M29" s="67"/>
      <c r="N29" s="69"/>
      <c r="O29" s="69"/>
      <c r="P29" s="69"/>
      <c r="Q29" s="69"/>
      <c r="R29" s="69"/>
      <c r="S29" s="69"/>
      <c r="T29" s="69"/>
      <c r="U29" s="69"/>
      <c r="V29" s="69"/>
      <c r="W29" s="69"/>
      <c r="X29" s="128"/>
      <c r="Y29" s="126"/>
      <c r="Z29" s="126"/>
    </row>
    <row r="30" spans="2:26" s="66" customFormat="1" ht="14.25" x14ac:dyDescent="0.2">
      <c r="B30" s="135"/>
      <c r="C30" s="122"/>
      <c r="D30" s="122"/>
      <c r="E30" s="125"/>
      <c r="F30" s="125"/>
      <c r="G30" s="136"/>
      <c r="H30" s="125"/>
      <c r="I30" s="148"/>
      <c r="L30" s="122"/>
      <c r="M30" s="69"/>
      <c r="N30" s="69"/>
      <c r="O30" s="69"/>
      <c r="P30" s="69"/>
      <c r="Q30" s="69"/>
      <c r="R30" s="69"/>
      <c r="S30" s="69"/>
      <c r="T30" s="69"/>
      <c r="U30" s="69"/>
      <c r="V30" s="69"/>
      <c r="W30" s="69"/>
      <c r="X30" s="128"/>
      <c r="Y30" s="126"/>
      <c r="Z30" s="126"/>
    </row>
    <row r="31" spans="2:26" s="66" customFormat="1" ht="14.25" x14ac:dyDescent="0.2">
      <c r="B31" s="135"/>
      <c r="C31" s="122"/>
      <c r="D31" s="122"/>
      <c r="E31" s="125"/>
      <c r="F31" s="125"/>
      <c r="G31" s="136"/>
      <c r="H31" s="125"/>
      <c r="I31" s="137"/>
      <c r="L31" s="122"/>
      <c r="M31" s="67"/>
      <c r="N31" s="69"/>
      <c r="O31" s="69"/>
      <c r="P31" s="69"/>
      <c r="Q31" s="69"/>
      <c r="R31" s="69"/>
      <c r="S31" s="69"/>
      <c r="T31" s="69"/>
      <c r="U31" s="69"/>
      <c r="V31" s="69"/>
      <c r="W31" s="69"/>
      <c r="X31" s="128"/>
      <c r="Y31" s="126"/>
      <c r="Z31" s="126"/>
    </row>
    <row r="32" spans="2:26" s="66" customFormat="1" ht="14.25" x14ac:dyDescent="0.2">
      <c r="B32" s="135" t="s">
        <v>724</v>
      </c>
      <c r="C32" s="122"/>
      <c r="D32" s="122"/>
      <c r="E32" s="125"/>
      <c r="F32" s="125"/>
      <c r="G32" s="136">
        <f>'Individual MFG Calc'!G39</f>
        <v>0</v>
      </c>
      <c r="H32" s="125"/>
      <c r="I32" s="137"/>
      <c r="L32" s="122"/>
      <c r="M32" s="68" t="s">
        <v>1070</v>
      </c>
      <c r="N32" s="133"/>
      <c r="O32" s="133"/>
      <c r="P32" s="133"/>
      <c r="Q32" s="133"/>
      <c r="R32" s="133"/>
      <c r="S32" s="133"/>
      <c r="T32" s="133"/>
      <c r="U32" s="133"/>
      <c r="V32" s="134"/>
      <c r="W32" s="69"/>
      <c r="X32" s="128"/>
      <c r="Y32" s="126"/>
      <c r="Z32" s="126"/>
    </row>
    <row r="33" spans="2:26" s="66" customFormat="1" ht="14.25" x14ac:dyDescent="0.2">
      <c r="B33" s="135"/>
      <c r="C33" s="122"/>
      <c r="D33" s="122"/>
      <c r="E33" s="125"/>
      <c r="F33" s="125"/>
      <c r="G33" s="136"/>
      <c r="H33" s="125"/>
      <c r="I33" s="137"/>
      <c r="L33" s="122"/>
      <c r="M33" s="67"/>
      <c r="N33" s="69"/>
      <c r="O33" s="69"/>
      <c r="P33" s="69"/>
      <c r="Q33" s="69"/>
      <c r="R33" s="69"/>
      <c r="S33" s="69"/>
      <c r="T33" s="69"/>
      <c r="U33" s="69"/>
      <c r="V33" s="69"/>
      <c r="W33" s="69"/>
      <c r="X33" s="128"/>
      <c r="Y33" s="126"/>
      <c r="Z33" s="126"/>
    </row>
    <row r="34" spans="2:26" s="66" customFormat="1" ht="14.25" x14ac:dyDescent="0.2">
      <c r="B34" s="81" t="s">
        <v>569</v>
      </c>
      <c r="C34" s="138">
        <f>'Individual MFG Calc'!C41</f>
        <v>0</v>
      </c>
      <c r="D34" s="138"/>
      <c r="E34" s="125"/>
      <c r="F34" s="125"/>
      <c r="G34" s="136"/>
      <c r="H34" s="125"/>
      <c r="I34" s="137"/>
      <c r="L34" s="122"/>
      <c r="M34" s="67"/>
      <c r="N34" s="69"/>
      <c r="O34" s="69"/>
      <c r="P34" s="69"/>
      <c r="Q34" s="69"/>
      <c r="R34" s="69"/>
      <c r="S34" s="69"/>
      <c r="T34" s="69"/>
      <c r="U34" s="69"/>
      <c r="V34" s="69"/>
      <c r="W34" s="69"/>
      <c r="X34" s="128"/>
      <c r="Y34" s="128"/>
      <c r="Z34" s="128"/>
    </row>
    <row r="35" spans="2:26" s="66" customFormat="1" ht="14.25" x14ac:dyDescent="0.2">
      <c r="B35" s="81"/>
      <c r="C35" s="122"/>
      <c r="D35" s="122"/>
      <c r="E35" s="125"/>
      <c r="F35" s="125"/>
      <c r="G35" s="136"/>
      <c r="H35" s="125"/>
      <c r="I35" s="137"/>
      <c r="L35" s="122"/>
      <c r="M35" s="67"/>
      <c r="N35" s="69"/>
      <c r="O35" s="69"/>
      <c r="P35" s="69"/>
      <c r="Q35" s="69"/>
      <c r="R35" s="69"/>
      <c r="S35" s="69"/>
      <c r="T35" s="69"/>
      <c r="U35" s="69"/>
      <c r="V35" s="69"/>
      <c r="W35" s="69"/>
      <c r="X35" s="128"/>
      <c r="Y35" s="128"/>
      <c r="Z35" s="128"/>
    </row>
    <row r="36" spans="2:26" s="66" customFormat="1" ht="15" x14ac:dyDescent="0.25">
      <c r="B36" s="81" t="s">
        <v>571</v>
      </c>
      <c r="C36" s="122"/>
      <c r="D36" s="122"/>
      <c r="E36" s="125"/>
      <c r="F36" s="125"/>
      <c r="G36" s="139">
        <f>'Individual MFG Calc'!G43</f>
        <v>0</v>
      </c>
      <c r="H36" s="140"/>
      <c r="I36" s="137"/>
      <c r="L36" s="122"/>
      <c r="M36" s="68" t="s">
        <v>1071</v>
      </c>
      <c r="N36" s="168"/>
      <c r="O36" s="168"/>
      <c r="P36" s="168"/>
      <c r="Q36" s="168"/>
      <c r="R36" s="168"/>
      <c r="S36" s="168"/>
      <c r="T36" s="168"/>
      <c r="U36" s="168"/>
      <c r="V36" s="169"/>
      <c r="W36" s="141"/>
      <c r="X36" s="149"/>
      <c r="Y36" s="149"/>
      <c r="Z36" s="149"/>
    </row>
    <row r="37" spans="2:26" s="66" customFormat="1" ht="14.25" x14ac:dyDescent="0.2">
      <c r="B37" s="81"/>
      <c r="C37" s="122"/>
      <c r="D37" s="122"/>
      <c r="E37" s="125"/>
      <c r="F37" s="125"/>
      <c r="G37" s="125"/>
      <c r="H37" s="125"/>
      <c r="I37" s="137"/>
      <c r="L37" s="122"/>
      <c r="M37" s="67"/>
      <c r="N37" s="69"/>
      <c r="O37" s="69"/>
      <c r="P37" s="69"/>
      <c r="Q37" s="69"/>
      <c r="R37" s="69"/>
      <c r="S37" s="69"/>
      <c r="T37" s="69"/>
      <c r="U37" s="69"/>
      <c r="V37" s="69"/>
      <c r="W37" s="69"/>
      <c r="X37" s="128"/>
      <c r="Y37" s="128"/>
      <c r="Z37" s="128"/>
    </row>
    <row r="38" spans="2:26" s="66" customFormat="1" ht="14.25" x14ac:dyDescent="0.2">
      <c r="B38" s="81"/>
      <c r="C38" s="122"/>
      <c r="D38" s="122"/>
      <c r="E38" s="125"/>
      <c r="F38" s="125"/>
      <c r="G38" s="125"/>
      <c r="H38" s="125"/>
      <c r="I38" s="137"/>
      <c r="L38" s="122"/>
      <c r="M38" s="67"/>
      <c r="N38" s="69"/>
      <c r="O38" s="69"/>
      <c r="P38" s="69"/>
      <c r="Q38" s="69"/>
      <c r="R38" s="69"/>
      <c r="S38" s="69"/>
      <c r="T38" s="69"/>
      <c r="U38" s="69"/>
      <c r="V38" s="69"/>
      <c r="W38" s="69"/>
      <c r="X38" s="128"/>
      <c r="Y38" s="128"/>
      <c r="Z38" s="128"/>
    </row>
    <row r="39" spans="2:26" s="66" customFormat="1" ht="14.25" x14ac:dyDescent="0.2">
      <c r="B39" s="81" t="s">
        <v>9</v>
      </c>
      <c r="C39" s="159" t="str">
        <f>'Individual MFG Calc'!C46</f>
        <v>NO MFG OR CAPPING</v>
      </c>
      <c r="D39" s="122"/>
      <c r="E39" s="150">
        <f>'Individual MFG Calc'!E46</f>
        <v>0</v>
      </c>
      <c r="F39" s="125"/>
      <c r="G39" s="125"/>
      <c r="H39" s="125"/>
      <c r="I39" s="137"/>
      <c r="L39" s="122"/>
      <c r="M39" s="68" t="s">
        <v>1072</v>
      </c>
      <c r="N39" s="133"/>
      <c r="O39" s="133"/>
      <c r="P39" s="133"/>
      <c r="Q39" s="133"/>
      <c r="R39" s="133"/>
      <c r="S39" s="133"/>
      <c r="T39" s="133"/>
      <c r="U39" s="133"/>
      <c r="V39" s="134"/>
      <c r="W39" s="69"/>
      <c r="X39" s="128"/>
      <c r="Y39" s="126"/>
      <c r="Z39" s="126"/>
    </row>
    <row r="40" spans="2:26" s="66" customFormat="1" ht="14.25" x14ac:dyDescent="0.2">
      <c r="B40" s="81"/>
      <c r="C40" s="122"/>
      <c r="D40" s="122"/>
      <c r="E40" s="151"/>
      <c r="F40" s="125"/>
      <c r="G40" s="125"/>
      <c r="H40" s="125"/>
      <c r="I40" s="137"/>
      <c r="L40" s="122"/>
      <c r="M40" s="67"/>
      <c r="N40" s="69"/>
      <c r="O40" s="69"/>
      <c r="P40" s="69"/>
      <c r="Q40" s="69"/>
      <c r="R40" s="69"/>
      <c r="S40" s="69"/>
      <c r="T40" s="69"/>
      <c r="U40" s="69"/>
      <c r="V40" s="69"/>
      <c r="W40" s="69"/>
      <c r="X40" s="128"/>
      <c r="Y40" s="126"/>
      <c r="Z40" s="126"/>
    </row>
    <row r="41" spans="2:26" s="66" customFormat="1" ht="14.25" x14ac:dyDescent="0.2">
      <c r="B41" s="81" t="s">
        <v>1064</v>
      </c>
      <c r="C41" s="122"/>
      <c r="D41" s="122"/>
      <c r="E41" s="99">
        <f>'Individual MFG Calc'!E48</f>
        <v>-1.4999999999999999E-2</v>
      </c>
      <c r="F41" s="125"/>
      <c r="G41" s="125"/>
      <c r="H41" s="125"/>
      <c r="I41" s="137"/>
      <c r="L41" s="122"/>
      <c r="M41" s="67"/>
      <c r="N41" s="69"/>
      <c r="O41" s="69"/>
      <c r="P41" s="69"/>
      <c r="Q41" s="69"/>
      <c r="R41" s="69"/>
      <c r="S41" s="69"/>
      <c r="T41" s="69"/>
      <c r="U41" s="69"/>
      <c r="V41" s="69"/>
      <c r="W41" s="69"/>
      <c r="X41" s="128"/>
      <c r="Y41" s="126"/>
      <c r="Z41" s="126"/>
    </row>
    <row r="42" spans="2:26" s="66" customFormat="1" ht="14.25" x14ac:dyDescent="0.2">
      <c r="B42" s="81" t="s">
        <v>1065</v>
      </c>
      <c r="C42" s="122"/>
      <c r="D42" s="122"/>
      <c r="E42" s="100">
        <f>'Individual MFG Calc'!E49</f>
        <v>5.4999999999999997E-3</v>
      </c>
      <c r="F42" s="125"/>
      <c r="G42" s="125"/>
      <c r="H42" s="125"/>
      <c r="I42" s="137"/>
      <c r="L42" s="122"/>
      <c r="M42" s="68" t="s">
        <v>1073</v>
      </c>
      <c r="N42" s="133"/>
      <c r="O42" s="133"/>
      <c r="P42" s="133"/>
      <c r="Q42" s="133"/>
      <c r="R42" s="133"/>
      <c r="S42" s="133"/>
      <c r="T42" s="133"/>
      <c r="U42" s="133"/>
      <c r="V42" s="134"/>
      <c r="W42" s="69"/>
      <c r="X42" s="128"/>
      <c r="Y42" s="126"/>
      <c r="Z42" s="126"/>
    </row>
    <row r="43" spans="2:26" s="66" customFormat="1" ht="14.25" x14ac:dyDescent="0.2">
      <c r="B43" s="81"/>
      <c r="C43" s="122"/>
      <c r="D43" s="122"/>
      <c r="E43" s="151"/>
      <c r="F43" s="125"/>
      <c r="G43" s="125"/>
      <c r="H43" s="125"/>
      <c r="I43" s="137"/>
      <c r="L43" s="122"/>
      <c r="M43" s="67"/>
      <c r="N43" s="69"/>
      <c r="O43" s="69"/>
      <c r="P43" s="69"/>
      <c r="Q43" s="69"/>
      <c r="R43" s="69"/>
      <c r="S43" s="69"/>
      <c r="T43" s="69"/>
      <c r="U43" s="69"/>
      <c r="V43" s="69"/>
      <c r="W43" s="69"/>
      <c r="X43" s="128"/>
      <c r="Y43" s="126"/>
      <c r="Z43" s="126"/>
    </row>
    <row r="44" spans="2:26" s="66" customFormat="1" ht="14.25" x14ac:dyDescent="0.2">
      <c r="B44" s="81" t="s">
        <v>609</v>
      </c>
      <c r="C44" s="122"/>
      <c r="D44" s="122"/>
      <c r="E44" s="99">
        <f>'Individual MFG Calc'!E51</f>
        <v>0</v>
      </c>
      <c r="F44" s="125"/>
      <c r="G44" s="125"/>
      <c r="H44" s="125"/>
      <c r="I44" s="137"/>
      <c r="L44" s="122"/>
      <c r="M44" s="67"/>
      <c r="N44" s="69"/>
      <c r="O44" s="69"/>
      <c r="P44" s="69"/>
      <c r="Q44" s="69"/>
      <c r="R44" s="69"/>
      <c r="S44" s="69"/>
      <c r="T44" s="69"/>
      <c r="U44" s="69"/>
      <c r="V44" s="69"/>
      <c r="W44" s="69"/>
      <c r="X44" s="128"/>
      <c r="Y44" s="126"/>
      <c r="Z44" s="126"/>
    </row>
    <row r="45" spans="2:26" s="66" customFormat="1" ht="14.25" x14ac:dyDescent="0.2">
      <c r="B45" s="81" t="s">
        <v>721</v>
      </c>
      <c r="C45" s="122"/>
      <c r="D45" s="122"/>
      <c r="E45" s="100">
        <f>'Individual MFG Calc'!E52</f>
        <v>0</v>
      </c>
      <c r="F45" s="125"/>
      <c r="G45" s="125"/>
      <c r="H45" s="125"/>
      <c r="I45" s="137"/>
      <c r="L45" s="122"/>
      <c r="M45" s="68" t="s">
        <v>1061</v>
      </c>
      <c r="N45" s="133"/>
      <c r="O45" s="133"/>
      <c r="P45" s="133"/>
      <c r="Q45" s="133"/>
      <c r="R45" s="133"/>
      <c r="S45" s="133"/>
      <c r="T45" s="133"/>
      <c r="U45" s="133"/>
      <c r="V45" s="134"/>
      <c r="W45" s="69"/>
      <c r="X45" s="128"/>
      <c r="Y45" s="126"/>
      <c r="Z45" s="126"/>
    </row>
    <row r="46" spans="2:26" s="66" customFormat="1" ht="14.25" x14ac:dyDescent="0.2">
      <c r="B46" s="81"/>
      <c r="C46" s="122"/>
      <c r="D46" s="122"/>
      <c r="E46" s="125"/>
      <c r="F46" s="125"/>
      <c r="G46" s="125"/>
      <c r="H46" s="125"/>
      <c r="I46" s="137"/>
      <c r="L46" s="122"/>
      <c r="M46" s="67"/>
      <c r="N46" s="69"/>
      <c r="O46" s="69"/>
      <c r="P46" s="69"/>
      <c r="Q46" s="69"/>
      <c r="R46" s="69"/>
      <c r="S46" s="69"/>
      <c r="T46" s="69"/>
      <c r="U46" s="69"/>
      <c r="V46" s="69"/>
      <c r="W46" s="69"/>
      <c r="X46" s="128"/>
      <c r="Y46" s="126"/>
      <c r="Z46" s="126"/>
    </row>
    <row r="47" spans="2:26" s="66" customFormat="1" ht="14.25" x14ac:dyDescent="0.2">
      <c r="B47" s="81"/>
      <c r="C47" s="122"/>
      <c r="D47" s="122"/>
      <c r="E47" s="125"/>
      <c r="F47" s="125"/>
      <c r="G47" s="125"/>
      <c r="H47" s="125"/>
      <c r="I47" s="137"/>
      <c r="L47" s="122"/>
      <c r="M47" s="67"/>
      <c r="N47" s="69"/>
      <c r="O47" s="69"/>
      <c r="P47" s="69"/>
      <c r="Q47" s="69"/>
      <c r="R47" s="69"/>
      <c r="S47" s="69"/>
      <c r="T47" s="69"/>
      <c r="U47" s="69"/>
      <c r="V47" s="69"/>
      <c r="W47" s="69"/>
      <c r="X47" s="128"/>
      <c r="Y47" s="126"/>
      <c r="Z47" s="126"/>
    </row>
    <row r="48" spans="2:26" s="66" customFormat="1" ht="14.25" x14ac:dyDescent="0.2">
      <c r="B48" s="81" t="s">
        <v>10</v>
      </c>
      <c r="C48" s="122" t="str">
        <f>'Individual MFG Calc'!C55</f>
        <v>NOR x % Change Required x 16-17 MFG £ Per Pupil</v>
      </c>
      <c r="D48" s="122"/>
      <c r="E48" s="125"/>
      <c r="F48" s="125"/>
      <c r="G48" s="125"/>
      <c r="H48" s="125"/>
      <c r="I48" s="137"/>
      <c r="L48" s="122"/>
      <c r="M48" s="67"/>
      <c r="N48" s="69"/>
      <c r="O48" s="69"/>
      <c r="P48" s="69"/>
      <c r="Q48" s="69"/>
      <c r="R48" s="69"/>
      <c r="S48" s="69"/>
      <c r="T48" s="69"/>
      <c r="U48" s="69"/>
      <c r="V48" s="69"/>
      <c r="W48" s="69"/>
      <c r="X48" s="128"/>
      <c r="Y48" s="126"/>
      <c r="Z48" s="126"/>
    </row>
    <row r="49" spans="2:26" s="66" customFormat="1" ht="15" x14ac:dyDescent="0.2">
      <c r="B49" s="81"/>
      <c r="C49" s="122"/>
      <c r="D49" s="122"/>
      <c r="E49" s="125"/>
      <c r="F49" s="125"/>
      <c r="G49" s="125"/>
      <c r="H49" s="125"/>
      <c r="I49" s="137"/>
      <c r="L49" s="122"/>
      <c r="M49" s="70" t="s">
        <v>1062</v>
      </c>
      <c r="N49" s="133"/>
      <c r="O49" s="133"/>
      <c r="P49" s="133"/>
      <c r="Q49" s="133"/>
      <c r="R49" s="133"/>
      <c r="S49" s="133"/>
      <c r="T49" s="133"/>
      <c r="U49" s="133"/>
      <c r="V49" s="134"/>
      <c r="W49" s="69"/>
      <c r="X49" s="128"/>
      <c r="Y49" s="126"/>
      <c r="Z49" s="126"/>
    </row>
    <row r="50" spans="2:26" s="66" customFormat="1" ht="14.25" x14ac:dyDescent="0.2">
      <c r="B50" s="81" t="str">
        <f>IF(I50&lt;0,"MFG Capping £'s","MFG Value")</f>
        <v>MFG Value</v>
      </c>
      <c r="C50" s="152">
        <f>'Individual MFG Calc'!C57</f>
        <v>0</v>
      </c>
      <c r="D50" s="136" t="s">
        <v>11</v>
      </c>
      <c r="E50" s="150">
        <f>'Individual MFG Calc'!E57</f>
        <v>0</v>
      </c>
      <c r="F50" s="136" t="s">
        <v>11</v>
      </c>
      <c r="G50" s="136">
        <f>'Individual MFG Calc'!G57</f>
        <v>0</v>
      </c>
      <c r="H50" s="153" t="s">
        <v>12</v>
      </c>
      <c r="I50" s="154">
        <f>'Individual MFG Calc'!I57</f>
        <v>0</v>
      </c>
      <c r="L50" s="122"/>
      <c r="M50" s="67"/>
      <c r="N50" s="69"/>
      <c r="O50" s="69"/>
      <c r="P50" s="69"/>
      <c r="Q50" s="69"/>
      <c r="R50" s="69"/>
      <c r="S50" s="69"/>
      <c r="T50" s="69"/>
      <c r="U50" s="69"/>
      <c r="V50" s="69"/>
      <c r="W50" s="69"/>
      <c r="X50" s="128"/>
      <c r="Y50" s="126"/>
      <c r="Z50" s="126"/>
    </row>
    <row r="51" spans="2:26" s="66" customFormat="1" ht="14.25" x14ac:dyDescent="0.2">
      <c r="B51" s="142"/>
      <c r="C51" s="143"/>
      <c r="D51" s="143"/>
      <c r="E51" s="144"/>
      <c r="F51" s="144"/>
      <c r="G51" s="144"/>
      <c r="H51" s="144"/>
      <c r="I51" s="146"/>
      <c r="L51" s="122"/>
      <c r="M51" s="67"/>
      <c r="N51" s="69"/>
      <c r="O51" s="69"/>
      <c r="P51" s="69"/>
      <c r="Q51" s="69"/>
      <c r="R51" s="69"/>
      <c r="S51" s="69"/>
      <c r="T51" s="69"/>
      <c r="U51" s="69"/>
      <c r="V51" s="69"/>
      <c r="W51" s="69"/>
      <c r="X51" s="128"/>
      <c r="Y51" s="126"/>
      <c r="Z51" s="126"/>
    </row>
    <row r="52" spans="2:26" s="66" customFormat="1" ht="14.25" x14ac:dyDescent="0.2">
      <c r="B52" s="147"/>
      <c r="C52" s="129"/>
      <c r="D52" s="129"/>
      <c r="E52" s="130"/>
      <c r="F52" s="130"/>
      <c r="G52" s="130"/>
      <c r="H52" s="130"/>
      <c r="I52" s="155"/>
      <c r="L52" s="122"/>
      <c r="M52" s="67"/>
      <c r="N52" s="69"/>
      <c r="O52" s="69"/>
      <c r="P52" s="69"/>
      <c r="Q52" s="69"/>
      <c r="R52" s="69"/>
      <c r="S52" s="69"/>
      <c r="T52" s="69"/>
      <c r="U52" s="69"/>
      <c r="V52" s="69"/>
      <c r="W52" s="69"/>
      <c r="X52" s="128"/>
      <c r="Y52" s="126"/>
      <c r="Z52" s="126"/>
    </row>
    <row r="53" spans="2:26" s="66" customFormat="1" ht="15" x14ac:dyDescent="0.25">
      <c r="B53" s="106" t="s">
        <v>1053</v>
      </c>
      <c r="C53" s="122"/>
      <c r="D53" s="122"/>
      <c r="E53" s="125"/>
      <c r="F53" s="125"/>
      <c r="G53" s="136">
        <f>'Individual MFG Calc'!G60</f>
        <v>0</v>
      </c>
      <c r="H53" s="125"/>
      <c r="I53" s="137"/>
      <c r="L53" s="122"/>
      <c r="M53" s="68" t="s">
        <v>1069</v>
      </c>
      <c r="N53" s="133"/>
      <c r="O53" s="133"/>
      <c r="P53" s="133"/>
      <c r="Q53" s="133"/>
      <c r="R53" s="133"/>
      <c r="S53" s="133"/>
      <c r="T53" s="133"/>
      <c r="U53" s="133"/>
      <c r="V53" s="134"/>
      <c r="W53" s="69"/>
      <c r="X53" s="128"/>
      <c r="Y53" s="126"/>
      <c r="Z53" s="126"/>
    </row>
    <row r="54" spans="2:26" s="66" customFormat="1" ht="15" x14ac:dyDescent="0.25">
      <c r="B54" s="106"/>
      <c r="C54" s="122"/>
      <c r="D54" s="122"/>
      <c r="E54" s="125"/>
      <c r="F54" s="125"/>
      <c r="G54" s="136"/>
      <c r="H54" s="125"/>
      <c r="I54" s="137"/>
      <c r="L54" s="122"/>
      <c r="M54" s="67"/>
      <c r="N54" s="69"/>
      <c r="O54" s="69"/>
      <c r="P54" s="69"/>
      <c r="Q54" s="69"/>
      <c r="R54" s="69"/>
      <c r="S54" s="69"/>
      <c r="T54" s="69"/>
      <c r="U54" s="69"/>
      <c r="V54" s="69"/>
      <c r="W54" s="69"/>
      <c r="X54" s="128"/>
      <c r="Y54" s="126"/>
      <c r="Z54" s="126"/>
    </row>
    <row r="55" spans="2:26" s="66" customFormat="1" ht="15" x14ac:dyDescent="0.25">
      <c r="B55" s="109" t="s">
        <v>13</v>
      </c>
      <c r="C55" s="122"/>
      <c r="D55" s="122"/>
      <c r="E55" s="125"/>
      <c r="F55" s="125"/>
      <c r="G55" s="136">
        <f>'Individual MFG Calc'!G62</f>
        <v>0</v>
      </c>
      <c r="H55" s="125"/>
      <c r="I55" s="137"/>
      <c r="L55" s="122"/>
      <c r="M55" s="70" t="s">
        <v>1063</v>
      </c>
      <c r="N55" s="133"/>
      <c r="O55" s="133"/>
      <c r="P55" s="133"/>
      <c r="Q55" s="133"/>
      <c r="R55" s="133"/>
      <c r="S55" s="133"/>
      <c r="T55" s="133"/>
      <c r="U55" s="133"/>
      <c r="V55" s="134"/>
      <c r="W55" s="69"/>
      <c r="X55" s="128"/>
      <c r="Y55" s="126"/>
      <c r="Z55" s="126"/>
    </row>
    <row r="56" spans="2:26" s="66" customFormat="1" ht="15" x14ac:dyDescent="0.25">
      <c r="B56" s="106"/>
      <c r="C56" s="122"/>
      <c r="D56" s="122"/>
      <c r="E56" s="125"/>
      <c r="F56" s="125"/>
      <c r="G56" s="136"/>
      <c r="H56" s="125"/>
      <c r="I56" s="137"/>
      <c r="L56" s="122"/>
      <c r="M56" s="67"/>
      <c r="N56" s="69"/>
      <c r="O56" s="69"/>
      <c r="P56" s="69"/>
      <c r="Q56" s="69"/>
      <c r="R56" s="69"/>
      <c r="S56" s="69"/>
      <c r="T56" s="69"/>
      <c r="U56" s="69"/>
      <c r="V56" s="69"/>
      <c r="W56" s="69"/>
      <c r="X56" s="128"/>
      <c r="Y56" s="126"/>
      <c r="Z56" s="126"/>
    </row>
    <row r="57" spans="2:26" s="66" customFormat="1" ht="15" x14ac:dyDescent="0.25">
      <c r="B57" s="106" t="s">
        <v>1052</v>
      </c>
      <c r="C57" s="156"/>
      <c r="D57" s="156"/>
      <c r="E57" s="140"/>
      <c r="F57" s="140"/>
      <c r="G57" s="157">
        <f>'Individual MFG Calc'!G64</f>
        <v>0</v>
      </c>
      <c r="H57" s="125"/>
      <c r="I57" s="137"/>
      <c r="L57" s="122"/>
      <c r="M57" s="68" t="s">
        <v>1074</v>
      </c>
      <c r="N57" s="133"/>
      <c r="O57" s="133"/>
      <c r="P57" s="133"/>
      <c r="Q57" s="133"/>
      <c r="R57" s="133"/>
      <c r="S57" s="133"/>
      <c r="T57" s="133"/>
      <c r="U57" s="133"/>
      <c r="V57" s="134"/>
      <c r="W57" s="69"/>
      <c r="X57" s="151"/>
      <c r="Y57" s="126"/>
      <c r="Z57" s="126"/>
    </row>
    <row r="58" spans="2:26" s="66" customFormat="1" ht="15" x14ac:dyDescent="0.25">
      <c r="B58" s="106"/>
      <c r="C58" s="156"/>
      <c r="D58" s="156"/>
      <c r="E58" s="140"/>
      <c r="F58" s="140"/>
      <c r="G58" s="157"/>
      <c r="H58" s="125"/>
      <c r="I58" s="137"/>
      <c r="L58" s="122"/>
      <c r="M58" s="69"/>
      <c r="N58" s="69"/>
      <c r="O58" s="69"/>
      <c r="P58" s="69"/>
      <c r="Q58" s="69"/>
      <c r="R58" s="69"/>
      <c r="S58" s="69"/>
      <c r="T58" s="69"/>
      <c r="U58" s="69"/>
      <c r="V58" s="69"/>
      <c r="W58" s="69"/>
      <c r="X58" s="151"/>
      <c r="Y58" s="126"/>
      <c r="Z58" s="126"/>
    </row>
    <row r="59" spans="2:26" s="66" customFormat="1" ht="15" x14ac:dyDescent="0.25">
      <c r="B59" s="106" t="s">
        <v>6</v>
      </c>
      <c r="C59" s="156"/>
      <c r="D59" s="156"/>
      <c r="E59" s="140"/>
      <c r="F59" s="140"/>
      <c r="G59" s="157">
        <f>'Individual MFG Calc'!G66</f>
        <v>0</v>
      </c>
      <c r="H59" s="125"/>
      <c r="I59" s="137"/>
      <c r="L59" s="122"/>
      <c r="M59" s="68" t="s">
        <v>1066</v>
      </c>
      <c r="N59" s="133"/>
      <c r="O59" s="133"/>
      <c r="P59" s="133"/>
      <c r="Q59" s="133"/>
      <c r="R59" s="133"/>
      <c r="S59" s="133"/>
      <c r="T59" s="133"/>
      <c r="U59" s="133"/>
      <c r="V59" s="134"/>
      <c r="W59" s="69"/>
      <c r="X59" s="151"/>
      <c r="Y59" s="126"/>
      <c r="Z59" s="126"/>
    </row>
    <row r="60" spans="2:26" s="66" customFormat="1" ht="15" x14ac:dyDescent="0.25">
      <c r="B60" s="106"/>
      <c r="C60" s="156"/>
      <c r="D60" s="156"/>
      <c r="E60" s="140"/>
      <c r="F60" s="140"/>
      <c r="G60" s="157"/>
      <c r="H60" s="125"/>
      <c r="I60" s="137"/>
      <c r="L60" s="122"/>
      <c r="M60" s="69"/>
      <c r="N60" s="69"/>
      <c r="O60" s="69"/>
      <c r="P60" s="69"/>
      <c r="Q60" s="69"/>
      <c r="R60" s="69"/>
      <c r="S60" s="69"/>
      <c r="T60" s="69"/>
      <c r="U60" s="69"/>
      <c r="V60" s="69"/>
      <c r="W60" s="69"/>
      <c r="X60" s="151"/>
      <c r="Y60" s="126"/>
      <c r="Z60" s="126"/>
    </row>
    <row r="61" spans="2:26" s="66" customFormat="1" ht="15" x14ac:dyDescent="0.25">
      <c r="B61" s="106" t="s">
        <v>1082</v>
      </c>
      <c r="C61" s="156"/>
      <c r="D61" s="156"/>
      <c r="E61" s="140"/>
      <c r="F61" s="140"/>
      <c r="G61" s="157">
        <f>'Individual MFG Calc'!G68</f>
        <v>0</v>
      </c>
      <c r="H61" s="125"/>
      <c r="I61" s="137"/>
      <c r="L61" s="122"/>
      <c r="M61" s="68" t="s">
        <v>1085</v>
      </c>
      <c r="N61" s="133"/>
      <c r="O61" s="133"/>
      <c r="P61" s="133"/>
      <c r="Q61" s="133"/>
      <c r="R61" s="133"/>
      <c r="S61" s="133"/>
      <c r="T61" s="133"/>
      <c r="U61" s="133"/>
      <c r="V61" s="134"/>
      <c r="W61" s="69"/>
      <c r="X61" s="151"/>
      <c r="Y61" s="126"/>
      <c r="Z61" s="126"/>
    </row>
    <row r="62" spans="2:26" s="66" customFormat="1" ht="15" x14ac:dyDescent="0.25">
      <c r="B62" s="106"/>
      <c r="C62" s="122"/>
      <c r="D62" s="122"/>
      <c r="E62" s="125"/>
      <c r="F62" s="125"/>
      <c r="G62" s="136"/>
      <c r="H62" s="125"/>
      <c r="I62" s="137"/>
      <c r="L62" s="122"/>
      <c r="M62" s="67"/>
      <c r="N62" s="69"/>
      <c r="O62" s="69"/>
      <c r="P62" s="69"/>
      <c r="Q62" s="69"/>
      <c r="R62" s="69"/>
      <c r="S62" s="69"/>
      <c r="T62" s="69"/>
      <c r="U62" s="69"/>
      <c r="V62" s="69"/>
      <c r="W62" s="69"/>
      <c r="X62" s="128"/>
      <c r="Y62" s="126"/>
      <c r="Z62" s="126"/>
    </row>
    <row r="63" spans="2:26" s="66" customFormat="1" ht="15" x14ac:dyDescent="0.25">
      <c r="B63" s="106" t="s">
        <v>608</v>
      </c>
      <c r="C63" s="122"/>
      <c r="D63" s="122"/>
      <c r="E63" s="125"/>
      <c r="F63" s="125"/>
      <c r="G63" s="136">
        <f>'Individual MFG Calc'!G70</f>
        <v>0</v>
      </c>
      <c r="H63" s="125"/>
      <c r="I63" s="137"/>
      <c r="L63" s="122"/>
      <c r="M63" s="68" t="s">
        <v>1075</v>
      </c>
      <c r="N63" s="133"/>
      <c r="O63" s="133"/>
      <c r="P63" s="133"/>
      <c r="Q63" s="133"/>
      <c r="R63" s="133"/>
      <c r="S63" s="133"/>
      <c r="T63" s="133"/>
      <c r="U63" s="133"/>
      <c r="V63" s="134"/>
      <c r="W63" s="69"/>
      <c r="X63" s="128"/>
      <c r="Y63" s="126"/>
      <c r="Z63" s="126"/>
    </row>
    <row r="64" spans="2:26" s="66" customFormat="1" ht="14.25" x14ac:dyDescent="0.2">
      <c r="B64" s="142"/>
      <c r="C64" s="143"/>
      <c r="D64" s="143"/>
      <c r="E64" s="144"/>
      <c r="F64" s="144"/>
      <c r="G64" s="144"/>
      <c r="H64" s="144"/>
      <c r="I64" s="146"/>
      <c r="L64" s="122"/>
      <c r="M64" s="67"/>
      <c r="N64" s="67"/>
      <c r="O64" s="67"/>
      <c r="P64" s="67"/>
      <c r="Q64" s="67"/>
      <c r="R64" s="67"/>
      <c r="S64" s="67"/>
      <c r="T64" s="67"/>
      <c r="U64" s="67"/>
      <c r="V64" s="67"/>
      <c r="W64" s="67"/>
      <c r="X64" s="126"/>
      <c r="Y64" s="126"/>
      <c r="Z64" s="126"/>
    </row>
    <row r="65" spans="13:23" x14ac:dyDescent="0.2">
      <c r="M65" s="60"/>
      <c r="N65" s="61"/>
      <c r="O65" s="61"/>
      <c r="P65" s="61"/>
      <c r="Q65" s="61"/>
      <c r="R65" s="61"/>
      <c r="S65" s="61"/>
      <c r="T65" s="61"/>
      <c r="U65" s="61"/>
      <c r="V65" s="61"/>
      <c r="W65" s="61"/>
    </row>
    <row r="66" spans="13:23" x14ac:dyDescent="0.2">
      <c r="M66" s="60"/>
      <c r="N66" s="61"/>
      <c r="O66" s="61"/>
      <c r="P66" s="61"/>
      <c r="Q66" s="61"/>
      <c r="R66" s="61"/>
      <c r="S66" s="61"/>
      <c r="T66" s="61"/>
      <c r="U66" s="61"/>
      <c r="V66" s="61"/>
      <c r="W66" s="61"/>
    </row>
    <row r="67" spans="13:23" x14ac:dyDescent="0.2">
      <c r="M67" s="60"/>
      <c r="N67" s="61"/>
      <c r="O67" s="61"/>
      <c r="P67" s="61"/>
      <c r="Q67" s="61"/>
      <c r="R67" s="61"/>
      <c r="S67" s="61"/>
      <c r="T67" s="61"/>
      <c r="U67" s="61"/>
      <c r="V67" s="61"/>
      <c r="W67" s="61"/>
    </row>
    <row r="68" spans="13:23" x14ac:dyDescent="0.2">
      <c r="M68" s="60"/>
      <c r="N68" s="61"/>
      <c r="O68" s="61"/>
      <c r="P68" s="61"/>
      <c r="Q68" s="61"/>
      <c r="R68" s="61"/>
      <c r="S68" s="61"/>
      <c r="T68" s="61"/>
      <c r="U68" s="61"/>
      <c r="V68" s="61"/>
      <c r="W68" s="61"/>
    </row>
    <row r="69" spans="13:23" x14ac:dyDescent="0.2">
      <c r="M69" s="60"/>
      <c r="N69" s="61"/>
      <c r="O69" s="61"/>
      <c r="P69" s="61"/>
      <c r="Q69" s="61"/>
      <c r="R69" s="61"/>
      <c r="S69" s="61"/>
      <c r="T69" s="61"/>
      <c r="U69" s="61"/>
      <c r="V69" s="61"/>
      <c r="W69" s="61"/>
    </row>
    <row r="70" spans="13:23" x14ac:dyDescent="0.2">
      <c r="M70" s="60"/>
      <c r="N70" s="61"/>
      <c r="O70" s="61"/>
      <c r="P70" s="61"/>
      <c r="Q70" s="61"/>
      <c r="R70" s="61"/>
      <c r="S70" s="61"/>
      <c r="T70" s="61"/>
      <c r="U70" s="61"/>
      <c r="V70" s="61"/>
      <c r="W70" s="61"/>
    </row>
    <row r="71" spans="13:23" x14ac:dyDescent="0.2">
      <c r="M71" s="60"/>
      <c r="N71" s="61"/>
      <c r="O71" s="61"/>
      <c r="P71" s="61"/>
      <c r="Q71" s="61"/>
      <c r="R71" s="61"/>
      <c r="S71" s="61"/>
      <c r="T71" s="61"/>
      <c r="U71" s="61"/>
      <c r="V71" s="61"/>
      <c r="W71" s="61"/>
    </row>
    <row r="72" spans="13:23" x14ac:dyDescent="0.2">
      <c r="M72" s="60"/>
      <c r="N72" s="61"/>
      <c r="O72" s="61"/>
      <c r="P72" s="61"/>
      <c r="Q72" s="61"/>
      <c r="R72" s="61"/>
      <c r="S72" s="61"/>
      <c r="T72" s="61"/>
      <c r="U72" s="61"/>
      <c r="V72" s="61"/>
      <c r="W72" s="61"/>
    </row>
    <row r="73" spans="13:23" x14ac:dyDescent="0.2">
      <c r="M73" s="60"/>
      <c r="N73" s="61"/>
      <c r="O73" s="61"/>
      <c r="P73" s="61"/>
      <c r="Q73" s="61"/>
      <c r="R73" s="61"/>
      <c r="S73" s="61"/>
      <c r="T73" s="61"/>
      <c r="U73" s="61"/>
      <c r="V73" s="61"/>
      <c r="W73" s="61"/>
    </row>
    <row r="74" spans="13:23" x14ac:dyDescent="0.2">
      <c r="M74" s="60"/>
      <c r="N74" s="61"/>
      <c r="O74" s="61"/>
      <c r="P74" s="61"/>
      <c r="Q74" s="61"/>
      <c r="R74" s="61"/>
      <c r="S74" s="61"/>
      <c r="T74" s="61"/>
      <c r="U74" s="61"/>
      <c r="V74" s="61"/>
      <c r="W74" s="61"/>
    </row>
    <row r="75" spans="13:23" x14ac:dyDescent="0.2">
      <c r="M75" s="60"/>
      <c r="N75" s="61"/>
      <c r="O75" s="61"/>
      <c r="P75" s="61"/>
      <c r="Q75" s="61"/>
      <c r="R75" s="61"/>
      <c r="S75" s="61"/>
      <c r="T75" s="61"/>
      <c r="U75" s="61"/>
      <c r="V75" s="61"/>
      <c r="W75" s="61"/>
    </row>
    <row r="76" spans="13:23" x14ac:dyDescent="0.2">
      <c r="M76" s="60"/>
      <c r="N76" s="61"/>
      <c r="O76" s="61"/>
      <c r="P76" s="61"/>
      <c r="Q76" s="61"/>
      <c r="R76" s="61"/>
      <c r="S76" s="61"/>
      <c r="T76" s="61"/>
      <c r="U76" s="61"/>
      <c r="V76" s="61"/>
      <c r="W76" s="61"/>
    </row>
    <row r="77" spans="13:23" x14ac:dyDescent="0.2">
      <c r="M77" s="60"/>
      <c r="N77" s="61"/>
      <c r="O77" s="61"/>
      <c r="P77" s="61"/>
      <c r="Q77" s="61"/>
      <c r="R77" s="61"/>
      <c r="S77" s="61"/>
      <c r="T77" s="61"/>
      <c r="U77" s="61"/>
      <c r="V77" s="61"/>
      <c r="W77" s="61"/>
    </row>
  </sheetData>
  <sheetProtection sheet="1" objects="1" scenarios="1"/>
  <mergeCells count="1">
    <mergeCell ref="B2:I2"/>
  </mergeCells>
  <pageMargins left="0" right="0" top="0" bottom="0" header="0" footer="0"/>
  <pageSetup paperSize="9"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pageSetUpPr fitToPage="1"/>
  </sheetPr>
  <dimension ref="A1:AP331"/>
  <sheetViews>
    <sheetView workbookViewId="0">
      <pane xSplit="4" ySplit="10" topLeftCell="W272" activePane="bottomRight" state="frozen"/>
      <selection activeCell="E161" sqref="E161"/>
      <selection pane="topRight" activeCell="E161" sqref="E161"/>
      <selection pane="bottomLeft" activeCell="E161" sqref="E161"/>
      <selection pane="bottomRight" activeCell="E161" sqref="E161"/>
    </sheetView>
  </sheetViews>
  <sheetFormatPr defaultRowHeight="11.25" outlineLevelCol="1" x14ac:dyDescent="0.2"/>
  <cols>
    <col min="1" max="5" width="9.33203125" style="8"/>
    <col min="6" max="6" width="13.83203125" style="8" bestFit="1" customWidth="1"/>
    <col min="7" max="8" width="11.6640625" style="8" customWidth="1" outlineLevel="1"/>
    <col min="9" max="9" width="12.6640625" style="8" customWidth="1" outlineLevel="1"/>
    <col min="10" max="10" width="2.33203125" style="8" customWidth="1"/>
    <col min="11" max="11" width="13.83203125" style="8" bestFit="1" customWidth="1"/>
    <col min="12" max="12" width="12.6640625" style="8" customWidth="1" outlineLevel="1"/>
    <col min="13" max="13" width="12.1640625" style="8" customWidth="1" outlineLevel="1"/>
    <col min="14" max="14" width="11.83203125" style="8" customWidth="1" outlineLevel="1"/>
    <col min="15" max="15" width="2.33203125" style="8" customWidth="1"/>
    <col min="16" max="16" width="13.83203125" style="8" bestFit="1" customWidth="1"/>
    <col min="17" max="18" width="10.1640625" style="8" bestFit="1" customWidth="1"/>
    <col min="19" max="19" width="3.33203125" style="8" customWidth="1"/>
    <col min="20" max="20" width="10.1640625" style="8" customWidth="1"/>
    <col min="21" max="21" width="13.83203125" style="8" bestFit="1" customWidth="1"/>
    <col min="22" max="22" width="12.6640625" style="8" customWidth="1" outlineLevel="1"/>
    <col min="23" max="23" width="11.6640625" style="8" customWidth="1" outlineLevel="1"/>
    <col min="24" max="24" width="12.1640625" style="8" customWidth="1" outlineLevel="1"/>
    <col min="25" max="25" width="13.5" style="8" customWidth="1"/>
    <col min="26" max="26" width="13.83203125" style="8" bestFit="1" customWidth="1"/>
    <col min="27" max="27" width="9.83203125" style="8" customWidth="1"/>
    <col min="28" max="28" width="12" style="8" bestFit="1" customWidth="1"/>
    <col min="29" max="29" width="10.33203125" style="8" bestFit="1" customWidth="1"/>
    <col min="30" max="30" width="1.6640625" style="8" customWidth="1"/>
    <col min="31" max="31" width="14.1640625" style="8" bestFit="1" customWidth="1"/>
    <col min="32" max="32" width="13.83203125" style="8" bestFit="1" customWidth="1"/>
    <col min="33" max="33" width="1.83203125" style="8" customWidth="1"/>
    <col min="34" max="34" width="12.6640625" style="8" customWidth="1"/>
    <col min="35" max="35" width="1.83203125" style="8" customWidth="1"/>
    <col min="36" max="36" width="10.6640625" style="8" bestFit="1" customWidth="1"/>
    <col min="37" max="37" width="14.1640625" style="8" bestFit="1" customWidth="1"/>
    <col min="38" max="38" width="13.83203125" style="8" bestFit="1" customWidth="1"/>
    <col min="39" max="39" width="1.83203125" style="8" customWidth="1"/>
    <col min="40" max="40" width="13.83203125" style="8" bestFit="1" customWidth="1"/>
    <col min="41" max="41" width="13.83203125" style="8" customWidth="1"/>
    <col min="42" max="42" width="11.83203125" style="8" bestFit="1" customWidth="1"/>
    <col min="43" max="43" width="9.33203125" style="8"/>
    <col min="44" max="45" width="10.83203125" style="8" bestFit="1" customWidth="1"/>
    <col min="46" max="46" width="9.33203125" style="8"/>
    <col min="47" max="48" width="10.83203125" style="8" bestFit="1" customWidth="1"/>
    <col min="49" max="49" width="11.6640625" style="8" bestFit="1" customWidth="1"/>
    <col min="50" max="51" width="13.83203125" style="8" bestFit="1" customWidth="1"/>
    <col min="52" max="16384" width="9.33203125" style="8"/>
  </cols>
  <sheetData>
    <row r="1" spans="1:42" x14ac:dyDescent="0.2">
      <c r="A1" s="7"/>
      <c r="B1" s="7">
        <v>2</v>
      </c>
      <c r="C1" s="7">
        <v>3</v>
      </c>
      <c r="D1" s="7">
        <v>4</v>
      </c>
      <c r="E1" s="7">
        <v>5</v>
      </c>
      <c r="F1" s="7">
        <v>6</v>
      </c>
      <c r="G1" s="7">
        <v>7</v>
      </c>
      <c r="H1" s="7">
        <v>8</v>
      </c>
      <c r="I1" s="7">
        <v>9</v>
      </c>
      <c r="J1" s="7">
        <v>10</v>
      </c>
      <c r="K1" s="7">
        <v>11</v>
      </c>
      <c r="L1" s="7">
        <v>12</v>
      </c>
      <c r="M1" s="7">
        <v>13</v>
      </c>
      <c r="N1" s="7">
        <v>14</v>
      </c>
      <c r="O1" s="7">
        <v>15</v>
      </c>
      <c r="P1" s="7">
        <v>16</v>
      </c>
      <c r="Q1" s="7">
        <v>17</v>
      </c>
      <c r="R1" s="7">
        <v>18</v>
      </c>
      <c r="S1" s="7">
        <v>19</v>
      </c>
      <c r="T1" s="7">
        <v>20</v>
      </c>
      <c r="U1" s="7">
        <v>21</v>
      </c>
      <c r="V1" s="7">
        <v>22</v>
      </c>
      <c r="W1" s="7">
        <v>23</v>
      </c>
      <c r="X1" s="7">
        <v>24</v>
      </c>
      <c r="Y1" s="7">
        <v>25</v>
      </c>
      <c r="Z1" s="7">
        <v>26</v>
      </c>
      <c r="AA1" s="7">
        <v>27</v>
      </c>
      <c r="AB1" s="7">
        <v>28</v>
      </c>
      <c r="AC1" s="7">
        <v>29</v>
      </c>
      <c r="AD1" s="7">
        <v>30</v>
      </c>
      <c r="AE1" s="7">
        <v>31</v>
      </c>
      <c r="AF1" s="7">
        <v>32</v>
      </c>
      <c r="AG1" s="7">
        <v>33</v>
      </c>
      <c r="AH1" s="7">
        <v>34</v>
      </c>
      <c r="AI1" s="7">
        <v>35</v>
      </c>
      <c r="AJ1" s="7">
        <v>36</v>
      </c>
      <c r="AK1" s="7">
        <v>37</v>
      </c>
      <c r="AL1" s="7">
        <v>38</v>
      </c>
      <c r="AM1" s="7">
        <v>39</v>
      </c>
      <c r="AN1" s="7">
        <v>40</v>
      </c>
      <c r="AO1" s="7">
        <v>41</v>
      </c>
      <c r="AP1" s="7">
        <v>42</v>
      </c>
    </row>
    <row r="2" spans="1:42" ht="11.25" customHeight="1" x14ac:dyDescent="0.2">
      <c r="P2" s="194" t="s">
        <v>14</v>
      </c>
      <c r="Q2" s="195"/>
      <c r="R2" s="196"/>
      <c r="Z2" s="200" t="s">
        <v>15</v>
      </c>
      <c r="AA2" s="201"/>
      <c r="AB2" s="201"/>
      <c r="AC2" s="202"/>
      <c r="AE2" s="200" t="s">
        <v>16</v>
      </c>
      <c r="AF2" s="201"/>
      <c r="AG2" s="201"/>
      <c r="AH2" s="202"/>
      <c r="AJ2" s="200" t="s">
        <v>17</v>
      </c>
      <c r="AK2" s="201"/>
      <c r="AL2" s="202"/>
      <c r="AM2" s="9"/>
      <c r="AN2" s="200" t="s">
        <v>18</v>
      </c>
      <c r="AO2" s="201"/>
      <c r="AP2" s="202"/>
    </row>
    <row r="3" spans="1:42" x14ac:dyDescent="0.2">
      <c r="P3" s="197"/>
      <c r="Q3" s="198"/>
      <c r="R3" s="199"/>
      <c r="Z3" s="203"/>
      <c r="AA3" s="204"/>
      <c r="AB3" s="204"/>
      <c r="AC3" s="205"/>
      <c r="AE3" s="203"/>
      <c r="AF3" s="204"/>
      <c r="AG3" s="204"/>
      <c r="AH3" s="205"/>
      <c r="AJ3" s="203"/>
      <c r="AK3" s="204"/>
      <c r="AL3" s="205"/>
      <c r="AM3" s="9"/>
      <c r="AN3" s="203"/>
      <c r="AO3" s="204"/>
      <c r="AP3" s="205"/>
    </row>
    <row r="4" spans="1:42" s="10" customFormat="1" x14ac:dyDescent="0.2"/>
    <row r="5" spans="1:42" s="10" customFormat="1" x14ac:dyDescent="0.2">
      <c r="F5" s="10" t="s">
        <v>19</v>
      </c>
      <c r="K5" s="10" t="s">
        <v>20</v>
      </c>
      <c r="P5" s="10" t="s">
        <v>21</v>
      </c>
      <c r="Q5" s="11" t="s">
        <v>20</v>
      </c>
      <c r="R5" s="12" t="s">
        <v>21</v>
      </c>
      <c r="U5" s="10" t="s">
        <v>22</v>
      </c>
      <c r="Z5" s="10" t="s">
        <v>21</v>
      </c>
      <c r="AA5" s="12" t="s">
        <v>21</v>
      </c>
      <c r="AB5" s="10" t="s">
        <v>21</v>
      </c>
      <c r="AC5" s="10" t="s">
        <v>21</v>
      </c>
      <c r="AE5" s="10" t="s">
        <v>21</v>
      </c>
      <c r="AF5" s="10" t="s">
        <v>23</v>
      </c>
      <c r="AH5" s="10" t="s">
        <v>24</v>
      </c>
      <c r="AJ5" s="10" t="s">
        <v>21</v>
      </c>
      <c r="AK5" s="10" t="s">
        <v>25</v>
      </c>
      <c r="AL5" s="10" t="s">
        <v>23</v>
      </c>
      <c r="AN5" s="10" t="s">
        <v>26</v>
      </c>
      <c r="AO5" s="10" t="s">
        <v>24</v>
      </c>
      <c r="AP5" s="10" t="s">
        <v>27</v>
      </c>
    </row>
    <row r="6" spans="1:42" s="10" customFormat="1" x14ac:dyDescent="0.2">
      <c r="E6" s="10" t="s">
        <v>28</v>
      </c>
      <c r="F6" s="10" t="s">
        <v>29</v>
      </c>
      <c r="G6" s="10" t="s">
        <v>30</v>
      </c>
      <c r="H6" s="10" t="s">
        <v>31</v>
      </c>
      <c r="I6" s="10" t="s">
        <v>32</v>
      </c>
      <c r="K6" s="10" t="s">
        <v>29</v>
      </c>
      <c r="L6" s="10" t="s">
        <v>33</v>
      </c>
      <c r="M6" s="10" t="s">
        <v>34</v>
      </c>
      <c r="N6" s="10" t="s">
        <v>35</v>
      </c>
      <c r="P6" s="10" t="s">
        <v>29</v>
      </c>
      <c r="Q6" s="11" t="s">
        <v>29</v>
      </c>
      <c r="R6" s="12" t="s">
        <v>29</v>
      </c>
      <c r="T6" s="13" t="s">
        <v>28</v>
      </c>
      <c r="U6" s="10" t="s">
        <v>36</v>
      </c>
      <c r="V6" s="10" t="s">
        <v>37</v>
      </c>
      <c r="W6" s="10" t="s">
        <v>34</v>
      </c>
      <c r="X6" s="10" t="s">
        <v>35</v>
      </c>
      <c r="Y6" s="10" t="s">
        <v>38</v>
      </c>
      <c r="Z6" s="10" t="s">
        <v>36</v>
      </c>
      <c r="AA6" s="12" t="s">
        <v>29</v>
      </c>
      <c r="AB6" s="10" t="s">
        <v>39</v>
      </c>
      <c r="AE6" s="10" t="s">
        <v>40</v>
      </c>
      <c r="AF6" s="10" t="s">
        <v>41</v>
      </c>
      <c r="AH6" s="10" t="s">
        <v>42</v>
      </c>
      <c r="AK6" s="10" t="s">
        <v>43</v>
      </c>
      <c r="AL6" s="10" t="s">
        <v>41</v>
      </c>
      <c r="AN6" s="10" t="s">
        <v>44</v>
      </c>
      <c r="AO6" s="10" t="s">
        <v>42</v>
      </c>
      <c r="AP6" s="10" t="s">
        <v>42</v>
      </c>
    </row>
    <row r="7" spans="1:42" s="10" customFormat="1" x14ac:dyDescent="0.2">
      <c r="E7" s="14" t="s">
        <v>45</v>
      </c>
      <c r="F7" s="14" t="s">
        <v>46</v>
      </c>
      <c r="G7" s="10" t="s">
        <v>47</v>
      </c>
      <c r="H7" s="10" t="s">
        <v>48</v>
      </c>
      <c r="K7" s="14" t="s">
        <v>46</v>
      </c>
      <c r="L7" s="10" t="s">
        <v>49</v>
      </c>
      <c r="N7" s="10" t="s">
        <v>50</v>
      </c>
      <c r="P7" s="14" t="s">
        <v>46</v>
      </c>
      <c r="Q7" s="11" t="s">
        <v>51</v>
      </c>
      <c r="R7" s="12" t="s">
        <v>51</v>
      </c>
      <c r="T7" s="15" t="s">
        <v>52</v>
      </c>
      <c r="U7" s="10" t="s">
        <v>29</v>
      </c>
      <c r="V7" s="10" t="s">
        <v>49</v>
      </c>
      <c r="X7" s="10" t="s">
        <v>50</v>
      </c>
      <c r="Y7" s="10" t="s">
        <v>53</v>
      </c>
      <c r="Z7" s="10" t="s">
        <v>29</v>
      </c>
      <c r="AA7" s="12" t="s">
        <v>51</v>
      </c>
      <c r="AB7" s="10" t="s">
        <v>54</v>
      </c>
      <c r="AE7" s="10" t="s">
        <v>55</v>
      </c>
      <c r="AH7" s="10" t="s">
        <v>20</v>
      </c>
      <c r="AJ7" s="10" t="s">
        <v>56</v>
      </c>
      <c r="AN7" s="10" t="s">
        <v>57</v>
      </c>
      <c r="AO7" s="10" t="s">
        <v>20</v>
      </c>
      <c r="AP7" s="10" t="s">
        <v>20</v>
      </c>
    </row>
    <row r="8" spans="1:42" s="10" customFormat="1" x14ac:dyDescent="0.2">
      <c r="K8" s="10" t="s">
        <v>58</v>
      </c>
      <c r="N8" s="10" t="s">
        <v>59</v>
      </c>
      <c r="R8" s="12" t="s">
        <v>46</v>
      </c>
      <c r="U8" s="10" t="s">
        <v>60</v>
      </c>
      <c r="AA8" s="12" t="s">
        <v>60</v>
      </c>
      <c r="AF8" s="10" t="s">
        <v>61</v>
      </c>
      <c r="AH8" s="10" t="s">
        <v>62</v>
      </c>
      <c r="AJ8" s="16">
        <v>4.5400000000000003E-2</v>
      </c>
      <c r="AL8" s="10" t="s">
        <v>63</v>
      </c>
      <c r="AN8" s="10" t="s">
        <v>64</v>
      </c>
      <c r="AO8" s="10" t="s">
        <v>62</v>
      </c>
      <c r="AP8" s="10" t="s">
        <v>62</v>
      </c>
    </row>
    <row r="9" spans="1:42" s="10" customFormat="1" x14ac:dyDescent="0.2"/>
    <row r="10" spans="1:42" s="10" customFormat="1" x14ac:dyDescent="0.2">
      <c r="AC10" s="16">
        <v>-1.4999999999999999E-2</v>
      </c>
    </row>
    <row r="11" spans="1:42" s="10" customFormat="1" x14ac:dyDescent="0.2"/>
    <row r="13" spans="1:42" x14ac:dyDescent="0.2">
      <c r="A13" s="8">
        <v>1</v>
      </c>
      <c r="B13" s="17" t="s">
        <v>65</v>
      </c>
      <c r="C13" s="18">
        <v>1</v>
      </c>
      <c r="D13" s="19" t="s">
        <v>66</v>
      </c>
      <c r="E13" s="20">
        <v>97</v>
      </c>
      <c r="F13" s="21">
        <v>452441.15620747331</v>
      </c>
      <c r="G13" s="8">
        <v>0</v>
      </c>
      <c r="H13" s="8">
        <v>0</v>
      </c>
      <c r="I13" s="8">
        <v>0</v>
      </c>
      <c r="K13" s="8">
        <v>452441.15620747331</v>
      </c>
      <c r="L13" s="8">
        <v>114000</v>
      </c>
      <c r="M13" s="8">
        <v>6951.3</v>
      </c>
      <c r="N13" s="8">
        <v>32576.769025367154</v>
      </c>
      <c r="P13" s="8">
        <v>298913.08718210616</v>
      </c>
      <c r="Q13" s="8">
        <v>4664.3418165718895</v>
      </c>
      <c r="R13" s="8">
        <v>3081.5782183722285</v>
      </c>
      <c r="T13" s="8">
        <v>101</v>
      </c>
      <c r="U13" s="8">
        <v>464897.11207616347</v>
      </c>
      <c r="V13" s="8">
        <v>114000</v>
      </c>
      <c r="W13" s="8">
        <v>6532.58</v>
      </c>
      <c r="X13" s="8">
        <v>32576.769025367154</v>
      </c>
      <c r="Y13" s="8">
        <v>0</v>
      </c>
      <c r="Z13" s="8">
        <v>311787.76305079629</v>
      </c>
      <c r="AA13" s="8">
        <v>3087.0075549583789</v>
      </c>
      <c r="AB13" s="22">
        <v>1.7618688222096482E-3</v>
      </c>
      <c r="AC13" s="22">
        <v>0</v>
      </c>
      <c r="AE13" s="8">
        <v>0</v>
      </c>
      <c r="AF13" s="8">
        <v>464897.11207616347</v>
      </c>
      <c r="AH13" s="8">
        <v>12455.955868690158</v>
      </c>
      <c r="AJ13" s="22">
        <v>0</v>
      </c>
      <c r="AK13" s="8">
        <v>0</v>
      </c>
      <c r="AL13" s="8">
        <v>0</v>
      </c>
      <c r="AN13" s="8">
        <v>464897.11207616347</v>
      </c>
      <c r="AO13" s="8">
        <v>12455.955868690158</v>
      </c>
      <c r="AP13" s="22">
        <v>2.7530554410877473E-2</v>
      </c>
    </row>
    <row r="14" spans="1:42" x14ac:dyDescent="0.2">
      <c r="A14" s="8">
        <v>5</v>
      </c>
      <c r="B14" s="17" t="s">
        <v>67</v>
      </c>
      <c r="C14" s="18">
        <v>5</v>
      </c>
      <c r="D14" s="19" t="s">
        <v>66</v>
      </c>
      <c r="E14" s="20">
        <v>61</v>
      </c>
      <c r="F14" s="8">
        <v>311408.22755605134</v>
      </c>
      <c r="G14" s="8">
        <v>0</v>
      </c>
      <c r="H14" s="8">
        <v>0</v>
      </c>
      <c r="I14" s="8">
        <v>0</v>
      </c>
      <c r="K14" s="8">
        <v>311408.22755605134</v>
      </c>
      <c r="L14" s="8">
        <v>114000</v>
      </c>
      <c r="M14" s="8">
        <v>3155.2000000000003</v>
      </c>
      <c r="N14" s="8">
        <v>0</v>
      </c>
      <c r="P14" s="8">
        <v>194253.02755605133</v>
      </c>
      <c r="Q14" s="8">
        <v>5105.0529107549401</v>
      </c>
      <c r="R14" s="8">
        <v>3184.4758615746118</v>
      </c>
      <c r="T14" s="8">
        <v>63</v>
      </c>
      <c r="U14" s="8">
        <v>312429.31070512818</v>
      </c>
      <c r="V14" s="8">
        <v>114000</v>
      </c>
      <c r="W14" s="8">
        <v>3096.92</v>
      </c>
      <c r="X14" s="8">
        <v>0</v>
      </c>
      <c r="Y14" s="8">
        <v>0</v>
      </c>
      <c r="Z14" s="8">
        <v>195332.39070512817</v>
      </c>
      <c r="AA14" s="8">
        <v>3100.5141381766375</v>
      </c>
      <c r="AB14" s="22">
        <v>-2.6365947505238171E-2</v>
      </c>
      <c r="AC14" s="22">
        <v>1.1365947505238172E-2</v>
      </c>
      <c r="AE14" s="8">
        <v>2280.2588848843734</v>
      </c>
      <c r="AF14" s="8">
        <v>314709.56959001254</v>
      </c>
      <c r="AH14" s="8">
        <v>3301.3420339612057</v>
      </c>
      <c r="AJ14" s="22">
        <v>0</v>
      </c>
      <c r="AK14" s="8">
        <v>0</v>
      </c>
      <c r="AL14" s="8">
        <v>0</v>
      </c>
      <c r="AN14" s="8">
        <v>314709.56959001254</v>
      </c>
      <c r="AO14" s="8">
        <v>3301.3420339612057</v>
      </c>
      <c r="AP14" s="22">
        <v>1.0601332083838367E-2</v>
      </c>
    </row>
    <row r="15" spans="1:42" x14ac:dyDescent="0.2">
      <c r="A15" s="8">
        <v>6</v>
      </c>
      <c r="B15" s="17" t="s">
        <v>68</v>
      </c>
      <c r="C15" s="18">
        <v>6</v>
      </c>
      <c r="D15" s="19" t="s">
        <v>66</v>
      </c>
      <c r="E15" s="20">
        <v>340</v>
      </c>
      <c r="F15" s="8">
        <v>1186464.1041355778</v>
      </c>
      <c r="G15" s="8">
        <v>0</v>
      </c>
      <c r="H15" s="8">
        <v>0</v>
      </c>
      <c r="I15" s="8">
        <v>0</v>
      </c>
      <c r="K15" s="8">
        <v>1186464.1041355778</v>
      </c>
      <c r="L15" s="8">
        <v>114000</v>
      </c>
      <c r="M15" s="8">
        <v>32045</v>
      </c>
      <c r="N15" s="8">
        <v>0</v>
      </c>
      <c r="P15" s="8">
        <v>1040419.1041355778</v>
      </c>
      <c r="Q15" s="8">
        <v>3489.600306281111</v>
      </c>
      <c r="R15" s="8">
        <v>3060.0561886340524</v>
      </c>
      <c r="T15" s="8">
        <v>345</v>
      </c>
      <c r="U15" s="8">
        <v>1219785.3565872922</v>
      </c>
      <c r="V15" s="8">
        <v>114000</v>
      </c>
      <c r="W15" s="8">
        <v>32305</v>
      </c>
      <c r="X15" s="8">
        <v>0</v>
      </c>
      <c r="Y15" s="8">
        <v>0</v>
      </c>
      <c r="Z15" s="8">
        <v>1073480.3565872922</v>
      </c>
      <c r="AA15" s="8">
        <v>3111.537265470412</v>
      </c>
      <c r="AB15" s="22">
        <v>1.6823572399609972E-2</v>
      </c>
      <c r="AC15" s="22">
        <v>0</v>
      </c>
      <c r="AE15" s="8">
        <v>0</v>
      </c>
      <c r="AF15" s="8">
        <v>1219785.3565872922</v>
      </c>
      <c r="AH15" s="8">
        <v>33321.252451714361</v>
      </c>
      <c r="AJ15" s="22">
        <v>0</v>
      </c>
      <c r="AK15" s="8">
        <v>0</v>
      </c>
      <c r="AL15" s="8">
        <v>0</v>
      </c>
      <c r="AN15" s="8">
        <v>1219785.3565872922</v>
      </c>
      <c r="AO15" s="8">
        <v>33321.252451714361</v>
      </c>
      <c r="AP15" s="22">
        <v>2.8084501111806687E-2</v>
      </c>
    </row>
    <row r="16" spans="1:42" x14ac:dyDescent="0.2">
      <c r="A16" s="8">
        <v>7</v>
      </c>
      <c r="B16" s="17" t="s">
        <v>69</v>
      </c>
      <c r="C16" s="18">
        <v>7</v>
      </c>
      <c r="D16" s="19" t="s">
        <v>66</v>
      </c>
      <c r="E16" s="20">
        <v>60</v>
      </c>
      <c r="F16" s="8">
        <v>306556.79999999999</v>
      </c>
      <c r="G16" s="8">
        <v>0</v>
      </c>
      <c r="H16" s="8">
        <v>0</v>
      </c>
      <c r="I16" s="8">
        <v>0</v>
      </c>
      <c r="K16" s="8">
        <v>306556.79999999999</v>
      </c>
      <c r="L16" s="8">
        <v>114000</v>
      </c>
      <c r="M16" s="8">
        <v>2514.3000000000002</v>
      </c>
      <c r="N16" s="8">
        <v>0</v>
      </c>
      <c r="P16" s="8">
        <v>190042.5</v>
      </c>
      <c r="Q16" s="8">
        <v>5109.28</v>
      </c>
      <c r="R16" s="8">
        <v>3167.375</v>
      </c>
      <c r="T16" s="8">
        <v>58</v>
      </c>
      <c r="U16" s="8">
        <v>295328.6038596491</v>
      </c>
      <c r="V16" s="8">
        <v>114000</v>
      </c>
      <c r="W16" s="8">
        <v>2467.86</v>
      </c>
      <c r="X16" s="8">
        <v>0</v>
      </c>
      <c r="Y16" s="8">
        <v>0</v>
      </c>
      <c r="Z16" s="8">
        <v>178860.74385964911</v>
      </c>
      <c r="AA16" s="8">
        <v>3083.8059286146399</v>
      </c>
      <c r="AB16" s="22">
        <v>-2.6384331310741568E-2</v>
      </c>
      <c r="AC16" s="22">
        <v>1.1384331310741569E-2</v>
      </c>
      <c r="AE16" s="8">
        <v>2091.3898903508843</v>
      </c>
      <c r="AF16" s="8">
        <v>297419.99374999997</v>
      </c>
      <c r="AH16" s="8">
        <v>-9136.8062500000233</v>
      </c>
      <c r="AJ16" s="22">
        <v>0</v>
      </c>
      <c r="AK16" s="8">
        <v>0</v>
      </c>
      <c r="AL16" s="8">
        <v>0</v>
      </c>
      <c r="AN16" s="8">
        <v>297419.99374999997</v>
      </c>
      <c r="AO16" s="8">
        <v>-9136.8062500000233</v>
      </c>
      <c r="AP16" s="22">
        <v>-2.9804611249856547E-2</v>
      </c>
    </row>
    <row r="17" spans="1:42" x14ac:dyDescent="0.2">
      <c r="A17" s="8">
        <v>8</v>
      </c>
      <c r="B17" s="17" t="s">
        <v>70</v>
      </c>
      <c r="C17" s="18">
        <v>8</v>
      </c>
      <c r="D17" s="19" t="s">
        <v>66</v>
      </c>
      <c r="E17" s="20">
        <v>276</v>
      </c>
      <c r="F17" s="8">
        <v>1108928.9272688257</v>
      </c>
      <c r="G17" s="8">
        <v>0</v>
      </c>
      <c r="H17" s="8">
        <v>0</v>
      </c>
      <c r="I17" s="8">
        <v>0</v>
      </c>
      <c r="K17" s="8">
        <v>1108928.9272688257</v>
      </c>
      <c r="L17" s="8">
        <v>114000</v>
      </c>
      <c r="M17" s="8">
        <v>13434.25</v>
      </c>
      <c r="N17" s="8">
        <v>0</v>
      </c>
      <c r="P17" s="8">
        <v>981494.6772688257</v>
      </c>
      <c r="Q17" s="8">
        <v>4017.8584321334265</v>
      </c>
      <c r="R17" s="8">
        <v>3556.140135031977</v>
      </c>
      <c r="T17" s="8">
        <v>258</v>
      </c>
      <c r="U17" s="8">
        <v>1045568.8085601077</v>
      </c>
      <c r="V17" s="8">
        <v>114000</v>
      </c>
      <c r="W17" s="8">
        <v>2708.65</v>
      </c>
      <c r="X17" s="8">
        <v>0</v>
      </c>
      <c r="Y17" s="8">
        <v>0</v>
      </c>
      <c r="Z17" s="8">
        <v>928860.15856010769</v>
      </c>
      <c r="AA17" s="8">
        <v>3600.2331727135956</v>
      </c>
      <c r="AB17" s="22">
        <v>1.2399128270354885E-2</v>
      </c>
      <c r="AC17" s="22">
        <v>0</v>
      </c>
      <c r="AE17" s="8">
        <v>0</v>
      </c>
      <c r="AF17" s="8">
        <v>1045568.8085601077</v>
      </c>
      <c r="AH17" s="8">
        <v>-63360.118708717986</v>
      </c>
      <c r="AJ17" s="22">
        <v>0</v>
      </c>
      <c r="AK17" s="8">
        <v>0</v>
      </c>
      <c r="AL17" s="8">
        <v>0</v>
      </c>
      <c r="AN17" s="8">
        <v>1045568.8085601077</v>
      </c>
      <c r="AO17" s="8">
        <v>-63360.118708717986</v>
      </c>
      <c r="AP17" s="22">
        <v>-5.7136320597900928E-2</v>
      </c>
    </row>
    <row r="18" spans="1:42" x14ac:dyDescent="0.2">
      <c r="A18" s="8">
        <v>9</v>
      </c>
      <c r="B18" s="17" t="s">
        <v>71</v>
      </c>
      <c r="C18" s="18">
        <v>9</v>
      </c>
      <c r="D18" s="19" t="s">
        <v>66</v>
      </c>
      <c r="E18" s="20">
        <v>91</v>
      </c>
      <c r="F18" s="8">
        <v>391820.47947794781</v>
      </c>
      <c r="G18" s="8">
        <v>0</v>
      </c>
      <c r="H18" s="8">
        <v>0</v>
      </c>
      <c r="I18" s="8">
        <v>0</v>
      </c>
      <c r="K18" s="8">
        <v>391820.47947794781</v>
      </c>
      <c r="L18" s="8">
        <v>114000</v>
      </c>
      <c r="M18" s="8">
        <v>936.69999999999993</v>
      </c>
      <c r="N18" s="8">
        <v>0</v>
      </c>
      <c r="P18" s="8">
        <v>276883.7794779478</v>
      </c>
      <c r="Q18" s="8">
        <v>4305.7195547027231</v>
      </c>
      <c r="R18" s="8">
        <v>3042.6788953620639</v>
      </c>
      <c r="T18" s="8">
        <v>90</v>
      </c>
      <c r="U18" s="8">
        <v>401521.16129032255</v>
      </c>
      <c r="V18" s="8">
        <v>114000</v>
      </c>
      <c r="W18" s="8">
        <v>4597</v>
      </c>
      <c r="X18" s="8">
        <v>0</v>
      </c>
      <c r="Y18" s="8">
        <v>0</v>
      </c>
      <c r="Z18" s="8">
        <v>282924.16129032255</v>
      </c>
      <c r="AA18" s="8">
        <v>3143.6017921146949</v>
      </c>
      <c r="AB18" s="22">
        <v>3.3169092179417006E-2</v>
      </c>
      <c r="AC18" s="22">
        <v>0</v>
      </c>
      <c r="AE18" s="8">
        <v>0</v>
      </c>
      <c r="AF18" s="8">
        <v>401521.16129032255</v>
      </c>
      <c r="AH18" s="8">
        <v>9700.6818123747362</v>
      </c>
      <c r="AJ18" s="22">
        <v>0</v>
      </c>
      <c r="AK18" s="8">
        <v>0</v>
      </c>
      <c r="AL18" s="8">
        <v>0</v>
      </c>
      <c r="AN18" s="8">
        <v>401521.16129032255</v>
      </c>
      <c r="AO18" s="8">
        <v>9700.6818123747362</v>
      </c>
      <c r="AP18" s="22">
        <v>2.4757975451665241E-2</v>
      </c>
    </row>
    <row r="19" spans="1:42" x14ac:dyDescent="0.2">
      <c r="A19" s="8">
        <v>10</v>
      </c>
      <c r="B19" s="17" t="s">
        <v>72</v>
      </c>
      <c r="C19" s="18">
        <v>10</v>
      </c>
      <c r="D19" s="19" t="s">
        <v>66</v>
      </c>
      <c r="E19" s="20">
        <v>52</v>
      </c>
      <c r="F19" s="8">
        <v>285063.96497133077</v>
      </c>
      <c r="G19" s="8">
        <v>0</v>
      </c>
      <c r="H19" s="8">
        <v>0</v>
      </c>
      <c r="I19" s="8">
        <v>0</v>
      </c>
      <c r="K19" s="8">
        <v>285063.96497133077</v>
      </c>
      <c r="L19" s="8">
        <v>114000</v>
      </c>
      <c r="M19" s="8">
        <v>4042.6</v>
      </c>
      <c r="N19" s="8">
        <v>0</v>
      </c>
      <c r="P19" s="8">
        <v>167021.36497133077</v>
      </c>
      <c r="Q19" s="8">
        <v>5481.9993263717461</v>
      </c>
      <c r="R19" s="8">
        <v>3211.9493263717454</v>
      </c>
      <c r="T19" s="8">
        <v>57</v>
      </c>
      <c r="U19" s="8">
        <v>286825.63387755101</v>
      </c>
      <c r="V19" s="8">
        <v>114000</v>
      </c>
      <c r="W19" s="8">
        <v>3967.94</v>
      </c>
      <c r="X19" s="8">
        <v>0</v>
      </c>
      <c r="Y19" s="8">
        <v>0</v>
      </c>
      <c r="Z19" s="8">
        <v>168857.69387755101</v>
      </c>
      <c r="AA19" s="8">
        <v>2962.4156820622984</v>
      </c>
      <c r="AB19" s="22">
        <v>-7.7689159745033418E-2</v>
      </c>
      <c r="AC19" s="22">
        <v>6.2689159745033418E-2</v>
      </c>
      <c r="AE19" s="8">
        <v>11477.201051590639</v>
      </c>
      <c r="AF19" s="8">
        <v>298302.83492914162</v>
      </c>
      <c r="AH19" s="8">
        <v>13238.86995781085</v>
      </c>
      <c r="AJ19" s="22">
        <v>0</v>
      </c>
      <c r="AK19" s="8">
        <v>0</v>
      </c>
      <c r="AL19" s="8">
        <v>0</v>
      </c>
      <c r="AN19" s="8">
        <v>298302.83492914162</v>
      </c>
      <c r="AO19" s="8">
        <v>13238.86995781085</v>
      </c>
      <c r="AP19" s="22">
        <v>4.6441751973604589E-2</v>
      </c>
    </row>
    <row r="20" spans="1:42" x14ac:dyDescent="0.2">
      <c r="A20" s="8">
        <v>11</v>
      </c>
      <c r="B20" s="17" t="s">
        <v>73</v>
      </c>
      <c r="C20" s="18">
        <v>11</v>
      </c>
      <c r="D20" s="19" t="s">
        <v>66</v>
      </c>
      <c r="E20" s="20">
        <v>80</v>
      </c>
      <c r="F20" s="8">
        <v>388422.76226963405</v>
      </c>
      <c r="G20" s="8">
        <v>0</v>
      </c>
      <c r="H20" s="8">
        <v>0</v>
      </c>
      <c r="I20" s="8">
        <v>0</v>
      </c>
      <c r="K20" s="8">
        <v>388422.76226963405</v>
      </c>
      <c r="L20" s="8">
        <v>114000</v>
      </c>
      <c r="M20" s="8">
        <v>1725.5</v>
      </c>
      <c r="N20" s="8">
        <v>0</v>
      </c>
      <c r="P20" s="8">
        <v>272697.26226963405</v>
      </c>
      <c r="Q20" s="8">
        <v>4855.2845283704255</v>
      </c>
      <c r="R20" s="8">
        <v>3408.7157783704256</v>
      </c>
      <c r="T20" s="8">
        <v>88</v>
      </c>
      <c r="U20" s="8">
        <v>372759.70736842102</v>
      </c>
      <c r="V20" s="8">
        <v>114000</v>
      </c>
      <c r="W20" s="8">
        <v>3871.16</v>
      </c>
      <c r="X20" s="8">
        <v>0</v>
      </c>
      <c r="Y20" s="8">
        <v>0</v>
      </c>
      <c r="Z20" s="8">
        <v>254888.54736842102</v>
      </c>
      <c r="AA20" s="8">
        <v>2896.4607655502386</v>
      </c>
      <c r="AB20" s="22">
        <v>-0.15027800677036093</v>
      </c>
      <c r="AC20" s="22">
        <v>0.13527800677036095</v>
      </c>
      <c r="AE20" s="8">
        <v>40578.936300727495</v>
      </c>
      <c r="AF20" s="8">
        <v>413338.6436691485</v>
      </c>
      <c r="AH20" s="8">
        <v>24915.881399514445</v>
      </c>
      <c r="AJ20" s="22">
        <v>0</v>
      </c>
      <c r="AK20" s="8">
        <v>0</v>
      </c>
      <c r="AL20" s="8">
        <v>0</v>
      </c>
      <c r="AN20" s="8">
        <v>413338.6436691485</v>
      </c>
      <c r="AO20" s="8">
        <v>24915.881399514445</v>
      </c>
      <c r="AP20" s="22">
        <v>6.4146295788449229E-2</v>
      </c>
    </row>
    <row r="21" spans="1:42" x14ac:dyDescent="0.2">
      <c r="A21" s="8">
        <v>12</v>
      </c>
      <c r="B21" s="17" t="s">
        <v>74</v>
      </c>
      <c r="C21" s="18">
        <v>12</v>
      </c>
      <c r="D21" s="19" t="s">
        <v>66</v>
      </c>
      <c r="E21" s="20">
        <v>189</v>
      </c>
      <c r="F21" s="8">
        <v>685769.32536764711</v>
      </c>
      <c r="G21" s="8">
        <v>0</v>
      </c>
      <c r="H21" s="8">
        <v>0</v>
      </c>
      <c r="I21" s="8">
        <v>0</v>
      </c>
      <c r="K21" s="8">
        <v>685769.32536764711</v>
      </c>
      <c r="L21" s="8">
        <v>114000</v>
      </c>
      <c r="M21" s="8">
        <v>18857.25</v>
      </c>
      <c r="N21" s="8">
        <v>0</v>
      </c>
      <c r="P21" s="8">
        <v>552912.07536764711</v>
      </c>
      <c r="Q21" s="8">
        <v>3628.4091289293497</v>
      </c>
      <c r="R21" s="8">
        <v>2925.4607162309371</v>
      </c>
      <c r="T21" s="8">
        <v>181</v>
      </c>
      <c r="U21" s="8">
        <v>679984.49281840434</v>
      </c>
      <c r="V21" s="8">
        <v>114000</v>
      </c>
      <c r="W21" s="8">
        <v>19010.25</v>
      </c>
      <c r="X21" s="8">
        <v>0</v>
      </c>
      <c r="Y21" s="8">
        <v>0</v>
      </c>
      <c r="Z21" s="8">
        <v>546974.24281840434</v>
      </c>
      <c r="AA21" s="8">
        <v>3021.957142643118</v>
      </c>
      <c r="AB21" s="22">
        <v>3.298503578489461E-2</v>
      </c>
      <c r="AC21" s="22">
        <v>0</v>
      </c>
      <c r="AE21" s="8">
        <v>0</v>
      </c>
      <c r="AF21" s="8">
        <v>679984.49281840434</v>
      </c>
      <c r="AH21" s="8">
        <v>-5784.8325492427684</v>
      </c>
      <c r="AJ21" s="22">
        <v>0</v>
      </c>
      <c r="AK21" s="8">
        <v>0</v>
      </c>
      <c r="AL21" s="8">
        <v>0</v>
      </c>
      <c r="AN21" s="8">
        <v>679984.49281840434</v>
      </c>
      <c r="AO21" s="8">
        <v>-5784.8325492427684</v>
      </c>
      <c r="AP21" s="22">
        <v>-8.435537046136421E-3</v>
      </c>
    </row>
    <row r="22" spans="1:42" x14ac:dyDescent="0.2">
      <c r="A22" s="8">
        <v>13</v>
      </c>
      <c r="B22" s="17" t="s">
        <v>75</v>
      </c>
      <c r="C22" s="18">
        <v>13</v>
      </c>
      <c r="D22" s="19" t="s">
        <v>66</v>
      </c>
      <c r="E22" s="20">
        <v>103</v>
      </c>
      <c r="F22" s="8">
        <v>458168.85230314691</v>
      </c>
      <c r="G22" s="8">
        <v>0</v>
      </c>
      <c r="H22" s="8">
        <v>0</v>
      </c>
      <c r="I22" s="8">
        <v>0</v>
      </c>
      <c r="K22" s="8">
        <v>458168.85230314691</v>
      </c>
      <c r="L22" s="8">
        <v>114000</v>
      </c>
      <c r="M22" s="8">
        <v>9736.75</v>
      </c>
      <c r="N22" s="8">
        <v>37917.222963951928</v>
      </c>
      <c r="P22" s="8">
        <v>296514.87933919497</v>
      </c>
      <c r="Q22" s="8">
        <v>4448.241284496572</v>
      </c>
      <c r="R22" s="8">
        <v>2878.7852363028637</v>
      </c>
      <c r="T22" s="8">
        <v>93</v>
      </c>
      <c r="U22" s="8">
        <v>438196.54687699542</v>
      </c>
      <c r="V22" s="8">
        <v>114000</v>
      </c>
      <c r="W22" s="8">
        <v>9815.75</v>
      </c>
      <c r="X22" s="8">
        <v>37917.222963951928</v>
      </c>
      <c r="Y22" s="8">
        <v>0</v>
      </c>
      <c r="Z22" s="8">
        <v>276463.57391304348</v>
      </c>
      <c r="AA22" s="8">
        <v>2972.7266012155214</v>
      </c>
      <c r="AB22" s="22">
        <v>3.2632293554938387E-2</v>
      </c>
      <c r="AC22" s="22">
        <v>0</v>
      </c>
      <c r="AE22" s="8">
        <v>0</v>
      </c>
      <c r="AF22" s="8">
        <v>438196.54687699542</v>
      </c>
      <c r="AH22" s="8">
        <v>-19972.305426151492</v>
      </c>
      <c r="AJ22" s="22">
        <v>0</v>
      </c>
      <c r="AK22" s="8">
        <v>0</v>
      </c>
      <c r="AL22" s="8">
        <v>0</v>
      </c>
      <c r="AN22" s="8">
        <v>438196.54687699542</v>
      </c>
      <c r="AO22" s="8">
        <v>-19972.305426151492</v>
      </c>
      <c r="AP22" s="22">
        <v>-4.3591582722731309E-2</v>
      </c>
    </row>
    <row r="23" spans="1:42" x14ac:dyDescent="0.2">
      <c r="A23" s="8">
        <v>14</v>
      </c>
      <c r="B23" s="17" t="s">
        <v>76</v>
      </c>
      <c r="C23" s="18">
        <v>14</v>
      </c>
      <c r="D23" s="19" t="s">
        <v>66</v>
      </c>
      <c r="E23" s="20">
        <v>78</v>
      </c>
      <c r="F23" s="8">
        <v>370577.93899372657</v>
      </c>
      <c r="G23" s="8">
        <v>0</v>
      </c>
      <c r="H23" s="8">
        <v>0</v>
      </c>
      <c r="I23" s="8">
        <v>0</v>
      </c>
      <c r="K23" s="8">
        <v>370577.93899372657</v>
      </c>
      <c r="L23" s="8">
        <v>114000</v>
      </c>
      <c r="M23" s="8">
        <v>5669.5</v>
      </c>
      <c r="N23" s="8">
        <v>55273.698264352468</v>
      </c>
      <c r="P23" s="8">
        <v>195634.74072937411</v>
      </c>
      <c r="Q23" s="8">
        <v>4750.9992178682896</v>
      </c>
      <c r="R23" s="8">
        <v>2508.1377016586425</v>
      </c>
      <c r="T23" s="8">
        <v>67</v>
      </c>
      <c r="U23" s="8">
        <v>380197.35493101913</v>
      </c>
      <c r="V23" s="8">
        <v>114000</v>
      </c>
      <c r="W23" s="8">
        <v>5564.79</v>
      </c>
      <c r="X23" s="8">
        <v>55273.698264352468</v>
      </c>
      <c r="Y23" s="8">
        <v>0</v>
      </c>
      <c r="Z23" s="8">
        <v>205358.86666666664</v>
      </c>
      <c r="AA23" s="8">
        <v>3065.0577114427856</v>
      </c>
      <c r="AB23" s="22">
        <v>0.22204522878303271</v>
      </c>
      <c r="AC23" s="22">
        <v>0</v>
      </c>
      <c r="AE23" s="8">
        <v>0</v>
      </c>
      <c r="AF23" s="8">
        <v>380197.35493101913</v>
      </c>
      <c r="AH23" s="8">
        <v>9619.4159372925642</v>
      </c>
      <c r="AJ23" s="22">
        <v>0.17664522878303271</v>
      </c>
      <c r="AK23" s="8">
        <v>-29684.387394632329</v>
      </c>
      <c r="AL23" s="8">
        <v>350512.9675363868</v>
      </c>
      <c r="AN23" s="8">
        <v>350512.9675363868</v>
      </c>
      <c r="AO23" s="8">
        <v>-20064.971457339765</v>
      </c>
      <c r="AP23" s="22">
        <v>-5.4145078122633306E-2</v>
      </c>
    </row>
    <row r="24" spans="1:42" x14ac:dyDescent="0.2">
      <c r="A24" s="8">
        <v>15</v>
      </c>
      <c r="B24" s="17" t="s">
        <v>77</v>
      </c>
      <c r="C24" s="18">
        <v>15</v>
      </c>
      <c r="D24" s="19" t="s">
        <v>66</v>
      </c>
      <c r="E24" s="20">
        <v>200</v>
      </c>
      <c r="F24" s="8">
        <v>769595.54736488115</v>
      </c>
      <c r="G24" s="8">
        <v>0</v>
      </c>
      <c r="H24" s="8">
        <v>0</v>
      </c>
      <c r="I24" s="8">
        <v>0</v>
      </c>
      <c r="K24" s="8">
        <v>769595.54736488115</v>
      </c>
      <c r="L24" s="8">
        <v>114000</v>
      </c>
      <c r="M24" s="8">
        <v>16885.25</v>
      </c>
      <c r="N24" s="8">
        <v>0</v>
      </c>
      <c r="P24" s="8">
        <v>638710.29736488115</v>
      </c>
      <c r="Q24" s="8">
        <v>3847.9777368244058</v>
      </c>
      <c r="R24" s="8">
        <v>3193.5514868244059</v>
      </c>
      <c r="T24" s="8">
        <v>182</v>
      </c>
      <c r="U24" s="8">
        <v>710196.31881399674</v>
      </c>
      <c r="V24" s="8">
        <v>114000</v>
      </c>
      <c r="W24" s="8">
        <v>17022.25</v>
      </c>
      <c r="X24" s="8">
        <v>0</v>
      </c>
      <c r="Y24" s="8">
        <v>0</v>
      </c>
      <c r="Z24" s="8">
        <v>579174.06881399674</v>
      </c>
      <c r="AA24" s="8">
        <v>3182.2751033736085</v>
      </c>
      <c r="AB24" s="22">
        <v>-3.5309853300690914E-3</v>
      </c>
      <c r="AC24" s="22">
        <v>0</v>
      </c>
      <c r="AE24" s="8">
        <v>0</v>
      </c>
      <c r="AF24" s="8">
        <v>710196.31881399674</v>
      </c>
      <c r="AH24" s="8">
        <v>-59399.228550884407</v>
      </c>
      <c r="AJ24" s="22">
        <v>0</v>
      </c>
      <c r="AK24" s="8">
        <v>0</v>
      </c>
      <c r="AL24" s="8">
        <v>0</v>
      </c>
      <c r="AN24" s="8">
        <v>710196.31881399674</v>
      </c>
      <c r="AO24" s="8">
        <v>-59399.228550884407</v>
      </c>
      <c r="AP24" s="22">
        <v>-7.7182396330474093E-2</v>
      </c>
    </row>
    <row r="25" spans="1:42" x14ac:dyDescent="0.2">
      <c r="A25" s="8">
        <v>16</v>
      </c>
      <c r="B25" s="17" t="s">
        <v>78</v>
      </c>
      <c r="C25" s="18">
        <v>16</v>
      </c>
      <c r="D25" s="19" t="s">
        <v>66</v>
      </c>
      <c r="E25" s="20">
        <v>97</v>
      </c>
      <c r="F25" s="8">
        <v>399604.8</v>
      </c>
      <c r="G25" s="8">
        <v>0</v>
      </c>
      <c r="H25" s="8">
        <v>0</v>
      </c>
      <c r="I25" s="8">
        <v>0</v>
      </c>
      <c r="K25" s="8">
        <v>399604.8</v>
      </c>
      <c r="L25" s="8">
        <v>114000</v>
      </c>
      <c r="M25" s="8">
        <v>1429.7</v>
      </c>
      <c r="N25" s="8">
        <v>0</v>
      </c>
      <c r="P25" s="8">
        <v>284175.09999999998</v>
      </c>
      <c r="Q25" s="8">
        <v>4119.6371134020619</v>
      </c>
      <c r="R25" s="8">
        <v>2929.640206185567</v>
      </c>
      <c r="T25" s="8">
        <v>96</v>
      </c>
      <c r="U25" s="8">
        <v>412193.91890251078</v>
      </c>
      <c r="V25" s="8">
        <v>114000</v>
      </c>
      <c r="W25" s="8">
        <v>7016.47</v>
      </c>
      <c r="X25" s="8">
        <v>0</v>
      </c>
      <c r="Y25" s="8">
        <v>0</v>
      </c>
      <c r="Z25" s="8">
        <v>291177.44890251081</v>
      </c>
      <c r="AA25" s="8">
        <v>3033.098426067821</v>
      </c>
      <c r="AB25" s="22">
        <v>3.5314309130457404E-2</v>
      </c>
      <c r="AC25" s="22">
        <v>0</v>
      </c>
      <c r="AE25" s="8">
        <v>0</v>
      </c>
      <c r="AF25" s="8">
        <v>412193.91890251078</v>
      </c>
      <c r="AH25" s="8">
        <v>12589.118902510789</v>
      </c>
      <c r="AJ25" s="22">
        <v>0</v>
      </c>
      <c r="AK25" s="8">
        <v>0</v>
      </c>
      <c r="AL25" s="8">
        <v>0</v>
      </c>
      <c r="AN25" s="8">
        <v>412193.91890251078</v>
      </c>
      <c r="AO25" s="8">
        <v>12589.118902510789</v>
      </c>
      <c r="AP25" s="22">
        <v>3.1503923132331718E-2</v>
      </c>
    </row>
    <row r="26" spans="1:42" x14ac:dyDescent="0.2">
      <c r="A26" s="8">
        <v>17</v>
      </c>
      <c r="B26" s="17" t="s">
        <v>79</v>
      </c>
      <c r="C26" s="18">
        <v>17</v>
      </c>
      <c r="D26" s="19" t="s">
        <v>66</v>
      </c>
      <c r="E26" s="20">
        <v>180</v>
      </c>
      <c r="F26" s="8">
        <v>648074.85641891893</v>
      </c>
      <c r="G26" s="8">
        <v>0</v>
      </c>
      <c r="H26" s="8">
        <v>0</v>
      </c>
      <c r="I26" s="8">
        <v>0</v>
      </c>
      <c r="K26" s="8">
        <v>648074.85641891893</v>
      </c>
      <c r="L26" s="8">
        <v>114000</v>
      </c>
      <c r="M26" s="8">
        <v>22801.25</v>
      </c>
      <c r="N26" s="8">
        <v>0</v>
      </c>
      <c r="P26" s="8">
        <v>511273.60641891893</v>
      </c>
      <c r="Q26" s="8">
        <v>3600.4158689939941</v>
      </c>
      <c r="R26" s="8">
        <v>2840.4089245495497</v>
      </c>
      <c r="T26" s="8">
        <v>172</v>
      </c>
      <c r="U26" s="8">
        <v>640512.20039781765</v>
      </c>
      <c r="V26" s="8">
        <v>114000</v>
      </c>
      <c r="W26" s="8">
        <v>22986.25</v>
      </c>
      <c r="X26" s="8">
        <v>0</v>
      </c>
      <c r="Y26" s="8">
        <v>0</v>
      </c>
      <c r="Z26" s="8">
        <v>503525.95039781765</v>
      </c>
      <c r="AA26" s="8">
        <v>2927.4764558012653</v>
      </c>
      <c r="AB26" s="22">
        <v>3.0653167753133738E-2</v>
      </c>
      <c r="AC26" s="22">
        <v>0</v>
      </c>
      <c r="AE26" s="8">
        <v>0</v>
      </c>
      <c r="AF26" s="8">
        <v>640512.20039781765</v>
      </c>
      <c r="AH26" s="8">
        <v>-7562.6560211012838</v>
      </c>
      <c r="AJ26" s="22">
        <v>0</v>
      </c>
      <c r="AK26" s="8">
        <v>0</v>
      </c>
      <c r="AL26" s="8">
        <v>0</v>
      </c>
      <c r="AN26" s="8">
        <v>640512.20039781765</v>
      </c>
      <c r="AO26" s="8">
        <v>-7562.6560211012838</v>
      </c>
      <c r="AP26" s="22">
        <v>-1.1669417423305718E-2</v>
      </c>
    </row>
    <row r="27" spans="1:42" x14ac:dyDescent="0.2">
      <c r="A27" s="8">
        <v>19</v>
      </c>
      <c r="B27" s="17" t="s">
        <v>80</v>
      </c>
      <c r="C27" s="18">
        <v>19</v>
      </c>
      <c r="D27" s="19" t="s">
        <v>66</v>
      </c>
      <c r="E27" s="20">
        <v>410</v>
      </c>
      <c r="F27" s="8">
        <v>1408338.9099618574</v>
      </c>
      <c r="G27" s="8">
        <v>0</v>
      </c>
      <c r="H27" s="8">
        <v>0</v>
      </c>
      <c r="I27" s="8">
        <v>0</v>
      </c>
      <c r="K27" s="8">
        <v>1408338.9099618574</v>
      </c>
      <c r="L27" s="8">
        <v>114000</v>
      </c>
      <c r="M27" s="8">
        <v>30566</v>
      </c>
      <c r="N27" s="8">
        <v>0</v>
      </c>
      <c r="P27" s="8">
        <v>1263772.9099618574</v>
      </c>
      <c r="Q27" s="8">
        <v>3434.9729511264813</v>
      </c>
      <c r="R27" s="8">
        <v>3082.3729511264814</v>
      </c>
      <c r="T27" s="8">
        <v>415</v>
      </c>
      <c r="U27" s="8">
        <v>1451078.1727157955</v>
      </c>
      <c r="V27" s="8">
        <v>114000</v>
      </c>
      <c r="W27" s="8">
        <v>30814</v>
      </c>
      <c r="X27" s="8">
        <v>0</v>
      </c>
      <c r="Y27" s="8">
        <v>0</v>
      </c>
      <c r="Z27" s="8">
        <v>1306264.1727157955</v>
      </c>
      <c r="AA27" s="8">
        <v>3147.6245125681817</v>
      </c>
      <c r="AB27" s="22">
        <v>2.1169262278224136E-2</v>
      </c>
      <c r="AC27" s="22">
        <v>0</v>
      </c>
      <c r="AE27" s="8">
        <v>0</v>
      </c>
      <c r="AF27" s="8">
        <v>1451078.1727157955</v>
      </c>
      <c r="AH27" s="8">
        <v>42739.262753938092</v>
      </c>
      <c r="AJ27" s="22">
        <v>0</v>
      </c>
      <c r="AK27" s="8">
        <v>0</v>
      </c>
      <c r="AL27" s="8">
        <v>0</v>
      </c>
      <c r="AN27" s="8">
        <v>1451078.1727157955</v>
      </c>
      <c r="AO27" s="8">
        <v>42739.262753938092</v>
      </c>
      <c r="AP27" s="22">
        <v>3.0347285338509618E-2</v>
      </c>
    </row>
    <row r="28" spans="1:42" x14ac:dyDescent="0.2">
      <c r="A28" s="8">
        <v>20</v>
      </c>
      <c r="B28" s="17" t="s">
        <v>81</v>
      </c>
      <c r="C28" s="18">
        <v>20</v>
      </c>
      <c r="D28" s="19" t="s">
        <v>66</v>
      </c>
      <c r="E28" s="20">
        <v>43</v>
      </c>
      <c r="F28" s="8">
        <v>254031.34925102931</v>
      </c>
      <c r="G28" s="8">
        <v>0</v>
      </c>
      <c r="H28" s="8">
        <v>0</v>
      </c>
      <c r="I28" s="8">
        <v>0</v>
      </c>
      <c r="K28" s="8">
        <v>254031.34925102931</v>
      </c>
      <c r="L28" s="8">
        <v>114000</v>
      </c>
      <c r="M28" s="8">
        <v>4930</v>
      </c>
      <c r="N28" s="8">
        <v>68624.833110814405</v>
      </c>
      <c r="P28" s="8">
        <v>66476.51614021491</v>
      </c>
      <c r="Q28" s="8">
        <v>5907.7057965355652</v>
      </c>
      <c r="R28" s="8">
        <v>1545.9654916329048</v>
      </c>
      <c r="T28" s="8">
        <v>47</v>
      </c>
      <c r="U28" s="8">
        <v>327762.14560678863</v>
      </c>
      <c r="V28" s="8">
        <v>114000</v>
      </c>
      <c r="W28" s="8">
        <v>5685.76</v>
      </c>
      <c r="X28" s="8">
        <v>68624.833110814405</v>
      </c>
      <c r="Y28" s="8">
        <v>0</v>
      </c>
      <c r="Z28" s="8">
        <v>139451.55249597423</v>
      </c>
      <c r="AA28" s="8">
        <v>2967.0543084249834</v>
      </c>
      <c r="AB28" s="22">
        <v>0.91922415117498724</v>
      </c>
      <c r="AC28" s="22">
        <v>0</v>
      </c>
      <c r="AE28" s="8">
        <v>0</v>
      </c>
      <c r="AF28" s="8">
        <v>327762.14560678863</v>
      </c>
      <c r="AH28" s="8">
        <v>73730.796355759318</v>
      </c>
      <c r="AJ28" s="22">
        <v>0.87382415117498724</v>
      </c>
      <c r="AK28" s="8">
        <v>-63492.393223181411</v>
      </c>
      <c r="AL28" s="8">
        <v>264269.75238360721</v>
      </c>
      <c r="AN28" s="8">
        <v>264269.75238360721</v>
      </c>
      <c r="AO28" s="8">
        <v>10238.403132577892</v>
      </c>
      <c r="AP28" s="22">
        <v>4.0303699377120902E-2</v>
      </c>
    </row>
    <row r="29" spans="1:42" x14ac:dyDescent="0.2">
      <c r="A29" s="8">
        <v>22</v>
      </c>
      <c r="B29" s="17" t="s">
        <v>82</v>
      </c>
      <c r="C29" s="18">
        <v>22</v>
      </c>
      <c r="D29" s="19" t="s">
        <v>66</v>
      </c>
      <c r="E29" s="20">
        <v>109</v>
      </c>
      <c r="F29" s="8">
        <v>453938.47580645164</v>
      </c>
      <c r="G29" s="8">
        <v>0</v>
      </c>
      <c r="H29" s="8">
        <v>0</v>
      </c>
      <c r="I29" s="8">
        <v>0</v>
      </c>
      <c r="K29" s="8">
        <v>453938.47580645164</v>
      </c>
      <c r="L29" s="8">
        <v>114000</v>
      </c>
      <c r="M29" s="8">
        <v>7271.75</v>
      </c>
      <c r="N29" s="8">
        <v>0</v>
      </c>
      <c r="P29" s="8">
        <v>332666.72580645164</v>
      </c>
      <c r="Q29" s="8">
        <v>4164.5731725362539</v>
      </c>
      <c r="R29" s="8">
        <v>3051.9883101509326</v>
      </c>
      <c r="T29" s="8">
        <v>110</v>
      </c>
      <c r="U29" s="8">
        <v>459511.26978723402</v>
      </c>
      <c r="V29" s="8">
        <v>114000</v>
      </c>
      <c r="W29" s="8">
        <v>7137.44</v>
      </c>
      <c r="X29" s="8">
        <v>0</v>
      </c>
      <c r="Y29" s="8">
        <v>0</v>
      </c>
      <c r="Z29" s="8">
        <v>338373.82978723402</v>
      </c>
      <c r="AA29" s="8">
        <v>3076.1257253384911</v>
      </c>
      <c r="AB29" s="22">
        <v>7.9087508648959179E-3</v>
      </c>
      <c r="AC29" s="22">
        <v>0</v>
      </c>
      <c r="AE29" s="8">
        <v>0</v>
      </c>
      <c r="AF29" s="8">
        <v>459511.26978723402</v>
      </c>
      <c r="AH29" s="8">
        <v>5572.7939807823859</v>
      </c>
      <c r="AJ29" s="22">
        <v>0</v>
      </c>
      <c r="AK29" s="8">
        <v>0</v>
      </c>
      <c r="AL29" s="8">
        <v>0</v>
      </c>
      <c r="AN29" s="8">
        <v>459511.26978723402</v>
      </c>
      <c r="AO29" s="8">
        <v>5572.7939807823859</v>
      </c>
      <c r="AP29" s="22">
        <v>1.227654027537972E-2</v>
      </c>
    </row>
    <row r="30" spans="1:42" x14ac:dyDescent="0.2">
      <c r="A30" s="8">
        <v>23</v>
      </c>
      <c r="B30" s="17" t="s">
        <v>83</v>
      </c>
      <c r="C30" s="18">
        <v>23</v>
      </c>
      <c r="D30" s="19" t="s">
        <v>66</v>
      </c>
      <c r="E30" s="20">
        <v>135</v>
      </c>
      <c r="F30" s="8">
        <v>515268.0524296675</v>
      </c>
      <c r="G30" s="8">
        <v>0</v>
      </c>
      <c r="H30" s="8">
        <v>0</v>
      </c>
      <c r="I30" s="8">
        <v>0</v>
      </c>
      <c r="K30" s="8">
        <v>515268.0524296675</v>
      </c>
      <c r="L30" s="8">
        <v>114000</v>
      </c>
      <c r="M30" s="8">
        <v>8381</v>
      </c>
      <c r="N30" s="8">
        <v>0</v>
      </c>
      <c r="P30" s="8">
        <v>392887.0524296675</v>
      </c>
      <c r="Q30" s="8">
        <v>3816.8003883679075</v>
      </c>
      <c r="R30" s="8">
        <v>2910.2744624419815</v>
      </c>
      <c r="T30" s="8">
        <v>123</v>
      </c>
      <c r="U30" s="8">
        <v>475835.87923076923</v>
      </c>
      <c r="V30" s="8">
        <v>114000</v>
      </c>
      <c r="W30" s="8">
        <v>8226.2099999999991</v>
      </c>
      <c r="X30" s="8">
        <v>0</v>
      </c>
      <c r="Y30" s="8">
        <v>0</v>
      </c>
      <c r="Z30" s="8">
        <v>353609.66923076921</v>
      </c>
      <c r="AA30" s="8">
        <v>2874.8753595997496</v>
      </c>
      <c r="AB30" s="22">
        <v>-1.2163492927924379E-2</v>
      </c>
      <c r="AC30" s="22">
        <v>0</v>
      </c>
      <c r="AE30" s="8">
        <v>0</v>
      </c>
      <c r="AF30" s="8">
        <v>475835.87923076923</v>
      </c>
      <c r="AH30" s="8">
        <v>-39432.173198898265</v>
      </c>
      <c r="AJ30" s="22">
        <v>0</v>
      </c>
      <c r="AK30" s="8">
        <v>0</v>
      </c>
      <c r="AL30" s="8">
        <v>0</v>
      </c>
      <c r="AN30" s="8">
        <v>475835.87923076923</v>
      </c>
      <c r="AO30" s="8">
        <v>-39432.173198898265</v>
      </c>
      <c r="AP30" s="22">
        <v>-7.652749479219971E-2</v>
      </c>
    </row>
    <row r="31" spans="1:42" x14ac:dyDescent="0.2">
      <c r="A31" s="8">
        <v>25</v>
      </c>
      <c r="B31" s="17" t="s">
        <v>84</v>
      </c>
      <c r="C31" s="18">
        <v>25</v>
      </c>
      <c r="D31" s="19" t="s">
        <v>66</v>
      </c>
      <c r="E31" s="20">
        <v>199</v>
      </c>
      <c r="F31" s="8">
        <v>670604.9858311055</v>
      </c>
      <c r="G31" s="8">
        <v>0</v>
      </c>
      <c r="H31" s="8">
        <v>0</v>
      </c>
      <c r="I31" s="8">
        <v>0</v>
      </c>
      <c r="K31" s="8">
        <v>670604.9858311055</v>
      </c>
      <c r="L31" s="8">
        <v>114000</v>
      </c>
      <c r="M31" s="8">
        <v>2982.65</v>
      </c>
      <c r="N31" s="8">
        <v>0</v>
      </c>
      <c r="P31" s="8">
        <v>553622.33583110548</v>
      </c>
      <c r="Q31" s="8">
        <v>3369.8743006588215</v>
      </c>
      <c r="R31" s="8">
        <v>2782.0217880960076</v>
      </c>
      <c r="T31" s="8">
        <v>199</v>
      </c>
      <c r="U31" s="8">
        <v>686060.98799694818</v>
      </c>
      <c r="V31" s="8">
        <v>114000</v>
      </c>
      <c r="W31" s="8">
        <v>3553.55</v>
      </c>
      <c r="X31" s="8">
        <v>0</v>
      </c>
      <c r="Y31" s="8">
        <v>0</v>
      </c>
      <c r="Z31" s="8">
        <v>568507.43799694814</v>
      </c>
      <c r="AA31" s="8">
        <v>2856.8212964670761</v>
      </c>
      <c r="AB31" s="22">
        <v>2.6886744270346135E-2</v>
      </c>
      <c r="AC31" s="22">
        <v>0</v>
      </c>
      <c r="AE31" s="8">
        <v>0</v>
      </c>
      <c r="AF31" s="8">
        <v>686060.98799694818</v>
      </c>
      <c r="AH31" s="8">
        <v>15456.002165842685</v>
      </c>
      <c r="AJ31" s="22">
        <v>0</v>
      </c>
      <c r="AK31" s="8">
        <v>0</v>
      </c>
      <c r="AL31" s="8">
        <v>0</v>
      </c>
      <c r="AN31" s="8">
        <v>686060.98799694818</v>
      </c>
      <c r="AO31" s="8">
        <v>15456.002165842685</v>
      </c>
      <c r="AP31" s="22">
        <v>2.3047848573161875E-2</v>
      </c>
    </row>
    <row r="32" spans="1:42" x14ac:dyDescent="0.2">
      <c r="A32" s="8">
        <v>26</v>
      </c>
      <c r="B32" s="17" t="s">
        <v>85</v>
      </c>
      <c r="C32" s="18">
        <v>26</v>
      </c>
      <c r="D32" s="19" t="s">
        <v>66</v>
      </c>
      <c r="E32" s="20">
        <v>37</v>
      </c>
      <c r="F32" s="8">
        <v>223979.15179077117</v>
      </c>
      <c r="G32" s="8">
        <v>0</v>
      </c>
      <c r="H32" s="8">
        <v>0</v>
      </c>
      <c r="I32" s="8">
        <v>0</v>
      </c>
      <c r="K32" s="8">
        <v>223979.15179077117</v>
      </c>
      <c r="L32" s="8">
        <v>114000</v>
      </c>
      <c r="M32" s="8">
        <v>7271.75</v>
      </c>
      <c r="N32" s="8">
        <v>73965.287049399194</v>
      </c>
      <c r="P32" s="8">
        <v>28742.114741371974</v>
      </c>
      <c r="Q32" s="8">
        <v>6053.4905889397614</v>
      </c>
      <c r="R32" s="8">
        <v>776.81391192897229</v>
      </c>
      <c r="T32" s="8">
        <v>39</v>
      </c>
      <c r="U32" s="8">
        <v>315976.18557881098</v>
      </c>
      <c r="V32" s="8">
        <v>114000</v>
      </c>
      <c r="W32" s="8">
        <v>7137.44</v>
      </c>
      <c r="X32" s="8">
        <v>73965.287049399194</v>
      </c>
      <c r="Y32" s="8">
        <v>0</v>
      </c>
      <c r="Z32" s="8">
        <v>120873.45852941179</v>
      </c>
      <c r="AA32" s="8">
        <v>3099.3194494720969</v>
      </c>
      <c r="AB32" s="22">
        <v>2.9897836558770106</v>
      </c>
      <c r="AC32" s="22">
        <v>0</v>
      </c>
      <c r="AE32" s="8">
        <v>0</v>
      </c>
      <c r="AF32" s="8">
        <v>315976.18557881098</v>
      </c>
      <c r="AH32" s="8">
        <v>91997.033788039815</v>
      </c>
      <c r="AJ32" s="22">
        <v>2.9443836558770107</v>
      </c>
      <c r="AK32" s="8">
        <v>-89202.289251720431</v>
      </c>
      <c r="AL32" s="8">
        <v>226773.89632709057</v>
      </c>
      <c r="AN32" s="8">
        <v>226773.89632709057</v>
      </c>
      <c r="AO32" s="8">
        <v>2794.7445363193983</v>
      </c>
      <c r="AP32" s="22">
        <v>1.2477699437535565E-2</v>
      </c>
    </row>
    <row r="33" spans="1:42" x14ac:dyDescent="0.2">
      <c r="A33" s="8">
        <v>29</v>
      </c>
      <c r="B33" s="17" t="s">
        <v>86</v>
      </c>
      <c r="C33" s="18">
        <v>29</v>
      </c>
      <c r="D33" s="19" t="s">
        <v>66</v>
      </c>
      <c r="E33" s="20">
        <v>80</v>
      </c>
      <c r="F33" s="21">
        <v>373864.98251248593</v>
      </c>
      <c r="G33" s="8">
        <v>0</v>
      </c>
      <c r="H33" s="8">
        <v>0</v>
      </c>
      <c r="I33" s="8">
        <v>0</v>
      </c>
      <c r="K33" s="8">
        <v>373864.98251248593</v>
      </c>
      <c r="L33" s="8">
        <v>114000</v>
      </c>
      <c r="M33" s="8">
        <v>6902</v>
      </c>
      <c r="N33" s="8">
        <v>53271.02803738317</v>
      </c>
      <c r="P33" s="8">
        <v>199691.95447510277</v>
      </c>
      <c r="Q33" s="8">
        <v>4673.3122814060744</v>
      </c>
      <c r="R33" s="8">
        <v>2496.1494309387845</v>
      </c>
      <c r="T33" s="8">
        <v>70</v>
      </c>
      <c r="U33" s="8">
        <v>381712.31938767264</v>
      </c>
      <c r="V33" s="8">
        <v>114000</v>
      </c>
      <c r="W33" s="8">
        <v>6774.52</v>
      </c>
      <c r="X33" s="8">
        <v>53271.02803738317</v>
      </c>
      <c r="Y33" s="8">
        <v>0</v>
      </c>
      <c r="Z33" s="8">
        <v>207666.77135028949</v>
      </c>
      <c r="AA33" s="8">
        <v>2966.6681621469929</v>
      </c>
      <c r="AB33" s="22">
        <v>0.18849782203593862</v>
      </c>
      <c r="AC33" s="22">
        <v>0</v>
      </c>
      <c r="AE33" s="8">
        <v>0</v>
      </c>
      <c r="AF33" s="8">
        <v>381712.31938767264</v>
      </c>
      <c r="AH33" s="8">
        <v>7847.3368751867092</v>
      </c>
      <c r="AJ33" s="22">
        <v>0.14309782203593863</v>
      </c>
      <c r="AK33" s="8">
        <v>-25003.548293051135</v>
      </c>
      <c r="AL33" s="8">
        <v>356708.77109462151</v>
      </c>
      <c r="AN33" s="8">
        <v>356708.77109462151</v>
      </c>
      <c r="AO33" s="8">
        <v>-17156.211417864426</v>
      </c>
      <c r="AP33" s="22">
        <v>-4.5888789323272505E-2</v>
      </c>
    </row>
    <row r="34" spans="1:42" x14ac:dyDescent="0.2">
      <c r="A34" s="8">
        <v>30</v>
      </c>
      <c r="B34" s="17" t="s">
        <v>87</v>
      </c>
      <c r="C34" s="18">
        <v>30</v>
      </c>
      <c r="D34" s="19" t="s">
        <v>66</v>
      </c>
      <c r="E34" s="20">
        <v>75</v>
      </c>
      <c r="F34" s="8">
        <v>380711.10288388084</v>
      </c>
      <c r="G34" s="8">
        <v>0</v>
      </c>
      <c r="H34" s="8">
        <v>0</v>
      </c>
      <c r="I34" s="8">
        <v>0</v>
      </c>
      <c r="K34" s="8">
        <v>380711.10288388084</v>
      </c>
      <c r="L34" s="8">
        <v>114000</v>
      </c>
      <c r="M34" s="8">
        <v>5792.75</v>
      </c>
      <c r="N34" s="8">
        <v>55941.255006675558</v>
      </c>
      <c r="P34" s="8">
        <v>204977.09787720529</v>
      </c>
      <c r="Q34" s="8">
        <v>5076.1480384517445</v>
      </c>
      <c r="R34" s="8">
        <v>2733.0279716960704</v>
      </c>
      <c r="T34" s="8">
        <v>66</v>
      </c>
      <c r="U34" s="8">
        <v>365527.3478638184</v>
      </c>
      <c r="V34" s="8">
        <v>114000</v>
      </c>
      <c r="W34" s="8">
        <v>1366.75</v>
      </c>
      <c r="X34" s="8">
        <v>55941.255006675558</v>
      </c>
      <c r="Y34" s="8">
        <v>0</v>
      </c>
      <c r="Z34" s="8">
        <v>194219.34285714285</v>
      </c>
      <c r="AA34" s="8">
        <v>2942.7173160173161</v>
      </c>
      <c r="AB34" s="22">
        <v>7.6724185223437755E-2</v>
      </c>
      <c r="AC34" s="22">
        <v>0</v>
      </c>
      <c r="AE34" s="8">
        <v>0</v>
      </c>
      <c r="AF34" s="8">
        <v>365527.3478638184</v>
      </c>
      <c r="AH34" s="8">
        <v>-15183.755020062439</v>
      </c>
      <c r="AJ34" s="22">
        <v>3.1324185223437752E-2</v>
      </c>
      <c r="AK34" s="8">
        <v>-5650.251710812111</v>
      </c>
      <c r="AL34" s="8">
        <v>359877.09615300631</v>
      </c>
      <c r="AN34" s="8">
        <v>359877.09615300631</v>
      </c>
      <c r="AO34" s="8">
        <v>-20834.006730874535</v>
      </c>
      <c r="AP34" s="22">
        <v>-5.4723927337703704E-2</v>
      </c>
    </row>
    <row r="35" spans="1:42" x14ac:dyDescent="0.2">
      <c r="A35" s="8">
        <v>31</v>
      </c>
      <c r="B35" s="17" t="s">
        <v>88</v>
      </c>
      <c r="C35" s="18">
        <v>31</v>
      </c>
      <c r="D35" s="19" t="s">
        <v>66</v>
      </c>
      <c r="E35" s="20">
        <v>175</v>
      </c>
      <c r="F35" s="8">
        <v>624732.76261961716</v>
      </c>
      <c r="G35" s="8">
        <v>0</v>
      </c>
      <c r="H35" s="8">
        <v>0</v>
      </c>
      <c r="I35" s="8">
        <v>0</v>
      </c>
      <c r="K35" s="8">
        <v>624732.76261961716</v>
      </c>
      <c r="L35" s="8">
        <v>114000</v>
      </c>
      <c r="M35" s="8">
        <v>2267.8000000000002</v>
      </c>
      <c r="N35" s="8">
        <v>0</v>
      </c>
      <c r="P35" s="8">
        <v>508464.96261961717</v>
      </c>
      <c r="Q35" s="8">
        <v>3569.9015006835266</v>
      </c>
      <c r="R35" s="8">
        <v>2905.5140721120983</v>
      </c>
      <c r="T35" s="8">
        <v>188</v>
      </c>
      <c r="U35" s="8">
        <v>675789.94264098885</v>
      </c>
      <c r="V35" s="8">
        <v>114000</v>
      </c>
      <c r="W35" s="8">
        <v>2211.65</v>
      </c>
      <c r="X35" s="8">
        <v>0</v>
      </c>
      <c r="Y35" s="8">
        <v>0</v>
      </c>
      <c r="Z35" s="8">
        <v>559578.29264098883</v>
      </c>
      <c r="AA35" s="8">
        <v>2976.4802800052598</v>
      </c>
      <c r="AB35" s="22">
        <v>2.4424665009993976E-2</v>
      </c>
      <c r="AC35" s="22">
        <v>0</v>
      </c>
      <c r="AE35" s="8">
        <v>0</v>
      </c>
      <c r="AF35" s="8">
        <v>675789.94264098885</v>
      </c>
      <c r="AH35" s="8">
        <v>51057.180021371692</v>
      </c>
      <c r="AJ35" s="22">
        <v>0</v>
      </c>
      <c r="AK35" s="8">
        <v>0</v>
      </c>
      <c r="AL35" s="8">
        <v>0</v>
      </c>
      <c r="AN35" s="8">
        <v>675789.94264098885</v>
      </c>
      <c r="AO35" s="8">
        <v>51057.180021371692</v>
      </c>
      <c r="AP35" s="22">
        <v>8.1726432606607224E-2</v>
      </c>
    </row>
    <row r="36" spans="1:42" x14ac:dyDescent="0.2">
      <c r="A36" s="8">
        <v>35</v>
      </c>
      <c r="B36" s="17" t="s">
        <v>89</v>
      </c>
      <c r="C36" s="18">
        <v>35</v>
      </c>
      <c r="D36" s="19" t="s">
        <v>66</v>
      </c>
      <c r="E36" s="20">
        <v>315</v>
      </c>
      <c r="F36" s="8">
        <v>1006155.2593629344</v>
      </c>
      <c r="G36" s="8">
        <v>0</v>
      </c>
      <c r="H36" s="8">
        <v>0</v>
      </c>
      <c r="I36" s="8">
        <v>0</v>
      </c>
      <c r="K36" s="8">
        <v>1006155.2593629344</v>
      </c>
      <c r="L36" s="8">
        <v>114000</v>
      </c>
      <c r="M36" s="8">
        <v>5620.2</v>
      </c>
      <c r="N36" s="8">
        <v>0</v>
      </c>
      <c r="P36" s="8">
        <v>886535.05936293444</v>
      </c>
      <c r="Q36" s="8">
        <v>3194.1436805172521</v>
      </c>
      <c r="R36" s="8">
        <v>2814.3970138505856</v>
      </c>
      <c r="T36" s="8">
        <v>308</v>
      </c>
      <c r="U36" s="8">
        <v>1015126.6825092251</v>
      </c>
      <c r="V36" s="8">
        <v>114000</v>
      </c>
      <c r="W36" s="8">
        <v>5168.8</v>
      </c>
      <c r="X36" s="8">
        <v>0</v>
      </c>
      <c r="Y36" s="8">
        <v>0</v>
      </c>
      <c r="Z36" s="8">
        <v>895957.88250922505</v>
      </c>
      <c r="AA36" s="8">
        <v>2908.9541639909903</v>
      </c>
      <c r="AB36" s="22">
        <v>3.3597658637021521E-2</v>
      </c>
      <c r="AC36" s="22">
        <v>0</v>
      </c>
      <c r="AE36" s="8">
        <v>0</v>
      </c>
      <c r="AF36" s="8">
        <v>1015126.6825092251</v>
      </c>
      <c r="AH36" s="8">
        <v>8971.4231462907046</v>
      </c>
      <c r="AJ36" s="22">
        <v>0</v>
      </c>
      <c r="AK36" s="8">
        <v>0</v>
      </c>
      <c r="AL36" s="8">
        <v>0</v>
      </c>
      <c r="AN36" s="8">
        <v>1015126.6825092251</v>
      </c>
      <c r="AO36" s="8">
        <v>8971.4231462907046</v>
      </c>
      <c r="AP36" s="22">
        <v>8.916539532846178E-3</v>
      </c>
    </row>
    <row r="37" spans="1:42" x14ac:dyDescent="0.2">
      <c r="A37" s="8">
        <v>36</v>
      </c>
      <c r="B37" s="17" t="s">
        <v>90</v>
      </c>
      <c r="C37" s="18">
        <v>36</v>
      </c>
      <c r="D37" s="19" t="s">
        <v>66</v>
      </c>
      <c r="E37" s="20">
        <v>114</v>
      </c>
      <c r="F37" s="8">
        <v>485679.5313751669</v>
      </c>
      <c r="G37" s="8">
        <v>0</v>
      </c>
      <c r="H37" s="8">
        <v>0</v>
      </c>
      <c r="I37" s="8">
        <v>0</v>
      </c>
      <c r="K37" s="8">
        <v>485679.5313751669</v>
      </c>
      <c r="L37" s="8">
        <v>114000</v>
      </c>
      <c r="M37" s="8">
        <v>16762</v>
      </c>
      <c r="N37" s="8">
        <v>22563.417890520683</v>
      </c>
      <c r="P37" s="8">
        <v>332354.11348464619</v>
      </c>
      <c r="Q37" s="8">
        <v>4260.3467664488326</v>
      </c>
      <c r="R37" s="8">
        <v>2915.3869603916332</v>
      </c>
      <c r="T37" s="8">
        <v>116</v>
      </c>
      <c r="U37" s="8">
        <v>499172.76065796817</v>
      </c>
      <c r="V37" s="8">
        <v>114000</v>
      </c>
      <c r="W37" s="8">
        <v>16898</v>
      </c>
      <c r="X37" s="8">
        <v>22563.417890520683</v>
      </c>
      <c r="Y37" s="8">
        <v>0</v>
      </c>
      <c r="Z37" s="8">
        <v>345711.34276744747</v>
      </c>
      <c r="AA37" s="8">
        <v>2980.2701962710989</v>
      </c>
      <c r="AB37" s="22">
        <v>2.2255445592975324E-2</v>
      </c>
      <c r="AC37" s="22">
        <v>0</v>
      </c>
      <c r="AE37" s="8">
        <v>0</v>
      </c>
      <c r="AF37" s="8">
        <v>499172.76065796817</v>
      </c>
      <c r="AH37" s="8">
        <v>13493.229282801272</v>
      </c>
      <c r="AJ37" s="22">
        <v>0</v>
      </c>
      <c r="AK37" s="8">
        <v>0</v>
      </c>
      <c r="AL37" s="8">
        <v>0</v>
      </c>
      <c r="AN37" s="8">
        <v>499172.76065796817</v>
      </c>
      <c r="AO37" s="8">
        <v>13493.229282801272</v>
      </c>
      <c r="AP37" s="22">
        <v>2.7782165833911424E-2</v>
      </c>
    </row>
    <row r="38" spans="1:42" x14ac:dyDescent="0.2">
      <c r="A38" s="8">
        <v>38</v>
      </c>
      <c r="B38" s="17" t="s">
        <v>91</v>
      </c>
      <c r="C38" s="18">
        <v>38</v>
      </c>
      <c r="D38" s="19" t="s">
        <v>66</v>
      </c>
      <c r="E38" s="20">
        <v>109</v>
      </c>
      <c r="F38" s="8">
        <v>443709.96585827199</v>
      </c>
      <c r="G38" s="8">
        <v>0</v>
      </c>
      <c r="H38" s="8">
        <v>0</v>
      </c>
      <c r="I38" s="8">
        <v>0</v>
      </c>
      <c r="K38" s="8">
        <v>443709.96585827199</v>
      </c>
      <c r="L38" s="8">
        <v>114000</v>
      </c>
      <c r="M38" s="8">
        <v>12201.75</v>
      </c>
      <c r="N38" s="8">
        <v>27236.315086782375</v>
      </c>
      <c r="P38" s="8">
        <v>290271.9007714896</v>
      </c>
      <c r="Q38" s="8">
        <v>4070.7336317272661</v>
      </c>
      <c r="R38" s="8">
        <v>2663.0449612063267</v>
      </c>
      <c r="T38" s="8">
        <v>109</v>
      </c>
      <c r="U38" s="8">
        <v>474150.48406652728</v>
      </c>
      <c r="V38" s="8">
        <v>114000</v>
      </c>
      <c r="W38" s="8">
        <v>13046.25</v>
      </c>
      <c r="X38" s="8">
        <v>27236.315086782375</v>
      </c>
      <c r="Y38" s="8">
        <v>0</v>
      </c>
      <c r="Z38" s="8">
        <v>319867.91897974489</v>
      </c>
      <c r="AA38" s="8">
        <v>2934.5680640343567</v>
      </c>
      <c r="AB38" s="22">
        <v>0.10195963897846974</v>
      </c>
      <c r="AC38" s="22">
        <v>0</v>
      </c>
      <c r="AE38" s="8">
        <v>0</v>
      </c>
      <c r="AF38" s="8">
        <v>474150.48406652728</v>
      </c>
      <c r="AH38" s="8">
        <v>30440.518208255293</v>
      </c>
      <c r="AJ38" s="22">
        <v>5.6559638978469738E-2</v>
      </c>
      <c r="AK38" s="8">
        <v>-16417.673913229642</v>
      </c>
      <c r="AL38" s="8">
        <v>457732.81015329761</v>
      </c>
      <c r="AN38" s="8">
        <v>457732.81015329761</v>
      </c>
      <c r="AO38" s="8">
        <v>14022.844295025629</v>
      </c>
      <c r="AP38" s="22">
        <v>3.1603627085321648E-2</v>
      </c>
    </row>
    <row r="39" spans="1:42" x14ac:dyDescent="0.2">
      <c r="A39" s="8">
        <v>41</v>
      </c>
      <c r="B39" s="17" t="s">
        <v>92</v>
      </c>
      <c r="C39" s="18">
        <v>41</v>
      </c>
      <c r="D39" s="19" t="s">
        <v>66</v>
      </c>
      <c r="E39" s="20">
        <v>237</v>
      </c>
      <c r="F39" s="8">
        <v>831973.67187662597</v>
      </c>
      <c r="G39" s="8">
        <v>0</v>
      </c>
      <c r="H39" s="8">
        <v>0</v>
      </c>
      <c r="I39" s="8">
        <v>0</v>
      </c>
      <c r="K39" s="8">
        <v>831973.67187662597</v>
      </c>
      <c r="L39" s="8">
        <v>114000</v>
      </c>
      <c r="M39" s="8">
        <v>22554.75</v>
      </c>
      <c r="N39" s="8">
        <v>0</v>
      </c>
      <c r="P39" s="8">
        <v>695418.92187662597</v>
      </c>
      <c r="Q39" s="8">
        <v>3510.4374340785907</v>
      </c>
      <c r="R39" s="8">
        <v>2934.2570543317552</v>
      </c>
      <c r="T39" s="8">
        <v>261</v>
      </c>
      <c r="U39" s="8">
        <v>934458.10023480328</v>
      </c>
      <c r="V39" s="8">
        <v>114000</v>
      </c>
      <c r="W39" s="8">
        <v>22737.75</v>
      </c>
      <c r="X39" s="8">
        <v>0</v>
      </c>
      <c r="Y39" s="8">
        <v>0</v>
      </c>
      <c r="Z39" s="8">
        <v>797720.35023480328</v>
      </c>
      <c r="AA39" s="8">
        <v>3056.3998093287482</v>
      </c>
      <c r="AB39" s="22">
        <v>4.1626467189259171E-2</v>
      </c>
      <c r="AC39" s="22">
        <v>0</v>
      </c>
      <c r="AE39" s="8">
        <v>0</v>
      </c>
      <c r="AF39" s="8">
        <v>934458.10023480328</v>
      </c>
      <c r="AH39" s="8">
        <v>102484.42835817731</v>
      </c>
      <c r="AJ39" s="22">
        <v>0</v>
      </c>
      <c r="AK39" s="8">
        <v>0</v>
      </c>
      <c r="AL39" s="8">
        <v>0</v>
      </c>
      <c r="AN39" s="8">
        <v>934458.10023480328</v>
      </c>
      <c r="AO39" s="8">
        <v>102484.42835817731</v>
      </c>
      <c r="AP39" s="22">
        <v>0.12318229749627799</v>
      </c>
    </row>
    <row r="40" spans="1:42" x14ac:dyDescent="0.2">
      <c r="A40" s="8">
        <v>42</v>
      </c>
      <c r="B40" s="17" t="s">
        <v>93</v>
      </c>
      <c r="C40" s="18">
        <v>42</v>
      </c>
      <c r="D40" s="19" t="s">
        <v>66</v>
      </c>
      <c r="E40" s="20">
        <v>63</v>
      </c>
      <c r="F40" s="21">
        <v>371895.42201124551</v>
      </c>
      <c r="G40" s="8">
        <v>0</v>
      </c>
      <c r="H40" s="8">
        <v>0</v>
      </c>
      <c r="I40" s="8">
        <v>0</v>
      </c>
      <c r="K40" s="8">
        <v>371895.42201124551</v>
      </c>
      <c r="L40" s="8">
        <v>114000</v>
      </c>
      <c r="M40" s="8">
        <v>4091.9</v>
      </c>
      <c r="N40" s="8">
        <v>61949.265687583444</v>
      </c>
      <c r="P40" s="8">
        <v>191854.25632366206</v>
      </c>
      <c r="Q40" s="8">
        <v>5903.1019366864366</v>
      </c>
      <c r="R40" s="8">
        <v>3045.305655931144</v>
      </c>
      <c r="T40" s="8">
        <v>57</v>
      </c>
      <c r="U40" s="8">
        <v>371085.33539898315</v>
      </c>
      <c r="V40" s="8">
        <v>114000</v>
      </c>
      <c r="W40" s="8">
        <v>4016.32</v>
      </c>
      <c r="X40" s="8">
        <v>61949.265687583444</v>
      </c>
      <c r="Y40" s="8">
        <v>0</v>
      </c>
      <c r="Z40" s="8">
        <v>191119.74971139969</v>
      </c>
      <c r="AA40" s="8">
        <v>3352.9780651122755</v>
      </c>
      <c r="AB40" s="22">
        <v>0.10103170057228837</v>
      </c>
      <c r="AC40" s="22">
        <v>0</v>
      </c>
      <c r="AE40" s="8">
        <v>0</v>
      </c>
      <c r="AF40" s="8">
        <v>371085.33539898315</v>
      </c>
      <c r="AH40" s="8">
        <v>-810.08661226235563</v>
      </c>
      <c r="AJ40" s="22">
        <v>5.5631700572288369E-2</v>
      </c>
      <c r="AK40" s="8">
        <v>-9656.6853469058842</v>
      </c>
      <c r="AL40" s="8">
        <v>361428.65005207725</v>
      </c>
      <c r="AN40" s="8">
        <v>361428.65005207725</v>
      </c>
      <c r="AO40" s="8">
        <v>-10466.771959168254</v>
      </c>
      <c r="AP40" s="22">
        <v>-2.814439581579941E-2</v>
      </c>
    </row>
    <row r="41" spans="1:42" x14ac:dyDescent="0.2">
      <c r="A41" s="8">
        <v>44</v>
      </c>
      <c r="B41" s="17" t="s">
        <v>94</v>
      </c>
      <c r="C41" s="18">
        <v>44</v>
      </c>
      <c r="D41" s="19" t="s">
        <v>66</v>
      </c>
      <c r="E41" s="20">
        <v>87</v>
      </c>
      <c r="F41" s="8">
        <v>369613.8027027027</v>
      </c>
      <c r="G41" s="8">
        <v>0</v>
      </c>
      <c r="H41" s="8">
        <v>0</v>
      </c>
      <c r="I41" s="8">
        <v>0</v>
      </c>
      <c r="K41" s="8">
        <v>369613.8027027027</v>
      </c>
      <c r="L41" s="8">
        <v>114000</v>
      </c>
      <c r="M41" s="8">
        <v>6409</v>
      </c>
      <c r="N41" s="8">
        <v>0</v>
      </c>
      <c r="P41" s="8">
        <v>249204.8027027027</v>
      </c>
      <c r="Q41" s="8">
        <v>4248.4345138241688</v>
      </c>
      <c r="R41" s="8">
        <v>2864.4230195712953</v>
      </c>
      <c r="T41" s="8">
        <v>91</v>
      </c>
      <c r="U41" s="8">
        <v>385210.06359133124</v>
      </c>
      <c r="V41" s="8">
        <v>114000</v>
      </c>
      <c r="W41" s="8">
        <v>6290.63</v>
      </c>
      <c r="X41" s="8">
        <v>0</v>
      </c>
      <c r="Y41" s="8">
        <v>0</v>
      </c>
      <c r="Z41" s="8">
        <v>264919.43359133124</v>
      </c>
      <c r="AA41" s="8">
        <v>2911.2025669377058</v>
      </c>
      <c r="AB41" s="22">
        <v>1.6331228679139637E-2</v>
      </c>
      <c r="AC41" s="22">
        <v>0</v>
      </c>
      <c r="AE41" s="8">
        <v>0</v>
      </c>
      <c r="AF41" s="8">
        <v>385210.06359133124</v>
      </c>
      <c r="AH41" s="8">
        <v>15596.260888628545</v>
      </c>
      <c r="AJ41" s="22">
        <v>0</v>
      </c>
      <c r="AK41" s="8">
        <v>0</v>
      </c>
      <c r="AL41" s="8">
        <v>0</v>
      </c>
      <c r="AN41" s="8">
        <v>385210.06359133124</v>
      </c>
      <c r="AO41" s="8">
        <v>15596.260888628545</v>
      </c>
      <c r="AP41" s="22">
        <v>4.2196099752187369E-2</v>
      </c>
    </row>
    <row r="42" spans="1:42" x14ac:dyDescent="0.2">
      <c r="A42" s="8">
        <v>45</v>
      </c>
      <c r="B42" s="17" t="s">
        <v>95</v>
      </c>
      <c r="C42" s="18">
        <v>45</v>
      </c>
      <c r="D42" s="19" t="s">
        <v>66</v>
      </c>
      <c r="E42" s="20">
        <v>65</v>
      </c>
      <c r="F42" s="8">
        <v>316958.88865647616</v>
      </c>
      <c r="G42" s="8">
        <v>0</v>
      </c>
      <c r="H42" s="8">
        <v>0</v>
      </c>
      <c r="I42" s="8">
        <v>0</v>
      </c>
      <c r="K42" s="8">
        <v>316958.88865647616</v>
      </c>
      <c r="L42" s="8">
        <v>114000</v>
      </c>
      <c r="M42" s="8">
        <v>5053.25</v>
      </c>
      <c r="N42" s="8">
        <v>50600.801068090783</v>
      </c>
      <c r="P42" s="8">
        <v>147304.83758838539</v>
      </c>
      <c r="Q42" s="8">
        <v>4876.2905947150175</v>
      </c>
      <c r="R42" s="8">
        <v>2266.2282705905445</v>
      </c>
      <c r="T42" s="8">
        <v>74</v>
      </c>
      <c r="U42" s="8">
        <v>388113.69789339881</v>
      </c>
      <c r="V42" s="8">
        <v>114000</v>
      </c>
      <c r="W42" s="8">
        <v>4959.92</v>
      </c>
      <c r="X42" s="8">
        <v>50600.801068090783</v>
      </c>
      <c r="Y42" s="8">
        <v>0</v>
      </c>
      <c r="Z42" s="8">
        <v>218552.97682530805</v>
      </c>
      <c r="AA42" s="8">
        <v>2953.4186057474062</v>
      </c>
      <c r="AB42" s="22">
        <v>0.30323085457661791</v>
      </c>
      <c r="AC42" s="22">
        <v>0</v>
      </c>
      <c r="AE42" s="8">
        <v>0</v>
      </c>
      <c r="AF42" s="8">
        <v>388113.69789339881</v>
      </c>
      <c r="AH42" s="8">
        <v>71154.809236922651</v>
      </c>
      <c r="AJ42" s="22">
        <v>0.25783085457661792</v>
      </c>
      <c r="AK42" s="8">
        <v>-43238.464303731773</v>
      </c>
      <c r="AL42" s="8">
        <v>344875.23358966701</v>
      </c>
      <c r="AN42" s="8">
        <v>344875.23358966701</v>
      </c>
      <c r="AO42" s="8">
        <v>27916.344933190849</v>
      </c>
      <c r="AP42" s="22">
        <v>8.8075602017417834E-2</v>
      </c>
    </row>
    <row r="43" spans="1:42" x14ac:dyDescent="0.2">
      <c r="A43" s="8">
        <v>48</v>
      </c>
      <c r="B43" s="17" t="s">
        <v>96</v>
      </c>
      <c r="C43" s="18">
        <v>48</v>
      </c>
      <c r="D43" s="19" t="s">
        <v>66</v>
      </c>
      <c r="E43" s="20">
        <v>105</v>
      </c>
      <c r="F43" s="8">
        <v>443620.26464599126</v>
      </c>
      <c r="G43" s="8">
        <v>0</v>
      </c>
      <c r="H43" s="8">
        <v>0</v>
      </c>
      <c r="I43" s="8">
        <v>0</v>
      </c>
      <c r="K43" s="8">
        <v>443620.26464599126</v>
      </c>
      <c r="L43" s="8">
        <v>114000</v>
      </c>
      <c r="M43" s="8">
        <v>14666.75</v>
      </c>
      <c r="N43" s="8">
        <v>29238.985313751666</v>
      </c>
      <c r="P43" s="8">
        <v>285714.52933223959</v>
      </c>
      <c r="Q43" s="8">
        <v>4224.9549013903934</v>
      </c>
      <c r="R43" s="8">
        <v>2721.090755545139</v>
      </c>
      <c r="T43" s="8">
        <v>106</v>
      </c>
      <c r="U43" s="8">
        <v>468521.94864708505</v>
      </c>
      <c r="V43" s="8">
        <v>114000</v>
      </c>
      <c r="W43" s="8">
        <v>14785.75</v>
      </c>
      <c r="X43" s="8">
        <v>29238.985313751666</v>
      </c>
      <c r="Y43" s="8">
        <v>0</v>
      </c>
      <c r="Z43" s="8">
        <v>310497.21333333338</v>
      </c>
      <c r="AA43" s="8">
        <v>2929.2189937106923</v>
      </c>
      <c r="AB43" s="22">
        <v>7.6487062308165168E-2</v>
      </c>
      <c r="AC43" s="22">
        <v>0</v>
      </c>
      <c r="AE43" s="8">
        <v>0</v>
      </c>
      <c r="AF43" s="8">
        <v>468521.94864708505</v>
      </c>
      <c r="AH43" s="8">
        <v>24901.684001093789</v>
      </c>
      <c r="AJ43" s="22">
        <v>3.1087062308165166E-2</v>
      </c>
      <c r="AK43" s="8">
        <v>-8966.6160935632197</v>
      </c>
      <c r="AL43" s="8">
        <v>459555.33255352185</v>
      </c>
      <c r="AN43" s="8">
        <v>459555.33255352185</v>
      </c>
      <c r="AO43" s="8">
        <v>15935.067907530582</v>
      </c>
      <c r="AP43" s="22">
        <v>3.5920513956337767E-2</v>
      </c>
    </row>
    <row r="44" spans="1:42" x14ac:dyDescent="0.2">
      <c r="A44" s="8">
        <v>50</v>
      </c>
      <c r="B44" s="17" t="s">
        <v>97</v>
      </c>
      <c r="C44" s="18">
        <v>50</v>
      </c>
      <c r="D44" s="19" t="s">
        <v>66</v>
      </c>
      <c r="E44" s="20">
        <v>129</v>
      </c>
      <c r="F44" s="8">
        <v>509837.45021433861</v>
      </c>
      <c r="G44" s="8">
        <v>0</v>
      </c>
      <c r="H44" s="8">
        <v>0</v>
      </c>
      <c r="I44" s="8">
        <v>0</v>
      </c>
      <c r="K44" s="8">
        <v>509837.45021433861</v>
      </c>
      <c r="L44" s="8">
        <v>114000</v>
      </c>
      <c r="M44" s="8">
        <v>7764.75</v>
      </c>
      <c r="N44" s="8">
        <v>0</v>
      </c>
      <c r="P44" s="8">
        <v>388072.70021433861</v>
      </c>
      <c r="Q44" s="8">
        <v>3952.2282962351828</v>
      </c>
      <c r="R44" s="8">
        <v>3008.3155055375087</v>
      </c>
      <c r="T44" s="8">
        <v>138</v>
      </c>
      <c r="U44" s="8">
        <v>538856.4672422444</v>
      </c>
      <c r="V44" s="8">
        <v>114000</v>
      </c>
      <c r="W44" s="8">
        <v>7621.34</v>
      </c>
      <c r="X44" s="8">
        <v>0</v>
      </c>
      <c r="Y44" s="8">
        <v>0</v>
      </c>
      <c r="Z44" s="8">
        <v>417235.12724224437</v>
      </c>
      <c r="AA44" s="8">
        <v>3023.4429510307564</v>
      </c>
      <c r="AB44" s="22">
        <v>5.0285435372061545E-3</v>
      </c>
      <c r="AC44" s="22">
        <v>0</v>
      </c>
      <c r="AE44" s="8">
        <v>0</v>
      </c>
      <c r="AF44" s="8">
        <v>538856.4672422444</v>
      </c>
      <c r="AH44" s="8">
        <v>29019.017027905793</v>
      </c>
      <c r="AJ44" s="22">
        <v>0</v>
      </c>
      <c r="AK44" s="8">
        <v>0</v>
      </c>
      <c r="AL44" s="8">
        <v>0</v>
      </c>
      <c r="AN44" s="8">
        <v>538856.4672422444</v>
      </c>
      <c r="AO44" s="8">
        <v>29019.017027905793</v>
      </c>
      <c r="AP44" s="22">
        <v>5.6918174637241796E-2</v>
      </c>
    </row>
    <row r="45" spans="1:42" x14ac:dyDescent="0.2">
      <c r="A45" s="8">
        <v>52</v>
      </c>
      <c r="B45" s="17" t="s">
        <v>98</v>
      </c>
      <c r="C45" s="18">
        <v>52</v>
      </c>
      <c r="D45" s="19" t="s">
        <v>66</v>
      </c>
      <c r="E45" s="20">
        <v>226</v>
      </c>
      <c r="F45" s="8">
        <v>880249.24919324392</v>
      </c>
      <c r="G45" s="8">
        <v>0</v>
      </c>
      <c r="H45" s="8">
        <v>0</v>
      </c>
      <c r="I45" s="8">
        <v>0</v>
      </c>
      <c r="K45" s="8">
        <v>880249.24919324392</v>
      </c>
      <c r="L45" s="8">
        <v>114000</v>
      </c>
      <c r="M45" s="8">
        <v>19350.25</v>
      </c>
      <c r="N45" s="8">
        <v>0</v>
      </c>
      <c r="P45" s="8">
        <v>746898.99919324392</v>
      </c>
      <c r="Q45" s="8">
        <v>3894.9081822709909</v>
      </c>
      <c r="R45" s="8">
        <v>3304.8628282886898</v>
      </c>
      <c r="T45" s="8">
        <v>214</v>
      </c>
      <c r="U45" s="8">
        <v>928154.76014670078</v>
      </c>
      <c r="V45" s="8">
        <v>114000</v>
      </c>
      <c r="W45" s="8">
        <v>3901.45</v>
      </c>
      <c r="X45" s="8">
        <v>0</v>
      </c>
      <c r="Y45" s="8">
        <v>0</v>
      </c>
      <c r="Z45" s="8">
        <v>810253.31014670082</v>
      </c>
      <c r="AA45" s="8">
        <v>3786.2304212462655</v>
      </c>
      <c r="AB45" s="22">
        <v>0.14565433361929742</v>
      </c>
      <c r="AC45" s="22">
        <v>0</v>
      </c>
      <c r="AE45" s="8">
        <v>0</v>
      </c>
      <c r="AF45" s="8">
        <v>928154.76014670078</v>
      </c>
      <c r="AH45" s="8">
        <v>47905.510953456862</v>
      </c>
      <c r="AJ45" s="22">
        <v>0.10025433361929742</v>
      </c>
      <c r="AK45" s="8">
        <v>-70903.939598399593</v>
      </c>
      <c r="AL45" s="8">
        <v>857250.82054830121</v>
      </c>
      <c r="AN45" s="8">
        <v>857250.82054830121</v>
      </c>
      <c r="AO45" s="8">
        <v>-22998.428644942702</v>
      </c>
      <c r="AP45" s="22">
        <v>-2.612717780335622E-2</v>
      </c>
    </row>
    <row r="46" spans="1:42" x14ac:dyDescent="0.2">
      <c r="A46" s="8">
        <v>56</v>
      </c>
      <c r="B46" s="17" t="s">
        <v>99</v>
      </c>
      <c r="C46" s="18">
        <v>56</v>
      </c>
      <c r="D46" s="19" t="s">
        <v>66</v>
      </c>
      <c r="E46" s="20">
        <v>70</v>
      </c>
      <c r="F46" s="8">
        <v>338100.07272033958</v>
      </c>
      <c r="G46" s="8">
        <v>0</v>
      </c>
      <c r="H46" s="8">
        <v>0</v>
      </c>
      <c r="I46" s="8">
        <v>0</v>
      </c>
      <c r="K46" s="8">
        <v>338100.07272033958</v>
      </c>
      <c r="L46" s="8">
        <v>114000</v>
      </c>
      <c r="M46" s="8">
        <v>1824.1000000000001</v>
      </c>
      <c r="N46" s="8">
        <v>51935.914552736969</v>
      </c>
      <c r="P46" s="8">
        <v>170340.0581676026</v>
      </c>
      <c r="Q46" s="8">
        <v>4830.0010388619939</v>
      </c>
      <c r="R46" s="8">
        <v>2433.429402394323</v>
      </c>
      <c r="T46" s="8">
        <v>72</v>
      </c>
      <c r="U46" s="8">
        <v>375293.07771063171</v>
      </c>
      <c r="V46" s="8">
        <v>114000</v>
      </c>
      <c r="W46" s="8">
        <v>1838.9</v>
      </c>
      <c r="X46" s="8">
        <v>51935.914552736969</v>
      </c>
      <c r="Y46" s="8">
        <v>0</v>
      </c>
      <c r="Z46" s="8">
        <v>207518.26315789475</v>
      </c>
      <c r="AA46" s="8">
        <v>2882.198099415205</v>
      </c>
      <c r="AB46" s="22">
        <v>0.18441821101500838</v>
      </c>
      <c r="AC46" s="22">
        <v>0</v>
      </c>
      <c r="AE46" s="8">
        <v>0</v>
      </c>
      <c r="AF46" s="8">
        <v>375293.07771063171</v>
      </c>
      <c r="AH46" s="8">
        <v>37193.004990292131</v>
      </c>
      <c r="AJ46" s="22">
        <v>0.13901821101500839</v>
      </c>
      <c r="AK46" s="8">
        <v>-24356.952154956944</v>
      </c>
      <c r="AL46" s="8">
        <v>350936.12555567478</v>
      </c>
      <c r="AN46" s="8">
        <v>350936.12555567478</v>
      </c>
      <c r="AO46" s="8">
        <v>12836.052835335198</v>
      </c>
      <c r="AP46" s="22">
        <v>3.7965247188670601E-2</v>
      </c>
    </row>
    <row r="47" spans="1:42" x14ac:dyDescent="0.2">
      <c r="A47" s="8">
        <v>57</v>
      </c>
      <c r="B47" s="17" t="s">
        <v>100</v>
      </c>
      <c r="C47" s="18">
        <v>57</v>
      </c>
      <c r="D47" s="19" t="s">
        <v>66</v>
      </c>
      <c r="E47" s="20">
        <v>274</v>
      </c>
      <c r="F47" s="8">
        <v>1045815.0896809367</v>
      </c>
      <c r="G47" s="8">
        <v>0</v>
      </c>
      <c r="H47" s="8">
        <v>0</v>
      </c>
      <c r="I47" s="8">
        <v>0</v>
      </c>
      <c r="K47" s="8">
        <v>1045815.0896809367</v>
      </c>
      <c r="L47" s="8">
        <v>114000</v>
      </c>
      <c r="M47" s="8">
        <v>13064.5</v>
      </c>
      <c r="N47" s="8">
        <v>0</v>
      </c>
      <c r="P47" s="8">
        <v>918750.58968093665</v>
      </c>
      <c r="Q47" s="8">
        <v>3816.8433929961193</v>
      </c>
      <c r="R47" s="8">
        <v>3353.1043419012285</v>
      </c>
      <c r="T47" s="8">
        <v>271</v>
      </c>
      <c r="U47" s="8">
        <v>982711.71766401967</v>
      </c>
      <c r="V47" s="8">
        <v>114000</v>
      </c>
      <c r="W47" s="8">
        <v>2634.1</v>
      </c>
      <c r="X47" s="8">
        <v>0</v>
      </c>
      <c r="Y47" s="8">
        <v>0</v>
      </c>
      <c r="Z47" s="8">
        <v>866077.61766401969</v>
      </c>
      <c r="AA47" s="8">
        <v>3195.8583677639103</v>
      </c>
      <c r="AB47" s="22">
        <v>-4.6895640011058781E-2</v>
      </c>
      <c r="AC47" s="22">
        <v>3.1895640011058782E-2</v>
      </c>
      <c r="AE47" s="8">
        <v>28983.289841384732</v>
      </c>
      <c r="AF47" s="8">
        <v>1011695.0075054044</v>
      </c>
      <c r="AH47" s="8">
        <v>-34120.082175532239</v>
      </c>
      <c r="AJ47" s="22">
        <v>0</v>
      </c>
      <c r="AK47" s="8">
        <v>0</v>
      </c>
      <c r="AL47" s="8">
        <v>0</v>
      </c>
      <c r="AN47" s="8">
        <v>1011695.0075054044</v>
      </c>
      <c r="AO47" s="8">
        <v>-34120.082175532239</v>
      </c>
      <c r="AP47" s="22">
        <v>-3.2625348890253432E-2</v>
      </c>
    </row>
    <row r="48" spans="1:42" x14ac:dyDescent="0.2">
      <c r="A48" s="8">
        <v>59</v>
      </c>
      <c r="B48" s="17" t="s">
        <v>101</v>
      </c>
      <c r="C48" s="18">
        <v>59</v>
      </c>
      <c r="D48" s="19" t="s">
        <v>66</v>
      </c>
      <c r="E48" s="20">
        <v>382</v>
      </c>
      <c r="F48" s="8">
        <v>1426073.0051274817</v>
      </c>
      <c r="G48" s="8">
        <v>0</v>
      </c>
      <c r="H48" s="8">
        <v>0</v>
      </c>
      <c r="I48" s="8">
        <v>0</v>
      </c>
      <c r="K48" s="8">
        <v>1426073.0051274817</v>
      </c>
      <c r="L48" s="8">
        <v>114000</v>
      </c>
      <c r="M48" s="8">
        <v>15406.25</v>
      </c>
      <c r="N48" s="8">
        <v>0</v>
      </c>
      <c r="P48" s="8">
        <v>1296666.7551274817</v>
      </c>
      <c r="Q48" s="8">
        <v>3733.1754060928838</v>
      </c>
      <c r="R48" s="8">
        <v>3394.415589338957</v>
      </c>
      <c r="T48" s="8">
        <v>390</v>
      </c>
      <c r="U48" s="8">
        <v>1542646.2195190652</v>
      </c>
      <c r="V48" s="8">
        <v>114000</v>
      </c>
      <c r="W48" s="8">
        <v>3106.25</v>
      </c>
      <c r="X48" s="8">
        <v>0</v>
      </c>
      <c r="Y48" s="8">
        <v>0</v>
      </c>
      <c r="Z48" s="8">
        <v>1425539.9695190652</v>
      </c>
      <c r="AA48" s="8">
        <v>3655.230691074526</v>
      </c>
      <c r="AB48" s="22">
        <v>7.6836526014883527E-2</v>
      </c>
      <c r="AC48" s="22">
        <v>0</v>
      </c>
      <c r="AE48" s="8">
        <v>0</v>
      </c>
      <c r="AF48" s="8">
        <v>1542646.2195190652</v>
      </c>
      <c r="AH48" s="8">
        <v>116573.21439158358</v>
      </c>
      <c r="AJ48" s="22">
        <v>3.1436526014883524E-2</v>
      </c>
      <c r="AK48" s="8">
        <v>-41616.367252036325</v>
      </c>
      <c r="AL48" s="8">
        <v>1501029.852267029</v>
      </c>
      <c r="AN48" s="8">
        <v>1501029.852267029</v>
      </c>
      <c r="AO48" s="8">
        <v>74956.847139547346</v>
      </c>
      <c r="AP48" s="22">
        <v>5.2561717997632734E-2</v>
      </c>
    </row>
    <row r="49" spans="1:42" x14ac:dyDescent="0.2">
      <c r="A49" s="8">
        <v>60</v>
      </c>
      <c r="B49" s="17" t="s">
        <v>102</v>
      </c>
      <c r="C49" s="18">
        <v>60</v>
      </c>
      <c r="D49" s="19" t="s">
        <v>66</v>
      </c>
      <c r="E49" s="20">
        <v>329</v>
      </c>
      <c r="F49" s="8">
        <v>1257426.4433557531</v>
      </c>
      <c r="G49" s="8">
        <v>0</v>
      </c>
      <c r="H49" s="8">
        <v>0</v>
      </c>
      <c r="I49" s="8">
        <v>0</v>
      </c>
      <c r="K49" s="8">
        <v>1257426.4433557531</v>
      </c>
      <c r="L49" s="8">
        <v>114000</v>
      </c>
      <c r="M49" s="8">
        <v>24033.75</v>
      </c>
      <c r="N49" s="8">
        <v>0</v>
      </c>
      <c r="P49" s="8">
        <v>1119392.6933557531</v>
      </c>
      <c r="Q49" s="8">
        <v>3821.9648734217417</v>
      </c>
      <c r="R49" s="8">
        <v>3402.4094022971217</v>
      </c>
      <c r="T49" s="8">
        <v>380</v>
      </c>
      <c r="U49" s="8">
        <v>1480121.8430136684</v>
      </c>
      <c r="V49" s="8">
        <v>114000</v>
      </c>
      <c r="W49" s="8">
        <v>24228.75</v>
      </c>
      <c r="X49" s="8">
        <v>0</v>
      </c>
      <c r="Y49" s="8">
        <v>0</v>
      </c>
      <c r="Z49" s="8">
        <v>1341893.0930136684</v>
      </c>
      <c r="AA49" s="8">
        <v>3531.2976131938644</v>
      </c>
      <c r="AB49" s="22">
        <v>3.7881452716925966E-2</v>
      </c>
      <c r="AC49" s="22">
        <v>0</v>
      </c>
      <c r="AE49" s="8">
        <v>0</v>
      </c>
      <c r="AF49" s="8">
        <v>1480121.8430136684</v>
      </c>
      <c r="AH49" s="8">
        <v>222695.39965791535</v>
      </c>
      <c r="AJ49" s="22">
        <v>0</v>
      </c>
      <c r="AK49" s="8">
        <v>0</v>
      </c>
      <c r="AL49" s="8">
        <v>0</v>
      </c>
      <c r="AN49" s="8">
        <v>1480121.8430136684</v>
      </c>
      <c r="AO49" s="8">
        <v>222695.39965791535</v>
      </c>
      <c r="AP49" s="22">
        <v>0.17710411677330218</v>
      </c>
    </row>
    <row r="50" spans="1:42" x14ac:dyDescent="0.2">
      <c r="A50" s="8">
        <v>61</v>
      </c>
      <c r="B50" s="17" t="s">
        <v>103</v>
      </c>
      <c r="C50" s="18">
        <v>61</v>
      </c>
      <c r="D50" s="19" t="s">
        <v>66</v>
      </c>
      <c r="E50" s="20">
        <v>301</v>
      </c>
      <c r="F50" s="8">
        <v>1369755.3942156688</v>
      </c>
      <c r="G50" s="8">
        <v>0</v>
      </c>
      <c r="H50" s="8">
        <v>0</v>
      </c>
      <c r="I50" s="8">
        <v>0</v>
      </c>
      <c r="K50" s="8">
        <v>1369755.3942156688</v>
      </c>
      <c r="L50" s="8">
        <v>114000</v>
      </c>
      <c r="M50" s="8">
        <v>44493.25</v>
      </c>
      <c r="N50" s="8">
        <v>0</v>
      </c>
      <c r="P50" s="8">
        <v>1211262.1442156688</v>
      </c>
      <c r="Q50" s="8">
        <v>4550.6823728095305</v>
      </c>
      <c r="R50" s="8">
        <v>4024.1267249689995</v>
      </c>
      <c r="T50" s="8">
        <v>317</v>
      </c>
      <c r="U50" s="8">
        <v>1425006.7092464054</v>
      </c>
      <c r="V50" s="8">
        <v>114000</v>
      </c>
      <c r="W50" s="8">
        <v>6908.3</v>
      </c>
      <c r="X50" s="8">
        <v>0</v>
      </c>
      <c r="Y50" s="8">
        <v>0</v>
      </c>
      <c r="Z50" s="8">
        <v>1304098.4092464054</v>
      </c>
      <c r="AA50" s="8">
        <v>4113.8751080328248</v>
      </c>
      <c r="AB50" s="22">
        <v>2.2302573750213259E-2</v>
      </c>
      <c r="AC50" s="22">
        <v>0</v>
      </c>
      <c r="AE50" s="8">
        <v>0</v>
      </c>
      <c r="AF50" s="8">
        <v>1425006.7092464054</v>
      </c>
      <c r="AH50" s="8">
        <v>55251.315030736616</v>
      </c>
      <c r="AJ50" s="22">
        <v>0</v>
      </c>
      <c r="AK50" s="8">
        <v>0</v>
      </c>
      <c r="AL50" s="8">
        <v>0</v>
      </c>
      <c r="AN50" s="8">
        <v>1425006.7092464054</v>
      </c>
      <c r="AO50" s="8">
        <v>55251.315030736616</v>
      </c>
      <c r="AP50" s="22">
        <v>4.0336628907655367E-2</v>
      </c>
    </row>
    <row r="51" spans="1:42" x14ac:dyDescent="0.2">
      <c r="A51" s="8">
        <v>62</v>
      </c>
      <c r="B51" s="17" t="s">
        <v>104</v>
      </c>
      <c r="C51" s="18">
        <v>62</v>
      </c>
      <c r="D51" s="19" t="s">
        <v>66</v>
      </c>
      <c r="E51" s="20">
        <v>301</v>
      </c>
      <c r="F51" s="8">
        <v>1115601.3684895835</v>
      </c>
      <c r="G51" s="8">
        <v>0</v>
      </c>
      <c r="H51" s="8">
        <v>0</v>
      </c>
      <c r="I51" s="8">
        <v>0</v>
      </c>
      <c r="K51" s="8">
        <v>1115601.3684895835</v>
      </c>
      <c r="L51" s="8">
        <v>114000</v>
      </c>
      <c r="M51" s="8">
        <v>29826.5</v>
      </c>
      <c r="N51" s="8">
        <v>0</v>
      </c>
      <c r="P51" s="8">
        <v>971774.86848958349</v>
      </c>
      <c r="Q51" s="8">
        <v>3706.3168388358254</v>
      </c>
      <c r="R51" s="8">
        <v>3228.4879351813406</v>
      </c>
      <c r="T51" s="8">
        <v>304</v>
      </c>
      <c r="U51" s="8">
        <v>1149873.2898033196</v>
      </c>
      <c r="V51" s="8">
        <v>114000</v>
      </c>
      <c r="W51" s="8">
        <v>6013.7</v>
      </c>
      <c r="X51" s="8">
        <v>0</v>
      </c>
      <c r="Y51" s="8">
        <v>0</v>
      </c>
      <c r="Z51" s="8">
        <v>1029859.5898033197</v>
      </c>
      <c r="AA51" s="8">
        <v>3387.6960190898671</v>
      </c>
      <c r="AB51" s="22">
        <v>4.9313513664898979E-2</v>
      </c>
      <c r="AC51" s="22">
        <v>0</v>
      </c>
      <c r="AE51" s="8">
        <v>0</v>
      </c>
      <c r="AF51" s="8">
        <v>1149873.2898033196</v>
      </c>
      <c r="AH51" s="8">
        <v>34271.921313736122</v>
      </c>
      <c r="AJ51" s="22">
        <v>3.9135136648989766E-3</v>
      </c>
      <c r="AK51" s="8">
        <v>-3840.9584219932717</v>
      </c>
      <c r="AL51" s="8">
        <v>1146032.3313813263</v>
      </c>
      <c r="AN51" s="8">
        <v>1146032.3313813263</v>
      </c>
      <c r="AO51" s="8">
        <v>30430.96289174282</v>
      </c>
      <c r="AP51" s="22">
        <v>2.7277631375572268E-2</v>
      </c>
    </row>
    <row r="52" spans="1:42" x14ac:dyDescent="0.2">
      <c r="A52" s="8">
        <v>63</v>
      </c>
      <c r="B52" s="17" t="s">
        <v>105</v>
      </c>
      <c r="C52" s="18">
        <v>63</v>
      </c>
      <c r="D52" s="19" t="s">
        <v>66</v>
      </c>
      <c r="E52" s="20">
        <v>218</v>
      </c>
      <c r="F52" s="8">
        <v>916819.43573093577</v>
      </c>
      <c r="G52" s="8">
        <v>0</v>
      </c>
      <c r="H52" s="8">
        <v>0</v>
      </c>
      <c r="I52" s="8">
        <v>0</v>
      </c>
      <c r="K52" s="8">
        <v>916819.43573093577</v>
      </c>
      <c r="L52" s="8">
        <v>114000</v>
      </c>
      <c r="M52" s="8">
        <v>16269</v>
      </c>
      <c r="N52" s="8">
        <v>0</v>
      </c>
      <c r="P52" s="8">
        <v>786550.43573093577</v>
      </c>
      <c r="Q52" s="8">
        <v>4205.5937418850262</v>
      </c>
      <c r="R52" s="8">
        <v>3608.02952170154</v>
      </c>
      <c r="T52" s="8">
        <v>198</v>
      </c>
      <c r="U52" s="8">
        <v>855069.43783248391</v>
      </c>
      <c r="V52" s="8">
        <v>114000</v>
      </c>
      <c r="W52" s="8">
        <v>3280.2</v>
      </c>
      <c r="X52" s="8">
        <v>0</v>
      </c>
      <c r="Y52" s="8">
        <v>0</v>
      </c>
      <c r="Z52" s="8">
        <v>737789.23783248395</v>
      </c>
      <c r="AA52" s="8">
        <v>3726.2082718812321</v>
      </c>
      <c r="AB52" s="22">
        <v>3.2754374505217246E-2</v>
      </c>
      <c r="AC52" s="22">
        <v>0</v>
      </c>
      <c r="AE52" s="8">
        <v>0</v>
      </c>
      <c r="AF52" s="8">
        <v>855069.43783248391</v>
      </c>
      <c r="AH52" s="8">
        <v>-61749.997898451868</v>
      </c>
      <c r="AJ52" s="22">
        <v>0</v>
      </c>
      <c r="AK52" s="8">
        <v>0</v>
      </c>
      <c r="AL52" s="8">
        <v>0</v>
      </c>
      <c r="AN52" s="8">
        <v>855069.43783248391</v>
      </c>
      <c r="AO52" s="8">
        <v>-61749.997898451868</v>
      </c>
      <c r="AP52" s="22">
        <v>-6.7352409309714936E-2</v>
      </c>
    </row>
    <row r="53" spans="1:42" x14ac:dyDescent="0.2">
      <c r="A53" s="8">
        <v>64</v>
      </c>
      <c r="B53" s="17" t="s">
        <v>106</v>
      </c>
      <c r="C53" s="18">
        <v>64</v>
      </c>
      <c r="D53" s="19" t="s">
        <v>66</v>
      </c>
      <c r="E53" s="20">
        <v>394</v>
      </c>
      <c r="F53" s="8">
        <v>1787897.0291750503</v>
      </c>
      <c r="G53" s="8">
        <v>0</v>
      </c>
      <c r="H53" s="8">
        <v>0</v>
      </c>
      <c r="I53" s="8">
        <v>0</v>
      </c>
      <c r="K53" s="8">
        <v>1787897.0291750503</v>
      </c>
      <c r="L53" s="8">
        <v>114000</v>
      </c>
      <c r="M53" s="8">
        <v>25389.5</v>
      </c>
      <c r="N53" s="8">
        <v>0</v>
      </c>
      <c r="P53" s="8">
        <v>1648507.5291750503</v>
      </c>
      <c r="Q53" s="8">
        <v>4537.8097187184021</v>
      </c>
      <c r="R53" s="8">
        <v>4184.0292618656104</v>
      </c>
      <c r="T53" s="8">
        <v>406</v>
      </c>
      <c r="U53" s="8">
        <v>1828654.6322407762</v>
      </c>
      <c r="V53" s="8">
        <v>114000</v>
      </c>
      <c r="W53" s="8">
        <v>5119.1000000000004</v>
      </c>
      <c r="X53" s="8">
        <v>0</v>
      </c>
      <c r="Y53" s="8">
        <v>0</v>
      </c>
      <c r="Z53" s="8">
        <v>1709535.5322407761</v>
      </c>
      <c r="AA53" s="8">
        <v>4210.6786508393498</v>
      </c>
      <c r="AB53" s="22">
        <v>6.369312283886072E-3</v>
      </c>
      <c r="AC53" s="22">
        <v>0</v>
      </c>
      <c r="AE53" s="8">
        <v>0</v>
      </c>
      <c r="AF53" s="8">
        <v>1828654.6322407762</v>
      </c>
      <c r="AH53" s="8">
        <v>40757.603065725882</v>
      </c>
      <c r="AJ53" s="22">
        <v>0</v>
      </c>
      <c r="AK53" s="8">
        <v>0</v>
      </c>
      <c r="AL53" s="8">
        <v>0</v>
      </c>
      <c r="AN53" s="8">
        <v>1828654.6322407762</v>
      </c>
      <c r="AO53" s="8">
        <v>40757.603065725882</v>
      </c>
      <c r="AP53" s="22">
        <v>2.2796392857440877E-2</v>
      </c>
    </row>
    <row r="54" spans="1:42" x14ac:dyDescent="0.2">
      <c r="A54" s="8">
        <v>65</v>
      </c>
      <c r="B54" s="17" t="s">
        <v>107</v>
      </c>
      <c r="C54" s="18">
        <v>65</v>
      </c>
      <c r="D54" s="19" t="s">
        <v>66</v>
      </c>
      <c r="E54" s="20">
        <v>489</v>
      </c>
      <c r="F54" s="8">
        <v>2104112.4741318747</v>
      </c>
      <c r="G54" s="8">
        <v>0</v>
      </c>
      <c r="H54" s="8">
        <v>0</v>
      </c>
      <c r="I54" s="8">
        <v>0</v>
      </c>
      <c r="K54" s="8">
        <v>2104112.4741318747</v>
      </c>
      <c r="L54" s="8">
        <v>114000</v>
      </c>
      <c r="M54" s="8">
        <v>45109.5</v>
      </c>
      <c r="N54" s="8">
        <v>0</v>
      </c>
      <c r="P54" s="8">
        <v>1945002.9741318747</v>
      </c>
      <c r="Q54" s="8">
        <v>4302.8884951572081</v>
      </c>
      <c r="R54" s="8">
        <v>3977.5111945437111</v>
      </c>
      <c r="T54" s="8">
        <v>486</v>
      </c>
      <c r="U54" s="8">
        <v>2118911.1064152098</v>
      </c>
      <c r="V54" s="8">
        <v>114000</v>
      </c>
      <c r="W54" s="8">
        <v>45475.5</v>
      </c>
      <c r="X54" s="8">
        <v>0</v>
      </c>
      <c r="Y54" s="8">
        <v>0</v>
      </c>
      <c r="Z54" s="8">
        <v>1959435.6064152098</v>
      </c>
      <c r="AA54" s="8">
        <v>4031.7605070271807</v>
      </c>
      <c r="AB54" s="22">
        <v>1.3639009377996961E-2</v>
      </c>
      <c r="AC54" s="22">
        <v>0</v>
      </c>
      <c r="AE54" s="8">
        <v>0</v>
      </c>
      <c r="AF54" s="8">
        <v>2118911.1064152098</v>
      </c>
      <c r="AH54" s="8">
        <v>14798.632283335086</v>
      </c>
      <c r="AJ54" s="22">
        <v>0</v>
      </c>
      <c r="AK54" s="8">
        <v>0</v>
      </c>
      <c r="AL54" s="8">
        <v>0</v>
      </c>
      <c r="AN54" s="8">
        <v>2118911.1064152098</v>
      </c>
      <c r="AO54" s="8">
        <v>14798.632283335086</v>
      </c>
      <c r="AP54" s="22">
        <v>7.0331945013732116E-3</v>
      </c>
    </row>
    <row r="55" spans="1:42" x14ac:dyDescent="0.2">
      <c r="A55" s="8">
        <v>67</v>
      </c>
      <c r="B55" s="17" t="s">
        <v>108</v>
      </c>
      <c r="C55" s="18">
        <v>67</v>
      </c>
      <c r="D55" s="19" t="s">
        <v>66</v>
      </c>
      <c r="E55" s="20">
        <v>418</v>
      </c>
      <c r="F55" s="8">
        <v>1445971.8892013775</v>
      </c>
      <c r="G55" s="8">
        <v>0</v>
      </c>
      <c r="H55" s="8">
        <v>0</v>
      </c>
      <c r="I55" s="8">
        <v>0</v>
      </c>
      <c r="K55" s="8">
        <v>1445971.8892013775</v>
      </c>
      <c r="L55" s="8">
        <v>114000</v>
      </c>
      <c r="M55" s="8">
        <v>31305.5</v>
      </c>
      <c r="N55" s="8">
        <v>0</v>
      </c>
      <c r="P55" s="8">
        <v>1300666.3892013775</v>
      </c>
      <c r="Q55" s="8">
        <v>3459.262892826262</v>
      </c>
      <c r="R55" s="8">
        <v>3111.642079429133</v>
      </c>
      <c r="T55" s="8">
        <v>410</v>
      </c>
      <c r="U55" s="8">
        <v>1460741.373314172</v>
      </c>
      <c r="V55" s="8">
        <v>114000</v>
      </c>
      <c r="W55" s="8">
        <v>6311.9</v>
      </c>
      <c r="X55" s="8">
        <v>0</v>
      </c>
      <c r="Y55" s="8">
        <v>0</v>
      </c>
      <c r="Z55" s="8">
        <v>1340429.4733141721</v>
      </c>
      <c r="AA55" s="8">
        <v>3269.3401788150541</v>
      </c>
      <c r="AB55" s="22">
        <v>5.0680025324394834E-2</v>
      </c>
      <c r="AC55" s="22">
        <v>0</v>
      </c>
      <c r="AE55" s="8">
        <v>0</v>
      </c>
      <c r="AF55" s="8">
        <v>1460741.373314172</v>
      </c>
      <c r="AH55" s="8">
        <v>14769.484112794511</v>
      </c>
      <c r="AJ55" s="22">
        <v>5.2800253243948311E-3</v>
      </c>
      <c r="AK55" s="8">
        <v>-6736.1150817337502</v>
      </c>
      <c r="AL55" s="8">
        <v>1454005.2582324382</v>
      </c>
      <c r="AN55" s="8">
        <v>1454005.2582324382</v>
      </c>
      <c r="AO55" s="8">
        <v>8033.3690310607199</v>
      </c>
      <c r="AP55" s="22">
        <v>5.5556882475064004E-3</v>
      </c>
    </row>
    <row r="56" spans="1:42" x14ac:dyDescent="0.2">
      <c r="A56" s="8">
        <v>68</v>
      </c>
      <c r="B56" s="17" t="s">
        <v>109</v>
      </c>
      <c r="C56" s="18">
        <v>68</v>
      </c>
      <c r="D56" s="19" t="s">
        <v>66</v>
      </c>
      <c r="E56" s="20">
        <v>439</v>
      </c>
      <c r="F56" s="8">
        <v>2042774.8066059034</v>
      </c>
      <c r="G56" s="8">
        <v>0</v>
      </c>
      <c r="H56" s="8">
        <v>0</v>
      </c>
      <c r="I56" s="8">
        <v>0</v>
      </c>
      <c r="K56" s="8">
        <v>2042774.8066059034</v>
      </c>
      <c r="L56" s="8">
        <v>114000</v>
      </c>
      <c r="M56" s="8">
        <v>28840.5</v>
      </c>
      <c r="N56" s="8">
        <v>0</v>
      </c>
      <c r="P56" s="8">
        <v>1899934.3066059034</v>
      </c>
      <c r="Q56" s="8">
        <v>4653.2455731341761</v>
      </c>
      <c r="R56" s="8">
        <v>4327.8685799678897</v>
      </c>
      <c r="T56" s="8">
        <v>466</v>
      </c>
      <c r="U56" s="8">
        <v>2177599.9146791156</v>
      </c>
      <c r="V56" s="8">
        <v>114000</v>
      </c>
      <c r="W56" s="8">
        <v>29074.5</v>
      </c>
      <c r="X56" s="8">
        <v>0</v>
      </c>
      <c r="Y56" s="8">
        <v>0</v>
      </c>
      <c r="Z56" s="8">
        <v>2034525.4146791156</v>
      </c>
      <c r="AA56" s="8">
        <v>4365.9343662641968</v>
      </c>
      <c r="AB56" s="22">
        <v>8.7955042055804632E-3</v>
      </c>
      <c r="AC56" s="22">
        <v>0</v>
      </c>
      <c r="AE56" s="8">
        <v>0</v>
      </c>
      <c r="AF56" s="8">
        <v>2177599.9146791156</v>
      </c>
      <c r="AH56" s="8">
        <v>134825.10807321221</v>
      </c>
      <c r="AJ56" s="22">
        <v>0</v>
      </c>
      <c r="AK56" s="8">
        <v>0</v>
      </c>
      <c r="AL56" s="8">
        <v>0</v>
      </c>
      <c r="AN56" s="8">
        <v>2177599.9146791156</v>
      </c>
      <c r="AO56" s="8">
        <v>134825.10807321221</v>
      </c>
      <c r="AP56" s="22">
        <v>6.6000964784378682E-2</v>
      </c>
    </row>
    <row r="57" spans="1:42" x14ac:dyDescent="0.2">
      <c r="A57" s="8">
        <v>70</v>
      </c>
      <c r="B57" s="17" t="s">
        <v>110</v>
      </c>
      <c r="C57" s="18">
        <v>70</v>
      </c>
      <c r="D57" s="19" t="s">
        <v>66</v>
      </c>
      <c r="E57" s="20">
        <v>317</v>
      </c>
      <c r="F57" s="8">
        <v>1427911.1727285599</v>
      </c>
      <c r="G57" s="8">
        <v>0</v>
      </c>
      <c r="H57" s="8">
        <v>0</v>
      </c>
      <c r="I57" s="8">
        <v>0</v>
      </c>
      <c r="K57" s="8">
        <v>1427911.1727285599</v>
      </c>
      <c r="L57" s="8">
        <v>114000</v>
      </c>
      <c r="M57" s="8">
        <v>9120.5</v>
      </c>
      <c r="N57" s="8">
        <v>0</v>
      </c>
      <c r="P57" s="8">
        <v>1304790.6727285599</v>
      </c>
      <c r="Q57" s="8">
        <v>4504.4516489859934</v>
      </c>
      <c r="R57" s="8">
        <v>4116.058904506498</v>
      </c>
      <c r="T57" s="8">
        <v>344</v>
      </c>
      <c r="U57" s="8">
        <v>1537229.9423109335</v>
      </c>
      <c r="V57" s="8">
        <v>114000</v>
      </c>
      <c r="W57" s="8">
        <v>2733.5</v>
      </c>
      <c r="X57" s="8">
        <v>0</v>
      </c>
      <c r="Y57" s="8">
        <v>0</v>
      </c>
      <c r="Z57" s="8">
        <v>1420496.4423109335</v>
      </c>
      <c r="AA57" s="8">
        <v>4129.3501229968997</v>
      </c>
      <c r="AB57" s="22">
        <v>3.2291127991024792E-3</v>
      </c>
      <c r="AC57" s="22">
        <v>0</v>
      </c>
      <c r="AE57" s="8">
        <v>0</v>
      </c>
      <c r="AF57" s="8">
        <v>1537229.9423109335</v>
      </c>
      <c r="AH57" s="8">
        <v>109318.76958237356</v>
      </c>
      <c r="AJ57" s="22">
        <v>0</v>
      </c>
      <c r="AK57" s="8">
        <v>0</v>
      </c>
      <c r="AL57" s="8">
        <v>0</v>
      </c>
      <c r="AN57" s="8">
        <v>1537229.9423109335</v>
      </c>
      <c r="AO57" s="8">
        <v>109318.76958237356</v>
      </c>
      <c r="AP57" s="22">
        <v>7.6558522455902514E-2</v>
      </c>
    </row>
    <row r="58" spans="1:42" x14ac:dyDescent="0.2">
      <c r="A58" s="8">
        <v>72</v>
      </c>
      <c r="B58" s="17" t="s">
        <v>111</v>
      </c>
      <c r="C58" s="18">
        <v>72</v>
      </c>
      <c r="D58" s="19" t="s">
        <v>66</v>
      </c>
      <c r="E58" s="20">
        <v>210</v>
      </c>
      <c r="F58" s="8">
        <v>813433.16764819645</v>
      </c>
      <c r="G58" s="8">
        <v>0</v>
      </c>
      <c r="H58" s="8">
        <v>0</v>
      </c>
      <c r="I58" s="8">
        <v>0</v>
      </c>
      <c r="K58" s="8">
        <v>813433.16764819645</v>
      </c>
      <c r="L58" s="8">
        <v>114000</v>
      </c>
      <c r="M58" s="8">
        <v>2292.4500000000003</v>
      </c>
      <c r="N58" s="8">
        <v>0</v>
      </c>
      <c r="P58" s="8">
        <v>697140.7176481965</v>
      </c>
      <c r="Q58" s="8">
        <v>3873.491274515221</v>
      </c>
      <c r="R58" s="8">
        <v>3319.7177030866501</v>
      </c>
      <c r="T58" s="8">
        <v>205</v>
      </c>
      <c r="U58" s="8">
        <v>825008.97807881772</v>
      </c>
      <c r="V58" s="8">
        <v>114000</v>
      </c>
      <c r="W58" s="8">
        <v>11555.25</v>
      </c>
      <c r="X58" s="8">
        <v>0</v>
      </c>
      <c r="Y58" s="8">
        <v>0</v>
      </c>
      <c r="Z58" s="8">
        <v>699453.72807881772</v>
      </c>
      <c r="AA58" s="8">
        <v>3411.9694052625255</v>
      </c>
      <c r="AB58" s="22">
        <v>2.7789020159786598E-2</v>
      </c>
      <c r="AC58" s="22">
        <v>0</v>
      </c>
      <c r="AE58" s="8">
        <v>0</v>
      </c>
      <c r="AF58" s="8">
        <v>825008.97807881772</v>
      </c>
      <c r="AH58" s="8">
        <v>11575.810430621263</v>
      </c>
      <c r="AJ58" s="22">
        <v>0</v>
      </c>
      <c r="AK58" s="8">
        <v>0</v>
      </c>
      <c r="AL58" s="8">
        <v>0</v>
      </c>
      <c r="AN58" s="8">
        <v>825008.97807881772</v>
      </c>
      <c r="AO58" s="8">
        <v>11575.810430621263</v>
      </c>
      <c r="AP58" s="22">
        <v>1.4230807017728728E-2</v>
      </c>
    </row>
    <row r="59" spans="1:42" x14ac:dyDescent="0.2">
      <c r="A59" s="8">
        <v>73</v>
      </c>
      <c r="B59" s="17" t="s">
        <v>112</v>
      </c>
      <c r="C59" s="18">
        <v>73</v>
      </c>
      <c r="D59" s="19" t="s">
        <v>66</v>
      </c>
      <c r="E59" s="20">
        <v>178</v>
      </c>
      <c r="F59" s="8">
        <v>815466.10879311641</v>
      </c>
      <c r="G59" s="8">
        <v>0</v>
      </c>
      <c r="H59" s="8">
        <v>0</v>
      </c>
      <c r="I59" s="8">
        <v>0</v>
      </c>
      <c r="K59" s="8">
        <v>815466.10879311641</v>
      </c>
      <c r="L59" s="8">
        <v>114000</v>
      </c>
      <c r="M59" s="8">
        <v>2366.4</v>
      </c>
      <c r="N59" s="8">
        <v>0</v>
      </c>
      <c r="P59" s="8">
        <v>699099.70879311638</v>
      </c>
      <c r="Q59" s="8">
        <v>4581.2702741186313</v>
      </c>
      <c r="R59" s="8">
        <v>3927.5264538939123</v>
      </c>
      <c r="T59" s="8">
        <v>195</v>
      </c>
      <c r="U59" s="8">
        <v>874098.86449431046</v>
      </c>
      <c r="V59" s="8">
        <v>114000</v>
      </c>
      <c r="W59" s="8">
        <v>2385.6</v>
      </c>
      <c r="X59" s="8">
        <v>0</v>
      </c>
      <c r="Y59" s="8">
        <v>0</v>
      </c>
      <c r="Z59" s="8">
        <v>757713.26449431048</v>
      </c>
      <c r="AA59" s="8">
        <v>3885.7090486887719</v>
      </c>
      <c r="AB59" s="22">
        <v>-1.0647262519054684E-2</v>
      </c>
      <c r="AC59" s="22">
        <v>0</v>
      </c>
      <c r="AE59" s="8">
        <v>0</v>
      </c>
      <c r="AF59" s="8">
        <v>874098.86449431046</v>
      </c>
      <c r="AH59" s="8">
        <v>58632.755701194052</v>
      </c>
      <c r="AJ59" s="22">
        <v>0</v>
      </c>
      <c r="AK59" s="8">
        <v>0</v>
      </c>
      <c r="AL59" s="8">
        <v>0</v>
      </c>
      <c r="AN59" s="8">
        <v>874098.86449431046</v>
      </c>
      <c r="AO59" s="8">
        <v>58632.755701194052</v>
      </c>
      <c r="AP59" s="22">
        <v>7.1900910496415463E-2</v>
      </c>
    </row>
    <row r="60" spans="1:42" x14ac:dyDescent="0.2">
      <c r="A60" s="8">
        <v>74</v>
      </c>
      <c r="B60" s="17" t="s">
        <v>113</v>
      </c>
      <c r="C60" s="18">
        <v>74</v>
      </c>
      <c r="D60" s="19" t="s">
        <v>66</v>
      </c>
      <c r="E60" s="20">
        <v>446</v>
      </c>
      <c r="F60" s="8">
        <v>1496655.3849320279</v>
      </c>
      <c r="G60" s="8">
        <v>0</v>
      </c>
      <c r="H60" s="8">
        <v>0</v>
      </c>
      <c r="I60" s="8">
        <v>0</v>
      </c>
      <c r="K60" s="8">
        <v>1496655.3849320279</v>
      </c>
      <c r="L60" s="8">
        <v>114000</v>
      </c>
      <c r="M60" s="8">
        <v>17994.5</v>
      </c>
      <c r="N60" s="8">
        <v>0</v>
      </c>
      <c r="P60" s="8">
        <v>1364660.8849320279</v>
      </c>
      <c r="Q60" s="8">
        <v>3355.7295626278651</v>
      </c>
      <c r="R60" s="8">
        <v>3059.7777689058921</v>
      </c>
      <c r="T60" s="8">
        <v>443</v>
      </c>
      <c r="U60" s="8">
        <v>1512189.3438359639</v>
      </c>
      <c r="V60" s="8">
        <v>114000</v>
      </c>
      <c r="W60" s="8">
        <v>18140.5</v>
      </c>
      <c r="X60" s="8">
        <v>0</v>
      </c>
      <c r="Y60" s="8">
        <v>0</v>
      </c>
      <c r="Z60" s="8">
        <v>1380048.8438359639</v>
      </c>
      <c r="AA60" s="8">
        <v>3115.2344104649296</v>
      </c>
      <c r="AB60" s="22">
        <v>1.8124401753159856E-2</v>
      </c>
      <c r="AC60" s="22">
        <v>0</v>
      </c>
      <c r="AE60" s="8">
        <v>0</v>
      </c>
      <c r="AF60" s="8">
        <v>1512189.3438359639</v>
      </c>
      <c r="AH60" s="8">
        <v>15533.958903935971</v>
      </c>
      <c r="AJ60" s="22">
        <v>0</v>
      </c>
      <c r="AK60" s="8">
        <v>0</v>
      </c>
      <c r="AL60" s="8">
        <v>0</v>
      </c>
      <c r="AN60" s="8">
        <v>1512189.3438359639</v>
      </c>
      <c r="AO60" s="8">
        <v>15533.958903935971</v>
      </c>
      <c r="AP60" s="22">
        <v>1.0379115366388409E-2</v>
      </c>
    </row>
    <row r="61" spans="1:42" x14ac:dyDescent="0.2">
      <c r="A61" s="8">
        <v>75</v>
      </c>
      <c r="B61" s="17" t="s">
        <v>114</v>
      </c>
      <c r="C61" s="18">
        <v>75</v>
      </c>
      <c r="D61" s="19" t="s">
        <v>66</v>
      </c>
      <c r="E61" s="20">
        <v>243</v>
      </c>
      <c r="F61" s="8">
        <v>867426.20314224367</v>
      </c>
      <c r="G61" s="8">
        <v>0</v>
      </c>
      <c r="H61" s="8">
        <v>0</v>
      </c>
      <c r="I61" s="8">
        <v>0</v>
      </c>
      <c r="K61" s="8">
        <v>867426.20314224367</v>
      </c>
      <c r="L61" s="8">
        <v>114000</v>
      </c>
      <c r="M61" s="8">
        <v>19227</v>
      </c>
      <c r="N61" s="8">
        <v>0</v>
      </c>
      <c r="P61" s="8">
        <v>734199.20314224367</v>
      </c>
      <c r="Q61" s="8">
        <v>3569.6551569639655</v>
      </c>
      <c r="R61" s="8">
        <v>3021.3958977047064</v>
      </c>
      <c r="T61" s="8">
        <v>235</v>
      </c>
      <c r="U61" s="8">
        <v>852547.85498586344</v>
      </c>
      <c r="V61" s="8">
        <v>114000</v>
      </c>
      <c r="W61" s="8">
        <v>19383</v>
      </c>
      <c r="X61" s="8">
        <v>0</v>
      </c>
      <c r="Y61" s="8">
        <v>0</v>
      </c>
      <c r="Z61" s="8">
        <v>719164.85498586344</v>
      </c>
      <c r="AA61" s="8">
        <v>3060.2759786632487</v>
      </c>
      <c r="AB61" s="22">
        <v>1.2868251058419291E-2</v>
      </c>
      <c r="AC61" s="22">
        <v>0</v>
      </c>
      <c r="AE61" s="8">
        <v>0</v>
      </c>
      <c r="AF61" s="8">
        <v>852547.85498586344</v>
      </c>
      <c r="AH61" s="8">
        <v>-14878.348156380234</v>
      </c>
      <c r="AJ61" s="22">
        <v>0</v>
      </c>
      <c r="AK61" s="8">
        <v>0</v>
      </c>
      <c r="AL61" s="8">
        <v>0</v>
      </c>
      <c r="AN61" s="8">
        <v>852547.85498586344</v>
      </c>
      <c r="AO61" s="8">
        <v>-14878.348156380234</v>
      </c>
      <c r="AP61" s="22">
        <v>-1.7152292728169326E-2</v>
      </c>
    </row>
    <row r="62" spans="1:42" x14ac:dyDescent="0.2">
      <c r="A62" s="8">
        <v>77</v>
      </c>
      <c r="B62" s="17" t="s">
        <v>115</v>
      </c>
      <c r="C62" s="18">
        <v>77</v>
      </c>
      <c r="D62" s="19" t="s">
        <v>66</v>
      </c>
      <c r="E62" s="20">
        <v>282</v>
      </c>
      <c r="F62" s="8">
        <v>1078220.2350978646</v>
      </c>
      <c r="G62" s="8">
        <v>0</v>
      </c>
      <c r="H62" s="8">
        <v>0</v>
      </c>
      <c r="I62" s="8">
        <v>0</v>
      </c>
      <c r="K62" s="8">
        <v>1078220.2350978646</v>
      </c>
      <c r="L62" s="8">
        <v>114000</v>
      </c>
      <c r="M62" s="8">
        <v>24280.25</v>
      </c>
      <c r="N62" s="8">
        <v>0</v>
      </c>
      <c r="P62" s="8">
        <v>939939.98509786464</v>
      </c>
      <c r="Q62" s="8">
        <v>3823.4760109853355</v>
      </c>
      <c r="R62" s="8">
        <v>3333.1205145314348</v>
      </c>
      <c r="T62" s="8">
        <v>288</v>
      </c>
      <c r="U62" s="8">
        <v>1104033.1573496538</v>
      </c>
      <c r="V62" s="8">
        <v>114000</v>
      </c>
      <c r="W62" s="8">
        <v>5917.69</v>
      </c>
      <c r="X62" s="8">
        <v>0</v>
      </c>
      <c r="Y62" s="8">
        <v>0</v>
      </c>
      <c r="Z62" s="8">
        <v>984115.46734965383</v>
      </c>
      <c r="AA62" s="8">
        <v>3417.0675949640759</v>
      </c>
      <c r="AB62" s="22">
        <v>2.5185732128993315E-2</v>
      </c>
      <c r="AC62" s="22">
        <v>0</v>
      </c>
      <c r="AE62" s="8">
        <v>0</v>
      </c>
      <c r="AF62" s="8">
        <v>1104033.1573496538</v>
      </c>
      <c r="AH62" s="8">
        <v>25812.922251789132</v>
      </c>
      <c r="AJ62" s="22">
        <v>0</v>
      </c>
      <c r="AK62" s="8">
        <v>0</v>
      </c>
      <c r="AL62" s="8">
        <v>0</v>
      </c>
      <c r="AN62" s="8">
        <v>1104033.1573496538</v>
      </c>
      <c r="AO62" s="8">
        <v>25812.922251789132</v>
      </c>
      <c r="AP62" s="22">
        <v>2.3940305896268235E-2</v>
      </c>
    </row>
    <row r="63" spans="1:42" x14ac:dyDescent="0.2">
      <c r="A63" s="8">
        <v>80</v>
      </c>
      <c r="B63" s="17" t="s">
        <v>116</v>
      </c>
      <c r="C63" s="18">
        <v>80</v>
      </c>
      <c r="D63" s="19" t="s">
        <v>66</v>
      </c>
      <c r="E63" s="20">
        <v>172</v>
      </c>
      <c r="F63" s="8">
        <v>606071.39871864836</v>
      </c>
      <c r="G63" s="8">
        <v>0</v>
      </c>
      <c r="H63" s="8">
        <v>0</v>
      </c>
      <c r="I63" s="8">
        <v>0</v>
      </c>
      <c r="K63" s="8">
        <v>606071.39871864836</v>
      </c>
      <c r="L63" s="8">
        <v>114000</v>
      </c>
      <c r="M63" s="8">
        <v>12448.25</v>
      </c>
      <c r="N63" s="8">
        <v>0</v>
      </c>
      <c r="P63" s="8">
        <v>479623.14871864836</v>
      </c>
      <c r="Q63" s="8">
        <v>3523.6709227828392</v>
      </c>
      <c r="R63" s="8">
        <v>2788.5066785967929</v>
      </c>
      <c r="T63" s="8">
        <v>170</v>
      </c>
      <c r="U63" s="8">
        <v>621417.00373599003</v>
      </c>
      <c r="V63" s="8">
        <v>114000</v>
      </c>
      <c r="W63" s="8">
        <v>12549.25</v>
      </c>
      <c r="X63" s="8">
        <v>0</v>
      </c>
      <c r="Y63" s="8">
        <v>0</v>
      </c>
      <c r="Z63" s="8">
        <v>494867.75373599003</v>
      </c>
      <c r="AA63" s="8">
        <v>2910.9867866822942</v>
      </c>
      <c r="AB63" s="22">
        <v>4.3923189793877299E-2</v>
      </c>
      <c r="AC63" s="22">
        <v>0</v>
      </c>
      <c r="AE63" s="8">
        <v>0</v>
      </c>
      <c r="AF63" s="8">
        <v>621417.00373599003</v>
      </c>
      <c r="AH63" s="8">
        <v>15345.605017341673</v>
      </c>
      <c r="AJ63" s="22">
        <v>0</v>
      </c>
      <c r="AK63" s="8">
        <v>0</v>
      </c>
      <c r="AL63" s="8">
        <v>0</v>
      </c>
      <c r="AN63" s="8">
        <v>621417.00373599003</v>
      </c>
      <c r="AO63" s="8">
        <v>15345.605017341673</v>
      </c>
      <c r="AP63" s="22">
        <v>2.5319797386554186E-2</v>
      </c>
    </row>
    <row r="64" spans="1:42" x14ac:dyDescent="0.2">
      <c r="A64" s="8">
        <v>81</v>
      </c>
      <c r="B64" s="17" t="s">
        <v>117</v>
      </c>
      <c r="C64" s="18">
        <v>81</v>
      </c>
      <c r="D64" s="19" t="s">
        <v>66</v>
      </c>
      <c r="E64" s="20">
        <v>30</v>
      </c>
      <c r="F64" s="8">
        <v>250610.55558977119</v>
      </c>
      <c r="G64" s="8">
        <v>0</v>
      </c>
      <c r="H64" s="8">
        <v>0</v>
      </c>
      <c r="I64" s="8">
        <v>0</v>
      </c>
      <c r="K64" s="8">
        <v>250610.55558977119</v>
      </c>
      <c r="L64" s="8">
        <v>114000</v>
      </c>
      <c r="M64" s="8">
        <v>3105.9</v>
      </c>
      <c r="N64" s="8">
        <v>73297.730307076097</v>
      </c>
      <c r="P64" s="8">
        <v>60206.925282695098</v>
      </c>
      <c r="Q64" s="8">
        <v>8353.685186325707</v>
      </c>
      <c r="R64" s="8">
        <v>2006.8975094231698</v>
      </c>
      <c r="T64" s="8">
        <v>40</v>
      </c>
      <c r="U64" s="8">
        <v>309434.96300656674</v>
      </c>
      <c r="V64" s="8">
        <v>114000</v>
      </c>
      <c r="W64" s="8">
        <v>3048.54</v>
      </c>
      <c r="X64" s="8">
        <v>73297.730307076097</v>
      </c>
      <c r="Y64" s="8">
        <v>0</v>
      </c>
      <c r="Z64" s="8">
        <v>119088.69269949064</v>
      </c>
      <c r="AA64" s="8">
        <v>2977.217317487266</v>
      </c>
      <c r="AB64" s="22">
        <v>0.48349245714246225</v>
      </c>
      <c r="AC64" s="22">
        <v>0</v>
      </c>
      <c r="AE64" s="8">
        <v>0</v>
      </c>
      <c r="AF64" s="8">
        <v>309434.96300656674</v>
      </c>
      <c r="AH64" s="8">
        <v>58824.407416795555</v>
      </c>
      <c r="AJ64" s="22">
        <v>0.43809245714246225</v>
      </c>
      <c r="AK64" s="8">
        <v>-35168.266445451372</v>
      </c>
      <c r="AL64" s="8">
        <v>274266.69656111539</v>
      </c>
      <c r="AN64" s="8">
        <v>274266.69656111539</v>
      </c>
      <c r="AO64" s="8">
        <v>23656.140971344197</v>
      </c>
      <c r="AP64" s="22">
        <v>9.4394032668230266E-2</v>
      </c>
    </row>
    <row r="65" spans="1:42" x14ac:dyDescent="0.2">
      <c r="A65" s="8">
        <v>82</v>
      </c>
      <c r="B65" s="17" t="s">
        <v>118</v>
      </c>
      <c r="C65" s="18">
        <v>82</v>
      </c>
      <c r="D65" s="19" t="s">
        <v>66</v>
      </c>
      <c r="E65" s="20">
        <v>54</v>
      </c>
      <c r="F65" s="8">
        <v>302527.46747407736</v>
      </c>
      <c r="G65" s="8">
        <v>0</v>
      </c>
      <c r="H65" s="8">
        <v>0</v>
      </c>
      <c r="I65" s="8">
        <v>0</v>
      </c>
      <c r="K65" s="8">
        <v>302527.46747407736</v>
      </c>
      <c r="L65" s="8">
        <v>114000</v>
      </c>
      <c r="M65" s="8">
        <v>2218.5</v>
      </c>
      <c r="N65" s="8">
        <v>61281.70894526034</v>
      </c>
      <c r="P65" s="8">
        <v>125027.25852881702</v>
      </c>
      <c r="Q65" s="8">
        <v>5602.3605087792102</v>
      </c>
      <c r="R65" s="8">
        <v>2315.3196023855003</v>
      </c>
      <c r="T65" s="8">
        <v>58</v>
      </c>
      <c r="U65" s="8">
        <v>355290.12009910645</v>
      </c>
      <c r="V65" s="8">
        <v>114000</v>
      </c>
      <c r="W65" s="8">
        <v>3242.09</v>
      </c>
      <c r="X65" s="8">
        <v>61281.70894526034</v>
      </c>
      <c r="Y65" s="8">
        <v>0</v>
      </c>
      <c r="Z65" s="8">
        <v>176766.3211538461</v>
      </c>
      <c r="AA65" s="8">
        <v>3047.6951923076913</v>
      </c>
      <c r="AB65" s="22">
        <v>0.31631727609769988</v>
      </c>
      <c r="AC65" s="22">
        <v>0</v>
      </c>
      <c r="AE65" s="8">
        <v>0</v>
      </c>
      <c r="AF65" s="8">
        <v>355290.12009910645</v>
      </c>
      <c r="AH65" s="8">
        <v>52762.652625029092</v>
      </c>
      <c r="AJ65" s="22">
        <v>0.27091727609769989</v>
      </c>
      <c r="AK65" s="8">
        <v>-36381.084638485583</v>
      </c>
      <c r="AL65" s="8">
        <v>318909.03546062089</v>
      </c>
      <c r="AN65" s="8">
        <v>318909.03546062089</v>
      </c>
      <c r="AO65" s="8">
        <v>16381.567986543523</v>
      </c>
      <c r="AP65" s="22">
        <v>5.4149026940660219E-2</v>
      </c>
    </row>
    <row r="66" spans="1:42" x14ac:dyDescent="0.2">
      <c r="A66" s="8">
        <v>84</v>
      </c>
      <c r="B66" s="17" t="s">
        <v>119</v>
      </c>
      <c r="C66" s="18">
        <v>84</v>
      </c>
      <c r="D66" s="19" t="s">
        <v>66</v>
      </c>
      <c r="E66" s="20">
        <v>71</v>
      </c>
      <c r="F66" s="21">
        <v>330358.3701937407</v>
      </c>
      <c r="G66" s="8">
        <v>0</v>
      </c>
      <c r="H66" s="8">
        <v>0</v>
      </c>
      <c r="I66" s="8">
        <v>0</v>
      </c>
      <c r="K66" s="8">
        <v>330358.3701937407</v>
      </c>
      <c r="L66" s="8">
        <v>114000</v>
      </c>
      <c r="M66" s="8">
        <v>3845.4</v>
      </c>
      <c r="N66" s="8">
        <v>0</v>
      </c>
      <c r="P66" s="8">
        <v>212512.97019374071</v>
      </c>
      <c r="Q66" s="8">
        <v>4652.9347914611362</v>
      </c>
      <c r="R66" s="8">
        <v>2993.1404252639536</v>
      </c>
      <c r="T66" s="8">
        <v>69</v>
      </c>
      <c r="U66" s="8">
        <v>326749.48284629983</v>
      </c>
      <c r="V66" s="8">
        <v>114000</v>
      </c>
      <c r="W66" s="8">
        <v>3774.38</v>
      </c>
      <c r="X66" s="8">
        <v>0</v>
      </c>
      <c r="Y66" s="8">
        <v>0</v>
      </c>
      <c r="Z66" s="8">
        <v>208975.10284629982</v>
      </c>
      <c r="AA66" s="8">
        <v>3028.6246789318816</v>
      </c>
      <c r="AB66" s="22">
        <v>1.1855191747242786E-2</v>
      </c>
      <c r="AC66" s="22">
        <v>0</v>
      </c>
      <c r="AE66" s="8">
        <v>0</v>
      </c>
      <c r="AF66" s="8">
        <v>326749.48284629983</v>
      </c>
      <c r="AH66" s="8">
        <v>-3608.8873474408756</v>
      </c>
      <c r="AJ66" s="22">
        <v>0</v>
      </c>
      <c r="AK66" s="8">
        <v>0</v>
      </c>
      <c r="AL66" s="8">
        <v>0</v>
      </c>
      <c r="AN66" s="8">
        <v>326749.48284629983</v>
      </c>
      <c r="AO66" s="8">
        <v>-3608.8873474408756</v>
      </c>
      <c r="AP66" s="22">
        <v>-1.0924158952971046E-2</v>
      </c>
    </row>
    <row r="67" spans="1:42" x14ac:dyDescent="0.2">
      <c r="A67" s="8">
        <v>86</v>
      </c>
      <c r="B67" s="17" t="s">
        <v>120</v>
      </c>
      <c r="C67" s="18">
        <v>86</v>
      </c>
      <c r="D67" s="19" t="s">
        <v>66</v>
      </c>
      <c r="E67" s="20">
        <v>57</v>
      </c>
      <c r="F67" s="8">
        <v>282518.70576923079</v>
      </c>
      <c r="G67" s="8">
        <v>0</v>
      </c>
      <c r="H67" s="8">
        <v>0</v>
      </c>
      <c r="I67" s="8">
        <v>0</v>
      </c>
      <c r="K67" s="8">
        <v>282518.70576923079</v>
      </c>
      <c r="L67" s="8">
        <v>114000</v>
      </c>
      <c r="M67" s="8">
        <v>3549.6</v>
      </c>
      <c r="N67" s="8">
        <v>0</v>
      </c>
      <c r="P67" s="8">
        <v>164969.10576923078</v>
      </c>
      <c r="Q67" s="8">
        <v>4956.4685222672069</v>
      </c>
      <c r="R67" s="8">
        <v>2894.1948380566805</v>
      </c>
      <c r="T67" s="8">
        <v>68</v>
      </c>
      <c r="U67" s="8">
        <v>320224.39555555559</v>
      </c>
      <c r="V67" s="8">
        <v>114000</v>
      </c>
      <c r="W67" s="8">
        <v>3484.04</v>
      </c>
      <c r="X67" s="8">
        <v>0</v>
      </c>
      <c r="Y67" s="8">
        <v>0</v>
      </c>
      <c r="Z67" s="8">
        <v>202740.35555555558</v>
      </c>
      <c r="AA67" s="8">
        <v>2981.4758169934644</v>
      </c>
      <c r="AB67" s="22">
        <v>3.0157257482840739E-2</v>
      </c>
      <c r="AC67" s="22">
        <v>0</v>
      </c>
      <c r="AE67" s="8">
        <v>0</v>
      </c>
      <c r="AF67" s="8">
        <v>320224.39555555559</v>
      </c>
      <c r="AH67" s="8">
        <v>37705.689786324801</v>
      </c>
      <c r="AJ67" s="22">
        <v>0</v>
      </c>
      <c r="AK67" s="8">
        <v>0</v>
      </c>
      <c r="AL67" s="8">
        <v>0</v>
      </c>
      <c r="AN67" s="8">
        <v>320224.39555555559</v>
      </c>
      <c r="AO67" s="8">
        <v>37705.689786324801</v>
      </c>
      <c r="AP67" s="22">
        <v>0.13346263102707212</v>
      </c>
    </row>
    <row r="68" spans="1:42" x14ac:dyDescent="0.2">
      <c r="A68" s="8">
        <v>88</v>
      </c>
      <c r="B68" s="17" t="s">
        <v>121</v>
      </c>
      <c r="C68" s="18">
        <v>88</v>
      </c>
      <c r="D68" s="19" t="s">
        <v>66</v>
      </c>
      <c r="E68" s="20">
        <v>25</v>
      </c>
      <c r="F68" s="8">
        <v>221382.39329844678</v>
      </c>
      <c r="G68" s="8">
        <v>0</v>
      </c>
      <c r="H68" s="8">
        <v>0</v>
      </c>
      <c r="I68" s="8">
        <v>0</v>
      </c>
      <c r="K68" s="8">
        <v>221382.39329844678</v>
      </c>
      <c r="L68" s="8">
        <v>114000</v>
      </c>
      <c r="M68" s="8">
        <v>1503.65</v>
      </c>
      <c r="N68" s="8">
        <v>79750.778816199381</v>
      </c>
      <c r="P68" s="8">
        <v>26127.964482247407</v>
      </c>
      <c r="Q68" s="8">
        <v>8855.2957319378711</v>
      </c>
      <c r="R68" s="8">
        <v>1045.1185792898964</v>
      </c>
      <c r="T68" s="8">
        <v>26</v>
      </c>
      <c r="U68" s="8">
        <v>277860.1748161994</v>
      </c>
      <c r="V68" s="8">
        <v>114000</v>
      </c>
      <c r="W68" s="8">
        <v>1475.88</v>
      </c>
      <c r="X68" s="8">
        <v>79750.778816199381</v>
      </c>
      <c r="Y68" s="8">
        <v>0</v>
      </c>
      <c r="Z68" s="8">
        <v>82633.516000000018</v>
      </c>
      <c r="AA68" s="8">
        <v>3178.2121538461547</v>
      </c>
      <c r="AB68" s="22">
        <v>2.0410062712745805</v>
      </c>
      <c r="AC68" s="22">
        <v>0</v>
      </c>
      <c r="AE68" s="8">
        <v>0</v>
      </c>
      <c r="AF68" s="8">
        <v>277860.1748161994</v>
      </c>
      <c r="AH68" s="8">
        <v>56477.781517752621</v>
      </c>
      <c r="AJ68" s="22">
        <v>1.9956062712745803</v>
      </c>
      <c r="AK68" s="8">
        <v>-54226.774967468918</v>
      </c>
      <c r="AL68" s="8">
        <v>223633.39984873048</v>
      </c>
      <c r="AN68" s="8">
        <v>223633.39984873048</v>
      </c>
      <c r="AO68" s="8">
        <v>2251.0065502836951</v>
      </c>
      <c r="AP68" s="22">
        <v>1.0167956524207872E-2</v>
      </c>
    </row>
    <row r="69" spans="1:42" x14ac:dyDescent="0.2">
      <c r="A69" s="8">
        <v>92</v>
      </c>
      <c r="B69" s="17" t="s">
        <v>122</v>
      </c>
      <c r="C69" s="18">
        <v>92</v>
      </c>
      <c r="D69" s="19" t="s">
        <v>66</v>
      </c>
      <c r="E69" s="20">
        <v>158</v>
      </c>
      <c r="F69" s="8">
        <v>587697.57168241311</v>
      </c>
      <c r="G69" s="8">
        <v>0</v>
      </c>
      <c r="H69" s="8">
        <v>0</v>
      </c>
      <c r="I69" s="8">
        <v>0</v>
      </c>
      <c r="K69" s="8">
        <v>587697.57168241311</v>
      </c>
      <c r="L69" s="8">
        <v>114000</v>
      </c>
      <c r="M69" s="8">
        <v>17501.5</v>
      </c>
      <c r="N69" s="8">
        <v>0</v>
      </c>
      <c r="P69" s="8">
        <v>456196.07168241311</v>
      </c>
      <c r="Q69" s="8">
        <v>3719.6048840659059</v>
      </c>
      <c r="R69" s="8">
        <v>2887.3169093823612</v>
      </c>
      <c r="T69" s="8">
        <v>165</v>
      </c>
      <c r="U69" s="8">
        <v>615067.52179101249</v>
      </c>
      <c r="V69" s="8">
        <v>114000</v>
      </c>
      <c r="W69" s="8">
        <v>3528.7</v>
      </c>
      <c r="X69" s="8">
        <v>0</v>
      </c>
      <c r="Y69" s="8">
        <v>0</v>
      </c>
      <c r="Z69" s="8">
        <v>497538.82179101248</v>
      </c>
      <c r="AA69" s="8">
        <v>3015.3867987334088</v>
      </c>
      <c r="AB69" s="22">
        <v>4.4356020960111216E-2</v>
      </c>
      <c r="AC69" s="22">
        <v>0</v>
      </c>
      <c r="AE69" s="8">
        <v>0</v>
      </c>
      <c r="AF69" s="8">
        <v>615067.52179101249</v>
      </c>
      <c r="AH69" s="8">
        <v>27369.950108599383</v>
      </c>
      <c r="AJ69" s="22">
        <v>0</v>
      </c>
      <c r="AK69" s="8">
        <v>0</v>
      </c>
      <c r="AL69" s="8">
        <v>0</v>
      </c>
      <c r="AN69" s="8">
        <v>615067.52179101249</v>
      </c>
      <c r="AO69" s="8">
        <v>27369.950108599383</v>
      </c>
      <c r="AP69" s="22">
        <v>4.6571487491852151E-2</v>
      </c>
    </row>
    <row r="70" spans="1:42" x14ac:dyDescent="0.2">
      <c r="A70" s="8">
        <v>93</v>
      </c>
      <c r="B70" s="17" t="s">
        <v>123</v>
      </c>
      <c r="C70" s="18">
        <v>93</v>
      </c>
      <c r="D70" s="19" t="s">
        <v>66</v>
      </c>
      <c r="E70" s="20">
        <v>70</v>
      </c>
      <c r="F70" s="8">
        <v>324978.98644493718</v>
      </c>
      <c r="G70" s="8">
        <v>0</v>
      </c>
      <c r="H70" s="8">
        <v>0</v>
      </c>
      <c r="I70" s="8">
        <v>0</v>
      </c>
      <c r="K70" s="8">
        <v>324978.98644493718</v>
      </c>
      <c r="L70" s="8">
        <v>114000</v>
      </c>
      <c r="M70" s="8">
        <v>2859.4</v>
      </c>
      <c r="N70" s="8">
        <v>0</v>
      </c>
      <c r="P70" s="8">
        <v>208119.58644493719</v>
      </c>
      <c r="Q70" s="8">
        <v>4642.5569492133882</v>
      </c>
      <c r="R70" s="8">
        <v>2973.1369492133886</v>
      </c>
      <c r="T70" s="8">
        <v>67</v>
      </c>
      <c r="U70" s="8">
        <v>317771.47558620689</v>
      </c>
      <c r="V70" s="8">
        <v>114000</v>
      </c>
      <c r="W70" s="8">
        <v>2806.59</v>
      </c>
      <c r="X70" s="8">
        <v>0</v>
      </c>
      <c r="Y70" s="8">
        <v>0</v>
      </c>
      <c r="Z70" s="8">
        <v>200964.88558620689</v>
      </c>
      <c r="AA70" s="8">
        <v>2999.4759042717446</v>
      </c>
      <c r="AB70" s="22">
        <v>8.8589780788014671E-3</v>
      </c>
      <c r="AC70" s="22">
        <v>0</v>
      </c>
      <c r="AE70" s="8">
        <v>0</v>
      </c>
      <c r="AF70" s="8">
        <v>317771.47558620689</v>
      </c>
      <c r="AH70" s="8">
        <v>-7207.5108587302966</v>
      </c>
      <c r="AJ70" s="22">
        <v>0</v>
      </c>
      <c r="AK70" s="8">
        <v>0</v>
      </c>
      <c r="AL70" s="8">
        <v>0</v>
      </c>
      <c r="AN70" s="8">
        <v>317771.47558620689</v>
      </c>
      <c r="AO70" s="8">
        <v>-7207.5108587302966</v>
      </c>
      <c r="AP70" s="22">
        <v>-2.2178390478645612E-2</v>
      </c>
    </row>
    <row r="71" spans="1:42" x14ac:dyDescent="0.2">
      <c r="A71" s="8">
        <v>96</v>
      </c>
      <c r="B71" s="17" t="s">
        <v>124</v>
      </c>
      <c r="C71" s="18">
        <v>96</v>
      </c>
      <c r="D71" s="19" t="s">
        <v>66</v>
      </c>
      <c r="E71" s="20">
        <v>270</v>
      </c>
      <c r="F71" s="8">
        <v>985757.10569448303</v>
      </c>
      <c r="G71" s="8">
        <v>0</v>
      </c>
      <c r="H71" s="8">
        <v>0</v>
      </c>
      <c r="I71" s="8">
        <v>0</v>
      </c>
      <c r="K71" s="8">
        <v>985757.10569448303</v>
      </c>
      <c r="L71" s="8">
        <v>114000</v>
      </c>
      <c r="M71" s="8">
        <v>29580</v>
      </c>
      <c r="N71" s="8">
        <v>0</v>
      </c>
      <c r="P71" s="8">
        <v>842177.10569448303</v>
      </c>
      <c r="Q71" s="8">
        <v>3650.9522433129</v>
      </c>
      <c r="R71" s="8">
        <v>3119.1744655351222</v>
      </c>
      <c r="T71" s="8">
        <v>294</v>
      </c>
      <c r="U71" s="8">
        <v>1054797.8617109093</v>
      </c>
      <c r="V71" s="8">
        <v>114000</v>
      </c>
      <c r="W71" s="8">
        <v>35784</v>
      </c>
      <c r="X71" s="8">
        <v>0</v>
      </c>
      <c r="Y71" s="8">
        <v>0</v>
      </c>
      <c r="Z71" s="8">
        <v>905013.86171090929</v>
      </c>
      <c r="AA71" s="8">
        <v>3078.2784411935691</v>
      </c>
      <c r="AB71" s="22">
        <v>-1.311116925116821E-2</v>
      </c>
      <c r="AC71" s="22">
        <v>0</v>
      </c>
      <c r="AE71" s="8">
        <v>0</v>
      </c>
      <c r="AF71" s="8">
        <v>1054797.8617109093</v>
      </c>
      <c r="AH71" s="8">
        <v>69040.756016426254</v>
      </c>
      <c r="AJ71" s="22">
        <v>0</v>
      </c>
      <c r="AK71" s="8">
        <v>0</v>
      </c>
      <c r="AL71" s="8">
        <v>0</v>
      </c>
      <c r="AN71" s="8">
        <v>1054797.8617109093</v>
      </c>
      <c r="AO71" s="8">
        <v>69040.756016426254</v>
      </c>
      <c r="AP71" s="22">
        <v>7.0038304180202529E-2</v>
      </c>
    </row>
    <row r="72" spans="1:42" x14ac:dyDescent="0.2">
      <c r="A72" s="8">
        <v>97</v>
      </c>
      <c r="B72" s="17" t="s">
        <v>125</v>
      </c>
      <c r="C72" s="18">
        <v>97</v>
      </c>
      <c r="D72" s="19" t="s">
        <v>66</v>
      </c>
      <c r="E72" s="20">
        <v>41</v>
      </c>
      <c r="F72" s="23">
        <v>252773.11611732401</v>
      </c>
      <c r="G72" s="8">
        <v>0</v>
      </c>
      <c r="H72" s="8">
        <v>0</v>
      </c>
      <c r="I72" s="8">
        <v>0</v>
      </c>
      <c r="K72" s="8">
        <v>252773.11611732401</v>
      </c>
      <c r="L72" s="8">
        <v>114000</v>
      </c>
      <c r="M72" s="8">
        <v>1676.2</v>
      </c>
      <c r="N72" s="8">
        <v>76635.514018691581</v>
      </c>
      <c r="P72" s="8">
        <v>60461.402098632418</v>
      </c>
      <c r="Q72" s="8">
        <v>6165.1979540810735</v>
      </c>
      <c r="R72" s="8">
        <v>1474.6683438690834</v>
      </c>
      <c r="T72" s="8">
        <v>35</v>
      </c>
      <c r="U72" s="8">
        <v>299555.3165186916</v>
      </c>
      <c r="V72" s="8">
        <v>114000</v>
      </c>
      <c r="W72" s="8">
        <v>1645.24</v>
      </c>
      <c r="X72" s="8">
        <v>76635.514018691581</v>
      </c>
      <c r="Y72" s="8">
        <v>0</v>
      </c>
      <c r="Z72" s="8">
        <v>107274.56250000003</v>
      </c>
      <c r="AA72" s="8">
        <v>3064.9875000000006</v>
      </c>
      <c r="AB72" s="22">
        <v>1.0784249643268269</v>
      </c>
      <c r="AC72" s="22">
        <v>0</v>
      </c>
      <c r="AE72" s="8">
        <v>0</v>
      </c>
      <c r="AF72" s="8">
        <v>299555.3165186916</v>
      </c>
      <c r="AH72" s="8">
        <v>46782.200401367591</v>
      </c>
      <c r="AJ72" s="22">
        <v>1.0330249643268268</v>
      </c>
      <c r="AK72" s="8">
        <v>-53317.922466174117</v>
      </c>
      <c r="AL72" s="8">
        <v>246237.39405251748</v>
      </c>
      <c r="AN72" s="8">
        <v>246237.39405251748</v>
      </c>
      <c r="AO72" s="8">
        <v>-6535.7220648065268</v>
      </c>
      <c r="AP72" s="22">
        <v>-2.5856080603813055E-2</v>
      </c>
    </row>
    <row r="73" spans="1:42" x14ac:dyDescent="0.2">
      <c r="A73" s="8">
        <v>98</v>
      </c>
      <c r="B73" s="17" t="s">
        <v>126</v>
      </c>
      <c r="C73" s="18">
        <v>98</v>
      </c>
      <c r="D73" s="19" t="s">
        <v>66</v>
      </c>
      <c r="E73" s="20">
        <v>52</v>
      </c>
      <c r="F73" s="8">
        <v>253282.38867221534</v>
      </c>
      <c r="G73" s="8">
        <v>0</v>
      </c>
      <c r="H73" s="8">
        <v>0</v>
      </c>
      <c r="I73" s="8">
        <v>0</v>
      </c>
      <c r="K73" s="8">
        <v>253282.38867221534</v>
      </c>
      <c r="L73" s="8">
        <v>114000</v>
      </c>
      <c r="M73" s="8">
        <v>2045.95</v>
      </c>
      <c r="N73" s="8">
        <v>61949.265687583444</v>
      </c>
      <c r="P73" s="8">
        <v>75287.172984631878</v>
      </c>
      <c r="Q73" s="8">
        <v>4870.8151667733719</v>
      </c>
      <c r="R73" s="8">
        <v>1447.8302497044592</v>
      </c>
      <c r="T73" s="8">
        <v>57</v>
      </c>
      <c r="U73" s="8">
        <v>351516.09921699518</v>
      </c>
      <c r="V73" s="8">
        <v>114000</v>
      </c>
      <c r="W73" s="8">
        <v>2008.16</v>
      </c>
      <c r="X73" s="8">
        <v>61949.265687583444</v>
      </c>
      <c r="Y73" s="8">
        <v>0</v>
      </c>
      <c r="Z73" s="8">
        <v>173558.67352941172</v>
      </c>
      <c r="AA73" s="8">
        <v>3044.8890092879251</v>
      </c>
      <c r="AB73" s="22">
        <v>1.1030704462138903</v>
      </c>
      <c r="AC73" s="22">
        <v>0</v>
      </c>
      <c r="AE73" s="8">
        <v>0</v>
      </c>
      <c r="AF73" s="8">
        <v>351516.09921699518</v>
      </c>
      <c r="AH73" s="8">
        <v>98233.710544779839</v>
      </c>
      <c r="AJ73" s="22">
        <v>1.0576704462138902</v>
      </c>
      <c r="AK73" s="8">
        <v>-87285.654176072363</v>
      </c>
      <c r="AL73" s="8">
        <v>264230.44504092284</v>
      </c>
      <c r="AN73" s="8">
        <v>264230.44504092284</v>
      </c>
      <c r="AO73" s="8">
        <v>10948.056368707505</v>
      </c>
      <c r="AP73" s="22">
        <v>4.3224704355090002E-2</v>
      </c>
    </row>
    <row r="74" spans="1:42" x14ac:dyDescent="0.2">
      <c r="A74" s="8">
        <v>99</v>
      </c>
      <c r="B74" s="17" t="s">
        <v>127</v>
      </c>
      <c r="C74" s="18">
        <v>99</v>
      </c>
      <c r="D74" s="19" t="s">
        <v>66</v>
      </c>
      <c r="E74" s="20">
        <v>70</v>
      </c>
      <c r="F74" s="8">
        <v>325173.46921374113</v>
      </c>
      <c r="G74" s="8">
        <v>0</v>
      </c>
      <c r="H74" s="8">
        <v>0</v>
      </c>
      <c r="I74" s="8">
        <v>0</v>
      </c>
      <c r="K74" s="8">
        <v>325173.46921374113</v>
      </c>
      <c r="L74" s="8">
        <v>114000</v>
      </c>
      <c r="M74" s="8">
        <v>2711.5</v>
      </c>
      <c r="N74" s="8">
        <v>0</v>
      </c>
      <c r="P74" s="8">
        <v>208461.96921374113</v>
      </c>
      <c r="Q74" s="8">
        <v>4645.3352744820158</v>
      </c>
      <c r="R74" s="8">
        <v>2978.0281316248734</v>
      </c>
      <c r="T74" s="8">
        <v>75</v>
      </c>
      <c r="U74" s="8">
        <v>339289.00695652177</v>
      </c>
      <c r="V74" s="8">
        <v>114000</v>
      </c>
      <c r="W74" s="8">
        <v>2661.42</v>
      </c>
      <c r="X74" s="8">
        <v>0</v>
      </c>
      <c r="Y74" s="8">
        <v>0</v>
      </c>
      <c r="Z74" s="8">
        <v>222627.58695652176</v>
      </c>
      <c r="AA74" s="8">
        <v>2968.3678260869569</v>
      </c>
      <c r="AB74" s="22">
        <v>-3.2438597323275007E-3</v>
      </c>
      <c r="AC74" s="22">
        <v>0</v>
      </c>
      <c r="AE74" s="8">
        <v>0</v>
      </c>
      <c r="AF74" s="8">
        <v>339289.00695652177</v>
      </c>
      <c r="AH74" s="8">
        <v>14115.537742780638</v>
      </c>
      <c r="AJ74" s="22">
        <v>0</v>
      </c>
      <c r="AK74" s="8">
        <v>0</v>
      </c>
      <c r="AL74" s="8">
        <v>0</v>
      </c>
      <c r="AN74" s="8">
        <v>339289.00695652177</v>
      </c>
      <c r="AO74" s="8">
        <v>14115.537742780638</v>
      </c>
      <c r="AP74" s="22">
        <v>4.3409254072638674E-2</v>
      </c>
    </row>
    <row r="75" spans="1:42" x14ac:dyDescent="0.2">
      <c r="A75" s="8">
        <v>101</v>
      </c>
      <c r="B75" s="17" t="s">
        <v>128</v>
      </c>
      <c r="C75" s="24">
        <v>101</v>
      </c>
      <c r="D75" s="19" t="s">
        <v>66</v>
      </c>
      <c r="E75" s="20">
        <v>185</v>
      </c>
      <c r="F75" s="8">
        <v>642652.91504552856</v>
      </c>
      <c r="G75" s="8">
        <v>0</v>
      </c>
      <c r="H75" s="8">
        <v>0</v>
      </c>
      <c r="I75" s="8">
        <v>0</v>
      </c>
      <c r="K75" s="8">
        <v>642652.91504552856</v>
      </c>
      <c r="L75" s="8">
        <v>114000</v>
      </c>
      <c r="M75" s="8">
        <v>2859.4</v>
      </c>
      <c r="N75" s="8">
        <v>0</v>
      </c>
      <c r="P75" s="8">
        <v>525793.51504552853</v>
      </c>
      <c r="Q75" s="8">
        <v>3473.799540786641</v>
      </c>
      <c r="R75" s="8">
        <v>2842.1271083542083</v>
      </c>
      <c r="T75" s="8">
        <v>175</v>
      </c>
      <c r="U75" s="8">
        <v>625315.37645512749</v>
      </c>
      <c r="V75" s="8">
        <v>114000</v>
      </c>
      <c r="W75" s="8">
        <v>2882.6</v>
      </c>
      <c r="X75" s="8">
        <v>0</v>
      </c>
      <c r="Y75" s="8">
        <v>0</v>
      </c>
      <c r="Z75" s="8">
        <v>508432.77645512752</v>
      </c>
      <c r="AA75" s="8">
        <v>2905.3301511721575</v>
      </c>
      <c r="AB75" s="22">
        <v>2.2237936731319581E-2</v>
      </c>
      <c r="AC75" s="22">
        <v>0</v>
      </c>
      <c r="AE75" s="8">
        <v>0</v>
      </c>
      <c r="AF75" s="8">
        <v>625315.37645512749</v>
      </c>
      <c r="AH75" s="8">
        <v>-17337.538590401062</v>
      </c>
      <c r="AJ75" s="22">
        <v>0</v>
      </c>
      <c r="AK75" s="8">
        <v>0</v>
      </c>
      <c r="AL75" s="8">
        <v>0</v>
      </c>
      <c r="AN75" s="8">
        <v>625315.37645512749</v>
      </c>
      <c r="AO75" s="8">
        <v>-17337.538590401062</v>
      </c>
      <c r="AP75" s="22">
        <v>-2.697807507676642E-2</v>
      </c>
    </row>
    <row r="76" spans="1:42" x14ac:dyDescent="0.2">
      <c r="A76" s="8">
        <v>102</v>
      </c>
      <c r="B76" s="17" t="s">
        <v>129</v>
      </c>
      <c r="C76" s="24">
        <v>102</v>
      </c>
      <c r="D76" s="19" t="s">
        <v>66</v>
      </c>
      <c r="E76" s="20">
        <v>90</v>
      </c>
      <c r="F76" s="21">
        <v>386003.99460996239</v>
      </c>
      <c r="G76" s="8">
        <v>0</v>
      </c>
      <c r="H76" s="8">
        <v>0</v>
      </c>
      <c r="I76" s="8">
        <v>0</v>
      </c>
      <c r="K76" s="8">
        <v>386003.99460996239</v>
      </c>
      <c r="L76" s="8">
        <v>114000</v>
      </c>
      <c r="M76" s="8">
        <v>10846</v>
      </c>
      <c r="N76" s="8">
        <v>0</v>
      </c>
      <c r="P76" s="8">
        <v>261157.99460996239</v>
      </c>
      <c r="Q76" s="8">
        <v>4288.9332734440268</v>
      </c>
      <c r="R76" s="8">
        <v>2901.7554956662489</v>
      </c>
      <c r="T76" s="8">
        <v>88</v>
      </c>
      <c r="U76" s="8">
        <v>386684.8119814485</v>
      </c>
      <c r="V76" s="8">
        <v>114000</v>
      </c>
      <c r="W76" s="8">
        <v>10934</v>
      </c>
      <c r="X76" s="8">
        <v>0</v>
      </c>
      <c r="Y76" s="8">
        <v>0</v>
      </c>
      <c r="Z76" s="8">
        <v>261750.8119814485</v>
      </c>
      <c r="AA76" s="8">
        <v>2974.4410452437328</v>
      </c>
      <c r="AB76" s="22">
        <v>2.5048819477050798E-2</v>
      </c>
      <c r="AC76" s="22">
        <v>0</v>
      </c>
      <c r="AE76" s="8">
        <v>0</v>
      </c>
      <c r="AF76" s="8">
        <v>386684.8119814485</v>
      </c>
      <c r="AH76" s="8">
        <v>680.81737148610409</v>
      </c>
      <c r="AJ76" s="22">
        <v>0</v>
      </c>
      <c r="AK76" s="8">
        <v>0</v>
      </c>
      <c r="AL76" s="8">
        <v>0</v>
      </c>
      <c r="AN76" s="8">
        <v>386684.8119814485</v>
      </c>
      <c r="AO76" s="8">
        <v>680.81737148610409</v>
      </c>
      <c r="AP76" s="22">
        <v>1.7637573211490617E-3</v>
      </c>
    </row>
    <row r="77" spans="1:42" x14ac:dyDescent="0.2">
      <c r="A77" s="8">
        <v>106</v>
      </c>
      <c r="B77" s="17" t="s">
        <v>130</v>
      </c>
      <c r="C77" s="24">
        <v>106</v>
      </c>
      <c r="D77" s="19" t="s">
        <v>66</v>
      </c>
      <c r="E77" s="20">
        <v>72</v>
      </c>
      <c r="F77" s="8">
        <v>332052.22098214284</v>
      </c>
      <c r="G77" s="8">
        <v>0</v>
      </c>
      <c r="H77" s="8">
        <v>0</v>
      </c>
      <c r="I77" s="8">
        <v>0</v>
      </c>
      <c r="K77" s="8">
        <v>332052.22098214284</v>
      </c>
      <c r="L77" s="8">
        <v>114000</v>
      </c>
      <c r="M77" s="8">
        <v>3944</v>
      </c>
      <c r="N77" s="8">
        <v>0</v>
      </c>
      <c r="P77" s="8">
        <v>214108.22098214284</v>
      </c>
      <c r="Q77" s="8">
        <v>4611.8364025297615</v>
      </c>
      <c r="R77" s="8">
        <v>2973.7252914186506</v>
      </c>
      <c r="T77" s="8">
        <v>80</v>
      </c>
      <c r="U77" s="8">
        <v>365033.50665661134</v>
      </c>
      <c r="V77" s="8">
        <v>114000</v>
      </c>
      <c r="W77" s="8">
        <v>3871.16</v>
      </c>
      <c r="X77" s="8">
        <v>0</v>
      </c>
      <c r="Y77" s="8">
        <v>0</v>
      </c>
      <c r="Z77" s="8">
        <v>247162.34665661133</v>
      </c>
      <c r="AA77" s="8">
        <v>3089.5293332076417</v>
      </c>
      <c r="AB77" s="22">
        <v>3.8942414123849814E-2</v>
      </c>
      <c r="AC77" s="22">
        <v>0</v>
      </c>
      <c r="AE77" s="8">
        <v>0</v>
      </c>
      <c r="AF77" s="8">
        <v>365033.50665661134</v>
      </c>
      <c r="AH77" s="8">
        <v>32981.285674468498</v>
      </c>
      <c r="AJ77" s="22">
        <v>0</v>
      </c>
      <c r="AK77" s="8">
        <v>0</v>
      </c>
      <c r="AL77" s="8">
        <v>0</v>
      </c>
      <c r="AN77" s="8">
        <v>365033.50665661134</v>
      </c>
      <c r="AO77" s="8">
        <v>32981.285674468498</v>
      </c>
      <c r="AP77" s="22">
        <v>9.9325598777555452E-2</v>
      </c>
    </row>
    <row r="78" spans="1:42" x14ac:dyDescent="0.2">
      <c r="A78" s="8">
        <v>109</v>
      </c>
      <c r="B78" s="17" t="s">
        <v>131</v>
      </c>
      <c r="C78" s="24">
        <v>109</v>
      </c>
      <c r="D78" s="19" t="s">
        <v>66</v>
      </c>
      <c r="E78" s="20">
        <v>73</v>
      </c>
      <c r="F78" s="8">
        <v>362834.84718701232</v>
      </c>
      <c r="G78" s="8">
        <v>0</v>
      </c>
      <c r="H78" s="8">
        <v>0</v>
      </c>
      <c r="I78" s="8">
        <v>0</v>
      </c>
      <c r="K78" s="8">
        <v>362834.84718701232</v>
      </c>
      <c r="L78" s="8">
        <v>114000</v>
      </c>
      <c r="M78" s="8">
        <v>3993.2999999999997</v>
      </c>
      <c r="N78" s="8">
        <v>49933.244325767686</v>
      </c>
      <c r="P78" s="8">
        <v>194908.30286124465</v>
      </c>
      <c r="Q78" s="8">
        <v>4970.3403724248265</v>
      </c>
      <c r="R78" s="8">
        <v>2669.9767515238991</v>
      </c>
      <c r="T78" s="8">
        <v>75</v>
      </c>
      <c r="U78" s="8">
        <v>393267.49670672003</v>
      </c>
      <c r="V78" s="8">
        <v>114000</v>
      </c>
      <c r="W78" s="8">
        <v>3919.55</v>
      </c>
      <c r="X78" s="8">
        <v>49933.244325767686</v>
      </c>
      <c r="Y78" s="8">
        <v>0</v>
      </c>
      <c r="Z78" s="8">
        <v>225414.70238095237</v>
      </c>
      <c r="AA78" s="8">
        <v>3005.5293650793651</v>
      </c>
      <c r="AB78" s="22">
        <v>0.12567623046303608</v>
      </c>
      <c r="AC78" s="22">
        <v>0</v>
      </c>
      <c r="AE78" s="8">
        <v>0</v>
      </c>
      <c r="AF78" s="8">
        <v>393267.49670672003</v>
      </c>
      <c r="AH78" s="8">
        <v>30432.649519707717</v>
      </c>
      <c r="AJ78" s="22">
        <v>8.0276230463036086E-2</v>
      </c>
      <c r="AK78" s="8">
        <v>-16075.175177721072</v>
      </c>
      <c r="AL78" s="8">
        <v>377192.32152899896</v>
      </c>
      <c r="AN78" s="8">
        <v>377192.32152899896</v>
      </c>
      <c r="AO78" s="8">
        <v>14357.474341986643</v>
      </c>
      <c r="AP78" s="22">
        <v>3.9570274060767137E-2</v>
      </c>
    </row>
    <row r="79" spans="1:42" x14ac:dyDescent="0.2">
      <c r="A79" s="8">
        <v>110</v>
      </c>
      <c r="B79" s="17" t="s">
        <v>132</v>
      </c>
      <c r="C79" s="24">
        <v>110</v>
      </c>
      <c r="D79" s="19" t="s">
        <v>66</v>
      </c>
      <c r="E79" s="20">
        <v>71</v>
      </c>
      <c r="F79" s="21">
        <v>339987.79033409985</v>
      </c>
      <c r="G79" s="8">
        <v>0</v>
      </c>
      <c r="H79" s="8">
        <v>0</v>
      </c>
      <c r="I79" s="8">
        <v>0</v>
      </c>
      <c r="K79" s="8">
        <v>339987.79033409985</v>
      </c>
      <c r="L79" s="8">
        <v>114000</v>
      </c>
      <c r="M79" s="8">
        <v>4535.6000000000004</v>
      </c>
      <c r="N79" s="8">
        <v>0</v>
      </c>
      <c r="P79" s="8">
        <v>221452.19033409984</v>
      </c>
      <c r="Q79" s="8">
        <v>4788.5604272408427</v>
      </c>
      <c r="R79" s="8">
        <v>3119.0449342830962</v>
      </c>
      <c r="T79" s="8">
        <v>70</v>
      </c>
      <c r="U79" s="8">
        <v>330439.30307692307</v>
      </c>
      <c r="V79" s="8">
        <v>114000</v>
      </c>
      <c r="W79" s="8">
        <v>6048.68</v>
      </c>
      <c r="X79" s="8">
        <v>0</v>
      </c>
      <c r="Y79" s="8">
        <v>0</v>
      </c>
      <c r="Z79" s="8">
        <v>210390.62307692308</v>
      </c>
      <c r="AA79" s="8">
        <v>3005.5803296703298</v>
      </c>
      <c r="AB79" s="22">
        <v>-3.6377996150557514E-2</v>
      </c>
      <c r="AC79" s="22">
        <v>2.1377996150557514E-2</v>
      </c>
      <c r="AE79" s="8">
        <v>4667.5251418963962</v>
      </c>
      <c r="AF79" s="8">
        <v>335106.82821881946</v>
      </c>
      <c r="AH79" s="8">
        <v>-4880.9621152803884</v>
      </c>
      <c r="AJ79" s="22">
        <v>0</v>
      </c>
      <c r="AK79" s="8">
        <v>0</v>
      </c>
      <c r="AL79" s="8">
        <v>0</v>
      </c>
      <c r="AN79" s="8">
        <v>335106.82821881946</v>
      </c>
      <c r="AO79" s="8">
        <v>-4880.9621152803884</v>
      </c>
      <c r="AP79" s="22">
        <v>-1.4356286472769965E-2</v>
      </c>
    </row>
    <row r="80" spans="1:42" x14ac:dyDescent="0.2">
      <c r="A80" s="8">
        <v>111</v>
      </c>
      <c r="B80" s="17" t="s">
        <v>133</v>
      </c>
      <c r="C80" s="24">
        <v>111</v>
      </c>
      <c r="D80" s="19" t="s">
        <v>66</v>
      </c>
      <c r="E80" s="20">
        <v>163</v>
      </c>
      <c r="F80" s="8">
        <v>641981.50718027994</v>
      </c>
      <c r="G80" s="8">
        <v>0</v>
      </c>
      <c r="H80" s="8">
        <v>0</v>
      </c>
      <c r="I80" s="8">
        <v>0</v>
      </c>
      <c r="K80" s="8">
        <v>641981.50718027994</v>
      </c>
      <c r="L80" s="8">
        <v>114000</v>
      </c>
      <c r="M80" s="8">
        <v>12694.75</v>
      </c>
      <c r="N80" s="8">
        <v>0</v>
      </c>
      <c r="P80" s="8">
        <v>515286.75718027994</v>
      </c>
      <c r="Q80" s="8">
        <v>3938.5368538667481</v>
      </c>
      <c r="R80" s="8">
        <v>3161.2684489587728</v>
      </c>
      <c r="T80" s="8">
        <v>153</v>
      </c>
      <c r="U80" s="8">
        <v>583202.3125</v>
      </c>
      <c r="V80" s="8">
        <v>114000</v>
      </c>
      <c r="W80" s="8">
        <v>2559.5500000000002</v>
      </c>
      <c r="X80" s="8">
        <v>0</v>
      </c>
      <c r="Y80" s="8">
        <v>0</v>
      </c>
      <c r="Z80" s="8">
        <v>466642.76250000001</v>
      </c>
      <c r="AA80" s="8">
        <v>3049.9526960784315</v>
      </c>
      <c r="AB80" s="22">
        <v>-3.5212369552799404E-2</v>
      </c>
      <c r="AC80" s="22">
        <v>2.0212369552799404E-2</v>
      </c>
      <c r="AE80" s="8">
        <v>9776.1991003318344</v>
      </c>
      <c r="AF80" s="8">
        <v>592978.51160033187</v>
      </c>
      <c r="AH80" s="8">
        <v>-49002.995579948067</v>
      </c>
      <c r="AJ80" s="22">
        <v>0</v>
      </c>
      <c r="AK80" s="8">
        <v>0</v>
      </c>
      <c r="AL80" s="8">
        <v>0</v>
      </c>
      <c r="AN80" s="8">
        <v>592978.51160033187</v>
      </c>
      <c r="AO80" s="8">
        <v>-49002.995579948067</v>
      </c>
      <c r="AP80" s="22">
        <v>-7.633085226267608E-2</v>
      </c>
    </row>
    <row r="81" spans="1:42" x14ac:dyDescent="0.2">
      <c r="A81" s="8">
        <v>112</v>
      </c>
      <c r="B81" s="17" t="s">
        <v>134</v>
      </c>
      <c r="C81" s="24">
        <v>112</v>
      </c>
      <c r="D81" s="19" t="s">
        <v>66</v>
      </c>
      <c r="E81" s="20">
        <v>71</v>
      </c>
      <c r="F81" s="8">
        <v>329932.78232669586</v>
      </c>
      <c r="G81" s="8">
        <v>0</v>
      </c>
      <c r="H81" s="8">
        <v>0</v>
      </c>
      <c r="I81" s="8">
        <v>0</v>
      </c>
      <c r="K81" s="8">
        <v>329932.78232669586</v>
      </c>
      <c r="L81" s="8">
        <v>114000</v>
      </c>
      <c r="M81" s="8">
        <v>9490.25</v>
      </c>
      <c r="N81" s="8">
        <v>0</v>
      </c>
      <c r="P81" s="8">
        <v>206442.53232669586</v>
      </c>
      <c r="Q81" s="8">
        <v>4646.9405961506463</v>
      </c>
      <c r="R81" s="8">
        <v>2907.6413003759981</v>
      </c>
      <c r="T81" s="8">
        <v>67</v>
      </c>
      <c r="U81" s="8">
        <v>320444.54718614719</v>
      </c>
      <c r="V81" s="8">
        <v>114000</v>
      </c>
      <c r="W81" s="8">
        <v>10064.25</v>
      </c>
      <c r="X81" s="8">
        <v>0</v>
      </c>
      <c r="Y81" s="8">
        <v>0</v>
      </c>
      <c r="Z81" s="8">
        <v>196380.29718614719</v>
      </c>
      <c r="AA81" s="8">
        <v>2931.0492117335402</v>
      </c>
      <c r="AB81" s="22">
        <v>8.0504811080084719E-3</v>
      </c>
      <c r="AC81" s="22">
        <v>0</v>
      </c>
      <c r="AE81" s="8">
        <v>0</v>
      </c>
      <c r="AF81" s="8">
        <v>320444.54718614719</v>
      </c>
      <c r="AH81" s="8">
        <v>-9488.2351405486697</v>
      </c>
      <c r="AJ81" s="22">
        <v>0</v>
      </c>
      <c r="AK81" s="8">
        <v>0</v>
      </c>
      <c r="AL81" s="8">
        <v>0</v>
      </c>
      <c r="AN81" s="8">
        <v>320444.54718614719</v>
      </c>
      <c r="AO81" s="8">
        <v>-9488.2351405486697</v>
      </c>
      <c r="AP81" s="22">
        <v>-2.8758085430727286E-2</v>
      </c>
    </row>
    <row r="82" spans="1:42" x14ac:dyDescent="0.2">
      <c r="A82" s="8">
        <v>113</v>
      </c>
      <c r="B82" s="17" t="s">
        <v>135</v>
      </c>
      <c r="C82" s="24">
        <v>113</v>
      </c>
      <c r="D82" s="19" t="s">
        <v>66</v>
      </c>
      <c r="E82" s="20">
        <v>321</v>
      </c>
      <c r="F82" s="8">
        <v>1058772.3373638161</v>
      </c>
      <c r="G82" s="8">
        <v>0</v>
      </c>
      <c r="H82" s="8">
        <v>0</v>
      </c>
      <c r="I82" s="8">
        <v>0</v>
      </c>
      <c r="K82" s="8">
        <v>1058772.3373638161</v>
      </c>
      <c r="L82" s="8">
        <v>114000</v>
      </c>
      <c r="M82" s="8">
        <v>10846</v>
      </c>
      <c r="N82" s="8">
        <v>0</v>
      </c>
      <c r="P82" s="8">
        <v>933926.3373638161</v>
      </c>
      <c r="Q82" s="8">
        <v>3298.3561911645361</v>
      </c>
      <c r="R82" s="8">
        <v>2909.4278422548787</v>
      </c>
      <c r="T82" s="8">
        <v>331</v>
      </c>
      <c r="U82" s="8">
        <v>1108129.4507261969</v>
      </c>
      <c r="V82" s="8">
        <v>114000</v>
      </c>
      <c r="W82" s="8">
        <v>10934</v>
      </c>
      <c r="X82" s="8">
        <v>0</v>
      </c>
      <c r="Y82" s="8">
        <v>0</v>
      </c>
      <c r="Z82" s="8">
        <v>983195.45072619687</v>
      </c>
      <c r="AA82" s="8">
        <v>2970.3790052150962</v>
      </c>
      <c r="AB82" s="22">
        <v>2.0949535876091312E-2</v>
      </c>
      <c r="AC82" s="22">
        <v>0</v>
      </c>
      <c r="AE82" s="8">
        <v>0</v>
      </c>
      <c r="AF82" s="8">
        <v>1108129.4507261969</v>
      </c>
      <c r="AH82" s="8">
        <v>49357.113362380769</v>
      </c>
      <c r="AJ82" s="22">
        <v>0</v>
      </c>
      <c r="AK82" s="8">
        <v>0</v>
      </c>
      <c r="AL82" s="8">
        <v>0</v>
      </c>
      <c r="AN82" s="8">
        <v>1108129.4507261969</v>
      </c>
      <c r="AO82" s="8">
        <v>49357.113362380769</v>
      </c>
      <c r="AP82" s="22">
        <v>4.6617305364505986E-2</v>
      </c>
    </row>
    <row r="83" spans="1:42" x14ac:dyDescent="0.2">
      <c r="A83" s="8">
        <v>114</v>
      </c>
      <c r="B83" s="17" t="s">
        <v>136</v>
      </c>
      <c r="C83" s="24">
        <v>114</v>
      </c>
      <c r="D83" s="19" t="s">
        <v>66</v>
      </c>
      <c r="E83" s="20">
        <v>38</v>
      </c>
      <c r="F83" s="8">
        <v>230592.10816348271</v>
      </c>
      <c r="G83" s="8">
        <v>0</v>
      </c>
      <c r="H83" s="8">
        <v>0</v>
      </c>
      <c r="I83" s="8">
        <v>0</v>
      </c>
      <c r="K83" s="8">
        <v>230592.10816348271</v>
      </c>
      <c r="L83" s="8">
        <v>114000</v>
      </c>
      <c r="M83" s="8">
        <v>3007.3</v>
      </c>
      <c r="N83" s="8">
        <v>0</v>
      </c>
      <c r="P83" s="8">
        <v>113584.80816348271</v>
      </c>
      <c r="Q83" s="8">
        <v>6068.2133727232294</v>
      </c>
      <c r="R83" s="8">
        <v>2989.0738990390187</v>
      </c>
      <c r="T83" s="8">
        <v>39</v>
      </c>
      <c r="U83" s="8">
        <v>238119.50545454543</v>
      </c>
      <c r="V83" s="8">
        <v>114000</v>
      </c>
      <c r="W83" s="8">
        <v>2951.76</v>
      </c>
      <c r="X83" s="8">
        <v>0</v>
      </c>
      <c r="Y83" s="8">
        <v>0</v>
      </c>
      <c r="Z83" s="8">
        <v>121167.74545454544</v>
      </c>
      <c r="AA83" s="8">
        <v>3106.8652680652676</v>
      </c>
      <c r="AB83" s="22">
        <v>3.9407312433499438E-2</v>
      </c>
      <c r="AC83" s="22">
        <v>0</v>
      </c>
      <c r="AE83" s="8">
        <v>0</v>
      </c>
      <c r="AF83" s="8">
        <v>238119.50545454543</v>
      </c>
      <c r="AH83" s="8">
        <v>7527.3972910627199</v>
      </c>
      <c r="AJ83" s="22">
        <v>0</v>
      </c>
      <c r="AK83" s="8">
        <v>0</v>
      </c>
      <c r="AL83" s="8">
        <v>0</v>
      </c>
      <c r="AN83" s="8">
        <v>238119.50545454543</v>
      </c>
      <c r="AO83" s="8">
        <v>7527.3972910627199</v>
      </c>
      <c r="AP83" s="22">
        <v>3.264377671470884E-2</v>
      </c>
    </row>
    <row r="84" spans="1:42" x14ac:dyDescent="0.2">
      <c r="A84" s="8">
        <v>115</v>
      </c>
      <c r="B84" s="17" t="s">
        <v>137</v>
      </c>
      <c r="C84" s="24">
        <v>115</v>
      </c>
      <c r="D84" s="19" t="s">
        <v>66</v>
      </c>
      <c r="E84" s="20">
        <v>93</v>
      </c>
      <c r="F84" s="8">
        <v>392165.64423076925</v>
      </c>
      <c r="G84" s="8">
        <v>0</v>
      </c>
      <c r="H84" s="8">
        <v>0</v>
      </c>
      <c r="I84" s="8">
        <v>0</v>
      </c>
      <c r="K84" s="8">
        <v>392165.64423076925</v>
      </c>
      <c r="L84" s="8">
        <v>114000</v>
      </c>
      <c r="M84" s="8">
        <v>6532.25</v>
      </c>
      <c r="N84" s="8">
        <v>0</v>
      </c>
      <c r="P84" s="8">
        <v>271633.39423076925</v>
      </c>
      <c r="Q84" s="8">
        <v>4216.8348842018195</v>
      </c>
      <c r="R84" s="8">
        <v>2920.7891852770886</v>
      </c>
      <c r="T84" s="8">
        <v>98</v>
      </c>
      <c r="U84" s="8">
        <v>408834.40564826701</v>
      </c>
      <c r="V84" s="8">
        <v>114000</v>
      </c>
      <c r="W84" s="8">
        <v>6411.6</v>
      </c>
      <c r="X84" s="8">
        <v>0</v>
      </c>
      <c r="Y84" s="8">
        <v>0</v>
      </c>
      <c r="Z84" s="8">
        <v>288422.80564826704</v>
      </c>
      <c r="AA84" s="8">
        <v>2943.0898535537453</v>
      </c>
      <c r="AB84" s="22">
        <v>7.6351516189762823E-3</v>
      </c>
      <c r="AC84" s="22">
        <v>0</v>
      </c>
      <c r="AE84" s="8">
        <v>0</v>
      </c>
      <c r="AF84" s="8">
        <v>408834.40564826701</v>
      </c>
      <c r="AH84" s="8">
        <v>16668.761417497764</v>
      </c>
      <c r="AJ84" s="22">
        <v>0</v>
      </c>
      <c r="AK84" s="8">
        <v>0</v>
      </c>
      <c r="AL84" s="8">
        <v>0</v>
      </c>
      <c r="AN84" s="8">
        <v>408834.40564826701</v>
      </c>
      <c r="AO84" s="8">
        <v>16668.761417497764</v>
      </c>
      <c r="AP84" s="22">
        <v>4.250438982280931E-2</v>
      </c>
    </row>
    <row r="85" spans="1:42" x14ac:dyDescent="0.2">
      <c r="A85" s="8">
        <v>119</v>
      </c>
      <c r="B85" s="17" t="s">
        <v>138</v>
      </c>
      <c r="C85" s="24">
        <v>119</v>
      </c>
      <c r="D85" s="19" t="s">
        <v>66</v>
      </c>
      <c r="E85" s="20">
        <v>52</v>
      </c>
      <c r="F85" s="8">
        <v>286295.74190015695</v>
      </c>
      <c r="G85" s="8">
        <v>0</v>
      </c>
      <c r="H85" s="8">
        <v>0</v>
      </c>
      <c r="I85" s="8">
        <v>0</v>
      </c>
      <c r="K85" s="8">
        <v>286295.74190015695</v>
      </c>
      <c r="L85" s="8">
        <v>114000</v>
      </c>
      <c r="M85" s="8">
        <v>4239.8</v>
      </c>
      <c r="N85" s="8">
        <v>64619.492656875831</v>
      </c>
      <c r="P85" s="8">
        <v>103436.44924328112</v>
      </c>
      <c r="Q85" s="8">
        <v>5505.6873442337874</v>
      </c>
      <c r="R85" s="8">
        <v>1989.1624854477138</v>
      </c>
      <c r="T85" s="8">
        <v>53</v>
      </c>
      <c r="U85" s="8">
        <v>343042.42662540177</v>
      </c>
      <c r="V85" s="8">
        <v>114000</v>
      </c>
      <c r="W85" s="8">
        <v>4161.49</v>
      </c>
      <c r="X85" s="8">
        <v>64619.492656875831</v>
      </c>
      <c r="Y85" s="8">
        <v>0</v>
      </c>
      <c r="Z85" s="8">
        <v>160261.44396852594</v>
      </c>
      <c r="AA85" s="8">
        <v>3023.8008295948289</v>
      </c>
      <c r="AB85" s="22">
        <v>0.52013767186758608</v>
      </c>
      <c r="AC85" s="22">
        <v>0</v>
      </c>
      <c r="AE85" s="8">
        <v>0</v>
      </c>
      <c r="AF85" s="8">
        <v>343042.42662540177</v>
      </c>
      <c r="AH85" s="8">
        <v>56746.684725244821</v>
      </c>
      <c r="AJ85" s="22">
        <v>0.47473767186758609</v>
      </c>
      <c r="AK85" s="8">
        <v>-50049.509467312804</v>
      </c>
      <c r="AL85" s="8">
        <v>292992.917158089</v>
      </c>
      <c r="AN85" s="8">
        <v>292992.917158089</v>
      </c>
      <c r="AO85" s="8">
        <v>6697.1752579320455</v>
      </c>
      <c r="AP85" s="22">
        <v>2.3392507389326193E-2</v>
      </c>
    </row>
    <row r="86" spans="1:42" x14ac:dyDescent="0.2">
      <c r="A86" s="8">
        <v>155</v>
      </c>
      <c r="B86" s="17" t="s">
        <v>139</v>
      </c>
      <c r="C86" s="25">
        <v>155</v>
      </c>
      <c r="D86" s="19" t="s">
        <v>140</v>
      </c>
      <c r="E86" s="20">
        <v>999</v>
      </c>
      <c r="F86" s="8">
        <v>4719281.4107350931</v>
      </c>
      <c r="G86" s="8">
        <v>0</v>
      </c>
      <c r="H86" s="8">
        <v>0</v>
      </c>
      <c r="I86" s="8">
        <v>0</v>
      </c>
      <c r="K86" s="8">
        <v>4719281.4107350931</v>
      </c>
      <c r="L86" s="8">
        <v>114000</v>
      </c>
      <c r="M86" s="8">
        <v>32192.899999999998</v>
      </c>
      <c r="N86" s="8">
        <v>0</v>
      </c>
      <c r="P86" s="8">
        <v>4573088.5107350927</v>
      </c>
      <c r="Q86" s="8">
        <v>4724.0054161512444</v>
      </c>
      <c r="R86" s="8">
        <v>4577.6661769120046</v>
      </c>
      <c r="T86" s="8">
        <v>1172</v>
      </c>
      <c r="U86" s="8">
        <v>5563998.4251992544</v>
      </c>
      <c r="V86" s="8">
        <v>114000</v>
      </c>
      <c r="W86" s="8">
        <v>32454.1</v>
      </c>
      <c r="X86" s="8">
        <v>0</v>
      </c>
      <c r="Y86" s="8">
        <v>0</v>
      </c>
      <c r="Z86" s="8">
        <v>5417544.3251992548</v>
      </c>
      <c r="AA86" s="8">
        <v>4622.4780931734258</v>
      </c>
      <c r="AB86" s="22">
        <v>9.7892494842536405E-3</v>
      </c>
      <c r="AC86" s="22">
        <v>0</v>
      </c>
      <c r="AE86" s="8">
        <v>0</v>
      </c>
      <c r="AF86" s="8">
        <v>5563998.4251992544</v>
      </c>
      <c r="AH86" s="8">
        <v>844717.01446416136</v>
      </c>
      <c r="AJ86" s="22">
        <v>0</v>
      </c>
      <c r="AK86" s="8">
        <v>0</v>
      </c>
      <c r="AL86" s="8">
        <v>0</v>
      </c>
      <c r="AN86" s="8">
        <v>5563998.4251992544</v>
      </c>
      <c r="AO86" s="8">
        <v>844717.01446416136</v>
      </c>
      <c r="AP86" s="22">
        <v>0.17899271964215949</v>
      </c>
    </row>
    <row r="87" spans="1:42" x14ac:dyDescent="0.2">
      <c r="A87" s="8">
        <v>156</v>
      </c>
      <c r="B87" s="17" t="s">
        <v>141</v>
      </c>
      <c r="C87" s="25">
        <v>156</v>
      </c>
      <c r="D87" s="19" t="s">
        <v>140</v>
      </c>
      <c r="E87" s="20">
        <v>1002</v>
      </c>
      <c r="F87" s="8">
        <v>4619890.4281811649</v>
      </c>
      <c r="G87" s="8">
        <v>0</v>
      </c>
      <c r="H87" s="8">
        <v>0</v>
      </c>
      <c r="I87" s="8">
        <v>0</v>
      </c>
      <c r="K87" s="8">
        <v>4619890.4281811649</v>
      </c>
      <c r="L87" s="8">
        <v>114000</v>
      </c>
      <c r="M87" s="8">
        <v>19818.600000000002</v>
      </c>
      <c r="N87" s="8">
        <v>0</v>
      </c>
      <c r="P87" s="8">
        <v>4486071.8281811653</v>
      </c>
      <c r="Q87" s="8">
        <v>4610.6690900011627</v>
      </c>
      <c r="R87" s="8">
        <v>4477.1175929951751</v>
      </c>
      <c r="T87" s="8">
        <v>922</v>
      </c>
      <c r="U87" s="8">
        <v>4318237.6102764197</v>
      </c>
      <c r="V87" s="8">
        <v>114000</v>
      </c>
      <c r="W87" s="8">
        <v>26589.5</v>
      </c>
      <c r="X87" s="8">
        <v>0</v>
      </c>
      <c r="Y87" s="8">
        <v>0</v>
      </c>
      <c r="Z87" s="8">
        <v>4177648.1102764197</v>
      </c>
      <c r="AA87" s="8">
        <v>4531.071703119761</v>
      </c>
      <c r="AB87" s="22">
        <v>1.2051081751571952E-2</v>
      </c>
      <c r="AC87" s="22">
        <v>0</v>
      </c>
      <c r="AE87" s="8">
        <v>0</v>
      </c>
      <c r="AF87" s="8">
        <v>4318237.6102764197</v>
      </c>
      <c r="AH87" s="8">
        <v>-301652.81790474523</v>
      </c>
      <c r="AJ87" s="22">
        <v>0</v>
      </c>
      <c r="AK87" s="8">
        <v>0</v>
      </c>
      <c r="AL87" s="8">
        <v>0</v>
      </c>
      <c r="AN87" s="8">
        <v>4318237.6102764197</v>
      </c>
      <c r="AO87" s="8">
        <v>-301652.81790474523</v>
      </c>
      <c r="AP87" s="22">
        <v>-6.5294366304593274E-2</v>
      </c>
    </row>
    <row r="88" spans="1:42" x14ac:dyDescent="0.2">
      <c r="A88" s="8">
        <v>157</v>
      </c>
      <c r="B88" s="17" t="s">
        <v>142</v>
      </c>
      <c r="C88" s="26">
        <v>157</v>
      </c>
      <c r="D88" s="19" t="s">
        <v>140</v>
      </c>
      <c r="E88" s="20">
        <v>893</v>
      </c>
      <c r="F88" s="8">
        <v>4526664.3535727859</v>
      </c>
      <c r="G88" s="8">
        <v>0</v>
      </c>
      <c r="H88" s="8">
        <v>0</v>
      </c>
      <c r="I88" s="8">
        <v>0</v>
      </c>
      <c r="K88" s="8">
        <v>4526664.3535727859</v>
      </c>
      <c r="L88" s="8">
        <v>114000</v>
      </c>
      <c r="M88" s="8">
        <v>128180</v>
      </c>
      <c r="N88" s="8">
        <v>0</v>
      </c>
      <c r="P88" s="8">
        <v>4284484.3535727859</v>
      </c>
      <c r="Q88" s="8">
        <v>5069.0530275171177</v>
      </c>
      <c r="R88" s="8">
        <v>4797.8548192304434</v>
      </c>
      <c r="T88" s="8">
        <v>897</v>
      </c>
      <c r="U88" s="8">
        <v>4654364.2687701276</v>
      </c>
      <c r="V88" s="8">
        <v>114000</v>
      </c>
      <c r="W88" s="8">
        <v>129220</v>
      </c>
      <c r="X88" s="8">
        <v>0</v>
      </c>
      <c r="Y88" s="8">
        <v>0</v>
      </c>
      <c r="Z88" s="8">
        <v>4411144.2687701276</v>
      </c>
      <c r="AA88" s="8">
        <v>4917.6636218173107</v>
      </c>
      <c r="AB88" s="22">
        <v>2.4971327207871669E-2</v>
      </c>
      <c r="AC88" s="22">
        <v>0</v>
      </c>
      <c r="AE88" s="8">
        <v>0</v>
      </c>
      <c r="AF88" s="8">
        <v>4654364.2687701276</v>
      </c>
      <c r="AH88" s="8">
        <v>127699.9151973417</v>
      </c>
      <c r="AJ88" s="22">
        <v>0</v>
      </c>
      <c r="AK88" s="8">
        <v>0</v>
      </c>
      <c r="AL88" s="8">
        <v>0</v>
      </c>
      <c r="AN88" s="8">
        <v>4654364.2687701276</v>
      </c>
      <c r="AO88" s="8">
        <v>127699.9151973417</v>
      </c>
      <c r="AP88" s="22">
        <v>2.8210599510553786E-2</v>
      </c>
    </row>
    <row r="89" spans="1:42" x14ac:dyDescent="0.2">
      <c r="A89" s="8">
        <v>159</v>
      </c>
      <c r="B89" s="17" t="s">
        <v>143</v>
      </c>
      <c r="C89" s="25">
        <v>159</v>
      </c>
      <c r="D89" s="19" t="s">
        <v>140</v>
      </c>
      <c r="E89" s="20">
        <v>645</v>
      </c>
      <c r="F89" s="21">
        <v>2888615.4538917751</v>
      </c>
      <c r="G89" s="8">
        <v>0</v>
      </c>
      <c r="H89" s="8">
        <v>0</v>
      </c>
      <c r="I89" s="8">
        <v>0</v>
      </c>
      <c r="K89" s="8">
        <v>2888615.4538917751</v>
      </c>
      <c r="L89" s="8">
        <v>114000</v>
      </c>
      <c r="M89" s="8">
        <v>8923.3000000000011</v>
      </c>
      <c r="N89" s="8">
        <v>0</v>
      </c>
      <c r="P89" s="8">
        <v>2765692.1538917753</v>
      </c>
      <c r="Q89" s="8">
        <v>4478.473571925233</v>
      </c>
      <c r="R89" s="8">
        <v>4287.8948122353104</v>
      </c>
      <c r="T89" s="8">
        <v>667</v>
      </c>
      <c r="U89" s="8">
        <v>3014508.8643053342</v>
      </c>
      <c r="V89" s="8">
        <v>114000</v>
      </c>
      <c r="W89" s="8">
        <v>10138.799999999999</v>
      </c>
      <c r="X89" s="8">
        <v>0</v>
      </c>
      <c r="Y89" s="8">
        <v>0</v>
      </c>
      <c r="Z89" s="8">
        <v>2890370.0643053344</v>
      </c>
      <c r="AA89" s="8">
        <v>4333.3884022568727</v>
      </c>
      <c r="AB89" s="22">
        <v>1.0609772863771863E-2</v>
      </c>
      <c r="AC89" s="22">
        <v>0</v>
      </c>
      <c r="AE89" s="8">
        <v>0</v>
      </c>
      <c r="AF89" s="8">
        <v>3014508.8643053342</v>
      </c>
      <c r="AH89" s="8">
        <v>125893.41041355906</v>
      </c>
      <c r="AJ89" s="22">
        <v>0</v>
      </c>
      <c r="AK89" s="8">
        <v>0</v>
      </c>
      <c r="AL89" s="8">
        <v>0</v>
      </c>
      <c r="AN89" s="8">
        <v>3014508.8643053342</v>
      </c>
      <c r="AO89" s="8">
        <v>125893.41041355906</v>
      </c>
      <c r="AP89" s="22">
        <v>4.3582613339530993E-2</v>
      </c>
    </row>
    <row r="90" spans="1:42" x14ac:dyDescent="0.2">
      <c r="A90" s="8">
        <v>165</v>
      </c>
      <c r="B90" s="17" t="s">
        <v>144</v>
      </c>
      <c r="C90" s="25">
        <v>165</v>
      </c>
      <c r="D90" s="19" t="s">
        <v>140</v>
      </c>
      <c r="E90" s="20">
        <v>798</v>
      </c>
      <c r="F90" s="8">
        <v>3547299.4284613011</v>
      </c>
      <c r="G90" s="8">
        <v>0</v>
      </c>
      <c r="H90" s="8">
        <v>0</v>
      </c>
      <c r="I90" s="8">
        <v>0</v>
      </c>
      <c r="K90" s="8">
        <v>3547299.4284613011</v>
      </c>
      <c r="L90" s="8">
        <v>114000</v>
      </c>
      <c r="M90" s="8">
        <v>25636</v>
      </c>
      <c r="N90" s="8">
        <v>0</v>
      </c>
      <c r="P90" s="8">
        <v>3407663.4284613011</v>
      </c>
      <c r="Q90" s="8">
        <v>4445.2373790241872</v>
      </c>
      <c r="R90" s="8">
        <v>4270.2549228838361</v>
      </c>
      <c r="T90" s="8">
        <v>791</v>
      </c>
      <c r="U90" s="8">
        <v>3566727.7316312455</v>
      </c>
      <c r="V90" s="8">
        <v>114000</v>
      </c>
      <c r="W90" s="8">
        <v>25844</v>
      </c>
      <c r="X90" s="8">
        <v>0</v>
      </c>
      <c r="Y90" s="8">
        <v>0</v>
      </c>
      <c r="Z90" s="8">
        <v>3426883.7316312455</v>
      </c>
      <c r="AA90" s="8">
        <v>4332.3435292430413</v>
      </c>
      <c r="AB90" s="22">
        <v>1.4539789188340733E-2</v>
      </c>
      <c r="AC90" s="22">
        <v>0</v>
      </c>
      <c r="AE90" s="8">
        <v>0</v>
      </c>
      <c r="AF90" s="8">
        <v>3566727.7316312455</v>
      </c>
      <c r="AH90" s="8">
        <v>19428.303169944324</v>
      </c>
      <c r="AJ90" s="22">
        <v>0</v>
      </c>
      <c r="AK90" s="8">
        <v>0</v>
      </c>
      <c r="AL90" s="8">
        <v>0</v>
      </c>
      <c r="AN90" s="8">
        <v>3566727.7316312455</v>
      </c>
      <c r="AO90" s="8">
        <v>19428.303169944324</v>
      </c>
      <c r="AP90" s="22">
        <v>5.4769278888790246E-3</v>
      </c>
    </row>
    <row r="91" spans="1:42" x14ac:dyDescent="0.2">
      <c r="A91" s="8">
        <v>166</v>
      </c>
      <c r="B91" s="17" t="s">
        <v>145</v>
      </c>
      <c r="C91" s="25">
        <v>166</v>
      </c>
      <c r="D91" s="19" t="s">
        <v>140</v>
      </c>
      <c r="E91" s="20">
        <v>738</v>
      </c>
      <c r="F91" s="8">
        <v>3278202.7185185179</v>
      </c>
      <c r="G91" s="8">
        <v>0</v>
      </c>
      <c r="H91" s="8">
        <v>0</v>
      </c>
      <c r="I91" s="8">
        <v>0</v>
      </c>
      <c r="K91" s="8">
        <v>3278202.7185185179</v>
      </c>
      <c r="L91" s="8">
        <v>114000</v>
      </c>
      <c r="M91" s="8">
        <v>20410.2</v>
      </c>
      <c r="N91" s="8">
        <v>0</v>
      </c>
      <c r="P91" s="8">
        <v>3143792.5185185177</v>
      </c>
      <c r="Q91" s="8">
        <v>4442.0091036836284</v>
      </c>
      <c r="R91" s="8">
        <v>4259.8814614072053</v>
      </c>
      <c r="T91" s="8">
        <v>761</v>
      </c>
      <c r="U91" s="8">
        <v>3422213.4753315654</v>
      </c>
      <c r="V91" s="8">
        <v>114000</v>
      </c>
      <c r="W91" s="8">
        <v>19780.599999999999</v>
      </c>
      <c r="X91" s="8">
        <v>0</v>
      </c>
      <c r="Y91" s="8">
        <v>0</v>
      </c>
      <c r="Z91" s="8">
        <v>3288432.8753315653</v>
      </c>
      <c r="AA91" s="8">
        <v>4321.1995733660515</v>
      </c>
      <c r="AB91" s="22">
        <v>1.4394323530915912E-2</v>
      </c>
      <c r="AC91" s="22">
        <v>0</v>
      </c>
      <c r="AE91" s="8">
        <v>0</v>
      </c>
      <c r="AF91" s="8">
        <v>3422213.4753315654</v>
      </c>
      <c r="AH91" s="8">
        <v>144010.75681304745</v>
      </c>
      <c r="AJ91" s="22">
        <v>0</v>
      </c>
      <c r="AK91" s="8">
        <v>0</v>
      </c>
      <c r="AL91" s="8">
        <v>0</v>
      </c>
      <c r="AN91" s="8">
        <v>3422213.4753315654</v>
      </c>
      <c r="AO91" s="8">
        <v>144010.75681304745</v>
      </c>
      <c r="AP91" s="22">
        <v>4.3929789942376916E-2</v>
      </c>
    </row>
    <row r="92" spans="1:42" x14ac:dyDescent="0.2">
      <c r="A92" s="8">
        <v>167</v>
      </c>
      <c r="B92" s="17" t="s">
        <v>146</v>
      </c>
      <c r="C92" s="24">
        <v>167</v>
      </c>
      <c r="D92" s="19" t="s">
        <v>140</v>
      </c>
      <c r="E92" s="20">
        <v>454</v>
      </c>
      <c r="F92" s="8">
        <v>2462460.584987049</v>
      </c>
      <c r="G92" s="8">
        <v>0</v>
      </c>
      <c r="H92" s="8">
        <v>0</v>
      </c>
      <c r="I92" s="8">
        <v>0</v>
      </c>
      <c r="K92" s="8">
        <v>2462460.584987049</v>
      </c>
      <c r="L92" s="8">
        <v>114000</v>
      </c>
      <c r="M92" s="8">
        <v>24650</v>
      </c>
      <c r="N92" s="8">
        <v>36333.333333333328</v>
      </c>
      <c r="P92" s="8">
        <v>2287477.2516537155</v>
      </c>
      <c r="Q92" s="8">
        <v>5423.9219933635441</v>
      </c>
      <c r="R92" s="8">
        <v>5038.4961490169944</v>
      </c>
      <c r="T92" s="8">
        <v>382</v>
      </c>
      <c r="U92" s="8">
        <v>1946042.5140303844</v>
      </c>
      <c r="V92" s="8">
        <v>114000</v>
      </c>
      <c r="W92" s="8">
        <v>15605.8</v>
      </c>
      <c r="X92" s="8">
        <v>36333.333333333328</v>
      </c>
      <c r="Y92" s="8">
        <v>0</v>
      </c>
      <c r="Z92" s="8">
        <v>1780103.3806970511</v>
      </c>
      <c r="AA92" s="8">
        <v>4659.9564939713382</v>
      </c>
      <c r="AB92" s="22">
        <v>-7.5129491786851701E-2</v>
      </c>
      <c r="AC92" s="22">
        <v>6.0129491786851702E-2</v>
      </c>
      <c r="AE92" s="8">
        <v>115731.56529357329</v>
      </c>
      <c r="AF92" s="8">
        <v>2061774.0793239577</v>
      </c>
      <c r="AH92" s="8">
        <v>-400686.50566309132</v>
      </c>
      <c r="AJ92" s="22">
        <v>0</v>
      </c>
      <c r="AK92" s="8">
        <v>0</v>
      </c>
      <c r="AL92" s="8">
        <v>0</v>
      </c>
      <c r="AN92" s="8">
        <v>2061774.0793239577</v>
      </c>
      <c r="AO92" s="8">
        <v>-400686.50566309132</v>
      </c>
      <c r="AP92" s="22">
        <v>-0.16271793672798976</v>
      </c>
    </row>
    <row r="93" spans="1:42" x14ac:dyDescent="0.2">
      <c r="A93" s="8">
        <v>169</v>
      </c>
      <c r="B93" s="17" t="s">
        <v>147</v>
      </c>
      <c r="C93" s="24">
        <v>169</v>
      </c>
      <c r="D93" s="19" t="s">
        <v>140</v>
      </c>
      <c r="E93" s="20">
        <v>930</v>
      </c>
      <c r="F93" s="8">
        <v>5283024.9991635475</v>
      </c>
      <c r="G93" s="8">
        <v>0</v>
      </c>
      <c r="H93" s="8">
        <v>0</v>
      </c>
      <c r="I93" s="8">
        <v>0</v>
      </c>
      <c r="K93" s="8">
        <v>5283024.9991635475</v>
      </c>
      <c r="L93" s="8">
        <v>114000</v>
      </c>
      <c r="M93" s="8">
        <v>20336.25</v>
      </c>
      <c r="N93" s="8">
        <v>0</v>
      </c>
      <c r="P93" s="8">
        <v>5148688.7491635475</v>
      </c>
      <c r="Q93" s="8">
        <v>5680.6720421113414</v>
      </c>
      <c r="R93" s="8">
        <v>5536.2244614661804</v>
      </c>
      <c r="T93" s="8">
        <v>990</v>
      </c>
      <c r="U93" s="8">
        <v>5598809.3445393341</v>
      </c>
      <c r="V93" s="8">
        <v>114000</v>
      </c>
      <c r="W93" s="8">
        <v>5096.66</v>
      </c>
      <c r="X93" s="8">
        <v>0</v>
      </c>
      <c r="Y93" s="8">
        <v>0</v>
      </c>
      <c r="Z93" s="8">
        <v>5479712.6845393339</v>
      </c>
      <c r="AA93" s="8">
        <v>5535.0633177164991</v>
      </c>
      <c r="AB93" s="22">
        <v>-2.0973567053922818E-4</v>
      </c>
      <c r="AC93" s="22">
        <v>0</v>
      </c>
      <c r="AE93" s="8">
        <v>0</v>
      </c>
      <c r="AF93" s="8">
        <v>5598809.3445393341</v>
      </c>
      <c r="AH93" s="8">
        <v>315784.34537578654</v>
      </c>
      <c r="AJ93" s="22">
        <v>0</v>
      </c>
      <c r="AK93" s="8">
        <v>0</v>
      </c>
      <c r="AL93" s="8">
        <v>0</v>
      </c>
      <c r="AN93" s="8">
        <v>5598809.3445393341</v>
      </c>
      <c r="AO93" s="8">
        <v>315784.34537578654</v>
      </c>
      <c r="AP93" s="22">
        <v>5.9773396004331639E-2</v>
      </c>
    </row>
    <row r="94" spans="1:42" x14ac:dyDescent="0.2">
      <c r="A94" s="8">
        <v>170</v>
      </c>
      <c r="B94" s="17" t="s">
        <v>148</v>
      </c>
      <c r="C94" s="25">
        <v>170</v>
      </c>
      <c r="D94" s="19" t="s">
        <v>140</v>
      </c>
      <c r="E94" s="20">
        <v>642</v>
      </c>
      <c r="F94" s="8">
        <v>3562814.9031389048</v>
      </c>
      <c r="G94" s="8">
        <v>0</v>
      </c>
      <c r="H94" s="8">
        <v>0</v>
      </c>
      <c r="I94" s="8">
        <v>0</v>
      </c>
      <c r="K94" s="8">
        <v>3562814.9031389048</v>
      </c>
      <c r="L94" s="8">
        <v>114000</v>
      </c>
      <c r="M94" s="8">
        <v>40968.30000000001</v>
      </c>
      <c r="N94" s="8">
        <v>0</v>
      </c>
      <c r="P94" s="8">
        <v>3407846.603138905</v>
      </c>
      <c r="Q94" s="8">
        <v>5549.5559238923752</v>
      </c>
      <c r="R94" s="8">
        <v>5308.1722790325621</v>
      </c>
      <c r="T94" s="8">
        <v>550</v>
      </c>
      <c r="U94" s="8">
        <v>3168777.944128654</v>
      </c>
      <c r="V94" s="8">
        <v>114000</v>
      </c>
      <c r="W94" s="8">
        <v>41300.699999999997</v>
      </c>
      <c r="X94" s="8">
        <v>0</v>
      </c>
      <c r="Y94" s="8">
        <v>0</v>
      </c>
      <c r="Z94" s="8">
        <v>3013477.2441286538</v>
      </c>
      <c r="AA94" s="8">
        <v>5479.0495347793703</v>
      </c>
      <c r="AB94" s="22">
        <v>3.219135453115915E-2</v>
      </c>
      <c r="AC94" s="22">
        <v>0</v>
      </c>
      <c r="AE94" s="8">
        <v>0</v>
      </c>
      <c r="AF94" s="8">
        <v>3168777.944128654</v>
      </c>
      <c r="AH94" s="8">
        <v>-394036.95901025087</v>
      </c>
      <c r="AJ94" s="22">
        <v>0</v>
      </c>
      <c r="AK94" s="8">
        <v>0</v>
      </c>
      <c r="AL94" s="8">
        <v>0</v>
      </c>
      <c r="AN94" s="8">
        <v>3168777.944128654</v>
      </c>
      <c r="AO94" s="8">
        <v>-394036.95901025087</v>
      </c>
      <c r="AP94" s="22">
        <v>-0.11059708958304208</v>
      </c>
    </row>
    <row r="95" spans="1:42" x14ac:dyDescent="0.2">
      <c r="A95" s="8">
        <v>171</v>
      </c>
      <c r="B95" s="17" t="s">
        <v>149</v>
      </c>
      <c r="C95" s="24">
        <v>171</v>
      </c>
      <c r="D95" s="19" t="s">
        <v>140</v>
      </c>
      <c r="E95" s="20">
        <v>924</v>
      </c>
      <c r="F95" s="8">
        <v>4585322.459477081</v>
      </c>
      <c r="G95" s="8">
        <v>0</v>
      </c>
      <c r="H95" s="8">
        <v>0</v>
      </c>
      <c r="I95" s="8">
        <v>0</v>
      </c>
      <c r="K95" s="8">
        <v>4585322.459477081</v>
      </c>
      <c r="L95" s="8">
        <v>114000</v>
      </c>
      <c r="M95" s="8">
        <v>58174</v>
      </c>
      <c r="N95" s="8">
        <v>0</v>
      </c>
      <c r="P95" s="8">
        <v>4413148.459477081</v>
      </c>
      <c r="Q95" s="8">
        <v>4962.4701942392649</v>
      </c>
      <c r="R95" s="8">
        <v>4776.1346964037675</v>
      </c>
      <c r="T95" s="8">
        <v>749</v>
      </c>
      <c r="U95" s="8">
        <v>3932382.6630147025</v>
      </c>
      <c r="V95" s="8">
        <v>114000</v>
      </c>
      <c r="W95" s="8">
        <v>162022</v>
      </c>
      <c r="X95" s="8">
        <v>0</v>
      </c>
      <c r="Y95" s="8">
        <v>0</v>
      </c>
      <c r="Z95" s="8">
        <v>3656360.6630147025</v>
      </c>
      <c r="AA95" s="8">
        <v>4881.6564259208308</v>
      </c>
      <c r="AB95" s="22">
        <v>2.2093541372800219E-2</v>
      </c>
      <c r="AC95" s="22">
        <v>0</v>
      </c>
      <c r="AE95" s="8">
        <v>0</v>
      </c>
      <c r="AF95" s="8">
        <v>3932382.6630147025</v>
      </c>
      <c r="AH95" s="8">
        <v>-652939.79646237846</v>
      </c>
      <c r="AJ95" s="22">
        <v>0</v>
      </c>
      <c r="AK95" s="8">
        <v>0</v>
      </c>
      <c r="AL95" s="8">
        <v>0</v>
      </c>
      <c r="AN95" s="8">
        <v>3932382.6630147025</v>
      </c>
      <c r="AO95" s="8">
        <v>-652939.79646237846</v>
      </c>
      <c r="AP95" s="22">
        <v>-0.14239779257244234</v>
      </c>
    </row>
    <row r="96" spans="1:42" x14ac:dyDescent="0.2">
      <c r="A96" s="8">
        <v>175</v>
      </c>
      <c r="B96" s="17" t="s">
        <v>150</v>
      </c>
      <c r="C96" s="25">
        <v>175</v>
      </c>
      <c r="D96" s="19" t="s">
        <v>140</v>
      </c>
      <c r="E96" s="20">
        <v>270</v>
      </c>
      <c r="F96" s="8">
        <v>1651301.8986151945</v>
      </c>
      <c r="G96" s="8">
        <v>0</v>
      </c>
      <c r="H96" s="8">
        <v>0</v>
      </c>
      <c r="I96" s="8">
        <v>0</v>
      </c>
      <c r="K96" s="8">
        <v>1651301.8986151945</v>
      </c>
      <c r="L96" s="8">
        <v>114000</v>
      </c>
      <c r="M96" s="8">
        <v>8578.2000000000007</v>
      </c>
      <c r="N96" s="8">
        <v>53999.999999999993</v>
      </c>
      <c r="P96" s="8">
        <v>1474723.6986151945</v>
      </c>
      <c r="Q96" s="8">
        <v>6115.9329578340539</v>
      </c>
      <c r="R96" s="8">
        <v>5461.9396245007201</v>
      </c>
      <c r="T96" s="8">
        <v>276</v>
      </c>
      <c r="U96" s="8">
        <v>1420393.9660048999</v>
      </c>
      <c r="V96" s="8">
        <v>114000</v>
      </c>
      <c r="W96" s="8">
        <v>8647.7999999999993</v>
      </c>
      <c r="X96" s="8">
        <v>53999.999999999993</v>
      </c>
      <c r="Y96" s="8">
        <v>0</v>
      </c>
      <c r="Z96" s="8">
        <v>1243746.1660048999</v>
      </c>
      <c r="AA96" s="8">
        <v>4506.32668842355</v>
      </c>
      <c r="AB96" s="22">
        <v>-0.17495853154263372</v>
      </c>
      <c r="AC96" s="22">
        <v>0.15995853154263373</v>
      </c>
      <c r="AE96" s="8">
        <v>241136.74031186599</v>
      </c>
      <c r="AF96" s="8">
        <v>1661530.7063167659</v>
      </c>
      <c r="AH96" s="8">
        <v>10228.807701571379</v>
      </c>
      <c r="AJ96" s="22">
        <v>0</v>
      </c>
      <c r="AK96" s="8">
        <v>0</v>
      </c>
      <c r="AL96" s="8">
        <v>0</v>
      </c>
      <c r="AN96" s="8">
        <v>1661530.7063167659</v>
      </c>
      <c r="AO96" s="8">
        <v>10228.807701571379</v>
      </c>
      <c r="AP96" s="22">
        <v>6.1943898387989528E-3</v>
      </c>
    </row>
    <row r="97" spans="1:42" x14ac:dyDescent="0.2">
      <c r="A97" s="8">
        <v>202</v>
      </c>
      <c r="B97" s="17" t="s">
        <v>151</v>
      </c>
      <c r="C97" s="24">
        <v>202</v>
      </c>
      <c r="D97" s="19" t="s">
        <v>66</v>
      </c>
      <c r="E97" s="20">
        <v>73</v>
      </c>
      <c r="F97" s="8">
        <v>330939.08031504235</v>
      </c>
      <c r="G97" s="8">
        <v>0</v>
      </c>
      <c r="H97" s="8">
        <v>0</v>
      </c>
      <c r="I97" s="8">
        <v>0</v>
      </c>
      <c r="K97" s="8">
        <v>330939.08031504235</v>
      </c>
      <c r="L97" s="8">
        <v>114000</v>
      </c>
      <c r="M97" s="8">
        <v>6655.5</v>
      </c>
      <c r="N97" s="8">
        <v>52492.211838006231</v>
      </c>
      <c r="P97" s="8">
        <v>157791.36847703613</v>
      </c>
      <c r="Q97" s="8">
        <v>4533.4120591101691</v>
      </c>
      <c r="R97" s="8">
        <v>2161.5255955758375</v>
      </c>
      <c r="T97" s="8">
        <v>61</v>
      </c>
      <c r="U97" s="8">
        <v>356442.4332665776</v>
      </c>
      <c r="V97" s="8">
        <v>114000</v>
      </c>
      <c r="W97" s="8">
        <v>6653.55</v>
      </c>
      <c r="X97" s="8">
        <v>52492.211838006231</v>
      </c>
      <c r="Y97" s="8">
        <v>0</v>
      </c>
      <c r="Z97" s="8">
        <v>183296.6714285714</v>
      </c>
      <c r="AA97" s="8">
        <v>3004.863466042154</v>
      </c>
      <c r="AB97" s="22">
        <v>0.39015863249199623</v>
      </c>
      <c r="AC97" s="22">
        <v>0</v>
      </c>
      <c r="AE97" s="8">
        <v>0</v>
      </c>
      <c r="AF97" s="8">
        <v>356442.4332665776</v>
      </c>
      <c r="AH97" s="8">
        <v>25503.352951535257</v>
      </c>
      <c r="AJ97" s="22">
        <v>0.34475863249199623</v>
      </c>
      <c r="AK97" s="8">
        <v>-45457.481114057577</v>
      </c>
      <c r="AL97" s="8">
        <v>310984.95215252001</v>
      </c>
      <c r="AN97" s="8">
        <v>310984.95215252001</v>
      </c>
      <c r="AO97" s="8">
        <v>-19954.128162522335</v>
      </c>
      <c r="AP97" s="22">
        <v>-6.0295472337466786E-2</v>
      </c>
    </row>
    <row r="98" spans="1:42" x14ac:dyDescent="0.2">
      <c r="A98" s="8">
        <v>203</v>
      </c>
      <c r="B98" s="17" t="s">
        <v>152</v>
      </c>
      <c r="C98" s="24">
        <v>203</v>
      </c>
      <c r="D98" s="19" t="s">
        <v>66</v>
      </c>
      <c r="E98" s="20">
        <v>40</v>
      </c>
      <c r="F98" s="8">
        <v>242933.55483870968</v>
      </c>
      <c r="G98" s="8">
        <v>0</v>
      </c>
      <c r="H98" s="8">
        <v>0</v>
      </c>
      <c r="I98" s="8">
        <v>0</v>
      </c>
      <c r="K98" s="8">
        <v>242933.55483870968</v>
      </c>
      <c r="L98" s="8">
        <v>114000</v>
      </c>
      <c r="M98" s="8">
        <v>4634.2</v>
      </c>
      <c r="N98" s="8">
        <v>0</v>
      </c>
      <c r="P98" s="8">
        <v>124299.35483870968</v>
      </c>
      <c r="Q98" s="8">
        <v>6073.338870967742</v>
      </c>
      <c r="R98" s="8">
        <v>3107.483870967742</v>
      </c>
      <c r="T98" s="8">
        <v>40</v>
      </c>
      <c r="U98" s="8">
        <v>241338.54181818181</v>
      </c>
      <c r="V98" s="8">
        <v>114000</v>
      </c>
      <c r="W98" s="8">
        <v>4548.6099999999997</v>
      </c>
      <c r="X98" s="8">
        <v>0</v>
      </c>
      <c r="Y98" s="8">
        <v>0</v>
      </c>
      <c r="Z98" s="8">
        <v>122789.93181818181</v>
      </c>
      <c r="AA98" s="8">
        <v>3069.7482954545453</v>
      </c>
      <c r="AB98" s="22">
        <v>-1.2143450160996301E-2</v>
      </c>
      <c r="AC98" s="22">
        <v>0</v>
      </c>
      <c r="AE98" s="8">
        <v>0</v>
      </c>
      <c r="AF98" s="8">
        <v>241338.54181818181</v>
      </c>
      <c r="AH98" s="8">
        <v>-1595.0130205278692</v>
      </c>
      <c r="AJ98" s="22">
        <v>0</v>
      </c>
      <c r="AK98" s="8">
        <v>0</v>
      </c>
      <c r="AL98" s="8">
        <v>0</v>
      </c>
      <c r="AN98" s="8">
        <v>241338.54181818181</v>
      </c>
      <c r="AO98" s="8">
        <v>-1595.0130205278692</v>
      </c>
      <c r="AP98" s="22">
        <v>-6.5656348773508975E-3</v>
      </c>
    </row>
    <row r="99" spans="1:42" x14ac:dyDescent="0.2">
      <c r="A99" s="8">
        <v>205</v>
      </c>
      <c r="B99" s="17" t="s">
        <v>153</v>
      </c>
      <c r="C99" s="24">
        <v>205</v>
      </c>
      <c r="D99" s="19" t="s">
        <v>66</v>
      </c>
      <c r="E99" s="20">
        <v>117</v>
      </c>
      <c r="F99" s="8">
        <v>482366.35120501579</v>
      </c>
      <c r="G99" s="8">
        <v>0</v>
      </c>
      <c r="H99" s="8">
        <v>0</v>
      </c>
      <c r="I99" s="8">
        <v>0</v>
      </c>
      <c r="K99" s="8">
        <v>482366.35120501579</v>
      </c>
      <c r="L99" s="8">
        <v>114000</v>
      </c>
      <c r="M99" s="8">
        <v>9367</v>
      </c>
      <c r="N99" s="8">
        <v>21895.861148197586</v>
      </c>
      <c r="P99" s="8">
        <v>337103.49005681818</v>
      </c>
      <c r="Q99" s="8">
        <v>4122.7893265385965</v>
      </c>
      <c r="R99" s="8">
        <v>2881.2264107420356</v>
      </c>
      <c r="T99" s="8">
        <v>117</v>
      </c>
      <c r="U99" s="8">
        <v>494594.1211442349</v>
      </c>
      <c r="V99" s="8">
        <v>114000</v>
      </c>
      <c r="W99" s="8">
        <v>9443</v>
      </c>
      <c r="X99" s="8">
        <v>21895.861148197586</v>
      </c>
      <c r="Y99" s="8">
        <v>0</v>
      </c>
      <c r="Z99" s="8">
        <v>349255.25999603729</v>
      </c>
      <c r="AA99" s="8">
        <v>2985.087692273823</v>
      </c>
      <c r="AB99" s="22">
        <v>3.6047594574505799E-2</v>
      </c>
      <c r="AC99" s="22">
        <v>0</v>
      </c>
      <c r="AE99" s="8">
        <v>0</v>
      </c>
      <c r="AF99" s="8">
        <v>494594.1211442349</v>
      </c>
      <c r="AH99" s="8">
        <v>12227.769939219113</v>
      </c>
      <c r="AJ99" s="22">
        <v>0</v>
      </c>
      <c r="AK99" s="8">
        <v>0</v>
      </c>
      <c r="AL99" s="8">
        <v>0</v>
      </c>
      <c r="AN99" s="8">
        <v>494594.1211442349</v>
      </c>
      <c r="AO99" s="8">
        <v>12227.769939219113</v>
      </c>
      <c r="AP99" s="22">
        <v>2.5349550002135318E-2</v>
      </c>
    </row>
    <row r="100" spans="1:42" x14ac:dyDescent="0.2">
      <c r="A100" s="8">
        <v>206</v>
      </c>
      <c r="B100" s="17" t="s">
        <v>154</v>
      </c>
      <c r="C100" s="24">
        <v>206</v>
      </c>
      <c r="D100" s="19" t="s">
        <v>66</v>
      </c>
      <c r="E100" s="20">
        <v>209</v>
      </c>
      <c r="F100" s="8">
        <v>770844.73718936625</v>
      </c>
      <c r="G100" s="8">
        <v>0</v>
      </c>
      <c r="H100" s="8">
        <v>0</v>
      </c>
      <c r="I100" s="8">
        <v>0</v>
      </c>
      <c r="K100" s="8">
        <v>770844.73718936625</v>
      </c>
      <c r="L100" s="8">
        <v>114000</v>
      </c>
      <c r="M100" s="8">
        <v>22554.75</v>
      </c>
      <c r="N100" s="8">
        <v>0</v>
      </c>
      <c r="P100" s="8">
        <v>634289.98718936625</v>
      </c>
      <c r="Q100" s="8">
        <v>3688.2523310495994</v>
      </c>
      <c r="R100" s="8">
        <v>3034.8803214802215</v>
      </c>
      <c r="T100" s="8">
        <v>207</v>
      </c>
      <c r="U100" s="8">
        <v>802623.62773757393</v>
      </c>
      <c r="V100" s="8">
        <v>114000</v>
      </c>
      <c r="W100" s="8">
        <v>22737.75</v>
      </c>
      <c r="X100" s="8">
        <v>0</v>
      </c>
      <c r="Y100" s="8">
        <v>0</v>
      </c>
      <c r="Z100" s="8">
        <v>665885.87773757393</v>
      </c>
      <c r="AA100" s="8">
        <v>3216.8399890704054</v>
      </c>
      <c r="AB100" s="22">
        <v>5.9956126211077605E-2</v>
      </c>
      <c r="AC100" s="22">
        <v>0</v>
      </c>
      <c r="AE100" s="8">
        <v>0</v>
      </c>
      <c r="AF100" s="8">
        <v>802623.62773757393</v>
      </c>
      <c r="AH100" s="8">
        <v>31778.890548207681</v>
      </c>
      <c r="AJ100" s="22">
        <v>1.4556126211077602E-2</v>
      </c>
      <c r="AK100" s="8">
        <v>-9144.4529059612469</v>
      </c>
      <c r="AL100" s="8">
        <v>793479.17483161273</v>
      </c>
      <c r="AN100" s="8">
        <v>793479.17483161273</v>
      </c>
      <c r="AO100" s="8">
        <v>22634.437642246485</v>
      </c>
      <c r="AP100" s="22">
        <v>2.9363160374909707E-2</v>
      </c>
    </row>
    <row r="101" spans="1:42" x14ac:dyDescent="0.2">
      <c r="A101" s="8">
        <v>208</v>
      </c>
      <c r="B101" s="17" t="s">
        <v>155</v>
      </c>
      <c r="C101" s="24">
        <v>208</v>
      </c>
      <c r="D101" s="19" t="s">
        <v>66</v>
      </c>
      <c r="E101" s="20">
        <v>202</v>
      </c>
      <c r="F101" s="8">
        <v>710795.09047840943</v>
      </c>
      <c r="G101" s="8">
        <v>0</v>
      </c>
      <c r="H101" s="8">
        <v>0</v>
      </c>
      <c r="I101" s="8">
        <v>0</v>
      </c>
      <c r="K101" s="8">
        <v>710795.09047840943</v>
      </c>
      <c r="L101" s="8">
        <v>114000</v>
      </c>
      <c r="M101" s="8">
        <v>14913.25</v>
      </c>
      <c r="N101" s="8">
        <v>0</v>
      </c>
      <c r="P101" s="8">
        <v>581881.84047840943</v>
      </c>
      <c r="Q101" s="8">
        <v>3518.7875766257894</v>
      </c>
      <c r="R101" s="8">
        <v>2880.603170685195</v>
      </c>
      <c r="T101" s="8">
        <v>197</v>
      </c>
      <c r="U101" s="8">
        <v>720339.02713085245</v>
      </c>
      <c r="V101" s="8">
        <v>114000</v>
      </c>
      <c r="W101" s="8">
        <v>15407</v>
      </c>
      <c r="X101" s="8">
        <v>0</v>
      </c>
      <c r="Y101" s="8">
        <v>0</v>
      </c>
      <c r="Z101" s="8">
        <v>590932.02713085245</v>
      </c>
      <c r="AA101" s="8">
        <v>2999.6549600550884</v>
      </c>
      <c r="AB101" s="22">
        <v>4.1328771203697295E-2</v>
      </c>
      <c r="AC101" s="22">
        <v>0</v>
      </c>
      <c r="AE101" s="8">
        <v>0</v>
      </c>
      <c r="AF101" s="8">
        <v>720339.02713085245</v>
      </c>
      <c r="AH101" s="8">
        <v>9543.9366524430225</v>
      </c>
      <c r="AJ101" s="22">
        <v>0</v>
      </c>
      <c r="AK101" s="8">
        <v>0</v>
      </c>
      <c r="AL101" s="8">
        <v>0</v>
      </c>
      <c r="AN101" s="8">
        <v>720339.02713085245</v>
      </c>
      <c r="AO101" s="8">
        <v>9543.9366524430225</v>
      </c>
      <c r="AP101" s="22">
        <v>1.3427127987081844E-2</v>
      </c>
    </row>
    <row r="102" spans="1:42" x14ac:dyDescent="0.2">
      <c r="A102" s="8">
        <v>211</v>
      </c>
      <c r="B102" s="17" t="s">
        <v>156</v>
      </c>
      <c r="C102" s="24">
        <v>211</v>
      </c>
      <c r="D102" s="19" t="s">
        <v>66</v>
      </c>
      <c r="E102" s="20">
        <v>93</v>
      </c>
      <c r="F102" s="8">
        <v>399462.2376347495</v>
      </c>
      <c r="G102" s="8">
        <v>0</v>
      </c>
      <c r="H102" s="8">
        <v>0</v>
      </c>
      <c r="I102" s="8">
        <v>0</v>
      </c>
      <c r="K102" s="8">
        <v>399462.2376347495</v>
      </c>
      <c r="L102" s="8">
        <v>114000</v>
      </c>
      <c r="M102" s="8">
        <v>7271.75</v>
      </c>
      <c r="N102" s="8">
        <v>0</v>
      </c>
      <c r="P102" s="8">
        <v>278190.4876347495</v>
      </c>
      <c r="Q102" s="8">
        <v>4295.2928777930056</v>
      </c>
      <c r="R102" s="8">
        <v>2991.2955659650484</v>
      </c>
      <c r="T102" s="8">
        <v>94</v>
      </c>
      <c r="U102" s="8">
        <v>408660.91767354601</v>
      </c>
      <c r="V102" s="8">
        <v>114000</v>
      </c>
      <c r="W102" s="8">
        <v>7137.44</v>
      </c>
      <c r="X102" s="8">
        <v>0</v>
      </c>
      <c r="Y102" s="8">
        <v>0</v>
      </c>
      <c r="Z102" s="8">
        <v>287523.477673546</v>
      </c>
      <c r="AA102" s="8">
        <v>3058.7604007824043</v>
      </c>
      <c r="AB102" s="22">
        <v>2.2553717387532892E-2</v>
      </c>
      <c r="AC102" s="22">
        <v>0</v>
      </c>
      <c r="AE102" s="8">
        <v>0</v>
      </c>
      <c r="AF102" s="8">
        <v>408660.91767354601</v>
      </c>
      <c r="AH102" s="8">
        <v>9198.680038796505</v>
      </c>
      <c r="AJ102" s="22">
        <v>0</v>
      </c>
      <c r="AK102" s="8">
        <v>0</v>
      </c>
      <c r="AL102" s="8">
        <v>0</v>
      </c>
      <c r="AN102" s="8">
        <v>408660.91767354601</v>
      </c>
      <c r="AO102" s="8">
        <v>9198.680038796505</v>
      </c>
      <c r="AP102" s="22">
        <v>2.3027658617401948E-2</v>
      </c>
    </row>
    <row r="103" spans="1:42" x14ac:dyDescent="0.2">
      <c r="A103" s="8">
        <v>216</v>
      </c>
      <c r="B103" s="17" t="s">
        <v>157</v>
      </c>
      <c r="C103" s="24">
        <v>216</v>
      </c>
      <c r="D103" s="19" t="s">
        <v>66</v>
      </c>
      <c r="E103" s="20">
        <v>260</v>
      </c>
      <c r="F103" s="8">
        <v>884365.0849855328</v>
      </c>
      <c r="G103" s="8">
        <v>0</v>
      </c>
      <c r="H103" s="8">
        <v>0</v>
      </c>
      <c r="I103" s="8">
        <v>0</v>
      </c>
      <c r="K103" s="8">
        <v>884365.0849855328</v>
      </c>
      <c r="L103" s="8">
        <v>114000</v>
      </c>
      <c r="M103" s="8">
        <v>18600.89</v>
      </c>
      <c r="N103" s="8">
        <v>0</v>
      </c>
      <c r="P103" s="8">
        <v>751764.19498553278</v>
      </c>
      <c r="Q103" s="8">
        <v>3401.4041730212798</v>
      </c>
      <c r="R103" s="8">
        <v>2891.4007499443569</v>
      </c>
      <c r="T103" s="8">
        <v>267</v>
      </c>
      <c r="U103" s="8">
        <v>921874.95336436224</v>
      </c>
      <c r="V103" s="8">
        <v>114000</v>
      </c>
      <c r="W103" s="8">
        <v>18513.25</v>
      </c>
      <c r="X103" s="8">
        <v>0</v>
      </c>
      <c r="Y103" s="8">
        <v>0</v>
      </c>
      <c r="Z103" s="8">
        <v>789361.70336436224</v>
      </c>
      <c r="AA103" s="8">
        <v>2956.4108740238285</v>
      </c>
      <c r="AB103" s="22">
        <v>2.2483954906881251E-2</v>
      </c>
      <c r="AC103" s="22">
        <v>0</v>
      </c>
      <c r="AE103" s="8">
        <v>0</v>
      </c>
      <c r="AF103" s="8">
        <v>921874.95336436224</v>
      </c>
      <c r="AH103" s="8">
        <v>37509.868378829444</v>
      </c>
      <c r="AJ103" s="22">
        <v>0</v>
      </c>
      <c r="AK103" s="8">
        <v>0</v>
      </c>
      <c r="AL103" s="8">
        <v>0</v>
      </c>
      <c r="AN103" s="8">
        <v>921874.95336436224</v>
      </c>
      <c r="AO103" s="8">
        <v>37509.868378829444</v>
      </c>
      <c r="AP103" s="22">
        <v>4.2414460968281061E-2</v>
      </c>
    </row>
    <row r="104" spans="1:42" x14ac:dyDescent="0.2">
      <c r="A104" s="8">
        <v>217</v>
      </c>
      <c r="B104" s="17" t="s">
        <v>158</v>
      </c>
      <c r="C104" s="24">
        <v>217</v>
      </c>
      <c r="D104" s="19" t="s">
        <v>66</v>
      </c>
      <c r="E104" s="20">
        <v>120</v>
      </c>
      <c r="F104" s="8">
        <v>474929.19835680746</v>
      </c>
      <c r="G104" s="8">
        <v>0</v>
      </c>
      <c r="H104" s="8">
        <v>0</v>
      </c>
      <c r="I104" s="8">
        <v>0</v>
      </c>
      <c r="K104" s="8">
        <v>474929.19835680746</v>
      </c>
      <c r="L104" s="8">
        <v>114000</v>
      </c>
      <c r="M104" s="8">
        <v>6532.25</v>
      </c>
      <c r="N104" s="8">
        <v>0</v>
      </c>
      <c r="P104" s="8">
        <v>354396.94835680746</v>
      </c>
      <c r="Q104" s="8">
        <v>3957.7433196400621</v>
      </c>
      <c r="R104" s="8">
        <v>2953.3079029733954</v>
      </c>
      <c r="T104" s="8">
        <v>120</v>
      </c>
      <c r="U104" s="8">
        <v>487987.16798959015</v>
      </c>
      <c r="V104" s="8">
        <v>114000</v>
      </c>
      <c r="W104" s="8">
        <v>6411.6</v>
      </c>
      <c r="X104" s="8">
        <v>0</v>
      </c>
      <c r="Y104" s="8">
        <v>0</v>
      </c>
      <c r="Z104" s="8">
        <v>367575.56798959017</v>
      </c>
      <c r="AA104" s="8">
        <v>3063.1297332465847</v>
      </c>
      <c r="AB104" s="22">
        <v>3.7186041510477295E-2</v>
      </c>
      <c r="AC104" s="22">
        <v>0</v>
      </c>
      <c r="AE104" s="8">
        <v>0</v>
      </c>
      <c r="AF104" s="8">
        <v>487987.16798959015</v>
      </c>
      <c r="AH104" s="8">
        <v>13057.969632782682</v>
      </c>
      <c r="AJ104" s="22">
        <v>0</v>
      </c>
      <c r="AK104" s="8">
        <v>0</v>
      </c>
      <c r="AL104" s="8">
        <v>0</v>
      </c>
      <c r="AN104" s="8">
        <v>487987.16798959015</v>
      </c>
      <c r="AO104" s="8">
        <v>13057.969632782682</v>
      </c>
      <c r="AP104" s="22">
        <v>2.7494560616533031E-2</v>
      </c>
    </row>
    <row r="105" spans="1:42" x14ac:dyDescent="0.2">
      <c r="A105" s="8">
        <v>219</v>
      </c>
      <c r="B105" s="17" t="s">
        <v>159</v>
      </c>
      <c r="C105" s="24">
        <v>219</v>
      </c>
      <c r="D105" s="19" t="s">
        <v>66</v>
      </c>
      <c r="E105" s="20">
        <v>350</v>
      </c>
      <c r="F105" s="8">
        <v>1161983.634739707</v>
      </c>
      <c r="G105" s="8">
        <v>0</v>
      </c>
      <c r="H105" s="8">
        <v>0</v>
      </c>
      <c r="I105" s="8">
        <v>0</v>
      </c>
      <c r="K105" s="8">
        <v>1161983.634739707</v>
      </c>
      <c r="L105" s="8">
        <v>114000</v>
      </c>
      <c r="M105" s="8">
        <v>18980.5</v>
      </c>
      <c r="N105" s="8">
        <v>0</v>
      </c>
      <c r="P105" s="8">
        <v>1029003.134739707</v>
      </c>
      <c r="Q105" s="8">
        <v>3319.9532421134486</v>
      </c>
      <c r="R105" s="8">
        <v>2940.0089563991628</v>
      </c>
      <c r="T105" s="8">
        <v>379</v>
      </c>
      <c r="U105" s="8">
        <v>1264118.7688298202</v>
      </c>
      <c r="V105" s="8">
        <v>114000</v>
      </c>
      <c r="W105" s="8">
        <v>19134.5</v>
      </c>
      <c r="X105" s="8">
        <v>0</v>
      </c>
      <c r="Y105" s="8">
        <v>0</v>
      </c>
      <c r="Z105" s="8">
        <v>1130984.2688298202</v>
      </c>
      <c r="AA105" s="8">
        <v>2984.127358390027</v>
      </c>
      <c r="AB105" s="22">
        <v>1.5006213465723287E-2</v>
      </c>
      <c r="AC105" s="22">
        <v>0</v>
      </c>
      <c r="AE105" s="8">
        <v>0</v>
      </c>
      <c r="AF105" s="8">
        <v>1264118.7688298202</v>
      </c>
      <c r="AH105" s="8">
        <v>102135.13409011322</v>
      </c>
      <c r="AJ105" s="22">
        <v>0</v>
      </c>
      <c r="AK105" s="8">
        <v>0</v>
      </c>
      <c r="AL105" s="8">
        <v>0</v>
      </c>
      <c r="AN105" s="8">
        <v>1264118.7688298202</v>
      </c>
      <c r="AO105" s="8">
        <v>102135.13409011322</v>
      </c>
      <c r="AP105" s="22">
        <v>8.7897222505196687E-2</v>
      </c>
    </row>
    <row r="106" spans="1:42" x14ac:dyDescent="0.2">
      <c r="A106" s="8">
        <v>220</v>
      </c>
      <c r="B106" s="17" t="s">
        <v>160</v>
      </c>
      <c r="C106" s="24">
        <v>220</v>
      </c>
      <c r="D106" s="19" t="s">
        <v>66</v>
      </c>
      <c r="E106" s="20">
        <v>73</v>
      </c>
      <c r="F106" s="8">
        <v>338541.32817228569</v>
      </c>
      <c r="G106" s="8">
        <v>0</v>
      </c>
      <c r="H106" s="8">
        <v>0</v>
      </c>
      <c r="I106" s="8">
        <v>0</v>
      </c>
      <c r="K106" s="8">
        <v>338541.32817228569</v>
      </c>
      <c r="L106" s="8">
        <v>114000</v>
      </c>
      <c r="M106" s="8">
        <v>6655.5</v>
      </c>
      <c r="N106" s="8">
        <v>0</v>
      </c>
      <c r="P106" s="8">
        <v>217885.82817228569</v>
      </c>
      <c r="Q106" s="8">
        <v>4637.552440716242</v>
      </c>
      <c r="R106" s="8">
        <v>2984.7373722230918</v>
      </c>
      <c r="T106" s="8">
        <v>73</v>
      </c>
      <c r="U106" s="8">
        <v>341952.82898924354</v>
      </c>
      <c r="V106" s="8">
        <v>114000</v>
      </c>
      <c r="W106" s="8">
        <v>6532.58</v>
      </c>
      <c r="X106" s="8">
        <v>0</v>
      </c>
      <c r="Y106" s="8">
        <v>0</v>
      </c>
      <c r="Z106" s="8">
        <v>221420.24898924356</v>
      </c>
      <c r="AA106" s="8">
        <v>3033.1540957430625</v>
      </c>
      <c r="AB106" s="22">
        <v>1.6221435081877549E-2</v>
      </c>
      <c r="AC106" s="22">
        <v>0</v>
      </c>
      <c r="AE106" s="8">
        <v>0</v>
      </c>
      <c r="AF106" s="8">
        <v>341952.82898924354</v>
      </c>
      <c r="AH106" s="8">
        <v>3411.5008169578505</v>
      </c>
      <c r="AJ106" s="22">
        <v>0</v>
      </c>
      <c r="AK106" s="8">
        <v>0</v>
      </c>
      <c r="AL106" s="8">
        <v>0</v>
      </c>
      <c r="AN106" s="8">
        <v>341952.82898924354</v>
      </c>
      <c r="AO106" s="8">
        <v>3411.5008169578505</v>
      </c>
      <c r="AP106" s="22">
        <v>1.0077058642665091E-2</v>
      </c>
    </row>
    <row r="107" spans="1:42" x14ac:dyDescent="0.2">
      <c r="A107" s="8">
        <v>223</v>
      </c>
      <c r="B107" s="17" t="s">
        <v>161</v>
      </c>
      <c r="C107" s="24">
        <v>223</v>
      </c>
      <c r="D107" s="19" t="s">
        <v>66</v>
      </c>
      <c r="E107" s="20">
        <v>179</v>
      </c>
      <c r="F107" s="8">
        <v>634415.51184300135</v>
      </c>
      <c r="G107" s="8">
        <v>0</v>
      </c>
      <c r="H107" s="8">
        <v>0</v>
      </c>
      <c r="I107" s="8">
        <v>0</v>
      </c>
      <c r="K107" s="8">
        <v>634415.51184300135</v>
      </c>
      <c r="L107" s="8">
        <v>114000</v>
      </c>
      <c r="M107" s="8">
        <v>11092.5</v>
      </c>
      <c r="N107" s="8">
        <v>0</v>
      </c>
      <c r="P107" s="8">
        <v>509323.01184300135</v>
      </c>
      <c r="Q107" s="8">
        <v>3544.2207365530803</v>
      </c>
      <c r="R107" s="8">
        <v>2845.3799544301751</v>
      </c>
      <c r="T107" s="8">
        <v>175</v>
      </c>
      <c r="U107" s="8">
        <v>636109.49814832979</v>
      </c>
      <c r="V107" s="8">
        <v>114000</v>
      </c>
      <c r="W107" s="8">
        <v>11182.5</v>
      </c>
      <c r="X107" s="8">
        <v>0</v>
      </c>
      <c r="Y107" s="8">
        <v>0</v>
      </c>
      <c r="Z107" s="8">
        <v>510926.99814832979</v>
      </c>
      <c r="AA107" s="8">
        <v>2919.5828465618847</v>
      </c>
      <c r="AB107" s="22">
        <v>2.6078377341549011E-2</v>
      </c>
      <c r="AC107" s="22">
        <v>0</v>
      </c>
      <c r="AE107" s="8">
        <v>0</v>
      </c>
      <c r="AF107" s="8">
        <v>636109.49814832979</v>
      </c>
      <c r="AH107" s="8">
        <v>1693.9863053284353</v>
      </c>
      <c r="AJ107" s="22">
        <v>0</v>
      </c>
      <c r="AK107" s="8">
        <v>0</v>
      </c>
      <c r="AL107" s="8">
        <v>0</v>
      </c>
      <c r="AN107" s="8">
        <v>636109.49814832979</v>
      </c>
      <c r="AO107" s="8">
        <v>1693.9863053284353</v>
      </c>
      <c r="AP107" s="22">
        <v>2.6701527212147449E-3</v>
      </c>
    </row>
    <row r="108" spans="1:42" x14ac:dyDescent="0.2">
      <c r="A108" s="8">
        <v>224</v>
      </c>
      <c r="B108" s="17" t="s">
        <v>162</v>
      </c>
      <c r="C108" s="24">
        <v>224</v>
      </c>
      <c r="D108" s="19" t="s">
        <v>66</v>
      </c>
      <c r="E108" s="20">
        <v>79</v>
      </c>
      <c r="F108" s="23">
        <v>362181.14002808381</v>
      </c>
      <c r="G108" s="8">
        <v>0</v>
      </c>
      <c r="H108" s="8">
        <v>0</v>
      </c>
      <c r="I108" s="8">
        <v>0</v>
      </c>
      <c r="K108" s="8">
        <v>362181.14002808381</v>
      </c>
      <c r="L108" s="8">
        <v>114000</v>
      </c>
      <c r="M108" s="8">
        <v>6039.25</v>
      </c>
      <c r="N108" s="8">
        <v>0</v>
      </c>
      <c r="P108" s="8">
        <v>242141.89002808381</v>
      </c>
      <c r="Q108" s="8">
        <v>4584.5713927605548</v>
      </c>
      <c r="R108" s="8">
        <v>3065.0872155453649</v>
      </c>
      <c r="T108" s="8">
        <v>76</v>
      </c>
      <c r="U108" s="8">
        <v>345486.1790158808</v>
      </c>
      <c r="V108" s="8">
        <v>114000</v>
      </c>
      <c r="W108" s="8">
        <v>5927.71</v>
      </c>
      <c r="X108" s="8">
        <v>0</v>
      </c>
      <c r="Y108" s="8">
        <v>0</v>
      </c>
      <c r="Z108" s="8">
        <v>225558.46901588081</v>
      </c>
      <c r="AA108" s="8">
        <v>2967.874592314221</v>
      </c>
      <c r="AB108" s="22">
        <v>-3.1716103456405902E-2</v>
      </c>
      <c r="AC108" s="22">
        <v>1.6716103456405902E-2</v>
      </c>
      <c r="AE108" s="8">
        <v>3893.9599398452197</v>
      </c>
      <c r="AF108" s="8">
        <v>349380.138955726</v>
      </c>
      <c r="AH108" s="8">
        <v>-12801.001072357816</v>
      </c>
      <c r="AJ108" s="22">
        <v>0</v>
      </c>
      <c r="AK108" s="8">
        <v>0</v>
      </c>
      <c r="AL108" s="8">
        <v>0</v>
      </c>
      <c r="AN108" s="8">
        <v>349380.138955726</v>
      </c>
      <c r="AO108" s="8">
        <v>-12801.001072357816</v>
      </c>
      <c r="AP108" s="22">
        <v>-3.5344195645762272E-2</v>
      </c>
    </row>
    <row r="109" spans="1:42" x14ac:dyDescent="0.2">
      <c r="A109" s="8">
        <v>225</v>
      </c>
      <c r="B109" s="17" t="s">
        <v>163</v>
      </c>
      <c r="C109" s="24">
        <v>225</v>
      </c>
      <c r="D109" s="19" t="s">
        <v>66</v>
      </c>
      <c r="E109" s="20">
        <v>121</v>
      </c>
      <c r="F109" s="8">
        <v>482883.3250163761</v>
      </c>
      <c r="G109" s="8">
        <v>0</v>
      </c>
      <c r="H109" s="8">
        <v>0</v>
      </c>
      <c r="I109" s="8">
        <v>0</v>
      </c>
      <c r="K109" s="8">
        <v>482883.3250163761</v>
      </c>
      <c r="L109" s="8">
        <v>114000</v>
      </c>
      <c r="M109" s="8">
        <v>8134.5</v>
      </c>
      <c r="N109" s="8">
        <v>0</v>
      </c>
      <c r="P109" s="8">
        <v>360748.8250163761</v>
      </c>
      <c r="Q109" s="8">
        <v>3990.7712811270753</v>
      </c>
      <c r="R109" s="8">
        <v>2981.3952480692237</v>
      </c>
      <c r="T109" s="8">
        <v>108</v>
      </c>
      <c r="U109" s="8">
        <v>450872.33697756793</v>
      </c>
      <c r="V109" s="8">
        <v>114000</v>
      </c>
      <c r="W109" s="8">
        <v>7984.26</v>
      </c>
      <c r="X109" s="8">
        <v>0</v>
      </c>
      <c r="Y109" s="8">
        <v>0</v>
      </c>
      <c r="Z109" s="8">
        <v>328888.07697756792</v>
      </c>
      <c r="AA109" s="8">
        <v>3045.2599720145176</v>
      </c>
      <c r="AB109" s="22">
        <v>2.1421085978671643E-2</v>
      </c>
      <c r="AC109" s="22">
        <v>0</v>
      </c>
      <c r="AE109" s="8">
        <v>0</v>
      </c>
      <c r="AF109" s="8">
        <v>450872.33697756793</v>
      </c>
      <c r="AH109" s="8">
        <v>-32010.988038808166</v>
      </c>
      <c r="AJ109" s="22">
        <v>0</v>
      </c>
      <c r="AK109" s="8">
        <v>0</v>
      </c>
      <c r="AL109" s="8">
        <v>0</v>
      </c>
      <c r="AN109" s="8">
        <v>450872.33697756793</v>
      </c>
      <c r="AO109" s="8">
        <v>-32010.988038808166</v>
      </c>
      <c r="AP109" s="22">
        <v>-6.6291351099611012E-2</v>
      </c>
    </row>
    <row r="110" spans="1:42" x14ac:dyDescent="0.2">
      <c r="A110" s="8">
        <v>228</v>
      </c>
      <c r="B110" s="17" t="s">
        <v>164</v>
      </c>
      <c r="C110" s="24">
        <v>228</v>
      </c>
      <c r="D110" s="19" t="s">
        <v>66</v>
      </c>
      <c r="E110" s="20">
        <v>207</v>
      </c>
      <c r="F110" s="8">
        <v>915698.63594577927</v>
      </c>
      <c r="G110" s="8">
        <v>0</v>
      </c>
      <c r="H110" s="8">
        <v>0</v>
      </c>
      <c r="I110" s="8">
        <v>0</v>
      </c>
      <c r="K110" s="8">
        <v>915698.63594577927</v>
      </c>
      <c r="L110" s="8">
        <v>114000</v>
      </c>
      <c r="M110" s="8">
        <v>22801.25</v>
      </c>
      <c r="N110" s="8">
        <v>0</v>
      </c>
      <c r="P110" s="8">
        <v>778897.38594577927</v>
      </c>
      <c r="Q110" s="8">
        <v>4423.6649079506242</v>
      </c>
      <c r="R110" s="8">
        <v>3762.7893040858903</v>
      </c>
      <c r="T110" s="8">
        <v>203</v>
      </c>
      <c r="U110" s="8">
        <v>888416.66160508548</v>
      </c>
      <c r="V110" s="8">
        <v>114000</v>
      </c>
      <c r="W110" s="8">
        <v>22986.25</v>
      </c>
      <c r="X110" s="8">
        <v>0</v>
      </c>
      <c r="Y110" s="8">
        <v>0</v>
      </c>
      <c r="Z110" s="8">
        <v>751430.41160508548</v>
      </c>
      <c r="AA110" s="8">
        <v>3701.6276433748053</v>
      </c>
      <c r="AB110" s="22">
        <v>-1.6254341066790943E-2</v>
      </c>
      <c r="AC110" s="22">
        <v>1.2543410667909434E-3</v>
      </c>
      <c r="AE110" s="8">
        <v>958.12369340871942</v>
      </c>
      <c r="AF110" s="8">
        <v>889374.78529849416</v>
      </c>
      <c r="AH110" s="8">
        <v>-26323.850647285115</v>
      </c>
      <c r="AJ110" s="22">
        <v>0</v>
      </c>
      <c r="AK110" s="8">
        <v>0</v>
      </c>
      <c r="AL110" s="8">
        <v>0</v>
      </c>
      <c r="AN110" s="8">
        <v>889374.78529849416</v>
      </c>
      <c r="AO110" s="8">
        <v>-26323.850647285115</v>
      </c>
      <c r="AP110" s="22">
        <v>-2.8747286076380933E-2</v>
      </c>
    </row>
    <row r="111" spans="1:42" x14ac:dyDescent="0.2">
      <c r="A111" s="8">
        <v>229</v>
      </c>
      <c r="B111" s="17" t="s">
        <v>165</v>
      </c>
      <c r="C111" s="24">
        <v>229</v>
      </c>
      <c r="D111" s="19" t="s">
        <v>66</v>
      </c>
      <c r="E111" s="20">
        <v>344</v>
      </c>
      <c r="F111" s="8">
        <v>1137492.5316577945</v>
      </c>
      <c r="G111" s="8">
        <v>0</v>
      </c>
      <c r="H111" s="8">
        <v>0</v>
      </c>
      <c r="I111" s="8">
        <v>0</v>
      </c>
      <c r="K111" s="8">
        <v>1137492.5316577945</v>
      </c>
      <c r="L111" s="8">
        <v>114000</v>
      </c>
      <c r="M111" s="8">
        <v>15899.25</v>
      </c>
      <c r="N111" s="8">
        <v>0</v>
      </c>
      <c r="P111" s="8">
        <v>1007593.2816577945</v>
      </c>
      <c r="Q111" s="8">
        <v>3306.6643362145187</v>
      </c>
      <c r="R111" s="8">
        <v>2929.0502373773097</v>
      </c>
      <c r="T111" s="8">
        <v>345</v>
      </c>
      <c r="U111" s="8">
        <v>1223901.9300000002</v>
      </c>
      <c r="V111" s="8">
        <v>114000</v>
      </c>
      <c r="W111" s="8">
        <v>16028.25</v>
      </c>
      <c r="X111" s="8">
        <v>0</v>
      </c>
      <c r="Y111" s="8">
        <v>0</v>
      </c>
      <c r="Z111" s="8">
        <v>1093873.6800000002</v>
      </c>
      <c r="AA111" s="8">
        <v>3170.6483478260875</v>
      </c>
      <c r="AB111" s="22">
        <v>8.2483430077698594E-2</v>
      </c>
      <c r="AC111" s="22">
        <v>0</v>
      </c>
      <c r="AE111" s="8">
        <v>0</v>
      </c>
      <c r="AF111" s="8">
        <v>1223901.9300000002</v>
      </c>
      <c r="AH111" s="8">
        <v>86409.398342205677</v>
      </c>
      <c r="AJ111" s="22">
        <v>3.7083430077698591E-2</v>
      </c>
      <c r="AK111" s="8">
        <v>-37473.634236787533</v>
      </c>
      <c r="AL111" s="8">
        <v>1186428.2957632127</v>
      </c>
      <c r="AN111" s="8">
        <v>1186428.2957632127</v>
      </c>
      <c r="AO111" s="8">
        <v>48935.764105418231</v>
      </c>
      <c r="AP111" s="22">
        <v>4.3020734416689924E-2</v>
      </c>
    </row>
    <row r="112" spans="1:42" x14ac:dyDescent="0.2">
      <c r="A112" s="8">
        <v>230</v>
      </c>
      <c r="B112" s="17" t="s">
        <v>166</v>
      </c>
      <c r="C112" s="24">
        <v>230</v>
      </c>
      <c r="D112" s="19" t="s">
        <v>66</v>
      </c>
      <c r="E112" s="20">
        <v>266</v>
      </c>
      <c r="F112" s="8">
        <v>953731.61363636365</v>
      </c>
      <c r="G112" s="8">
        <v>0</v>
      </c>
      <c r="H112" s="8">
        <v>0</v>
      </c>
      <c r="I112" s="8">
        <v>0</v>
      </c>
      <c r="K112" s="8">
        <v>953731.61363636365</v>
      </c>
      <c r="L112" s="8">
        <v>114000</v>
      </c>
      <c r="M112" s="8">
        <v>12941.25</v>
      </c>
      <c r="N112" s="8">
        <v>0</v>
      </c>
      <c r="P112" s="8">
        <v>826790.36363636365</v>
      </c>
      <c r="Q112" s="8">
        <v>3585.4571941216677</v>
      </c>
      <c r="R112" s="8">
        <v>3108.2344497607655</v>
      </c>
      <c r="T112" s="8">
        <v>268</v>
      </c>
      <c r="U112" s="8">
        <v>980950.28881740011</v>
      </c>
      <c r="V112" s="8">
        <v>114000</v>
      </c>
      <c r="W112" s="8">
        <v>13046.25</v>
      </c>
      <c r="X112" s="8">
        <v>0</v>
      </c>
      <c r="Y112" s="8">
        <v>0</v>
      </c>
      <c r="Z112" s="8">
        <v>853904.03881740011</v>
      </c>
      <c r="AA112" s="8">
        <v>3186.2091000649257</v>
      </c>
      <c r="AB112" s="22">
        <v>2.5086476443294585E-2</v>
      </c>
      <c r="AC112" s="22">
        <v>0</v>
      </c>
      <c r="AE112" s="8">
        <v>0</v>
      </c>
      <c r="AF112" s="8">
        <v>980950.28881740011</v>
      </c>
      <c r="AH112" s="8">
        <v>27218.675181036466</v>
      </c>
      <c r="AJ112" s="22">
        <v>0</v>
      </c>
      <c r="AK112" s="8">
        <v>0</v>
      </c>
      <c r="AL112" s="8">
        <v>0</v>
      </c>
      <c r="AN112" s="8">
        <v>980950.28881740011</v>
      </c>
      <c r="AO112" s="8">
        <v>27218.675181036466</v>
      </c>
      <c r="AP112" s="22">
        <v>2.8539134901125689E-2</v>
      </c>
    </row>
    <row r="113" spans="1:42" x14ac:dyDescent="0.2">
      <c r="A113" s="8">
        <v>231</v>
      </c>
      <c r="B113" s="17" t="s">
        <v>167</v>
      </c>
      <c r="C113" s="24">
        <v>231</v>
      </c>
      <c r="D113" s="19" t="s">
        <v>66</v>
      </c>
      <c r="E113" s="20">
        <v>209</v>
      </c>
      <c r="F113" s="8">
        <v>805204.5505460382</v>
      </c>
      <c r="G113" s="8">
        <v>0</v>
      </c>
      <c r="H113" s="8">
        <v>0</v>
      </c>
      <c r="I113" s="8">
        <v>0</v>
      </c>
      <c r="K113" s="8">
        <v>805204.5505460382</v>
      </c>
      <c r="L113" s="8">
        <v>114000</v>
      </c>
      <c r="M113" s="8">
        <v>14666.75</v>
      </c>
      <c r="N113" s="8">
        <v>0</v>
      </c>
      <c r="P113" s="8">
        <v>676537.8005460382</v>
      </c>
      <c r="Q113" s="8">
        <v>3852.6533518949195</v>
      </c>
      <c r="R113" s="8">
        <v>3237.0229691198001</v>
      </c>
      <c r="T113" s="8">
        <v>206</v>
      </c>
      <c r="U113" s="8">
        <v>858682.35397169506</v>
      </c>
      <c r="V113" s="8">
        <v>114000</v>
      </c>
      <c r="W113" s="8">
        <v>14785.75</v>
      </c>
      <c r="X113" s="8">
        <v>0</v>
      </c>
      <c r="Y113" s="8">
        <v>0</v>
      </c>
      <c r="Z113" s="8">
        <v>729896.60397169506</v>
      </c>
      <c r="AA113" s="8">
        <v>3543.1873979208499</v>
      </c>
      <c r="AB113" s="22">
        <v>9.4582099577841722E-2</v>
      </c>
      <c r="AC113" s="22">
        <v>0</v>
      </c>
      <c r="AE113" s="8">
        <v>0</v>
      </c>
      <c r="AF113" s="8">
        <v>858682.35397169506</v>
      </c>
      <c r="AH113" s="8">
        <v>53477.803425656864</v>
      </c>
      <c r="AJ113" s="22">
        <v>4.9182099577841719E-2</v>
      </c>
      <c r="AK113" s="8">
        <v>-32795.938716620236</v>
      </c>
      <c r="AL113" s="8">
        <v>825886.41525507485</v>
      </c>
      <c r="AN113" s="8">
        <v>825886.41525507485</v>
      </c>
      <c r="AO113" s="8">
        <v>20681.864709036658</v>
      </c>
      <c r="AP113" s="22">
        <v>2.5685230783918871E-2</v>
      </c>
    </row>
    <row r="114" spans="1:42" x14ac:dyDescent="0.2">
      <c r="A114" s="8">
        <v>232</v>
      </c>
      <c r="B114" s="17" t="s">
        <v>168</v>
      </c>
      <c r="C114" s="24">
        <v>232</v>
      </c>
      <c r="D114" s="19" t="s">
        <v>66</v>
      </c>
      <c r="E114" s="20">
        <v>196</v>
      </c>
      <c r="F114" s="8">
        <v>718498.21342206909</v>
      </c>
      <c r="G114" s="8">
        <v>0</v>
      </c>
      <c r="H114" s="8">
        <v>0</v>
      </c>
      <c r="I114" s="8">
        <v>0</v>
      </c>
      <c r="K114" s="8">
        <v>718498.21342206909</v>
      </c>
      <c r="L114" s="8">
        <v>114000</v>
      </c>
      <c r="M114" s="8">
        <v>10969.25</v>
      </c>
      <c r="N114" s="8">
        <v>0</v>
      </c>
      <c r="P114" s="8">
        <v>593528.96342206909</v>
      </c>
      <c r="Q114" s="8">
        <v>3665.8072113370872</v>
      </c>
      <c r="R114" s="8">
        <v>3028.208997051373</v>
      </c>
      <c r="T114" s="8">
        <v>201</v>
      </c>
      <c r="U114" s="8">
        <v>770267.14495447068</v>
      </c>
      <c r="V114" s="8">
        <v>114000</v>
      </c>
      <c r="W114" s="8">
        <v>11058.25</v>
      </c>
      <c r="X114" s="8">
        <v>0</v>
      </c>
      <c r="Y114" s="8">
        <v>0</v>
      </c>
      <c r="Z114" s="8">
        <v>645208.89495447068</v>
      </c>
      <c r="AA114" s="8">
        <v>3209.9945022610482</v>
      </c>
      <c r="AB114" s="22">
        <v>6.0030699792082823E-2</v>
      </c>
      <c r="AC114" s="22">
        <v>0</v>
      </c>
      <c r="AE114" s="8">
        <v>0</v>
      </c>
      <c r="AF114" s="8">
        <v>770267.14495447068</v>
      </c>
      <c r="AH114" s="8">
        <v>51768.931532401592</v>
      </c>
      <c r="AJ114" s="22">
        <v>1.463069979208282E-2</v>
      </c>
      <c r="AK114" s="8">
        <v>-8905.268165452113</v>
      </c>
      <c r="AL114" s="8">
        <v>761361.87678901863</v>
      </c>
      <c r="AN114" s="8">
        <v>761361.87678901863</v>
      </c>
      <c r="AO114" s="8">
        <v>42863.663366949535</v>
      </c>
      <c r="AP114" s="22">
        <v>5.9657299859937209E-2</v>
      </c>
    </row>
    <row r="115" spans="1:42" x14ac:dyDescent="0.2">
      <c r="A115" s="8">
        <v>233</v>
      </c>
      <c r="B115" s="17" t="s">
        <v>169</v>
      </c>
      <c r="C115" s="24">
        <v>233</v>
      </c>
      <c r="D115" s="19" t="s">
        <v>66</v>
      </c>
      <c r="E115" s="20">
        <v>162</v>
      </c>
      <c r="F115" s="8">
        <v>681705.71969809185</v>
      </c>
      <c r="G115" s="8">
        <v>0</v>
      </c>
      <c r="H115" s="8">
        <v>0</v>
      </c>
      <c r="I115" s="8">
        <v>0</v>
      </c>
      <c r="K115" s="8">
        <v>681705.71969809185</v>
      </c>
      <c r="L115" s="8">
        <v>114000</v>
      </c>
      <c r="M115" s="8">
        <v>3697.5</v>
      </c>
      <c r="N115" s="8">
        <v>0</v>
      </c>
      <c r="P115" s="8">
        <v>564008.21969809185</v>
      </c>
      <c r="Q115" s="8">
        <v>4208.0599981363694</v>
      </c>
      <c r="R115" s="8">
        <v>3481.5322203585915</v>
      </c>
      <c r="T115" s="8">
        <v>157</v>
      </c>
      <c r="U115" s="8">
        <v>725739.63942299248</v>
      </c>
      <c r="V115" s="8">
        <v>114000</v>
      </c>
      <c r="W115" s="8">
        <v>3727.5</v>
      </c>
      <c r="X115" s="8">
        <v>0</v>
      </c>
      <c r="Y115" s="8">
        <v>0</v>
      </c>
      <c r="Z115" s="8">
        <v>608012.13942299248</v>
      </c>
      <c r="AA115" s="8">
        <v>3872.68878613371</v>
      </c>
      <c r="AB115" s="22">
        <v>0.11235184425058402</v>
      </c>
      <c r="AC115" s="22">
        <v>0</v>
      </c>
      <c r="AE115" s="8">
        <v>0</v>
      </c>
      <c r="AF115" s="8">
        <v>725739.63942299248</v>
      </c>
      <c r="AH115" s="8">
        <v>44033.919724900625</v>
      </c>
      <c r="AJ115" s="22">
        <v>6.6951844250584008E-2</v>
      </c>
      <c r="AK115" s="8">
        <v>-36595.915466421618</v>
      </c>
      <c r="AL115" s="8">
        <v>689143.72395657084</v>
      </c>
      <c r="AN115" s="8">
        <v>689143.72395657084</v>
      </c>
      <c r="AO115" s="8">
        <v>7438.0042584789917</v>
      </c>
      <c r="AP115" s="22">
        <v>1.0910872600237348E-2</v>
      </c>
    </row>
    <row r="116" spans="1:42" x14ac:dyDescent="0.2">
      <c r="A116" s="8">
        <v>234</v>
      </c>
      <c r="B116" s="17" t="s">
        <v>170</v>
      </c>
      <c r="C116" s="24">
        <v>234</v>
      </c>
      <c r="D116" s="19" t="s">
        <v>66</v>
      </c>
      <c r="E116" s="20">
        <v>144</v>
      </c>
      <c r="F116" s="8">
        <v>647350.68983065744</v>
      </c>
      <c r="G116" s="8">
        <v>0</v>
      </c>
      <c r="H116" s="8">
        <v>0</v>
      </c>
      <c r="I116" s="8">
        <v>0</v>
      </c>
      <c r="K116" s="8">
        <v>647350.68983065744</v>
      </c>
      <c r="L116" s="8">
        <v>114000</v>
      </c>
      <c r="M116" s="8">
        <v>10476.25</v>
      </c>
      <c r="N116" s="8">
        <v>0</v>
      </c>
      <c r="P116" s="8">
        <v>522874.43983065744</v>
      </c>
      <c r="Q116" s="8">
        <v>4495.4909016017882</v>
      </c>
      <c r="R116" s="8">
        <v>3631.0724988240099</v>
      </c>
      <c r="T116" s="8">
        <v>136</v>
      </c>
      <c r="U116" s="8">
        <v>638731.20459040534</v>
      </c>
      <c r="V116" s="8">
        <v>114000</v>
      </c>
      <c r="W116" s="8">
        <v>10561.25</v>
      </c>
      <c r="X116" s="8">
        <v>0</v>
      </c>
      <c r="Y116" s="8">
        <v>0</v>
      </c>
      <c r="Z116" s="8">
        <v>514169.95459040534</v>
      </c>
      <c r="AA116" s="8">
        <v>3780.6614308118042</v>
      </c>
      <c r="AB116" s="22">
        <v>4.1196900374818012E-2</v>
      </c>
      <c r="AC116" s="22">
        <v>0</v>
      </c>
      <c r="AE116" s="8">
        <v>0</v>
      </c>
      <c r="AF116" s="8">
        <v>638731.20459040534</v>
      </c>
      <c r="AH116" s="8">
        <v>-8619.4852402521065</v>
      </c>
      <c r="AJ116" s="22">
        <v>0</v>
      </c>
      <c r="AK116" s="8">
        <v>0</v>
      </c>
      <c r="AL116" s="8">
        <v>0</v>
      </c>
      <c r="AN116" s="8">
        <v>638731.20459040534</v>
      </c>
      <c r="AO116" s="8">
        <v>-8619.4852402521065</v>
      </c>
      <c r="AP116" s="22">
        <v>-1.3315016691349947E-2</v>
      </c>
    </row>
    <row r="117" spans="1:42" x14ac:dyDescent="0.2">
      <c r="A117" s="8">
        <v>237</v>
      </c>
      <c r="B117" s="17" t="s">
        <v>171</v>
      </c>
      <c r="C117" s="24">
        <v>237</v>
      </c>
      <c r="D117" s="19" t="s">
        <v>66</v>
      </c>
      <c r="E117" s="20">
        <v>173</v>
      </c>
      <c r="F117" s="8">
        <v>628371.82541843748</v>
      </c>
      <c r="G117" s="8">
        <v>0</v>
      </c>
      <c r="H117" s="8">
        <v>0</v>
      </c>
      <c r="I117" s="8">
        <v>0</v>
      </c>
      <c r="K117" s="8">
        <v>628371.82541843748</v>
      </c>
      <c r="L117" s="8">
        <v>114000</v>
      </c>
      <c r="M117" s="8">
        <v>13804</v>
      </c>
      <c r="N117" s="8">
        <v>0</v>
      </c>
      <c r="P117" s="8">
        <v>500567.82541843748</v>
      </c>
      <c r="Q117" s="8">
        <v>3632.2070833435691</v>
      </c>
      <c r="R117" s="8">
        <v>2893.4556382568639</v>
      </c>
      <c r="T117" s="8">
        <v>169</v>
      </c>
      <c r="U117" s="8">
        <v>627504.67363715358</v>
      </c>
      <c r="V117" s="8">
        <v>114000</v>
      </c>
      <c r="W117" s="8">
        <v>18140.5</v>
      </c>
      <c r="X117" s="8">
        <v>0</v>
      </c>
      <c r="Y117" s="8">
        <v>0</v>
      </c>
      <c r="Z117" s="8">
        <v>495364.17363715358</v>
      </c>
      <c r="AA117" s="8">
        <v>2931.1489564328613</v>
      </c>
      <c r="AB117" s="22">
        <v>1.3027093858852219E-2</v>
      </c>
      <c r="AC117" s="22">
        <v>0</v>
      </c>
      <c r="AE117" s="8">
        <v>0</v>
      </c>
      <c r="AF117" s="8">
        <v>627504.67363715358</v>
      </c>
      <c r="AH117" s="8">
        <v>-867.15178128390107</v>
      </c>
      <c r="AJ117" s="22">
        <v>0</v>
      </c>
      <c r="AK117" s="8">
        <v>0</v>
      </c>
      <c r="AL117" s="8">
        <v>0</v>
      </c>
      <c r="AN117" s="8">
        <v>627504.67363715358</v>
      </c>
      <c r="AO117" s="8">
        <v>-867.15178128390107</v>
      </c>
      <c r="AP117" s="22">
        <v>-1.3799978710160314E-3</v>
      </c>
    </row>
    <row r="118" spans="1:42" x14ac:dyDescent="0.2">
      <c r="A118" s="8">
        <v>238</v>
      </c>
      <c r="B118" s="17" t="s">
        <v>172</v>
      </c>
      <c r="C118" s="24">
        <v>238</v>
      </c>
      <c r="D118" s="19" t="s">
        <v>66</v>
      </c>
      <c r="E118" s="20">
        <v>113</v>
      </c>
      <c r="F118" s="8">
        <v>498912.10107576218</v>
      </c>
      <c r="G118" s="8">
        <v>0</v>
      </c>
      <c r="H118" s="8">
        <v>0</v>
      </c>
      <c r="I118" s="8">
        <v>0</v>
      </c>
      <c r="K118" s="8">
        <v>498912.10107576218</v>
      </c>
      <c r="L118" s="8">
        <v>114000</v>
      </c>
      <c r="M118" s="8">
        <v>17624.75</v>
      </c>
      <c r="N118" s="8">
        <v>0</v>
      </c>
      <c r="P118" s="8">
        <v>367287.35107576218</v>
      </c>
      <c r="Q118" s="8">
        <v>4415.1513369536478</v>
      </c>
      <c r="R118" s="8">
        <v>3250.3305404934708</v>
      </c>
      <c r="T118" s="8">
        <v>107</v>
      </c>
      <c r="U118" s="8">
        <v>458000.30706486886</v>
      </c>
      <c r="V118" s="8">
        <v>114000</v>
      </c>
      <c r="W118" s="8">
        <v>17767.75</v>
      </c>
      <c r="X118" s="8">
        <v>0</v>
      </c>
      <c r="Y118" s="8">
        <v>0</v>
      </c>
      <c r="Z118" s="8">
        <v>326232.55706486886</v>
      </c>
      <c r="AA118" s="8">
        <v>3048.9024024754099</v>
      </c>
      <c r="AB118" s="22">
        <v>-6.1971585815232134E-2</v>
      </c>
      <c r="AC118" s="22">
        <v>4.6971585815232135E-2</v>
      </c>
      <c r="AE118" s="8">
        <v>16336.030250440504</v>
      </c>
      <c r="AF118" s="8">
        <v>474336.33731530939</v>
      </c>
      <c r="AH118" s="8">
        <v>-24575.763760452799</v>
      </c>
      <c r="AJ118" s="22">
        <v>0</v>
      </c>
      <c r="AK118" s="8">
        <v>0</v>
      </c>
      <c r="AL118" s="8">
        <v>0</v>
      </c>
      <c r="AN118" s="8">
        <v>474336.33731530939</v>
      </c>
      <c r="AO118" s="8">
        <v>-24575.763760452799</v>
      </c>
      <c r="AP118" s="22">
        <v>-4.92587045041845E-2</v>
      </c>
    </row>
    <row r="119" spans="1:42" x14ac:dyDescent="0.2">
      <c r="A119" s="8">
        <v>239</v>
      </c>
      <c r="B119" s="17" t="s">
        <v>173</v>
      </c>
      <c r="C119" s="24">
        <v>239</v>
      </c>
      <c r="D119" s="19" t="s">
        <v>66</v>
      </c>
      <c r="E119" s="20">
        <v>538</v>
      </c>
      <c r="F119" s="8">
        <v>1664243.6678286379</v>
      </c>
      <c r="G119" s="8">
        <v>0</v>
      </c>
      <c r="H119" s="8">
        <v>0</v>
      </c>
      <c r="I119" s="8">
        <v>0</v>
      </c>
      <c r="K119" s="8">
        <v>1664243.6678286379</v>
      </c>
      <c r="L119" s="8">
        <v>114000</v>
      </c>
      <c r="M119" s="8">
        <v>36235.5</v>
      </c>
      <c r="N119" s="8">
        <v>0</v>
      </c>
      <c r="P119" s="8">
        <v>1514008.1678286379</v>
      </c>
      <c r="Q119" s="8">
        <v>3093.3897171536019</v>
      </c>
      <c r="R119" s="8">
        <v>2814.1415758896615</v>
      </c>
      <c r="T119" s="8">
        <v>520</v>
      </c>
      <c r="U119" s="8">
        <v>1658935.8699093526</v>
      </c>
      <c r="V119" s="8">
        <v>114000</v>
      </c>
      <c r="W119" s="8">
        <v>36529.5</v>
      </c>
      <c r="X119" s="8">
        <v>0</v>
      </c>
      <c r="Y119" s="8">
        <v>0</v>
      </c>
      <c r="Z119" s="8">
        <v>1508406.3699093526</v>
      </c>
      <c r="AA119" s="8">
        <v>2900.7814805949088</v>
      </c>
      <c r="AB119" s="22">
        <v>3.0787329766043137E-2</v>
      </c>
      <c r="AC119" s="22">
        <v>0</v>
      </c>
      <c r="AE119" s="8">
        <v>0</v>
      </c>
      <c r="AF119" s="8">
        <v>1658935.8699093526</v>
      </c>
      <c r="AH119" s="8">
        <v>-5307.7979192852508</v>
      </c>
      <c r="AJ119" s="22">
        <v>0</v>
      </c>
      <c r="AK119" s="8">
        <v>0</v>
      </c>
      <c r="AL119" s="8">
        <v>0</v>
      </c>
      <c r="AN119" s="8">
        <v>1658935.8699093526</v>
      </c>
      <c r="AO119" s="8">
        <v>-5307.7979192852508</v>
      </c>
      <c r="AP119" s="22">
        <v>-3.1893153760413039E-3</v>
      </c>
    </row>
    <row r="120" spans="1:42" x14ac:dyDescent="0.2">
      <c r="A120" s="8">
        <v>240</v>
      </c>
      <c r="B120" s="17" t="s">
        <v>174</v>
      </c>
      <c r="C120" s="24">
        <v>240</v>
      </c>
      <c r="D120" s="19" t="s">
        <v>66</v>
      </c>
      <c r="E120" s="20">
        <v>146</v>
      </c>
      <c r="F120" s="8">
        <v>557272.91114910401</v>
      </c>
      <c r="G120" s="8">
        <v>0</v>
      </c>
      <c r="H120" s="8">
        <v>0</v>
      </c>
      <c r="I120" s="8">
        <v>0</v>
      </c>
      <c r="K120" s="8">
        <v>557272.91114910401</v>
      </c>
      <c r="L120" s="8">
        <v>114000</v>
      </c>
      <c r="M120" s="8">
        <v>2193.85</v>
      </c>
      <c r="N120" s="8">
        <v>0</v>
      </c>
      <c r="P120" s="8">
        <v>441079.06114910403</v>
      </c>
      <c r="Q120" s="8">
        <v>3816.937747596603</v>
      </c>
      <c r="R120" s="8">
        <v>3021.0894599253702</v>
      </c>
      <c r="T120" s="8">
        <v>151</v>
      </c>
      <c r="U120" s="8">
        <v>575123.13659988379</v>
      </c>
      <c r="V120" s="8">
        <v>114000</v>
      </c>
      <c r="W120" s="8">
        <v>2211.65</v>
      </c>
      <c r="X120" s="8">
        <v>0</v>
      </c>
      <c r="Y120" s="8">
        <v>0</v>
      </c>
      <c r="Z120" s="8">
        <v>458911.48659988376</v>
      </c>
      <c r="AA120" s="8">
        <v>3039.1489178800248</v>
      </c>
      <c r="AB120" s="22">
        <v>5.977796485080158E-3</v>
      </c>
      <c r="AC120" s="22">
        <v>0</v>
      </c>
      <c r="AE120" s="8">
        <v>0</v>
      </c>
      <c r="AF120" s="8">
        <v>575123.13659988379</v>
      </c>
      <c r="AH120" s="8">
        <v>17850.225450779777</v>
      </c>
      <c r="AJ120" s="22">
        <v>0</v>
      </c>
      <c r="AK120" s="8">
        <v>0</v>
      </c>
      <c r="AL120" s="8">
        <v>0</v>
      </c>
      <c r="AN120" s="8">
        <v>575123.13659988379</v>
      </c>
      <c r="AO120" s="8">
        <v>17850.225450779777</v>
      </c>
      <c r="AP120" s="22">
        <v>3.2031389097977828E-2</v>
      </c>
    </row>
    <row r="121" spans="1:42" x14ac:dyDescent="0.2">
      <c r="A121" s="8">
        <v>242</v>
      </c>
      <c r="B121" s="17" t="s">
        <v>175</v>
      </c>
      <c r="C121" s="24">
        <v>242</v>
      </c>
      <c r="D121" s="19" t="s">
        <v>66</v>
      </c>
      <c r="E121" s="20">
        <v>111</v>
      </c>
      <c r="F121" s="8">
        <v>461304.37902149104</v>
      </c>
      <c r="G121" s="8">
        <v>0</v>
      </c>
      <c r="H121" s="8">
        <v>0</v>
      </c>
      <c r="I121" s="8">
        <v>0</v>
      </c>
      <c r="K121" s="8">
        <v>461304.37902149104</v>
      </c>
      <c r="L121" s="8">
        <v>114000</v>
      </c>
      <c r="M121" s="8">
        <v>7518.25</v>
      </c>
      <c r="N121" s="8">
        <v>26568.758344459275</v>
      </c>
      <c r="P121" s="8">
        <v>313217.37067703175</v>
      </c>
      <c r="Q121" s="8">
        <v>4155.8953064999196</v>
      </c>
      <c r="R121" s="8">
        <v>2821.7781142074932</v>
      </c>
      <c r="T121" s="8">
        <v>110</v>
      </c>
      <c r="U121" s="8">
        <v>467021.24763523944</v>
      </c>
      <c r="V121" s="8">
        <v>114000</v>
      </c>
      <c r="W121" s="8">
        <v>7379.39</v>
      </c>
      <c r="X121" s="8">
        <v>26568.758344459275</v>
      </c>
      <c r="Y121" s="8">
        <v>0</v>
      </c>
      <c r="Z121" s="8">
        <v>319073.09929078014</v>
      </c>
      <c r="AA121" s="8">
        <v>2900.6645390070921</v>
      </c>
      <c r="AB121" s="22">
        <v>2.7956282034512284E-2</v>
      </c>
      <c r="AC121" s="22">
        <v>0</v>
      </c>
      <c r="AE121" s="8">
        <v>0</v>
      </c>
      <c r="AF121" s="8">
        <v>467021.24763523944</v>
      </c>
      <c r="AH121" s="8">
        <v>5716.8686137484037</v>
      </c>
      <c r="AJ121" s="22">
        <v>0</v>
      </c>
      <c r="AK121" s="8">
        <v>0</v>
      </c>
      <c r="AL121" s="8">
        <v>0</v>
      </c>
      <c r="AN121" s="8">
        <v>467021.24763523944</v>
      </c>
      <c r="AO121" s="8">
        <v>5716.8686137484037</v>
      </c>
      <c r="AP121" s="22">
        <v>1.2392834045657452E-2</v>
      </c>
    </row>
    <row r="122" spans="1:42" x14ac:dyDescent="0.2">
      <c r="A122" s="8">
        <v>243</v>
      </c>
      <c r="B122" s="17" t="s">
        <v>176</v>
      </c>
      <c r="C122" s="24">
        <v>243</v>
      </c>
      <c r="D122" s="19" t="s">
        <v>66</v>
      </c>
      <c r="E122" s="20">
        <v>95</v>
      </c>
      <c r="F122" s="8">
        <v>402343.17827111529</v>
      </c>
      <c r="G122" s="8">
        <v>0</v>
      </c>
      <c r="H122" s="8">
        <v>0</v>
      </c>
      <c r="I122" s="8">
        <v>0</v>
      </c>
      <c r="K122" s="8">
        <v>402343.17827111529</v>
      </c>
      <c r="L122" s="8">
        <v>114000</v>
      </c>
      <c r="M122" s="8">
        <v>5669.5</v>
      </c>
      <c r="N122" s="8">
        <v>36582.109479305735</v>
      </c>
      <c r="P122" s="8">
        <v>246091.56879180955</v>
      </c>
      <c r="Q122" s="8">
        <v>4235.191350222266</v>
      </c>
      <c r="R122" s="8">
        <v>2590.4375662295743</v>
      </c>
      <c r="T122" s="8">
        <v>95</v>
      </c>
      <c r="U122" s="8">
        <v>434684.83287517814</v>
      </c>
      <c r="V122" s="8">
        <v>114000</v>
      </c>
      <c r="W122" s="8">
        <v>5564.79</v>
      </c>
      <c r="X122" s="8">
        <v>36582.109479305735</v>
      </c>
      <c r="Y122" s="8">
        <v>0</v>
      </c>
      <c r="Z122" s="8">
        <v>278537.93339587242</v>
      </c>
      <c r="AA122" s="8">
        <v>2931.978246272341</v>
      </c>
      <c r="AB122" s="22">
        <v>0.13184671365767947</v>
      </c>
      <c r="AC122" s="22">
        <v>0</v>
      </c>
      <c r="AE122" s="8">
        <v>0</v>
      </c>
      <c r="AF122" s="8">
        <v>434684.83287517814</v>
      </c>
      <c r="AH122" s="8">
        <v>32341.654604062845</v>
      </c>
      <c r="AJ122" s="22">
        <v>8.6446713657679475E-2</v>
      </c>
      <c r="AK122" s="8">
        <v>-21273.807380914692</v>
      </c>
      <c r="AL122" s="8">
        <v>413411.02549426345</v>
      </c>
      <c r="AN122" s="8">
        <v>413411.02549426345</v>
      </c>
      <c r="AO122" s="8">
        <v>11067.847223148157</v>
      </c>
      <c r="AP122" s="22">
        <v>2.7508474906191124E-2</v>
      </c>
    </row>
    <row r="123" spans="1:42" x14ac:dyDescent="0.2">
      <c r="A123" s="8">
        <v>245</v>
      </c>
      <c r="B123" s="17" t="s">
        <v>177</v>
      </c>
      <c r="C123" s="24">
        <v>245</v>
      </c>
      <c r="D123" s="19" t="s">
        <v>66</v>
      </c>
      <c r="E123" s="20">
        <v>163</v>
      </c>
      <c r="F123" s="8">
        <v>591835.56422113464</v>
      </c>
      <c r="G123" s="8">
        <v>0</v>
      </c>
      <c r="H123" s="8">
        <v>0</v>
      </c>
      <c r="I123" s="8">
        <v>0</v>
      </c>
      <c r="K123" s="8">
        <v>591835.56422113464</v>
      </c>
      <c r="L123" s="8">
        <v>114000</v>
      </c>
      <c r="M123" s="8">
        <v>10106.5</v>
      </c>
      <c r="N123" s="8">
        <v>0</v>
      </c>
      <c r="P123" s="8">
        <v>467729.06422113464</v>
      </c>
      <c r="Q123" s="8">
        <v>3630.8930320315008</v>
      </c>
      <c r="R123" s="8">
        <v>2869.5034614793535</v>
      </c>
      <c r="T123" s="8">
        <v>155</v>
      </c>
      <c r="U123" s="8">
        <v>594769.69653679652</v>
      </c>
      <c r="V123" s="8">
        <v>114000</v>
      </c>
      <c r="W123" s="8">
        <v>10188.5</v>
      </c>
      <c r="X123" s="8">
        <v>0</v>
      </c>
      <c r="Y123" s="8">
        <v>0</v>
      </c>
      <c r="Z123" s="8">
        <v>470581.19653679652</v>
      </c>
      <c r="AA123" s="8">
        <v>3036.0077195922354</v>
      </c>
      <c r="AB123" s="22">
        <v>5.8025459926450723E-2</v>
      </c>
      <c r="AC123" s="22">
        <v>0</v>
      </c>
      <c r="AE123" s="8">
        <v>0</v>
      </c>
      <c r="AF123" s="8">
        <v>594769.69653679652</v>
      </c>
      <c r="AH123" s="8">
        <v>2934.1323156618746</v>
      </c>
      <c r="AJ123" s="22">
        <v>1.262545992645072E-2</v>
      </c>
      <c r="AK123" s="8">
        <v>-5615.4641490664771</v>
      </c>
      <c r="AL123" s="8">
        <v>589154.23238773004</v>
      </c>
      <c r="AN123" s="8">
        <v>589154.23238773004</v>
      </c>
      <c r="AO123" s="8">
        <v>-2681.3318334046053</v>
      </c>
      <c r="AP123" s="22">
        <v>-4.5305351612880554E-3</v>
      </c>
    </row>
    <row r="124" spans="1:42" x14ac:dyDescent="0.2">
      <c r="A124" s="8">
        <v>246</v>
      </c>
      <c r="B124" s="17" t="s">
        <v>178</v>
      </c>
      <c r="C124" s="24">
        <v>246</v>
      </c>
      <c r="D124" s="19" t="s">
        <v>66</v>
      </c>
      <c r="E124" s="20">
        <v>87</v>
      </c>
      <c r="F124" s="8">
        <v>415843.75217528694</v>
      </c>
      <c r="G124" s="8">
        <v>0</v>
      </c>
      <c r="H124" s="8">
        <v>0</v>
      </c>
      <c r="I124" s="8">
        <v>0</v>
      </c>
      <c r="K124" s="8">
        <v>415843.75217528694</v>
      </c>
      <c r="L124" s="8">
        <v>114000</v>
      </c>
      <c r="M124" s="8">
        <v>4535.6000000000004</v>
      </c>
      <c r="N124" s="8">
        <v>42590.120160213613</v>
      </c>
      <c r="P124" s="8">
        <v>254718.03201507335</v>
      </c>
      <c r="Q124" s="8">
        <v>4779.8132433941028</v>
      </c>
      <c r="R124" s="8">
        <v>2927.7934714376247</v>
      </c>
      <c r="T124" s="8">
        <v>86</v>
      </c>
      <c r="U124" s="8">
        <v>414078.66383542726</v>
      </c>
      <c r="V124" s="8">
        <v>114000</v>
      </c>
      <c r="W124" s="8">
        <v>4451.83</v>
      </c>
      <c r="X124" s="8">
        <v>42590.120160213613</v>
      </c>
      <c r="Y124" s="8">
        <v>0</v>
      </c>
      <c r="Z124" s="8">
        <v>253036.71367521363</v>
      </c>
      <c r="AA124" s="8">
        <v>2942.2873683164376</v>
      </c>
      <c r="AB124" s="22">
        <v>4.9504505765893244E-3</v>
      </c>
      <c r="AC124" s="22">
        <v>0</v>
      </c>
      <c r="AE124" s="8">
        <v>0</v>
      </c>
      <c r="AF124" s="8">
        <v>414078.66383542726</v>
      </c>
      <c r="AH124" s="8">
        <v>-1765.0883398596779</v>
      </c>
      <c r="AJ124" s="22">
        <v>0</v>
      </c>
      <c r="AK124" s="8">
        <v>0</v>
      </c>
      <c r="AL124" s="8">
        <v>0</v>
      </c>
      <c r="AN124" s="8">
        <v>414078.66383542726</v>
      </c>
      <c r="AO124" s="8">
        <v>-1765.0883398596779</v>
      </c>
      <c r="AP124" s="22">
        <v>-4.244595068764327E-3</v>
      </c>
    </row>
    <row r="125" spans="1:42" x14ac:dyDescent="0.2">
      <c r="A125" s="8">
        <v>249</v>
      </c>
      <c r="B125" s="17" t="s">
        <v>179</v>
      </c>
      <c r="C125" s="24">
        <v>249</v>
      </c>
      <c r="D125" s="19" t="s">
        <v>66</v>
      </c>
      <c r="E125" s="20">
        <v>603</v>
      </c>
      <c r="F125" s="8">
        <v>1933859.3185943002</v>
      </c>
      <c r="G125" s="8">
        <v>0</v>
      </c>
      <c r="H125" s="8">
        <v>0</v>
      </c>
      <c r="I125" s="8">
        <v>0</v>
      </c>
      <c r="K125" s="8">
        <v>1933859.3185943002</v>
      </c>
      <c r="L125" s="8">
        <v>114000</v>
      </c>
      <c r="M125" s="8">
        <v>37714.5</v>
      </c>
      <c r="N125" s="8">
        <v>0</v>
      </c>
      <c r="P125" s="8">
        <v>1782144.8185943002</v>
      </c>
      <c r="Q125" s="8">
        <v>3207.0635465908795</v>
      </c>
      <c r="R125" s="8">
        <v>2955.4640441033171</v>
      </c>
      <c r="T125" s="8">
        <v>615</v>
      </c>
      <c r="U125" s="8">
        <v>2000924.4107758328</v>
      </c>
      <c r="V125" s="8">
        <v>114000</v>
      </c>
      <c r="W125" s="8">
        <v>38020.5</v>
      </c>
      <c r="X125" s="8">
        <v>0</v>
      </c>
      <c r="Y125" s="8">
        <v>0</v>
      </c>
      <c r="Z125" s="8">
        <v>1848903.9107758328</v>
      </c>
      <c r="AA125" s="8">
        <v>3006.3478223997281</v>
      </c>
      <c r="AB125" s="22">
        <v>1.7216849042008594E-2</v>
      </c>
      <c r="AC125" s="22">
        <v>0</v>
      </c>
      <c r="AE125" s="8">
        <v>0</v>
      </c>
      <c r="AF125" s="8">
        <v>2000924.4107758328</v>
      </c>
      <c r="AH125" s="8">
        <v>67065.092181532644</v>
      </c>
      <c r="AJ125" s="22">
        <v>0</v>
      </c>
      <c r="AK125" s="8">
        <v>0</v>
      </c>
      <c r="AL125" s="8">
        <v>0</v>
      </c>
      <c r="AN125" s="8">
        <v>2000924.4107758328</v>
      </c>
      <c r="AO125" s="8">
        <v>67065.092181532644</v>
      </c>
      <c r="AP125" s="22">
        <v>3.46794058578581E-2</v>
      </c>
    </row>
    <row r="126" spans="1:42" x14ac:dyDescent="0.2">
      <c r="A126" s="8">
        <v>250</v>
      </c>
      <c r="B126" s="17" t="s">
        <v>180</v>
      </c>
      <c r="C126" s="24">
        <v>250</v>
      </c>
      <c r="D126" s="19" t="s">
        <v>66</v>
      </c>
      <c r="E126" s="20">
        <v>628</v>
      </c>
      <c r="F126" s="8">
        <v>2052516.5295276004</v>
      </c>
      <c r="G126" s="8">
        <v>0</v>
      </c>
      <c r="H126" s="8">
        <v>0</v>
      </c>
      <c r="I126" s="8">
        <v>0</v>
      </c>
      <c r="K126" s="8">
        <v>2052516.5295276004</v>
      </c>
      <c r="L126" s="8">
        <v>114000</v>
      </c>
      <c r="M126" s="8">
        <v>30812.5</v>
      </c>
      <c r="N126" s="8">
        <v>0</v>
      </c>
      <c r="P126" s="8">
        <v>1907704.0295276004</v>
      </c>
      <c r="Q126" s="8">
        <v>3268.3384228146501</v>
      </c>
      <c r="R126" s="8">
        <v>3037.7452699484083</v>
      </c>
      <c r="T126" s="8">
        <v>626</v>
      </c>
      <c r="U126" s="8">
        <v>2053972.1600861999</v>
      </c>
      <c r="V126" s="8">
        <v>114000</v>
      </c>
      <c r="W126" s="8">
        <v>31062.5</v>
      </c>
      <c r="X126" s="8">
        <v>0</v>
      </c>
      <c r="Y126" s="8">
        <v>0</v>
      </c>
      <c r="Z126" s="8">
        <v>1908909.6600861999</v>
      </c>
      <c r="AA126" s="8">
        <v>3049.3764538118207</v>
      </c>
      <c r="AB126" s="22">
        <v>3.8288871613023456E-3</v>
      </c>
      <c r="AC126" s="22">
        <v>0</v>
      </c>
      <c r="AE126" s="8">
        <v>0</v>
      </c>
      <c r="AF126" s="8">
        <v>2053972.1600861999</v>
      </c>
      <c r="AH126" s="8">
        <v>1455.6305585994851</v>
      </c>
      <c r="AJ126" s="22">
        <v>0</v>
      </c>
      <c r="AK126" s="8">
        <v>0</v>
      </c>
      <c r="AL126" s="8">
        <v>0</v>
      </c>
      <c r="AN126" s="8">
        <v>2053972.1600861999</v>
      </c>
      <c r="AO126" s="8">
        <v>1455.6305585994851</v>
      </c>
      <c r="AP126" s="22">
        <v>7.0919309913402141E-4</v>
      </c>
    </row>
    <row r="127" spans="1:42" x14ac:dyDescent="0.2">
      <c r="A127" s="8">
        <v>251</v>
      </c>
      <c r="B127" s="17" t="s">
        <v>181</v>
      </c>
      <c r="C127" s="24">
        <v>251</v>
      </c>
      <c r="D127" s="19" t="s">
        <v>66</v>
      </c>
      <c r="E127" s="20">
        <v>203</v>
      </c>
      <c r="F127" s="8">
        <v>810988.4065562411</v>
      </c>
      <c r="G127" s="8">
        <v>0</v>
      </c>
      <c r="H127" s="8">
        <v>0</v>
      </c>
      <c r="I127" s="8">
        <v>0</v>
      </c>
      <c r="K127" s="8">
        <v>810988.4065562411</v>
      </c>
      <c r="L127" s="8">
        <v>114000</v>
      </c>
      <c r="M127" s="8">
        <v>13064.5</v>
      </c>
      <c r="N127" s="8">
        <v>0</v>
      </c>
      <c r="P127" s="8">
        <v>683923.9065562411</v>
      </c>
      <c r="Q127" s="8">
        <v>3995.016781065227</v>
      </c>
      <c r="R127" s="8">
        <v>3369.0832835282813</v>
      </c>
      <c r="T127" s="8">
        <v>217</v>
      </c>
      <c r="U127" s="8">
        <v>886867.01787772588</v>
      </c>
      <c r="V127" s="8">
        <v>114000</v>
      </c>
      <c r="W127" s="8">
        <v>2161.9499999999998</v>
      </c>
      <c r="X127" s="8">
        <v>0</v>
      </c>
      <c r="Y127" s="8">
        <v>0</v>
      </c>
      <c r="Z127" s="8">
        <v>770705.06787772593</v>
      </c>
      <c r="AA127" s="8">
        <v>3551.6362575010412</v>
      </c>
      <c r="AB127" s="22">
        <v>5.4184761435039627E-2</v>
      </c>
      <c r="AC127" s="22">
        <v>0</v>
      </c>
      <c r="AE127" s="8">
        <v>0</v>
      </c>
      <c r="AF127" s="8">
        <v>886867.01787772588</v>
      </c>
      <c r="AH127" s="8">
        <v>75878.611321484786</v>
      </c>
      <c r="AJ127" s="22">
        <v>8.7847614350396244E-3</v>
      </c>
      <c r="AK127" s="8">
        <v>-6422.4606594249735</v>
      </c>
      <c r="AL127" s="8">
        <v>880444.55721830088</v>
      </c>
      <c r="AN127" s="8">
        <v>880444.55721830088</v>
      </c>
      <c r="AO127" s="8">
        <v>69456.150662059779</v>
      </c>
      <c r="AP127" s="22">
        <v>8.5643826842107973E-2</v>
      </c>
    </row>
    <row r="128" spans="1:42" x14ac:dyDescent="0.2">
      <c r="A128" s="8">
        <v>252</v>
      </c>
      <c r="B128" s="17" t="s">
        <v>182</v>
      </c>
      <c r="C128" s="24">
        <v>252</v>
      </c>
      <c r="D128" s="19" t="s">
        <v>66</v>
      </c>
      <c r="E128" s="20">
        <v>252</v>
      </c>
      <c r="F128" s="8">
        <v>1024231.4649321267</v>
      </c>
      <c r="G128" s="8">
        <v>0</v>
      </c>
      <c r="H128" s="8">
        <v>0</v>
      </c>
      <c r="I128" s="8">
        <v>0</v>
      </c>
      <c r="K128" s="8">
        <v>1024231.4649321267</v>
      </c>
      <c r="L128" s="8">
        <v>114000</v>
      </c>
      <c r="M128" s="8">
        <v>13064.5</v>
      </c>
      <c r="N128" s="8">
        <v>0</v>
      </c>
      <c r="P128" s="8">
        <v>897166.96493212669</v>
      </c>
      <c r="Q128" s="8">
        <v>4064.4105751274869</v>
      </c>
      <c r="R128" s="8">
        <v>3560.1863687782807</v>
      </c>
      <c r="T128" s="8">
        <v>264</v>
      </c>
      <c r="U128" s="8">
        <v>1134661.6297099907</v>
      </c>
      <c r="V128" s="8">
        <v>114000</v>
      </c>
      <c r="W128" s="8">
        <v>3106.25</v>
      </c>
      <c r="X128" s="8">
        <v>0</v>
      </c>
      <c r="Y128" s="8">
        <v>0</v>
      </c>
      <c r="Z128" s="8">
        <v>1017555.3797099907</v>
      </c>
      <c r="AA128" s="8">
        <v>3854.3764382954191</v>
      </c>
      <c r="AB128" s="22">
        <v>8.2633334057198027E-2</v>
      </c>
      <c r="AC128" s="22">
        <v>0</v>
      </c>
      <c r="AE128" s="8">
        <v>0</v>
      </c>
      <c r="AF128" s="8">
        <v>1134661.6297099907</v>
      </c>
      <c r="AH128" s="8">
        <v>110430.164777864</v>
      </c>
      <c r="AJ128" s="22">
        <v>3.7233334057198024E-2</v>
      </c>
      <c r="AK128" s="8">
        <v>-34995.208610895592</v>
      </c>
      <c r="AL128" s="8">
        <v>1099666.4210990951</v>
      </c>
      <c r="AN128" s="8">
        <v>1099666.4210990951</v>
      </c>
      <c r="AO128" s="8">
        <v>75434.956166968448</v>
      </c>
      <c r="AP128" s="22">
        <v>7.3650301469665683E-2</v>
      </c>
    </row>
    <row r="129" spans="1:42" x14ac:dyDescent="0.2">
      <c r="A129" s="8">
        <v>253</v>
      </c>
      <c r="B129" s="17" t="s">
        <v>183</v>
      </c>
      <c r="C129" s="26">
        <v>253</v>
      </c>
      <c r="D129" s="19" t="s">
        <v>66</v>
      </c>
      <c r="E129" s="20">
        <v>378</v>
      </c>
      <c r="F129" s="8">
        <v>1751496.6299217413</v>
      </c>
      <c r="G129" s="8">
        <v>0</v>
      </c>
      <c r="H129" s="8">
        <v>0</v>
      </c>
      <c r="I129" s="8">
        <v>0</v>
      </c>
      <c r="K129" s="8">
        <v>1751496.6299217413</v>
      </c>
      <c r="L129" s="8">
        <v>114000</v>
      </c>
      <c r="M129" s="8">
        <v>25389.5</v>
      </c>
      <c r="N129" s="8">
        <v>0</v>
      </c>
      <c r="P129" s="8">
        <v>1612107.1299217413</v>
      </c>
      <c r="Q129" s="8">
        <v>4633.5889680469345</v>
      </c>
      <c r="R129" s="8">
        <v>4264.8336770416436</v>
      </c>
      <c r="T129" s="8">
        <v>378</v>
      </c>
      <c r="U129" s="8">
        <v>1687713.4545394005</v>
      </c>
      <c r="V129" s="8">
        <v>114000</v>
      </c>
      <c r="W129" s="8">
        <v>8548.4</v>
      </c>
      <c r="X129" s="8">
        <v>0</v>
      </c>
      <c r="Y129" s="8">
        <v>0</v>
      </c>
      <c r="Z129" s="8">
        <v>1565165.0545394006</v>
      </c>
      <c r="AA129" s="8">
        <v>4140.6482924322763</v>
      </c>
      <c r="AB129" s="22">
        <v>-2.9118459009991222E-2</v>
      </c>
      <c r="AC129" s="22">
        <v>1.4118459009991223E-2</v>
      </c>
      <c r="AE129" s="8">
        <v>22760.468433514699</v>
      </c>
      <c r="AF129" s="8">
        <v>1710473.9229729152</v>
      </c>
      <c r="AH129" s="8">
        <v>-41022.70694882609</v>
      </c>
      <c r="AJ129" s="22">
        <v>0</v>
      </c>
      <c r="AK129" s="8">
        <v>0</v>
      </c>
      <c r="AL129" s="8">
        <v>0</v>
      </c>
      <c r="AN129" s="8">
        <v>1710473.9229729152</v>
      </c>
      <c r="AO129" s="8">
        <v>-41022.70694882609</v>
      </c>
      <c r="AP129" s="22">
        <v>-2.3421516346656644E-2</v>
      </c>
    </row>
    <row r="130" spans="1:42" x14ac:dyDescent="0.2">
      <c r="A130" s="8">
        <v>256</v>
      </c>
      <c r="B130" s="17" t="s">
        <v>184</v>
      </c>
      <c r="C130" s="24">
        <v>256</v>
      </c>
      <c r="D130" s="19" t="s">
        <v>66</v>
      </c>
      <c r="E130" s="20">
        <v>419</v>
      </c>
      <c r="F130" s="8">
        <v>1524716.5166851594</v>
      </c>
      <c r="G130" s="8">
        <v>0</v>
      </c>
      <c r="H130" s="8">
        <v>0</v>
      </c>
      <c r="I130" s="8">
        <v>0</v>
      </c>
      <c r="K130" s="8">
        <v>1524716.5166851594</v>
      </c>
      <c r="L130" s="8">
        <v>114000</v>
      </c>
      <c r="M130" s="8">
        <v>15776</v>
      </c>
      <c r="N130" s="8">
        <v>0</v>
      </c>
      <c r="P130" s="8">
        <v>1394940.5166851594</v>
      </c>
      <c r="Q130" s="8">
        <v>3638.9415672676837</v>
      </c>
      <c r="R130" s="8">
        <v>3329.2136436399987</v>
      </c>
      <c r="T130" s="8">
        <v>417</v>
      </c>
      <c r="U130" s="8">
        <v>1497706.6148683848</v>
      </c>
      <c r="V130" s="8">
        <v>114000</v>
      </c>
      <c r="W130" s="8">
        <v>3180.8</v>
      </c>
      <c r="X130" s="8">
        <v>0</v>
      </c>
      <c r="Y130" s="8">
        <v>0</v>
      </c>
      <c r="Z130" s="8">
        <v>1380525.8148683847</v>
      </c>
      <c r="AA130" s="8">
        <v>3310.6134649121936</v>
      </c>
      <c r="AB130" s="22">
        <v>-5.5869585790440787E-3</v>
      </c>
      <c r="AC130" s="22">
        <v>0</v>
      </c>
      <c r="AE130" s="8">
        <v>0</v>
      </c>
      <c r="AF130" s="8">
        <v>1497706.6148683848</v>
      </c>
      <c r="AH130" s="8">
        <v>-27009.901816774625</v>
      </c>
      <c r="AJ130" s="22">
        <v>0</v>
      </c>
      <c r="AK130" s="8">
        <v>0</v>
      </c>
      <c r="AL130" s="8">
        <v>0</v>
      </c>
      <c r="AN130" s="8">
        <v>1497706.6148683848</v>
      </c>
      <c r="AO130" s="8">
        <v>-27009.901816774625</v>
      </c>
      <c r="AP130" s="22">
        <v>-1.7714704026094007E-2</v>
      </c>
    </row>
    <row r="131" spans="1:42" x14ac:dyDescent="0.2">
      <c r="A131" s="8">
        <v>258</v>
      </c>
      <c r="B131" s="17" t="s">
        <v>185</v>
      </c>
      <c r="C131" s="24">
        <v>258</v>
      </c>
      <c r="D131" s="19" t="s">
        <v>66</v>
      </c>
      <c r="E131" s="20">
        <v>412</v>
      </c>
      <c r="F131" s="8">
        <v>1404473.471207988</v>
      </c>
      <c r="G131" s="8">
        <v>0</v>
      </c>
      <c r="H131" s="8">
        <v>0</v>
      </c>
      <c r="I131" s="8">
        <v>0</v>
      </c>
      <c r="K131" s="8">
        <v>1404473.471207988</v>
      </c>
      <c r="L131" s="8">
        <v>114000</v>
      </c>
      <c r="M131" s="8">
        <v>15899.25</v>
      </c>
      <c r="N131" s="8">
        <v>0</v>
      </c>
      <c r="P131" s="8">
        <v>1274574.221207988</v>
      </c>
      <c r="Q131" s="8">
        <v>3408.9161922523981</v>
      </c>
      <c r="R131" s="8">
        <v>3093.6267505048254</v>
      </c>
      <c r="T131" s="8">
        <v>412</v>
      </c>
      <c r="U131" s="8">
        <v>1400863.3189636595</v>
      </c>
      <c r="V131" s="8">
        <v>114000</v>
      </c>
      <c r="W131" s="8">
        <v>3280.2</v>
      </c>
      <c r="X131" s="8">
        <v>0</v>
      </c>
      <c r="Y131" s="8">
        <v>0</v>
      </c>
      <c r="Z131" s="8">
        <v>1283583.1189636595</v>
      </c>
      <c r="AA131" s="8">
        <v>3115.4930071933481</v>
      </c>
      <c r="AB131" s="22">
        <v>7.0681625328441987E-3</v>
      </c>
      <c r="AC131" s="22">
        <v>0</v>
      </c>
      <c r="AE131" s="8">
        <v>0</v>
      </c>
      <c r="AF131" s="8">
        <v>1400863.3189636595</v>
      </c>
      <c r="AH131" s="8">
        <v>-3610.1522443285212</v>
      </c>
      <c r="AJ131" s="22">
        <v>0</v>
      </c>
      <c r="AK131" s="8">
        <v>0</v>
      </c>
      <c r="AL131" s="8">
        <v>0</v>
      </c>
      <c r="AN131" s="8">
        <v>1400863.3189636595</v>
      </c>
      <c r="AO131" s="8">
        <v>-3610.1522443285212</v>
      </c>
      <c r="AP131" s="22">
        <v>-2.5704666683546741E-3</v>
      </c>
    </row>
    <row r="132" spans="1:42" x14ac:dyDescent="0.2">
      <c r="A132" s="8">
        <v>259</v>
      </c>
      <c r="B132" s="17" t="s">
        <v>186</v>
      </c>
      <c r="C132" s="24">
        <v>259</v>
      </c>
      <c r="D132" s="19" t="s">
        <v>66</v>
      </c>
      <c r="E132" s="20">
        <v>413</v>
      </c>
      <c r="F132" s="8">
        <v>1360687.6799711122</v>
      </c>
      <c r="G132" s="8">
        <v>0</v>
      </c>
      <c r="H132" s="8">
        <v>0</v>
      </c>
      <c r="I132" s="8">
        <v>0</v>
      </c>
      <c r="K132" s="8">
        <v>1360687.6799711122</v>
      </c>
      <c r="L132" s="8">
        <v>114000</v>
      </c>
      <c r="M132" s="8">
        <v>18734</v>
      </c>
      <c r="N132" s="8">
        <v>0</v>
      </c>
      <c r="P132" s="8">
        <v>1227953.6799711122</v>
      </c>
      <c r="Q132" s="8">
        <v>3294.6432929082621</v>
      </c>
      <c r="R132" s="8">
        <v>2973.2534623997872</v>
      </c>
      <c r="T132" s="8">
        <v>408</v>
      </c>
      <c r="U132" s="8">
        <v>1382807.8162737344</v>
      </c>
      <c r="V132" s="8">
        <v>114000</v>
      </c>
      <c r="W132" s="8">
        <v>18886</v>
      </c>
      <c r="X132" s="8">
        <v>0</v>
      </c>
      <c r="Y132" s="8">
        <v>0</v>
      </c>
      <c r="Z132" s="8">
        <v>1249921.8162737344</v>
      </c>
      <c r="AA132" s="8">
        <v>3063.5338634160157</v>
      </c>
      <c r="AB132" s="22">
        <v>3.0364179225864246E-2</v>
      </c>
      <c r="AC132" s="22">
        <v>0</v>
      </c>
      <c r="AE132" s="8">
        <v>0</v>
      </c>
      <c r="AF132" s="8">
        <v>1382807.8162737344</v>
      </c>
      <c r="AH132" s="8">
        <v>22120.136302622268</v>
      </c>
      <c r="AJ132" s="22">
        <v>0</v>
      </c>
      <c r="AK132" s="8">
        <v>0</v>
      </c>
      <c r="AL132" s="8">
        <v>0</v>
      </c>
      <c r="AN132" s="8">
        <v>1382807.8162737344</v>
      </c>
      <c r="AO132" s="8">
        <v>22120.136302622268</v>
      </c>
      <c r="AP132" s="22">
        <v>1.6256586010311994E-2</v>
      </c>
    </row>
    <row r="133" spans="1:42" x14ac:dyDescent="0.2">
      <c r="A133" s="8">
        <v>260</v>
      </c>
      <c r="B133" s="17" t="s">
        <v>187</v>
      </c>
      <c r="C133" s="24">
        <v>260</v>
      </c>
      <c r="D133" s="19" t="s">
        <v>66</v>
      </c>
      <c r="E133" s="20">
        <v>228</v>
      </c>
      <c r="F133" s="8">
        <v>1090307.5575987841</v>
      </c>
      <c r="G133" s="8">
        <v>0</v>
      </c>
      <c r="H133" s="8">
        <v>0</v>
      </c>
      <c r="I133" s="8">
        <v>0</v>
      </c>
      <c r="K133" s="8">
        <v>1090307.5575987841</v>
      </c>
      <c r="L133" s="8">
        <v>114000</v>
      </c>
      <c r="M133" s="8">
        <v>11462.25</v>
      </c>
      <c r="N133" s="8">
        <v>0</v>
      </c>
      <c r="P133" s="8">
        <v>964845.3075987841</v>
      </c>
      <c r="Q133" s="8">
        <v>4782.0506912227374</v>
      </c>
      <c r="R133" s="8">
        <v>4231.7776649069474</v>
      </c>
      <c r="T133" s="8">
        <v>280</v>
      </c>
      <c r="U133" s="8">
        <v>1288994.2955700078</v>
      </c>
      <c r="V133" s="8">
        <v>114000</v>
      </c>
      <c r="W133" s="8">
        <v>7500.37</v>
      </c>
      <c r="X133" s="8">
        <v>0</v>
      </c>
      <c r="Y133" s="8">
        <v>0</v>
      </c>
      <c r="Z133" s="8">
        <v>1167493.9255700076</v>
      </c>
      <c r="AA133" s="8">
        <v>4169.621162750027</v>
      </c>
      <c r="AB133" s="22">
        <v>-1.468803587493937E-2</v>
      </c>
      <c r="AC133" s="22">
        <v>0</v>
      </c>
      <c r="AE133" s="8">
        <v>0</v>
      </c>
      <c r="AF133" s="8">
        <v>1288994.2955700078</v>
      </c>
      <c r="AH133" s="8">
        <v>198686.73797122366</v>
      </c>
      <c r="AJ133" s="22">
        <v>0</v>
      </c>
      <c r="AK133" s="8">
        <v>0</v>
      </c>
      <c r="AL133" s="8">
        <v>0</v>
      </c>
      <c r="AN133" s="8">
        <v>1288994.2955700078</v>
      </c>
      <c r="AO133" s="8">
        <v>198686.73797122366</v>
      </c>
      <c r="AP133" s="22">
        <v>0.18222999243332516</v>
      </c>
    </row>
    <row r="134" spans="1:42" x14ac:dyDescent="0.2">
      <c r="A134" s="8">
        <v>262</v>
      </c>
      <c r="B134" s="17" t="s">
        <v>188</v>
      </c>
      <c r="C134" s="24">
        <v>262</v>
      </c>
      <c r="D134" s="19" t="s">
        <v>66</v>
      </c>
      <c r="E134" s="20">
        <v>563</v>
      </c>
      <c r="F134" s="8">
        <v>2126928.8409863897</v>
      </c>
      <c r="G134" s="8">
        <v>0</v>
      </c>
      <c r="H134" s="8">
        <v>0</v>
      </c>
      <c r="I134" s="8">
        <v>0</v>
      </c>
      <c r="K134" s="8">
        <v>2126928.8409863897</v>
      </c>
      <c r="L134" s="8">
        <v>114000</v>
      </c>
      <c r="M134" s="8">
        <v>5768.1</v>
      </c>
      <c r="N134" s="8">
        <v>0</v>
      </c>
      <c r="P134" s="8">
        <v>2007160.7409863896</v>
      </c>
      <c r="Q134" s="8">
        <v>3777.8487406507811</v>
      </c>
      <c r="R134" s="8">
        <v>3565.1167690699635</v>
      </c>
      <c r="T134" s="8">
        <v>588</v>
      </c>
      <c r="U134" s="8">
        <v>2256568.4263219675</v>
      </c>
      <c r="V134" s="8">
        <v>114000</v>
      </c>
      <c r="W134" s="8">
        <v>5814.9</v>
      </c>
      <c r="X134" s="8">
        <v>0</v>
      </c>
      <c r="Y134" s="8">
        <v>0</v>
      </c>
      <c r="Z134" s="8">
        <v>2136753.5263219676</v>
      </c>
      <c r="AA134" s="8">
        <v>3633.9345685747749</v>
      </c>
      <c r="AB134" s="22">
        <v>1.9303098316963096E-2</v>
      </c>
      <c r="AC134" s="22">
        <v>0</v>
      </c>
      <c r="AE134" s="8">
        <v>0</v>
      </c>
      <c r="AF134" s="8">
        <v>2256568.4263219675</v>
      </c>
      <c r="AH134" s="8">
        <v>129639.58533557784</v>
      </c>
      <c r="AJ134" s="22">
        <v>0</v>
      </c>
      <c r="AK134" s="8">
        <v>0</v>
      </c>
      <c r="AL134" s="8">
        <v>0</v>
      </c>
      <c r="AN134" s="8">
        <v>2256568.4263219675</v>
      </c>
      <c r="AO134" s="8">
        <v>129639.58533557784</v>
      </c>
      <c r="AP134" s="22">
        <v>6.0951538592826579E-2</v>
      </c>
    </row>
    <row r="135" spans="1:42" x14ac:dyDescent="0.2">
      <c r="A135" s="8">
        <v>263</v>
      </c>
      <c r="B135" s="17" t="s">
        <v>189</v>
      </c>
      <c r="C135" s="24">
        <v>263</v>
      </c>
      <c r="D135" s="19" t="s">
        <v>66</v>
      </c>
      <c r="E135" s="20">
        <v>416</v>
      </c>
      <c r="F135" s="8">
        <v>1675796.0117588849</v>
      </c>
      <c r="G135" s="8">
        <v>0</v>
      </c>
      <c r="H135" s="8">
        <v>0</v>
      </c>
      <c r="I135" s="8">
        <v>0</v>
      </c>
      <c r="K135" s="8">
        <v>1675796.0117588849</v>
      </c>
      <c r="L135" s="8">
        <v>114000</v>
      </c>
      <c r="M135" s="8">
        <v>17994.5</v>
      </c>
      <c r="N135" s="8">
        <v>0</v>
      </c>
      <c r="P135" s="8">
        <v>1543801.5117588849</v>
      </c>
      <c r="Q135" s="8">
        <v>4028.3557974973196</v>
      </c>
      <c r="R135" s="8">
        <v>3711.0613263434734</v>
      </c>
      <c r="T135" s="8">
        <v>410</v>
      </c>
      <c r="U135" s="8">
        <v>1610711.5805566432</v>
      </c>
      <c r="V135" s="8">
        <v>114000</v>
      </c>
      <c r="W135" s="8">
        <v>13177.68</v>
      </c>
      <c r="X135" s="8">
        <v>0</v>
      </c>
      <c r="Y135" s="8">
        <v>0</v>
      </c>
      <c r="Z135" s="8">
        <v>1483533.9005566433</v>
      </c>
      <c r="AA135" s="8">
        <v>3618.3753672113248</v>
      </c>
      <c r="AB135" s="22">
        <v>-2.4975593497796628E-2</v>
      </c>
      <c r="AC135" s="22">
        <v>9.9755934977966282E-3</v>
      </c>
      <c r="AE135" s="8">
        <v>15178.216087168557</v>
      </c>
      <c r="AF135" s="8">
        <v>1625889.7966438117</v>
      </c>
      <c r="AH135" s="8">
        <v>-49906.215115073137</v>
      </c>
      <c r="AJ135" s="22">
        <v>0</v>
      </c>
      <c r="AK135" s="8">
        <v>0</v>
      </c>
      <c r="AL135" s="8">
        <v>0</v>
      </c>
      <c r="AN135" s="8">
        <v>1625889.7966438117</v>
      </c>
      <c r="AO135" s="8">
        <v>-49906.215115073137</v>
      </c>
      <c r="AP135" s="22">
        <v>-2.9780602629965975E-2</v>
      </c>
    </row>
    <row r="136" spans="1:42" x14ac:dyDescent="0.2">
      <c r="A136" s="8">
        <v>264</v>
      </c>
      <c r="B136" s="17" t="s">
        <v>190</v>
      </c>
      <c r="C136" s="24">
        <v>264</v>
      </c>
      <c r="D136" s="19" t="s">
        <v>66</v>
      </c>
      <c r="E136" s="20">
        <v>299</v>
      </c>
      <c r="F136" s="8">
        <v>1292601.0435424224</v>
      </c>
      <c r="G136" s="8">
        <v>0</v>
      </c>
      <c r="H136" s="8">
        <v>0</v>
      </c>
      <c r="I136" s="8">
        <v>0</v>
      </c>
      <c r="K136" s="8">
        <v>1292601.0435424224</v>
      </c>
      <c r="L136" s="8">
        <v>114000</v>
      </c>
      <c r="M136" s="8">
        <v>20213</v>
      </c>
      <c r="N136" s="8">
        <v>0</v>
      </c>
      <c r="P136" s="8">
        <v>1158388.0435424224</v>
      </c>
      <c r="Q136" s="8">
        <v>4323.0804131853592</v>
      </c>
      <c r="R136" s="8">
        <v>3874.2075034863624</v>
      </c>
      <c r="T136" s="8">
        <v>304</v>
      </c>
      <c r="U136" s="8">
        <v>1265969.5607116474</v>
      </c>
      <c r="V136" s="8">
        <v>114000</v>
      </c>
      <c r="W136" s="8">
        <v>20377</v>
      </c>
      <c r="X136" s="8">
        <v>0</v>
      </c>
      <c r="Y136" s="8">
        <v>0</v>
      </c>
      <c r="Z136" s="8">
        <v>1131592.5607116474</v>
      </c>
      <c r="AA136" s="8">
        <v>3722.3439497093664</v>
      </c>
      <c r="AB136" s="22">
        <v>-3.9198611236061942E-2</v>
      </c>
      <c r="AC136" s="22">
        <v>2.4198611236061943E-2</v>
      </c>
      <c r="AE136" s="8">
        <v>28500.134132308976</v>
      </c>
      <c r="AF136" s="8">
        <v>1294469.6948439563</v>
      </c>
      <c r="AH136" s="8">
        <v>1868.6513015339151</v>
      </c>
      <c r="AJ136" s="22">
        <v>0</v>
      </c>
      <c r="AK136" s="8">
        <v>0</v>
      </c>
      <c r="AL136" s="8">
        <v>0</v>
      </c>
      <c r="AN136" s="8">
        <v>1294469.6948439563</v>
      </c>
      <c r="AO136" s="8">
        <v>1868.6513015339151</v>
      </c>
      <c r="AP136" s="22">
        <v>1.4456520137201847E-3</v>
      </c>
    </row>
    <row r="137" spans="1:42" x14ac:dyDescent="0.2">
      <c r="A137" s="8">
        <v>267</v>
      </c>
      <c r="B137" s="17" t="s">
        <v>191</v>
      </c>
      <c r="C137" s="24">
        <v>267</v>
      </c>
      <c r="D137" s="19" t="s">
        <v>66</v>
      </c>
      <c r="E137" s="20">
        <v>474</v>
      </c>
      <c r="F137" s="8">
        <v>2099368.2129118545</v>
      </c>
      <c r="G137" s="8">
        <v>0</v>
      </c>
      <c r="H137" s="8">
        <v>0</v>
      </c>
      <c r="I137" s="8">
        <v>0</v>
      </c>
      <c r="K137" s="8">
        <v>2099368.2129118545</v>
      </c>
      <c r="L137" s="8">
        <v>114000</v>
      </c>
      <c r="M137" s="8">
        <v>18487.5</v>
      </c>
      <c r="N137" s="8">
        <v>0</v>
      </c>
      <c r="P137" s="8">
        <v>1966880.7129118545</v>
      </c>
      <c r="Q137" s="8">
        <v>4429.0468626832371</v>
      </c>
      <c r="R137" s="8">
        <v>4149.5373690123515</v>
      </c>
      <c r="T137" s="8">
        <v>506</v>
      </c>
      <c r="U137" s="8">
        <v>2276254.277586964</v>
      </c>
      <c r="V137" s="8">
        <v>114000</v>
      </c>
      <c r="W137" s="8">
        <v>3727.5</v>
      </c>
      <c r="X137" s="8">
        <v>0</v>
      </c>
      <c r="Y137" s="8">
        <v>0</v>
      </c>
      <c r="Z137" s="8">
        <v>2158526.777586964</v>
      </c>
      <c r="AA137" s="8">
        <v>4265.8631968121817</v>
      </c>
      <c r="AB137" s="22">
        <v>2.8033445045831076E-2</v>
      </c>
      <c r="AC137" s="22">
        <v>0</v>
      </c>
      <c r="AE137" s="8">
        <v>0</v>
      </c>
      <c r="AF137" s="8">
        <v>2276254.277586964</v>
      </c>
      <c r="AH137" s="8">
        <v>176886.06467510946</v>
      </c>
      <c r="AJ137" s="22">
        <v>0</v>
      </c>
      <c r="AK137" s="8">
        <v>0</v>
      </c>
      <c r="AL137" s="8">
        <v>0</v>
      </c>
      <c r="AN137" s="8">
        <v>2276254.277586964</v>
      </c>
      <c r="AO137" s="8">
        <v>176886.06467510946</v>
      </c>
      <c r="AP137" s="22">
        <v>8.4256808113601894E-2</v>
      </c>
    </row>
    <row r="138" spans="1:42" x14ac:dyDescent="0.2">
      <c r="A138" s="8">
        <v>269</v>
      </c>
      <c r="B138" s="17" t="s">
        <v>192</v>
      </c>
      <c r="C138" s="24">
        <v>269</v>
      </c>
      <c r="D138" s="19" t="s">
        <v>66</v>
      </c>
      <c r="E138" s="20">
        <v>323</v>
      </c>
      <c r="F138" s="8">
        <v>1455593.3521514074</v>
      </c>
      <c r="G138" s="8">
        <v>0</v>
      </c>
      <c r="H138" s="8">
        <v>0</v>
      </c>
      <c r="I138" s="8">
        <v>0</v>
      </c>
      <c r="K138" s="8">
        <v>1455593.3521514074</v>
      </c>
      <c r="L138" s="8">
        <v>114000</v>
      </c>
      <c r="M138" s="8">
        <v>19227</v>
      </c>
      <c r="N138" s="8">
        <v>0</v>
      </c>
      <c r="P138" s="8">
        <v>1322366.3521514074</v>
      </c>
      <c r="Q138" s="8">
        <v>4506.4809664130262</v>
      </c>
      <c r="R138" s="8">
        <v>4094.0134741529641</v>
      </c>
      <c r="T138" s="8">
        <v>337</v>
      </c>
      <c r="U138" s="8">
        <v>1532493.9062358718</v>
      </c>
      <c r="V138" s="8">
        <v>114000</v>
      </c>
      <c r="W138" s="8">
        <v>19383</v>
      </c>
      <c r="X138" s="8">
        <v>0</v>
      </c>
      <c r="Y138" s="8">
        <v>0</v>
      </c>
      <c r="Z138" s="8">
        <v>1399110.9062358718</v>
      </c>
      <c r="AA138" s="8">
        <v>4151.6644101954653</v>
      </c>
      <c r="AB138" s="22">
        <v>1.4081765095907238E-2</v>
      </c>
      <c r="AC138" s="22">
        <v>0</v>
      </c>
      <c r="AE138" s="8">
        <v>0</v>
      </c>
      <c r="AF138" s="8">
        <v>1532493.9062358718</v>
      </c>
      <c r="AH138" s="8">
        <v>76900.554084464442</v>
      </c>
      <c r="AJ138" s="22">
        <v>0</v>
      </c>
      <c r="AK138" s="8">
        <v>0</v>
      </c>
      <c r="AL138" s="8">
        <v>0</v>
      </c>
      <c r="AN138" s="8">
        <v>1532493.9062358718</v>
      </c>
      <c r="AO138" s="8">
        <v>76900.554084464442</v>
      </c>
      <c r="AP138" s="22">
        <v>5.2831069866321724E-2</v>
      </c>
    </row>
    <row r="139" spans="1:42" x14ac:dyDescent="0.2">
      <c r="A139" s="8">
        <v>270</v>
      </c>
      <c r="B139" s="17" t="s">
        <v>193</v>
      </c>
      <c r="C139" s="24">
        <v>270</v>
      </c>
      <c r="D139" s="19" t="s">
        <v>66</v>
      </c>
      <c r="E139" s="20">
        <v>345</v>
      </c>
      <c r="F139" s="8">
        <v>1525296.6756518262</v>
      </c>
      <c r="G139" s="8">
        <v>0</v>
      </c>
      <c r="H139" s="8">
        <v>0</v>
      </c>
      <c r="I139" s="8">
        <v>0</v>
      </c>
      <c r="K139" s="8">
        <v>1525296.6756518262</v>
      </c>
      <c r="L139" s="8">
        <v>114000</v>
      </c>
      <c r="M139" s="8">
        <v>18117.75</v>
      </c>
      <c r="N139" s="8">
        <v>0</v>
      </c>
      <c r="P139" s="8">
        <v>1393178.9256518262</v>
      </c>
      <c r="Q139" s="8">
        <v>4421.1497844980468</v>
      </c>
      <c r="R139" s="8">
        <v>4038.1997844980469</v>
      </c>
      <c r="T139" s="8">
        <v>345</v>
      </c>
      <c r="U139" s="8">
        <v>1540283.9194886701</v>
      </c>
      <c r="V139" s="8">
        <v>114000</v>
      </c>
      <c r="W139" s="8">
        <v>18264.75</v>
      </c>
      <c r="X139" s="8">
        <v>0</v>
      </c>
      <c r="Y139" s="8">
        <v>0</v>
      </c>
      <c r="Z139" s="8">
        <v>1408019.1694886701</v>
      </c>
      <c r="AA139" s="8">
        <v>4081.2149840251304</v>
      </c>
      <c r="AB139" s="22">
        <v>1.0652073157007098E-2</v>
      </c>
      <c r="AC139" s="22">
        <v>0</v>
      </c>
      <c r="AE139" s="8">
        <v>0</v>
      </c>
      <c r="AF139" s="8">
        <v>1540283.9194886701</v>
      </c>
      <c r="AH139" s="8">
        <v>14987.243836843874</v>
      </c>
      <c r="AJ139" s="22">
        <v>0</v>
      </c>
      <c r="AK139" s="8">
        <v>0</v>
      </c>
      <c r="AL139" s="8">
        <v>0</v>
      </c>
      <c r="AN139" s="8">
        <v>1540283.9194886701</v>
      </c>
      <c r="AO139" s="8">
        <v>14987.243836843874</v>
      </c>
      <c r="AP139" s="22">
        <v>9.8257893536935481E-3</v>
      </c>
    </row>
    <row r="140" spans="1:42" x14ac:dyDescent="0.2">
      <c r="A140" s="8">
        <v>273</v>
      </c>
      <c r="B140" s="17" t="s">
        <v>194</v>
      </c>
      <c r="C140" s="24">
        <v>273</v>
      </c>
      <c r="D140" s="19" t="s">
        <v>66</v>
      </c>
      <c r="E140" s="20">
        <v>379</v>
      </c>
      <c r="F140" s="8">
        <v>1755647.7531551106</v>
      </c>
      <c r="G140" s="8">
        <v>0</v>
      </c>
      <c r="H140" s="8">
        <v>0</v>
      </c>
      <c r="I140" s="8">
        <v>0</v>
      </c>
      <c r="K140" s="8">
        <v>1755647.7531551106</v>
      </c>
      <c r="L140" s="8">
        <v>114000</v>
      </c>
      <c r="M140" s="8">
        <v>40179.5</v>
      </c>
      <c r="N140" s="8">
        <v>0</v>
      </c>
      <c r="P140" s="8">
        <v>1601468.2531551106</v>
      </c>
      <c r="Q140" s="8">
        <v>4632.3159713855166</v>
      </c>
      <c r="R140" s="8">
        <v>4225.5099027839333</v>
      </c>
      <c r="T140" s="8">
        <v>377</v>
      </c>
      <c r="U140" s="8">
        <v>1619205.6051200461</v>
      </c>
      <c r="V140" s="8">
        <v>114000</v>
      </c>
      <c r="W140" s="8">
        <v>40505.5</v>
      </c>
      <c r="X140" s="8">
        <v>0</v>
      </c>
      <c r="Y140" s="8">
        <v>0</v>
      </c>
      <c r="Z140" s="8">
        <v>1464700.1051200461</v>
      </c>
      <c r="AA140" s="8">
        <v>3885.1461674271777</v>
      </c>
      <c r="AB140" s="22">
        <v>-8.0549742678986611E-2</v>
      </c>
      <c r="AC140" s="22">
        <v>6.5549742678986611E-2</v>
      </c>
      <c r="AE140" s="8">
        <v>104421.8697292537</v>
      </c>
      <c r="AF140" s="8">
        <v>1723627.4748492998</v>
      </c>
      <c r="AH140" s="8">
        <v>-32020.278305810876</v>
      </c>
      <c r="AJ140" s="22">
        <v>0</v>
      </c>
      <c r="AK140" s="8">
        <v>0</v>
      </c>
      <c r="AL140" s="8">
        <v>0</v>
      </c>
      <c r="AN140" s="8">
        <v>1723627.4748492998</v>
      </c>
      <c r="AO140" s="8">
        <v>-32020.278305810876</v>
      </c>
      <c r="AP140" s="22">
        <v>-1.8238441195431474E-2</v>
      </c>
    </row>
    <row r="141" spans="1:42" x14ac:dyDescent="0.2">
      <c r="A141" s="8">
        <v>274</v>
      </c>
      <c r="B141" s="17" t="s">
        <v>195</v>
      </c>
      <c r="C141" s="24">
        <v>274</v>
      </c>
      <c r="D141" s="19" t="s">
        <v>66</v>
      </c>
      <c r="E141" s="20">
        <v>353</v>
      </c>
      <c r="F141" s="8">
        <v>1698124.3288363509</v>
      </c>
      <c r="G141" s="8">
        <v>0</v>
      </c>
      <c r="H141" s="8">
        <v>0</v>
      </c>
      <c r="I141" s="8">
        <v>0</v>
      </c>
      <c r="K141" s="8">
        <v>1698124.3288363509</v>
      </c>
      <c r="L141" s="8">
        <v>114000</v>
      </c>
      <c r="M141" s="8">
        <v>35989</v>
      </c>
      <c r="N141" s="8">
        <v>0</v>
      </c>
      <c r="P141" s="8">
        <v>1548135.3288363509</v>
      </c>
      <c r="Q141" s="8">
        <v>4810.5505066185578</v>
      </c>
      <c r="R141" s="8">
        <v>4385.6524896213905</v>
      </c>
      <c r="T141" s="8">
        <v>340</v>
      </c>
      <c r="U141" s="8">
        <v>1627537.9370150687</v>
      </c>
      <c r="V141" s="8">
        <v>114000</v>
      </c>
      <c r="W141" s="8">
        <v>36281</v>
      </c>
      <c r="X141" s="8">
        <v>0</v>
      </c>
      <c r="Y141" s="8">
        <v>0</v>
      </c>
      <c r="Z141" s="8">
        <v>1477256.9370150687</v>
      </c>
      <c r="AA141" s="8">
        <v>4344.873344161967</v>
      </c>
      <c r="AB141" s="22">
        <v>-9.2983075051949488E-3</v>
      </c>
      <c r="AC141" s="22">
        <v>0</v>
      </c>
      <c r="AE141" s="8">
        <v>0</v>
      </c>
      <c r="AF141" s="8">
        <v>1627537.9370150687</v>
      </c>
      <c r="AH141" s="8">
        <v>-70586.391821282217</v>
      </c>
      <c r="AJ141" s="22">
        <v>0</v>
      </c>
      <c r="AK141" s="8">
        <v>0</v>
      </c>
      <c r="AL141" s="8">
        <v>0</v>
      </c>
      <c r="AN141" s="8">
        <v>1627537.9370150687</v>
      </c>
      <c r="AO141" s="8">
        <v>-70586.391821282217</v>
      </c>
      <c r="AP141" s="22">
        <v>-4.1567269617797616E-2</v>
      </c>
    </row>
    <row r="142" spans="1:42" x14ac:dyDescent="0.2">
      <c r="A142" s="8">
        <v>275</v>
      </c>
      <c r="B142" s="17" t="s">
        <v>196</v>
      </c>
      <c r="C142" s="24">
        <v>275</v>
      </c>
      <c r="D142" s="19" t="s">
        <v>66</v>
      </c>
      <c r="E142" s="20">
        <v>205</v>
      </c>
      <c r="F142" s="8">
        <v>1010281.5881959655</v>
      </c>
      <c r="G142" s="8">
        <v>0</v>
      </c>
      <c r="H142" s="8">
        <v>0</v>
      </c>
      <c r="I142" s="8">
        <v>0</v>
      </c>
      <c r="K142" s="8">
        <v>1010281.5881959655</v>
      </c>
      <c r="L142" s="8">
        <v>114000</v>
      </c>
      <c r="M142" s="8">
        <v>8504.25</v>
      </c>
      <c r="N142" s="8">
        <v>0</v>
      </c>
      <c r="P142" s="8">
        <v>887777.33819596551</v>
      </c>
      <c r="Q142" s="8">
        <v>4928.2028692486119</v>
      </c>
      <c r="R142" s="8">
        <v>4330.6211619315391</v>
      </c>
      <c r="T142" s="8">
        <v>221</v>
      </c>
      <c r="U142" s="8">
        <v>987297.53053127578</v>
      </c>
      <c r="V142" s="8">
        <v>114000</v>
      </c>
      <c r="W142" s="8">
        <v>8347.18</v>
      </c>
      <c r="X142" s="8">
        <v>0</v>
      </c>
      <c r="Y142" s="8">
        <v>0</v>
      </c>
      <c r="Z142" s="8">
        <v>864950.35053127573</v>
      </c>
      <c r="AA142" s="8">
        <v>3913.8024910917452</v>
      </c>
      <c r="AB142" s="22">
        <v>-9.6249165016753582E-2</v>
      </c>
      <c r="AC142" s="22">
        <v>8.1249165016753583E-2</v>
      </c>
      <c r="AE142" s="8">
        <v>77760.917103791391</v>
      </c>
      <c r="AF142" s="8">
        <v>1065058.4476350672</v>
      </c>
      <c r="AH142" s="8">
        <v>54776.859439101652</v>
      </c>
      <c r="AJ142" s="22">
        <v>0</v>
      </c>
      <c r="AK142" s="8">
        <v>0</v>
      </c>
      <c r="AL142" s="8">
        <v>0</v>
      </c>
      <c r="AN142" s="8">
        <v>1065058.4476350672</v>
      </c>
      <c r="AO142" s="8">
        <v>54776.859439101652</v>
      </c>
      <c r="AP142" s="22">
        <v>5.421939791748092E-2</v>
      </c>
    </row>
    <row r="143" spans="1:42" x14ac:dyDescent="0.2">
      <c r="A143" s="8">
        <v>279</v>
      </c>
      <c r="B143" s="17" t="s">
        <v>197</v>
      </c>
      <c r="C143" s="24">
        <v>279</v>
      </c>
      <c r="D143" s="19" t="s">
        <v>66</v>
      </c>
      <c r="E143" s="20">
        <v>294</v>
      </c>
      <c r="F143" s="8">
        <v>1047668.1505882354</v>
      </c>
      <c r="G143" s="8">
        <v>0</v>
      </c>
      <c r="H143" s="8">
        <v>0</v>
      </c>
      <c r="I143" s="8">
        <v>0</v>
      </c>
      <c r="K143" s="8">
        <v>1047668.1505882354</v>
      </c>
      <c r="L143" s="8">
        <v>114000</v>
      </c>
      <c r="M143" s="8">
        <v>18241</v>
      </c>
      <c r="N143" s="8">
        <v>0</v>
      </c>
      <c r="P143" s="8">
        <v>915427.15058823535</v>
      </c>
      <c r="Q143" s="8">
        <v>3563.4971108443378</v>
      </c>
      <c r="R143" s="8">
        <v>3113.6977911164468</v>
      </c>
      <c r="T143" s="8">
        <v>292</v>
      </c>
      <c r="U143" s="8">
        <v>1070133.6207099566</v>
      </c>
      <c r="V143" s="8">
        <v>114000</v>
      </c>
      <c r="W143" s="8">
        <v>18389</v>
      </c>
      <c r="X143" s="8">
        <v>0</v>
      </c>
      <c r="Y143" s="8">
        <v>0</v>
      </c>
      <c r="Z143" s="8">
        <v>937744.62070995662</v>
      </c>
      <c r="AA143" s="8">
        <v>3211.45418051355</v>
      </c>
      <c r="AB143" s="22">
        <v>3.1395593264062965E-2</v>
      </c>
      <c r="AC143" s="22">
        <v>0</v>
      </c>
      <c r="AE143" s="8">
        <v>0</v>
      </c>
      <c r="AF143" s="8">
        <v>1070133.6207099566</v>
      </c>
      <c r="AH143" s="8">
        <v>22465.470121721271</v>
      </c>
      <c r="AJ143" s="22">
        <v>0</v>
      </c>
      <c r="AK143" s="8">
        <v>0</v>
      </c>
      <c r="AL143" s="8">
        <v>0</v>
      </c>
      <c r="AN143" s="8">
        <v>1070133.6207099566</v>
      </c>
      <c r="AO143" s="8">
        <v>22465.470121721271</v>
      </c>
      <c r="AP143" s="22">
        <v>2.1443307319314386E-2</v>
      </c>
    </row>
    <row r="144" spans="1:42" x14ac:dyDescent="0.2">
      <c r="A144" s="8">
        <v>281</v>
      </c>
      <c r="B144" s="17" t="s">
        <v>198</v>
      </c>
      <c r="C144" s="24">
        <v>281</v>
      </c>
      <c r="D144" s="19" t="s">
        <v>66</v>
      </c>
      <c r="E144" s="20">
        <v>484</v>
      </c>
      <c r="F144" s="8">
        <v>1817622.0231245998</v>
      </c>
      <c r="G144" s="8">
        <v>0</v>
      </c>
      <c r="H144" s="8">
        <v>0</v>
      </c>
      <c r="I144" s="8">
        <v>0</v>
      </c>
      <c r="K144" s="8">
        <v>1817622.0231245998</v>
      </c>
      <c r="L144" s="8">
        <v>114000</v>
      </c>
      <c r="M144" s="8">
        <v>33277.5</v>
      </c>
      <c r="N144" s="8">
        <v>0</v>
      </c>
      <c r="P144" s="8">
        <v>1670344.5231245998</v>
      </c>
      <c r="Q144" s="8">
        <v>3755.4174031499997</v>
      </c>
      <c r="R144" s="8">
        <v>3451.1250477780986</v>
      </c>
      <c r="T144" s="8">
        <v>540.58000000000004</v>
      </c>
      <c r="U144" s="8">
        <v>1932586.0286842911</v>
      </c>
      <c r="V144" s="8">
        <v>114000</v>
      </c>
      <c r="W144" s="8">
        <v>35784</v>
      </c>
      <c r="X144" s="8">
        <v>0</v>
      </c>
      <c r="Y144" s="8">
        <v>0</v>
      </c>
      <c r="Z144" s="8">
        <v>1782802.0286842911</v>
      </c>
      <c r="AA144" s="8">
        <v>3297.9430032267028</v>
      </c>
      <c r="AB144" s="22">
        <v>-4.4386118274681884E-2</v>
      </c>
      <c r="AC144" s="22">
        <v>2.9386118274681884E-2</v>
      </c>
      <c r="AE144" s="8">
        <v>54823.011968675302</v>
      </c>
      <c r="AF144" s="8">
        <v>1987409.0406529664</v>
      </c>
      <c r="AH144" s="8">
        <v>169787.01752836653</v>
      </c>
      <c r="AJ144" s="22">
        <v>0</v>
      </c>
      <c r="AK144" s="8">
        <v>0</v>
      </c>
      <c r="AL144" s="8">
        <v>0</v>
      </c>
      <c r="AN144" s="8">
        <v>1987409.0406529664</v>
      </c>
      <c r="AO144" s="8">
        <v>169787.01752836653</v>
      </c>
      <c r="AP144" s="22">
        <v>9.3411619890307343E-2</v>
      </c>
    </row>
    <row r="145" spans="1:42" x14ac:dyDescent="0.2">
      <c r="A145" s="8">
        <v>283</v>
      </c>
      <c r="B145" s="17" t="s">
        <v>199</v>
      </c>
      <c r="C145" s="24">
        <v>283</v>
      </c>
      <c r="D145" s="19" t="s">
        <v>66</v>
      </c>
      <c r="E145" s="20">
        <v>412</v>
      </c>
      <c r="F145" s="8">
        <v>1550448.9248381234</v>
      </c>
      <c r="G145" s="8">
        <v>0</v>
      </c>
      <c r="H145" s="8">
        <v>0</v>
      </c>
      <c r="I145" s="8">
        <v>0</v>
      </c>
      <c r="K145" s="8">
        <v>1550448.9248381234</v>
      </c>
      <c r="L145" s="8">
        <v>114000</v>
      </c>
      <c r="M145" s="8">
        <v>24280.25</v>
      </c>
      <c r="N145" s="8">
        <v>0</v>
      </c>
      <c r="P145" s="8">
        <v>1412168.6748381234</v>
      </c>
      <c r="Q145" s="8">
        <v>3763.2255457236006</v>
      </c>
      <c r="R145" s="8">
        <v>3427.5938709663187</v>
      </c>
      <c r="T145" s="8">
        <v>412</v>
      </c>
      <c r="U145" s="8">
        <v>1517783.1683208824</v>
      </c>
      <c r="V145" s="8">
        <v>114000</v>
      </c>
      <c r="W145" s="8">
        <v>4895.45</v>
      </c>
      <c r="X145" s="8">
        <v>0</v>
      </c>
      <c r="Y145" s="8">
        <v>0</v>
      </c>
      <c r="Z145" s="8">
        <v>1398887.7183208824</v>
      </c>
      <c r="AA145" s="8">
        <v>3395.3585396137923</v>
      </c>
      <c r="AB145" s="22">
        <v>-9.4046531082862747E-3</v>
      </c>
      <c r="AC145" s="22">
        <v>0</v>
      </c>
      <c r="AE145" s="8">
        <v>0</v>
      </c>
      <c r="AF145" s="8">
        <v>1517783.1683208824</v>
      </c>
      <c r="AH145" s="8">
        <v>-32665.75651724101</v>
      </c>
      <c r="AJ145" s="22">
        <v>0</v>
      </c>
      <c r="AK145" s="8">
        <v>0</v>
      </c>
      <c r="AL145" s="8">
        <v>0</v>
      </c>
      <c r="AN145" s="8">
        <v>1517783.1683208824</v>
      </c>
      <c r="AO145" s="8">
        <v>-32665.75651724101</v>
      </c>
      <c r="AP145" s="22">
        <v>-2.1068579553919532E-2</v>
      </c>
    </row>
    <row r="146" spans="1:42" x14ac:dyDescent="0.2">
      <c r="A146" s="8">
        <v>284</v>
      </c>
      <c r="B146" s="17" t="s">
        <v>200</v>
      </c>
      <c r="C146" s="24">
        <v>284</v>
      </c>
      <c r="D146" s="19" t="s">
        <v>66</v>
      </c>
      <c r="E146" s="20">
        <v>211</v>
      </c>
      <c r="F146" s="8">
        <v>716683.22264446772</v>
      </c>
      <c r="G146" s="8">
        <v>0</v>
      </c>
      <c r="H146" s="8">
        <v>0</v>
      </c>
      <c r="I146" s="8">
        <v>0</v>
      </c>
      <c r="K146" s="8">
        <v>716683.22264446772</v>
      </c>
      <c r="L146" s="8">
        <v>114000</v>
      </c>
      <c r="M146" s="8">
        <v>2736.15</v>
      </c>
      <c r="N146" s="8">
        <v>0</v>
      </c>
      <c r="P146" s="8">
        <v>599947.0726444677</v>
      </c>
      <c r="Q146" s="8">
        <v>3396.6029509216478</v>
      </c>
      <c r="R146" s="8">
        <v>2843.3510551870509</v>
      </c>
      <c r="T146" s="8">
        <v>210</v>
      </c>
      <c r="U146" s="8">
        <v>726207.33888888895</v>
      </c>
      <c r="V146" s="8">
        <v>114000</v>
      </c>
      <c r="W146" s="8">
        <v>2758.35</v>
      </c>
      <c r="X146" s="8">
        <v>0</v>
      </c>
      <c r="Y146" s="8">
        <v>0</v>
      </c>
      <c r="Z146" s="8">
        <v>609448.98888888897</v>
      </c>
      <c r="AA146" s="8">
        <v>2902.1380423280425</v>
      </c>
      <c r="AB146" s="22">
        <v>2.0675247621551367E-2</v>
      </c>
      <c r="AC146" s="22">
        <v>0</v>
      </c>
      <c r="AE146" s="8">
        <v>0</v>
      </c>
      <c r="AF146" s="8">
        <v>726207.33888888895</v>
      </c>
      <c r="AH146" s="8">
        <v>9524.1162444212241</v>
      </c>
      <c r="AJ146" s="22">
        <v>0</v>
      </c>
      <c r="AK146" s="8">
        <v>0</v>
      </c>
      <c r="AL146" s="8">
        <v>0</v>
      </c>
      <c r="AN146" s="8">
        <v>726207.33888888895</v>
      </c>
      <c r="AO146" s="8">
        <v>9524.1162444212241</v>
      </c>
      <c r="AP146" s="22">
        <v>1.3289157529429078E-2</v>
      </c>
    </row>
    <row r="147" spans="1:42" x14ac:dyDescent="0.2">
      <c r="A147" s="8">
        <v>285</v>
      </c>
      <c r="B147" s="17" t="s">
        <v>201</v>
      </c>
      <c r="C147" s="24">
        <v>285</v>
      </c>
      <c r="D147" s="19" t="s">
        <v>66</v>
      </c>
      <c r="E147" s="20">
        <v>266</v>
      </c>
      <c r="F147" s="8">
        <v>917190.33262690075</v>
      </c>
      <c r="G147" s="8">
        <v>0</v>
      </c>
      <c r="H147" s="8">
        <v>0</v>
      </c>
      <c r="I147" s="8">
        <v>0</v>
      </c>
      <c r="K147" s="8">
        <v>917190.33262690075</v>
      </c>
      <c r="L147" s="8">
        <v>114000</v>
      </c>
      <c r="M147" s="8">
        <v>2415.7000000000003</v>
      </c>
      <c r="N147" s="8">
        <v>0</v>
      </c>
      <c r="P147" s="8">
        <v>800774.6326269008</v>
      </c>
      <c r="Q147" s="8">
        <v>3448.0839572439877</v>
      </c>
      <c r="R147" s="8">
        <v>3010.4309497251911</v>
      </c>
      <c r="T147" s="8">
        <v>301</v>
      </c>
      <c r="U147" s="8">
        <v>1048269.6448634999</v>
      </c>
      <c r="V147" s="8">
        <v>114000</v>
      </c>
      <c r="W147" s="8">
        <v>2435.3000000000002</v>
      </c>
      <c r="X147" s="8">
        <v>0</v>
      </c>
      <c r="Y147" s="8">
        <v>0</v>
      </c>
      <c r="Z147" s="8">
        <v>931834.34486349986</v>
      </c>
      <c r="AA147" s="8">
        <v>3095.7951656594678</v>
      </c>
      <c r="AB147" s="22">
        <v>2.8356144804473658E-2</v>
      </c>
      <c r="AC147" s="22">
        <v>0</v>
      </c>
      <c r="AE147" s="8">
        <v>0</v>
      </c>
      <c r="AF147" s="8">
        <v>1048269.6448634999</v>
      </c>
      <c r="AH147" s="8">
        <v>131079.31223659916</v>
      </c>
      <c r="AJ147" s="22">
        <v>0</v>
      </c>
      <c r="AK147" s="8">
        <v>0</v>
      </c>
      <c r="AL147" s="8">
        <v>0</v>
      </c>
      <c r="AN147" s="8">
        <v>1048269.6448634999</v>
      </c>
      <c r="AO147" s="8">
        <v>131079.31223659916</v>
      </c>
      <c r="AP147" s="22">
        <v>0.14291397060540131</v>
      </c>
    </row>
    <row r="148" spans="1:42" x14ac:dyDescent="0.2">
      <c r="A148" s="8">
        <v>287</v>
      </c>
      <c r="B148" s="17" t="s">
        <v>202</v>
      </c>
      <c r="C148" s="24">
        <v>287</v>
      </c>
      <c r="D148" s="19" t="s">
        <v>66</v>
      </c>
      <c r="E148" s="20">
        <v>208</v>
      </c>
      <c r="F148" s="8">
        <v>821666.25653305836</v>
      </c>
      <c r="G148" s="8">
        <v>0</v>
      </c>
      <c r="H148" s="8">
        <v>0</v>
      </c>
      <c r="I148" s="8">
        <v>0</v>
      </c>
      <c r="K148" s="8">
        <v>821666.25653305836</v>
      </c>
      <c r="L148" s="8">
        <v>114000</v>
      </c>
      <c r="M148" s="8">
        <v>2563.6</v>
      </c>
      <c r="N148" s="8">
        <v>0</v>
      </c>
      <c r="P148" s="8">
        <v>705102.65653305838</v>
      </c>
      <c r="Q148" s="8">
        <v>3950.3185410243191</v>
      </c>
      <c r="R148" s="8">
        <v>3389.9166179473959</v>
      </c>
      <c r="T148" s="8">
        <v>213</v>
      </c>
      <c r="U148" s="8">
        <v>877469.70013898425</v>
      </c>
      <c r="V148" s="8">
        <v>114000</v>
      </c>
      <c r="W148" s="8">
        <v>2584.4</v>
      </c>
      <c r="X148" s="8">
        <v>0</v>
      </c>
      <c r="Y148" s="8">
        <v>0</v>
      </c>
      <c r="Z148" s="8">
        <v>760885.30013898422</v>
      </c>
      <c r="AA148" s="8">
        <v>3572.2314560515692</v>
      </c>
      <c r="AB148" s="22">
        <v>5.3781511066949325E-2</v>
      </c>
      <c r="AC148" s="22">
        <v>0</v>
      </c>
      <c r="AE148" s="8">
        <v>0</v>
      </c>
      <c r="AF148" s="8">
        <v>877469.70013898425</v>
      </c>
      <c r="AH148" s="8">
        <v>55803.443605925888</v>
      </c>
      <c r="AJ148" s="22">
        <v>8.3815110669493223E-3</v>
      </c>
      <c r="AK148" s="8">
        <v>-6051.8888373140035</v>
      </c>
      <c r="AL148" s="8">
        <v>871417.81130167027</v>
      </c>
      <c r="AN148" s="8">
        <v>871417.81130167027</v>
      </c>
      <c r="AO148" s="8">
        <v>49751.55476861191</v>
      </c>
      <c r="AP148" s="22">
        <v>6.0549589779351293E-2</v>
      </c>
    </row>
    <row r="149" spans="1:42" x14ac:dyDescent="0.2">
      <c r="A149" s="8">
        <v>288</v>
      </c>
      <c r="B149" s="17" t="s">
        <v>203</v>
      </c>
      <c r="C149" s="24">
        <v>288</v>
      </c>
      <c r="D149" s="19" t="s">
        <v>66</v>
      </c>
      <c r="E149" s="20">
        <v>400</v>
      </c>
      <c r="F149" s="8">
        <v>1622290.8566181681</v>
      </c>
      <c r="G149" s="8">
        <v>0</v>
      </c>
      <c r="H149" s="8">
        <v>0</v>
      </c>
      <c r="I149" s="8">
        <v>0</v>
      </c>
      <c r="K149" s="8">
        <v>1622290.8566181681</v>
      </c>
      <c r="L149" s="8">
        <v>114000</v>
      </c>
      <c r="M149" s="8">
        <v>3746.7999999999997</v>
      </c>
      <c r="N149" s="8">
        <v>0</v>
      </c>
      <c r="P149" s="8">
        <v>1504544.056618168</v>
      </c>
      <c r="Q149" s="8">
        <v>4055.7271415454202</v>
      </c>
      <c r="R149" s="8">
        <v>3761.36014154542</v>
      </c>
      <c r="T149" s="8">
        <v>417</v>
      </c>
      <c r="U149" s="8">
        <v>1705958.5301993529</v>
      </c>
      <c r="V149" s="8">
        <v>114000</v>
      </c>
      <c r="W149" s="8">
        <v>3777.2</v>
      </c>
      <c r="X149" s="8">
        <v>0</v>
      </c>
      <c r="Y149" s="8">
        <v>0</v>
      </c>
      <c r="Z149" s="8">
        <v>1588181.3301993529</v>
      </c>
      <c r="AA149" s="8">
        <v>3808.5883218209901</v>
      </c>
      <c r="AB149" s="22">
        <v>1.2556144186758364E-2</v>
      </c>
      <c r="AC149" s="22">
        <v>0</v>
      </c>
      <c r="AE149" s="8">
        <v>0</v>
      </c>
      <c r="AF149" s="8">
        <v>1705958.5301993529</v>
      </c>
      <c r="AH149" s="8">
        <v>83667.673581184819</v>
      </c>
      <c r="AJ149" s="22">
        <v>0</v>
      </c>
      <c r="AK149" s="8">
        <v>0</v>
      </c>
      <c r="AL149" s="8">
        <v>0</v>
      </c>
      <c r="AN149" s="8">
        <v>1705958.5301993529</v>
      </c>
      <c r="AO149" s="8">
        <v>83667.673581184819</v>
      </c>
      <c r="AP149" s="22">
        <v>5.1573781137864934E-2</v>
      </c>
    </row>
    <row r="150" spans="1:42" x14ac:dyDescent="0.2">
      <c r="A150" s="8">
        <v>289</v>
      </c>
      <c r="B150" s="17" t="s">
        <v>204</v>
      </c>
      <c r="C150" s="24">
        <v>289</v>
      </c>
      <c r="D150" s="19" t="s">
        <v>66</v>
      </c>
      <c r="E150" s="20">
        <v>212</v>
      </c>
      <c r="F150" s="8">
        <v>757693.63516483526</v>
      </c>
      <c r="G150" s="8">
        <v>0</v>
      </c>
      <c r="H150" s="8">
        <v>0</v>
      </c>
      <c r="I150" s="8">
        <v>0</v>
      </c>
      <c r="K150" s="8">
        <v>757693.63516483526</v>
      </c>
      <c r="L150" s="8">
        <v>114000</v>
      </c>
      <c r="M150" s="8">
        <v>3007.3</v>
      </c>
      <c r="N150" s="8">
        <v>0</v>
      </c>
      <c r="P150" s="8">
        <v>640686.33516483521</v>
      </c>
      <c r="Q150" s="8">
        <v>3574.0265809662042</v>
      </c>
      <c r="R150" s="8">
        <v>3022.1053545511095</v>
      </c>
      <c r="T150" s="8">
        <v>209</v>
      </c>
      <c r="U150" s="8">
        <v>756988.90714519308</v>
      </c>
      <c r="V150" s="8">
        <v>114000</v>
      </c>
      <c r="W150" s="8">
        <v>3031.7</v>
      </c>
      <c r="X150" s="8">
        <v>0</v>
      </c>
      <c r="Y150" s="8">
        <v>0</v>
      </c>
      <c r="Z150" s="8">
        <v>639957.20714519313</v>
      </c>
      <c r="AA150" s="8">
        <v>3061.9962064363308</v>
      </c>
      <c r="AB150" s="22">
        <v>1.3199689357337618E-2</v>
      </c>
      <c r="AC150" s="22">
        <v>0</v>
      </c>
      <c r="AE150" s="8">
        <v>0</v>
      </c>
      <c r="AF150" s="8">
        <v>756988.90714519308</v>
      </c>
      <c r="AH150" s="8">
        <v>-704.72801964217797</v>
      </c>
      <c r="AJ150" s="22">
        <v>0</v>
      </c>
      <c r="AK150" s="8">
        <v>0</v>
      </c>
      <c r="AL150" s="8">
        <v>0</v>
      </c>
      <c r="AN150" s="8">
        <v>756988.90714519308</v>
      </c>
      <c r="AO150" s="8">
        <v>-704.72801964217797</v>
      </c>
      <c r="AP150" s="22">
        <v>-9.3009626442073167E-4</v>
      </c>
    </row>
    <row r="151" spans="1:42" x14ac:dyDescent="0.2">
      <c r="A151" s="8">
        <v>291</v>
      </c>
      <c r="B151" s="17" t="s">
        <v>205</v>
      </c>
      <c r="C151" s="24">
        <v>291</v>
      </c>
      <c r="D151" s="19" t="s">
        <v>66</v>
      </c>
      <c r="E151" s="20">
        <v>217</v>
      </c>
      <c r="F151" s="8">
        <v>882985.23099544737</v>
      </c>
      <c r="G151" s="8">
        <v>0</v>
      </c>
      <c r="H151" s="8">
        <v>0</v>
      </c>
      <c r="I151" s="8">
        <v>0</v>
      </c>
      <c r="K151" s="8">
        <v>882985.23099544737</v>
      </c>
      <c r="L151" s="8">
        <v>114000</v>
      </c>
      <c r="M151" s="8">
        <v>2243.15</v>
      </c>
      <c r="N151" s="8">
        <v>0</v>
      </c>
      <c r="P151" s="8">
        <v>766742.08099544735</v>
      </c>
      <c r="Q151" s="8">
        <v>4069.0563640343198</v>
      </c>
      <c r="R151" s="8">
        <v>3533.3736451403106</v>
      </c>
      <c r="T151" s="8">
        <v>217</v>
      </c>
      <c r="U151" s="8">
        <v>905592.72068123682</v>
      </c>
      <c r="V151" s="8">
        <v>114000</v>
      </c>
      <c r="W151" s="8">
        <v>2261.35</v>
      </c>
      <c r="X151" s="8">
        <v>0</v>
      </c>
      <c r="Y151" s="8">
        <v>0</v>
      </c>
      <c r="Z151" s="8">
        <v>789331.37068123685</v>
      </c>
      <c r="AA151" s="8">
        <v>3637.4717542914141</v>
      </c>
      <c r="AB151" s="22">
        <v>2.9461392879939739E-2</v>
      </c>
      <c r="AC151" s="22">
        <v>0</v>
      </c>
      <c r="AE151" s="8">
        <v>0</v>
      </c>
      <c r="AF151" s="8">
        <v>905592.72068123682</v>
      </c>
      <c r="AH151" s="8">
        <v>22607.489685789449</v>
      </c>
      <c r="AJ151" s="22">
        <v>0</v>
      </c>
      <c r="AK151" s="8">
        <v>0</v>
      </c>
      <c r="AL151" s="8">
        <v>0</v>
      </c>
      <c r="AN151" s="8">
        <v>905592.72068123682</v>
      </c>
      <c r="AO151" s="8">
        <v>22607.489685789449</v>
      </c>
      <c r="AP151" s="22">
        <v>2.560347431893344E-2</v>
      </c>
    </row>
    <row r="152" spans="1:42" x14ac:dyDescent="0.2">
      <c r="A152" s="8">
        <v>292</v>
      </c>
      <c r="B152" s="17" t="s">
        <v>206</v>
      </c>
      <c r="C152" s="24">
        <v>292</v>
      </c>
      <c r="D152" s="19" t="s">
        <v>66</v>
      </c>
      <c r="E152" s="20">
        <v>612</v>
      </c>
      <c r="F152" s="8">
        <v>2000230.7090737503</v>
      </c>
      <c r="G152" s="8">
        <v>0</v>
      </c>
      <c r="H152" s="8">
        <v>0</v>
      </c>
      <c r="I152" s="8">
        <v>0</v>
      </c>
      <c r="K152" s="8">
        <v>2000230.7090737503</v>
      </c>
      <c r="L152" s="8">
        <v>114000</v>
      </c>
      <c r="M152" s="8">
        <v>37468</v>
      </c>
      <c r="N152" s="8">
        <v>0</v>
      </c>
      <c r="P152" s="8">
        <v>1848762.7090737503</v>
      </c>
      <c r="Q152" s="8">
        <v>3268.3508318198533</v>
      </c>
      <c r="R152" s="8">
        <v>3020.8540997937098</v>
      </c>
      <c r="T152" s="8">
        <v>619</v>
      </c>
      <c r="U152" s="8">
        <v>2039537.3381898366</v>
      </c>
      <c r="V152" s="8">
        <v>114000</v>
      </c>
      <c r="W152" s="8">
        <v>7554.4</v>
      </c>
      <c r="X152" s="8">
        <v>0</v>
      </c>
      <c r="Y152" s="8">
        <v>0</v>
      </c>
      <c r="Z152" s="8">
        <v>1917982.9381898367</v>
      </c>
      <c r="AA152" s="8">
        <v>3098.518478497313</v>
      </c>
      <c r="AB152" s="22">
        <v>2.5709410695772046E-2</v>
      </c>
      <c r="AC152" s="22">
        <v>0</v>
      </c>
      <c r="AE152" s="8">
        <v>0</v>
      </c>
      <c r="AF152" s="8">
        <v>2039537.3381898366</v>
      </c>
      <c r="AH152" s="8">
        <v>39306.629116086289</v>
      </c>
      <c r="AJ152" s="22">
        <v>0</v>
      </c>
      <c r="AK152" s="8">
        <v>0</v>
      </c>
      <c r="AL152" s="8">
        <v>0</v>
      </c>
      <c r="AN152" s="8">
        <v>2039537.3381898366</v>
      </c>
      <c r="AO152" s="8">
        <v>39306.629116086289</v>
      </c>
      <c r="AP152" s="22">
        <v>1.9651047720534231E-2</v>
      </c>
    </row>
    <row r="153" spans="1:42" x14ac:dyDescent="0.2">
      <c r="A153" s="8">
        <v>293</v>
      </c>
      <c r="B153" s="17" t="s">
        <v>207</v>
      </c>
      <c r="C153" s="24">
        <v>293</v>
      </c>
      <c r="D153" s="19" t="s">
        <v>66</v>
      </c>
      <c r="E153" s="20">
        <v>261</v>
      </c>
      <c r="F153" s="8">
        <v>993371.86003860994</v>
      </c>
      <c r="G153" s="8">
        <v>0</v>
      </c>
      <c r="H153" s="8">
        <v>0</v>
      </c>
      <c r="I153" s="8">
        <v>0</v>
      </c>
      <c r="K153" s="8">
        <v>993371.86003860994</v>
      </c>
      <c r="L153" s="8">
        <v>114000</v>
      </c>
      <c r="M153" s="8">
        <v>13434.25</v>
      </c>
      <c r="N153" s="8">
        <v>0</v>
      </c>
      <c r="P153" s="8">
        <v>865937.61003860994</v>
      </c>
      <c r="Q153" s="8">
        <v>3806.0224522552103</v>
      </c>
      <c r="R153" s="8">
        <v>3317.7686208375858</v>
      </c>
      <c r="T153" s="8">
        <v>261</v>
      </c>
      <c r="U153" s="8">
        <v>1041892.8764150941</v>
      </c>
      <c r="V153" s="8">
        <v>114000</v>
      </c>
      <c r="W153" s="8">
        <v>13543.25</v>
      </c>
      <c r="X153" s="8">
        <v>0</v>
      </c>
      <c r="Y153" s="8">
        <v>0</v>
      </c>
      <c r="Z153" s="8">
        <v>914349.62641509413</v>
      </c>
      <c r="AA153" s="8">
        <v>3503.2552736210505</v>
      </c>
      <c r="AB153" s="22">
        <v>5.5907048978188767E-2</v>
      </c>
      <c r="AC153" s="22">
        <v>0</v>
      </c>
      <c r="AE153" s="8">
        <v>0</v>
      </c>
      <c r="AF153" s="8">
        <v>1041892.8764150941</v>
      </c>
      <c r="AH153" s="8">
        <v>48521.016376484185</v>
      </c>
      <c r="AJ153" s="22">
        <v>1.0507048978188764E-2</v>
      </c>
      <c r="AK153" s="8">
        <v>-9098.4488807313955</v>
      </c>
      <c r="AL153" s="8">
        <v>1032794.4275343628</v>
      </c>
      <c r="AN153" s="8">
        <v>1032794.4275343628</v>
      </c>
      <c r="AO153" s="8">
        <v>39422.567495752824</v>
      </c>
      <c r="AP153" s="22">
        <v>3.9685609268437061E-2</v>
      </c>
    </row>
    <row r="154" spans="1:42" x14ac:dyDescent="0.2">
      <c r="A154" s="8">
        <v>294</v>
      </c>
      <c r="B154" s="17" t="s">
        <v>208</v>
      </c>
      <c r="C154" s="24">
        <v>294</v>
      </c>
      <c r="D154" s="19" t="s">
        <v>66</v>
      </c>
      <c r="E154" s="20">
        <v>339</v>
      </c>
      <c r="F154" s="8">
        <v>1244403.7021943573</v>
      </c>
      <c r="G154" s="8">
        <v>0</v>
      </c>
      <c r="H154" s="8">
        <v>0</v>
      </c>
      <c r="I154" s="8">
        <v>0</v>
      </c>
      <c r="K154" s="8">
        <v>1244403.7021943573</v>
      </c>
      <c r="L154" s="8">
        <v>114000</v>
      </c>
      <c r="M154" s="8">
        <v>15283</v>
      </c>
      <c r="N154" s="8">
        <v>0</v>
      </c>
      <c r="P154" s="8">
        <v>1115120.7021943573</v>
      </c>
      <c r="Q154" s="8">
        <v>3670.8073811042987</v>
      </c>
      <c r="R154" s="8">
        <v>3289.4415993933844</v>
      </c>
      <c r="T154" s="8">
        <v>349</v>
      </c>
      <c r="U154" s="8">
        <v>1319311.4760330578</v>
      </c>
      <c r="V154" s="8">
        <v>114000</v>
      </c>
      <c r="W154" s="8">
        <v>15407</v>
      </c>
      <c r="X154" s="8">
        <v>0</v>
      </c>
      <c r="Y154" s="8">
        <v>0</v>
      </c>
      <c r="Z154" s="8">
        <v>1189904.4760330578</v>
      </c>
      <c r="AA154" s="8">
        <v>3409.4684127021715</v>
      </c>
      <c r="AB154" s="22">
        <v>3.6488507146903458E-2</v>
      </c>
      <c r="AC154" s="22">
        <v>0</v>
      </c>
      <c r="AE154" s="8">
        <v>0</v>
      </c>
      <c r="AF154" s="8">
        <v>1319311.4760330578</v>
      </c>
      <c r="AH154" s="8">
        <v>74907.773838700494</v>
      </c>
      <c r="AJ154" s="22">
        <v>0</v>
      </c>
      <c r="AK154" s="8">
        <v>0</v>
      </c>
      <c r="AL154" s="8">
        <v>0</v>
      </c>
      <c r="AN154" s="8">
        <v>1319311.4760330578</v>
      </c>
      <c r="AO154" s="8">
        <v>74907.773838700494</v>
      </c>
      <c r="AP154" s="22">
        <v>6.019571760081522E-2</v>
      </c>
    </row>
    <row r="155" spans="1:42" x14ac:dyDescent="0.2">
      <c r="A155" s="8">
        <v>295</v>
      </c>
      <c r="B155" s="17" t="s">
        <v>209</v>
      </c>
      <c r="C155" s="26">
        <v>295</v>
      </c>
      <c r="D155" s="19" t="s">
        <v>66</v>
      </c>
      <c r="E155" s="20">
        <v>400</v>
      </c>
      <c r="F155" s="8">
        <v>1593861.6641336421</v>
      </c>
      <c r="G155" s="8">
        <v>0</v>
      </c>
      <c r="H155" s="8">
        <v>0</v>
      </c>
      <c r="I155" s="8">
        <v>0</v>
      </c>
      <c r="K155" s="8">
        <v>1593861.6641336421</v>
      </c>
      <c r="L155" s="8">
        <v>114000</v>
      </c>
      <c r="M155" s="8">
        <v>20829.25</v>
      </c>
      <c r="N155" s="8">
        <v>0</v>
      </c>
      <c r="P155" s="8">
        <v>1459032.4141336421</v>
      </c>
      <c r="Q155" s="8">
        <v>3984.6541603341052</v>
      </c>
      <c r="R155" s="8">
        <v>3647.5810353341053</v>
      </c>
      <c r="T155" s="8">
        <v>403</v>
      </c>
      <c r="U155" s="8">
        <v>1583541.0991541354</v>
      </c>
      <c r="V155" s="8">
        <v>114000</v>
      </c>
      <c r="W155" s="8">
        <v>20998.25</v>
      </c>
      <c r="X155" s="8">
        <v>0</v>
      </c>
      <c r="Y155" s="8">
        <v>0</v>
      </c>
      <c r="Z155" s="8">
        <v>1448542.8491541354</v>
      </c>
      <c r="AA155" s="8">
        <v>3594.3991294147281</v>
      </c>
      <c r="AB155" s="22">
        <v>-1.4580047819144864E-2</v>
      </c>
      <c r="AC155" s="22">
        <v>0</v>
      </c>
      <c r="AE155" s="8">
        <v>0</v>
      </c>
      <c r="AF155" s="8">
        <v>1583541.0991541354</v>
      </c>
      <c r="AH155" s="8">
        <v>-10320.564979506657</v>
      </c>
      <c r="AJ155" s="22">
        <v>0</v>
      </c>
      <c r="AK155" s="8">
        <v>0</v>
      </c>
      <c r="AL155" s="8">
        <v>0</v>
      </c>
      <c r="AN155" s="8">
        <v>1583541.0991541354</v>
      </c>
      <c r="AO155" s="8">
        <v>-10320.564979506657</v>
      </c>
      <c r="AP155" s="22">
        <v>-6.4751949380227377E-3</v>
      </c>
    </row>
    <row r="156" spans="1:42" x14ac:dyDescent="0.2">
      <c r="A156" s="8">
        <v>300</v>
      </c>
      <c r="B156" s="17" t="s">
        <v>210</v>
      </c>
      <c r="C156" s="24">
        <v>300</v>
      </c>
      <c r="D156" s="19" t="s">
        <v>66</v>
      </c>
      <c r="E156" s="20">
        <v>455</v>
      </c>
      <c r="F156" s="8">
        <v>1933316.7995097812</v>
      </c>
      <c r="G156" s="8">
        <v>0</v>
      </c>
      <c r="H156" s="8">
        <v>0</v>
      </c>
      <c r="I156" s="8">
        <v>0</v>
      </c>
      <c r="K156" s="8">
        <v>1933316.7995097812</v>
      </c>
      <c r="L156" s="8">
        <v>114000</v>
      </c>
      <c r="M156" s="8">
        <v>23787.25</v>
      </c>
      <c r="N156" s="8">
        <v>0</v>
      </c>
      <c r="P156" s="8">
        <v>1795529.5495097812</v>
      </c>
      <c r="Q156" s="8">
        <v>4249.047911010508</v>
      </c>
      <c r="R156" s="8">
        <v>3946.2187901313873</v>
      </c>
      <c r="T156" s="8">
        <v>503</v>
      </c>
      <c r="U156" s="8">
        <v>2198651.5380008896</v>
      </c>
      <c r="V156" s="8">
        <v>114000</v>
      </c>
      <c r="W156" s="8">
        <v>23980.25</v>
      </c>
      <c r="X156" s="8">
        <v>0</v>
      </c>
      <c r="Y156" s="8">
        <v>0</v>
      </c>
      <c r="Z156" s="8">
        <v>2060671.2880008896</v>
      </c>
      <c r="AA156" s="8">
        <v>4096.7620039779113</v>
      </c>
      <c r="AB156" s="22">
        <v>3.8148724602649738E-2</v>
      </c>
      <c r="AC156" s="22">
        <v>0</v>
      </c>
      <c r="AE156" s="8">
        <v>0</v>
      </c>
      <c r="AF156" s="8">
        <v>2198651.5380008896</v>
      </c>
      <c r="AH156" s="8">
        <v>265334.73849110841</v>
      </c>
      <c r="AJ156" s="22">
        <v>0</v>
      </c>
      <c r="AK156" s="8">
        <v>0</v>
      </c>
      <c r="AL156" s="8">
        <v>0</v>
      </c>
      <c r="AN156" s="8">
        <v>2198651.5380008896</v>
      </c>
      <c r="AO156" s="8">
        <v>265334.73849110841</v>
      </c>
      <c r="AP156" s="22">
        <v>0.13724327981755893</v>
      </c>
    </row>
    <row r="157" spans="1:42" x14ac:dyDescent="0.2">
      <c r="A157" s="8">
        <v>303</v>
      </c>
      <c r="B157" s="17" t="s">
        <v>211</v>
      </c>
      <c r="C157" s="24">
        <v>303</v>
      </c>
      <c r="D157" s="19" t="s">
        <v>66</v>
      </c>
      <c r="E157" s="20">
        <v>297</v>
      </c>
      <c r="F157" s="8">
        <v>1348089.7343094267</v>
      </c>
      <c r="G157" s="8">
        <v>0</v>
      </c>
      <c r="H157" s="8">
        <v>0</v>
      </c>
      <c r="I157" s="8">
        <v>0</v>
      </c>
      <c r="K157" s="8">
        <v>1348089.7343094267</v>
      </c>
      <c r="L157" s="8">
        <v>114000</v>
      </c>
      <c r="M157" s="8">
        <v>12818</v>
      </c>
      <c r="N157" s="8">
        <v>0</v>
      </c>
      <c r="P157" s="8">
        <v>1221271.7343094267</v>
      </c>
      <c r="Q157" s="8">
        <v>4539.0226744425145</v>
      </c>
      <c r="R157" s="8">
        <v>4112.0260414458817</v>
      </c>
      <c r="T157" s="8">
        <v>317</v>
      </c>
      <c r="U157" s="8">
        <v>1448994.9029452368</v>
      </c>
      <c r="V157" s="8">
        <v>114000</v>
      </c>
      <c r="W157" s="8">
        <v>2584.4</v>
      </c>
      <c r="X157" s="8">
        <v>0</v>
      </c>
      <c r="Y157" s="8">
        <v>0</v>
      </c>
      <c r="Z157" s="8">
        <v>1332410.5029452369</v>
      </c>
      <c r="AA157" s="8">
        <v>4203.1877064518512</v>
      </c>
      <c r="AB157" s="22">
        <v>2.216952521388095E-2</v>
      </c>
      <c r="AC157" s="22">
        <v>0</v>
      </c>
      <c r="AE157" s="8">
        <v>0</v>
      </c>
      <c r="AF157" s="8">
        <v>1448994.9029452368</v>
      </c>
      <c r="AH157" s="8">
        <v>100905.16863581003</v>
      </c>
      <c r="AJ157" s="22">
        <v>0</v>
      </c>
      <c r="AK157" s="8">
        <v>0</v>
      </c>
      <c r="AL157" s="8">
        <v>0</v>
      </c>
      <c r="AN157" s="8">
        <v>1448994.9029452368</v>
      </c>
      <c r="AO157" s="8">
        <v>100905.16863581003</v>
      </c>
      <c r="AP157" s="22">
        <v>7.4850483664204867E-2</v>
      </c>
    </row>
    <row r="158" spans="1:42" x14ac:dyDescent="0.2">
      <c r="A158" s="8">
        <v>307</v>
      </c>
      <c r="B158" s="17" t="s">
        <v>212</v>
      </c>
      <c r="C158" s="24">
        <v>307</v>
      </c>
      <c r="D158" s="19" t="s">
        <v>66</v>
      </c>
      <c r="E158" s="20">
        <v>444</v>
      </c>
      <c r="F158" s="8">
        <v>1418784.1414788896</v>
      </c>
      <c r="G158" s="8">
        <v>0</v>
      </c>
      <c r="H158" s="8">
        <v>0</v>
      </c>
      <c r="I158" s="8">
        <v>0</v>
      </c>
      <c r="K158" s="8">
        <v>1418784.1414788896</v>
      </c>
      <c r="L158" s="8">
        <v>114000</v>
      </c>
      <c r="M158" s="8">
        <v>44863</v>
      </c>
      <c r="N158" s="8">
        <v>0</v>
      </c>
      <c r="P158" s="8">
        <v>1259921.1414788896</v>
      </c>
      <c r="Q158" s="8">
        <v>3195.4597781056073</v>
      </c>
      <c r="R158" s="8">
        <v>2837.6602285560575</v>
      </c>
      <c r="T158" s="8">
        <v>418</v>
      </c>
      <c r="U158" s="8">
        <v>1372721.1744646183</v>
      </c>
      <c r="V158" s="8">
        <v>114000</v>
      </c>
      <c r="W158" s="8">
        <v>46718</v>
      </c>
      <c r="X158" s="8">
        <v>0</v>
      </c>
      <c r="Y158" s="8">
        <v>0</v>
      </c>
      <c r="Z158" s="8">
        <v>1212003.1744646183</v>
      </c>
      <c r="AA158" s="8">
        <v>2899.5291255134412</v>
      </c>
      <c r="AB158" s="22">
        <v>2.1802785384515751E-2</v>
      </c>
      <c r="AC158" s="22">
        <v>0</v>
      </c>
      <c r="AE158" s="8">
        <v>0</v>
      </c>
      <c r="AF158" s="8">
        <v>1372721.1744646183</v>
      </c>
      <c r="AH158" s="8">
        <v>-46062.9670142713</v>
      </c>
      <c r="AJ158" s="22">
        <v>0</v>
      </c>
      <c r="AK158" s="8">
        <v>0</v>
      </c>
      <c r="AL158" s="8">
        <v>0</v>
      </c>
      <c r="AN158" s="8">
        <v>1372721.1744646183</v>
      </c>
      <c r="AO158" s="8">
        <v>-46062.9670142713</v>
      </c>
      <c r="AP158" s="22">
        <v>-3.2466508235887752E-2</v>
      </c>
    </row>
    <row r="159" spans="1:42" x14ac:dyDescent="0.2">
      <c r="A159" s="8">
        <v>308</v>
      </c>
      <c r="B159" s="17" t="s">
        <v>213</v>
      </c>
      <c r="C159" s="24">
        <v>308</v>
      </c>
      <c r="D159" s="19" t="s">
        <v>66</v>
      </c>
      <c r="E159" s="20">
        <v>83</v>
      </c>
      <c r="F159" s="21">
        <v>357255.23955884238</v>
      </c>
      <c r="G159" s="8">
        <v>0</v>
      </c>
      <c r="H159" s="8">
        <v>0</v>
      </c>
      <c r="I159" s="8">
        <v>0</v>
      </c>
      <c r="K159" s="8">
        <v>357255.23955884238</v>
      </c>
      <c r="L159" s="8">
        <v>114000</v>
      </c>
      <c r="M159" s="8">
        <v>2612.9</v>
      </c>
      <c r="N159" s="8">
        <v>49933.244325767686</v>
      </c>
      <c r="P159" s="8">
        <v>190709.09523307471</v>
      </c>
      <c r="Q159" s="8">
        <v>4304.2799946848481</v>
      </c>
      <c r="R159" s="8">
        <v>2297.6999425671652</v>
      </c>
      <c r="T159" s="8">
        <v>75</v>
      </c>
      <c r="U159" s="8">
        <v>384501.77841405361</v>
      </c>
      <c r="V159" s="8">
        <v>114000</v>
      </c>
      <c r="W159" s="8">
        <v>2564.64</v>
      </c>
      <c r="X159" s="8">
        <v>49933.244325767686</v>
      </c>
      <c r="Y159" s="8">
        <v>0</v>
      </c>
      <c r="Z159" s="8">
        <v>218003.89408828592</v>
      </c>
      <c r="AA159" s="8">
        <v>2906.7185878438122</v>
      </c>
      <c r="AB159" s="22">
        <v>0.26505577773406092</v>
      </c>
      <c r="AC159" s="22">
        <v>0</v>
      </c>
      <c r="AE159" s="8">
        <v>0</v>
      </c>
      <c r="AF159" s="8">
        <v>384501.77841405361</v>
      </c>
      <c r="AH159" s="8">
        <v>27246.538855211227</v>
      </c>
      <c r="AJ159" s="22">
        <v>0.21965577773406092</v>
      </c>
      <c r="AK159" s="8">
        <v>-37852.730091307334</v>
      </c>
      <c r="AL159" s="8">
        <v>346649.0483227463</v>
      </c>
      <c r="AN159" s="8">
        <v>346649.0483227463</v>
      </c>
      <c r="AO159" s="8">
        <v>-10606.191236096085</v>
      </c>
      <c r="AP159" s="22">
        <v>-2.9687993517444753E-2</v>
      </c>
    </row>
    <row r="160" spans="1:42" x14ac:dyDescent="0.2">
      <c r="A160" s="8">
        <v>309</v>
      </c>
      <c r="B160" s="17" t="s">
        <v>214</v>
      </c>
      <c r="C160" s="24">
        <v>309</v>
      </c>
      <c r="D160" s="19" t="s">
        <v>66</v>
      </c>
      <c r="E160" s="20">
        <v>511</v>
      </c>
      <c r="F160" s="8">
        <v>1622903.9690674746</v>
      </c>
      <c r="G160" s="8">
        <v>0</v>
      </c>
      <c r="H160" s="8">
        <v>0</v>
      </c>
      <c r="I160" s="8">
        <v>0</v>
      </c>
      <c r="K160" s="8">
        <v>1622903.9690674746</v>
      </c>
      <c r="L160" s="8">
        <v>114000</v>
      </c>
      <c r="M160" s="8">
        <v>34510</v>
      </c>
      <c r="N160" s="8">
        <v>0</v>
      </c>
      <c r="P160" s="8">
        <v>1474393.9690674746</v>
      </c>
      <c r="Q160" s="8">
        <v>3175.9373171574844</v>
      </c>
      <c r="R160" s="8">
        <v>2885.3110940655079</v>
      </c>
      <c r="T160" s="8">
        <v>534</v>
      </c>
      <c r="U160" s="8">
        <v>1723471.3054750129</v>
      </c>
      <c r="V160" s="8">
        <v>114000</v>
      </c>
      <c r="W160" s="8">
        <v>34044.5</v>
      </c>
      <c r="X160" s="8">
        <v>0</v>
      </c>
      <c r="Y160" s="8">
        <v>0</v>
      </c>
      <c r="Z160" s="8">
        <v>1575426.8054750129</v>
      </c>
      <c r="AA160" s="8">
        <v>2950.2374634363537</v>
      </c>
      <c r="AB160" s="22">
        <v>2.2502380940615383E-2</v>
      </c>
      <c r="AC160" s="22">
        <v>0</v>
      </c>
      <c r="AE160" s="8">
        <v>0</v>
      </c>
      <c r="AF160" s="8">
        <v>1723471.3054750129</v>
      </c>
      <c r="AH160" s="8">
        <v>100567.33640753827</v>
      </c>
      <c r="AJ160" s="22">
        <v>0</v>
      </c>
      <c r="AK160" s="8">
        <v>0</v>
      </c>
      <c r="AL160" s="8">
        <v>0</v>
      </c>
      <c r="AN160" s="8">
        <v>1723471.3054750129</v>
      </c>
      <c r="AO160" s="8">
        <v>100567.33640753827</v>
      </c>
      <c r="AP160" s="22">
        <v>6.1967521384105405E-2</v>
      </c>
    </row>
    <row r="161" spans="1:42" x14ac:dyDescent="0.2">
      <c r="A161" s="8">
        <v>310</v>
      </c>
      <c r="B161" s="17" t="s">
        <v>215</v>
      </c>
      <c r="C161" s="24">
        <v>310</v>
      </c>
      <c r="D161" s="19" t="s">
        <v>66</v>
      </c>
      <c r="E161" s="20">
        <v>95</v>
      </c>
      <c r="F161" s="8">
        <v>394966.31642764155</v>
      </c>
      <c r="G161" s="8">
        <v>0</v>
      </c>
      <c r="H161" s="8">
        <v>0</v>
      </c>
      <c r="I161" s="8">
        <v>0</v>
      </c>
      <c r="K161" s="8">
        <v>394966.31642764155</v>
      </c>
      <c r="L161" s="8">
        <v>114000</v>
      </c>
      <c r="M161" s="8">
        <v>5916</v>
      </c>
      <c r="N161" s="8">
        <v>0</v>
      </c>
      <c r="P161" s="8">
        <v>275050.31642764155</v>
      </c>
      <c r="Q161" s="8">
        <v>4157.5401729225423</v>
      </c>
      <c r="R161" s="8">
        <v>2895.2664887120163</v>
      </c>
      <c r="T161" s="8">
        <v>106</v>
      </c>
      <c r="U161" s="8">
        <v>428671.51447732106</v>
      </c>
      <c r="V161" s="8">
        <v>114000</v>
      </c>
      <c r="W161" s="8">
        <v>5806.73</v>
      </c>
      <c r="X161" s="8">
        <v>0</v>
      </c>
      <c r="Y161" s="8">
        <v>0</v>
      </c>
      <c r="Z161" s="8">
        <v>308864.78447732108</v>
      </c>
      <c r="AA161" s="8">
        <v>2913.818721484161</v>
      </c>
      <c r="AB161" s="22">
        <v>6.4077807153419411E-3</v>
      </c>
      <c r="AC161" s="22">
        <v>0</v>
      </c>
      <c r="AE161" s="8">
        <v>0</v>
      </c>
      <c r="AF161" s="8">
        <v>428671.51447732106</v>
      </c>
      <c r="AH161" s="8">
        <v>33705.198049679515</v>
      </c>
      <c r="AJ161" s="22">
        <v>0</v>
      </c>
      <c r="AK161" s="8">
        <v>0</v>
      </c>
      <c r="AL161" s="8">
        <v>0</v>
      </c>
      <c r="AN161" s="8">
        <v>428671.51447732106</v>
      </c>
      <c r="AO161" s="8">
        <v>33705.198049679515</v>
      </c>
      <c r="AP161" s="22">
        <v>8.5336892407771592E-2</v>
      </c>
    </row>
    <row r="162" spans="1:42" x14ac:dyDescent="0.2">
      <c r="A162" s="8">
        <v>311</v>
      </c>
      <c r="B162" s="17" t="s">
        <v>216</v>
      </c>
      <c r="C162" s="24">
        <v>311</v>
      </c>
      <c r="D162" s="19" t="s">
        <v>66</v>
      </c>
      <c r="E162" s="20">
        <v>211</v>
      </c>
      <c r="F162" s="8">
        <v>731337.27448085346</v>
      </c>
      <c r="G162" s="8">
        <v>0</v>
      </c>
      <c r="H162" s="8">
        <v>0</v>
      </c>
      <c r="I162" s="8">
        <v>0</v>
      </c>
      <c r="K162" s="8">
        <v>731337.27448085346</v>
      </c>
      <c r="L162" s="8">
        <v>114000</v>
      </c>
      <c r="M162" s="8">
        <v>17008.5</v>
      </c>
      <c r="N162" s="8">
        <v>0</v>
      </c>
      <c r="P162" s="8">
        <v>600328.77448085346</v>
      </c>
      <c r="Q162" s="8">
        <v>3466.0534335585471</v>
      </c>
      <c r="R162" s="8">
        <v>2845.1600686296374</v>
      </c>
      <c r="T162" s="8">
        <v>212</v>
      </c>
      <c r="U162" s="8">
        <v>747649.05479658465</v>
      </c>
      <c r="V162" s="8">
        <v>114000</v>
      </c>
      <c r="W162" s="8">
        <v>19631.5</v>
      </c>
      <c r="X162" s="8">
        <v>0</v>
      </c>
      <c r="Y162" s="8">
        <v>0</v>
      </c>
      <c r="Z162" s="8">
        <v>614017.55479658465</v>
      </c>
      <c r="AA162" s="8">
        <v>2896.3092207386067</v>
      </c>
      <c r="AB162" s="22">
        <v>1.7977600864335579E-2</v>
      </c>
      <c r="AC162" s="22">
        <v>0</v>
      </c>
      <c r="AE162" s="8">
        <v>0</v>
      </c>
      <c r="AF162" s="8">
        <v>747649.05479658465</v>
      </c>
      <c r="AH162" s="8">
        <v>16311.780315731186</v>
      </c>
      <c r="AJ162" s="22">
        <v>0</v>
      </c>
      <c r="AK162" s="8">
        <v>0</v>
      </c>
      <c r="AL162" s="8">
        <v>0</v>
      </c>
      <c r="AN162" s="8">
        <v>747649.05479658465</v>
      </c>
      <c r="AO162" s="8">
        <v>16311.780315731186</v>
      </c>
      <c r="AP162" s="22">
        <v>2.2304046142472712E-2</v>
      </c>
    </row>
    <row r="163" spans="1:42" x14ac:dyDescent="0.2">
      <c r="A163" s="8">
        <v>312</v>
      </c>
      <c r="B163" s="17" t="s">
        <v>217</v>
      </c>
      <c r="C163" s="24">
        <v>312</v>
      </c>
      <c r="D163" s="19" t="s">
        <v>66</v>
      </c>
      <c r="E163" s="20">
        <v>75</v>
      </c>
      <c r="F163" s="8">
        <v>350255.95192896511</v>
      </c>
      <c r="G163" s="8">
        <v>0</v>
      </c>
      <c r="H163" s="8">
        <v>0</v>
      </c>
      <c r="I163" s="8">
        <v>0</v>
      </c>
      <c r="K163" s="8">
        <v>350255.95192896511</v>
      </c>
      <c r="L163" s="8">
        <v>114000</v>
      </c>
      <c r="M163" s="8">
        <v>7641.5</v>
      </c>
      <c r="N163" s="8">
        <v>0</v>
      </c>
      <c r="P163" s="8">
        <v>228614.45192896511</v>
      </c>
      <c r="Q163" s="8">
        <v>4670.0793590528683</v>
      </c>
      <c r="R163" s="8">
        <v>3048.1926923862015</v>
      </c>
      <c r="T163" s="8">
        <v>77</v>
      </c>
      <c r="U163" s="8">
        <v>356509.14694623655</v>
      </c>
      <c r="V163" s="8">
        <v>114000</v>
      </c>
      <c r="W163" s="8">
        <v>7500.37</v>
      </c>
      <c r="X163" s="8">
        <v>0</v>
      </c>
      <c r="Y163" s="8">
        <v>0</v>
      </c>
      <c r="Z163" s="8">
        <v>235008.77694623655</v>
      </c>
      <c r="AA163" s="8">
        <v>3052.0620382628122</v>
      </c>
      <c r="AB163" s="22">
        <v>1.2693901820168732E-3</v>
      </c>
      <c r="AC163" s="22">
        <v>0</v>
      </c>
      <c r="AE163" s="8">
        <v>0</v>
      </c>
      <c r="AF163" s="8">
        <v>356509.14694623655</v>
      </c>
      <c r="AH163" s="8">
        <v>6253.1950172714423</v>
      </c>
      <c r="AJ163" s="22">
        <v>0</v>
      </c>
      <c r="AK163" s="8">
        <v>0</v>
      </c>
      <c r="AL163" s="8">
        <v>0</v>
      </c>
      <c r="AN163" s="8">
        <v>356509.14694623655</v>
      </c>
      <c r="AO163" s="8">
        <v>6253.1950172714423</v>
      </c>
      <c r="AP163" s="22">
        <v>1.7853215578017195E-2</v>
      </c>
    </row>
    <row r="164" spans="1:42" x14ac:dyDescent="0.2">
      <c r="A164" s="8">
        <v>313</v>
      </c>
      <c r="B164" s="17" t="s">
        <v>218</v>
      </c>
      <c r="C164" s="24">
        <v>313</v>
      </c>
      <c r="D164" s="19" t="s">
        <v>66</v>
      </c>
      <c r="E164" s="20">
        <v>446</v>
      </c>
      <c r="F164" s="8">
        <v>1467275.6200727616</v>
      </c>
      <c r="G164" s="8">
        <v>0</v>
      </c>
      <c r="H164" s="8">
        <v>0</v>
      </c>
      <c r="I164" s="8">
        <v>0</v>
      </c>
      <c r="K164" s="8">
        <v>1467275.6200727616</v>
      </c>
      <c r="L164" s="8">
        <v>114000</v>
      </c>
      <c r="M164" s="8">
        <v>33770.5</v>
      </c>
      <c r="N164" s="8">
        <v>0</v>
      </c>
      <c r="P164" s="8">
        <v>1319505.1200727616</v>
      </c>
      <c r="Q164" s="8">
        <v>3289.8556503873579</v>
      </c>
      <c r="R164" s="8">
        <v>2958.5316593559678</v>
      </c>
      <c r="T164" s="8">
        <v>444</v>
      </c>
      <c r="U164" s="8">
        <v>1477949.6162406607</v>
      </c>
      <c r="V164" s="8">
        <v>114000</v>
      </c>
      <c r="W164" s="8">
        <v>33796</v>
      </c>
      <c r="X164" s="8">
        <v>0</v>
      </c>
      <c r="Y164" s="8">
        <v>0</v>
      </c>
      <c r="Z164" s="8">
        <v>1330153.6162406607</v>
      </c>
      <c r="AA164" s="8">
        <v>2995.8414780195062</v>
      </c>
      <c r="AB164" s="22">
        <v>1.261092425546673E-2</v>
      </c>
      <c r="AC164" s="22">
        <v>0</v>
      </c>
      <c r="AE164" s="8">
        <v>0</v>
      </c>
      <c r="AF164" s="8">
        <v>1477949.6162406607</v>
      </c>
      <c r="AH164" s="8">
        <v>10673.996167899109</v>
      </c>
      <c r="AJ164" s="22">
        <v>0</v>
      </c>
      <c r="AK164" s="8">
        <v>0</v>
      </c>
      <c r="AL164" s="8">
        <v>0</v>
      </c>
      <c r="AN164" s="8">
        <v>1477949.6162406607</v>
      </c>
      <c r="AO164" s="8">
        <v>10673.996167899109</v>
      </c>
      <c r="AP164" s="22">
        <v>7.2747042354385947E-3</v>
      </c>
    </row>
    <row r="165" spans="1:42" x14ac:dyDescent="0.2">
      <c r="A165" s="8">
        <v>314</v>
      </c>
      <c r="B165" s="17" t="s">
        <v>219</v>
      </c>
      <c r="C165" s="24">
        <v>314</v>
      </c>
      <c r="D165" s="19" t="s">
        <v>66</v>
      </c>
      <c r="E165" s="20">
        <v>150</v>
      </c>
      <c r="F165" s="8">
        <v>601831.08064402838</v>
      </c>
      <c r="G165" s="8">
        <v>0</v>
      </c>
      <c r="H165" s="8">
        <v>0</v>
      </c>
      <c r="I165" s="8">
        <v>0</v>
      </c>
      <c r="K165" s="8">
        <v>601831.08064402838</v>
      </c>
      <c r="L165" s="8">
        <v>114000</v>
      </c>
      <c r="M165" s="8">
        <v>10846</v>
      </c>
      <c r="N165" s="8">
        <v>0</v>
      </c>
      <c r="P165" s="8">
        <v>476985.08064402838</v>
      </c>
      <c r="Q165" s="8">
        <v>4012.2072042935224</v>
      </c>
      <c r="R165" s="8">
        <v>3179.900537626856</v>
      </c>
      <c r="T165" s="8">
        <v>147</v>
      </c>
      <c r="U165" s="8">
        <v>590194.75029073702</v>
      </c>
      <c r="V165" s="8">
        <v>114000</v>
      </c>
      <c r="W165" s="8">
        <v>10934</v>
      </c>
      <c r="X165" s="8">
        <v>0</v>
      </c>
      <c r="Y165" s="8">
        <v>0</v>
      </c>
      <c r="Z165" s="8">
        <v>465260.75029073702</v>
      </c>
      <c r="AA165" s="8">
        <v>3165.0391176240614</v>
      </c>
      <c r="AB165" s="22">
        <v>-4.6735486934083815E-3</v>
      </c>
      <c r="AC165" s="22">
        <v>0</v>
      </c>
      <c r="AE165" s="8">
        <v>0</v>
      </c>
      <c r="AF165" s="8">
        <v>590194.75029073702</v>
      </c>
      <c r="AH165" s="8">
        <v>-11636.330353291356</v>
      </c>
      <c r="AJ165" s="22">
        <v>0</v>
      </c>
      <c r="AK165" s="8">
        <v>0</v>
      </c>
      <c r="AL165" s="8">
        <v>0</v>
      </c>
      <c r="AN165" s="8">
        <v>590194.75029073702</v>
      </c>
      <c r="AO165" s="8">
        <v>-11636.330353291356</v>
      </c>
      <c r="AP165" s="22">
        <v>-1.9334877721567896E-2</v>
      </c>
    </row>
    <row r="166" spans="1:42" x14ac:dyDescent="0.2">
      <c r="A166" s="8">
        <v>316</v>
      </c>
      <c r="B166" s="17" t="s">
        <v>220</v>
      </c>
      <c r="C166" s="24">
        <v>316</v>
      </c>
      <c r="D166" s="19" t="s">
        <v>66</v>
      </c>
      <c r="E166" s="20">
        <v>95</v>
      </c>
      <c r="F166" s="8">
        <v>427589.9639070314</v>
      </c>
      <c r="G166" s="8">
        <v>0</v>
      </c>
      <c r="H166" s="8">
        <v>0</v>
      </c>
      <c r="I166" s="8">
        <v>0</v>
      </c>
      <c r="K166" s="8">
        <v>427589.9639070314</v>
      </c>
      <c r="L166" s="8">
        <v>114000</v>
      </c>
      <c r="M166" s="8">
        <v>6532.25</v>
      </c>
      <c r="N166" s="8">
        <v>0</v>
      </c>
      <c r="P166" s="8">
        <v>307057.7139070314</v>
      </c>
      <c r="Q166" s="8">
        <v>4500.9469884950677</v>
      </c>
      <c r="R166" s="8">
        <v>3232.1864621792779</v>
      </c>
      <c r="T166" s="8">
        <v>96</v>
      </c>
      <c r="U166" s="8">
        <v>412271.13658536586</v>
      </c>
      <c r="V166" s="8">
        <v>114000</v>
      </c>
      <c r="W166" s="8">
        <v>6411.6</v>
      </c>
      <c r="X166" s="8">
        <v>0</v>
      </c>
      <c r="Y166" s="8">
        <v>0</v>
      </c>
      <c r="Z166" s="8">
        <v>291859.53658536589</v>
      </c>
      <c r="AA166" s="8">
        <v>3040.2035060975613</v>
      </c>
      <c r="AB166" s="22">
        <v>-5.9397240328849556E-2</v>
      </c>
      <c r="AC166" s="22">
        <v>4.4397240328849556E-2</v>
      </c>
      <c r="AE166" s="8">
        <v>13776.015278306631</v>
      </c>
      <c r="AF166" s="8">
        <v>426047.15186367248</v>
      </c>
      <c r="AH166" s="8">
        <v>-1542.8120433589211</v>
      </c>
      <c r="AJ166" s="22">
        <v>0</v>
      </c>
      <c r="AK166" s="8">
        <v>0</v>
      </c>
      <c r="AL166" s="8">
        <v>0</v>
      </c>
      <c r="AN166" s="8">
        <v>426047.15186367248</v>
      </c>
      <c r="AO166" s="8">
        <v>-1542.8120433589211</v>
      </c>
      <c r="AP166" s="22">
        <v>-3.6081577529597174E-3</v>
      </c>
    </row>
    <row r="167" spans="1:42" x14ac:dyDescent="0.2">
      <c r="A167" s="8">
        <v>317</v>
      </c>
      <c r="B167" s="17" t="s">
        <v>221</v>
      </c>
      <c r="C167" s="24">
        <v>317</v>
      </c>
      <c r="D167" s="19" t="s">
        <v>66</v>
      </c>
      <c r="E167" s="20">
        <v>60</v>
      </c>
      <c r="F167" s="8">
        <v>291449.94437639142</v>
      </c>
      <c r="G167" s="8">
        <v>0</v>
      </c>
      <c r="H167" s="8">
        <v>0</v>
      </c>
      <c r="I167" s="8">
        <v>0</v>
      </c>
      <c r="K167" s="8">
        <v>291449.94437639142</v>
      </c>
      <c r="L167" s="8">
        <v>114000</v>
      </c>
      <c r="M167" s="8">
        <v>1109.25</v>
      </c>
      <c r="N167" s="8">
        <v>59946.595460614146</v>
      </c>
      <c r="P167" s="8">
        <v>116394.09891577727</v>
      </c>
      <c r="Q167" s="8">
        <v>4857.4990729398569</v>
      </c>
      <c r="R167" s="8">
        <v>1939.9016485962879</v>
      </c>
      <c r="T167" s="8">
        <v>60</v>
      </c>
      <c r="U167" s="8">
        <v>351218.16276830644</v>
      </c>
      <c r="V167" s="8">
        <v>114000</v>
      </c>
      <c r="W167" s="8">
        <v>1118.25</v>
      </c>
      <c r="X167" s="8">
        <v>59946.595460614146</v>
      </c>
      <c r="Y167" s="8">
        <v>0</v>
      </c>
      <c r="Z167" s="8">
        <v>176153.31730769231</v>
      </c>
      <c r="AA167" s="8">
        <v>2935.8886217948721</v>
      </c>
      <c r="AB167" s="22">
        <v>0.51342137572761992</v>
      </c>
      <c r="AC167" s="22">
        <v>0</v>
      </c>
      <c r="AE167" s="8">
        <v>0</v>
      </c>
      <c r="AF167" s="8">
        <v>351218.16276830644</v>
      </c>
      <c r="AH167" s="8">
        <v>59768.218391915027</v>
      </c>
      <c r="AJ167" s="22">
        <v>0.46802137572761993</v>
      </c>
      <c r="AK167" s="8">
        <v>-54474.926301138752</v>
      </c>
      <c r="AL167" s="8">
        <v>296743.23646716768</v>
      </c>
      <c r="AN167" s="8">
        <v>296743.23646716768</v>
      </c>
      <c r="AO167" s="8">
        <v>5293.29209077626</v>
      </c>
      <c r="AP167" s="22">
        <v>1.8161925205037156E-2</v>
      </c>
    </row>
    <row r="168" spans="1:42" x14ac:dyDescent="0.2">
      <c r="A168" s="8">
        <v>318</v>
      </c>
      <c r="B168" s="17" t="s">
        <v>222</v>
      </c>
      <c r="C168" s="24">
        <v>318</v>
      </c>
      <c r="D168" s="19" t="s">
        <v>66</v>
      </c>
      <c r="E168" s="20">
        <v>55</v>
      </c>
      <c r="F168" s="8">
        <v>294388.99048657145</v>
      </c>
      <c r="G168" s="8">
        <v>0</v>
      </c>
      <c r="H168" s="8">
        <v>0</v>
      </c>
      <c r="I168" s="8">
        <v>0</v>
      </c>
      <c r="K168" s="8">
        <v>294388.99048657145</v>
      </c>
      <c r="L168" s="8">
        <v>114000</v>
      </c>
      <c r="M168" s="8">
        <v>5299.75</v>
      </c>
      <c r="N168" s="8">
        <v>0</v>
      </c>
      <c r="P168" s="8">
        <v>175089.24048657145</v>
      </c>
      <c r="Q168" s="8">
        <v>5352.5270997558446</v>
      </c>
      <c r="R168" s="8">
        <v>3183.4407361194808</v>
      </c>
      <c r="T168" s="8">
        <v>55</v>
      </c>
      <c r="U168" s="8">
        <v>287159.57212765957</v>
      </c>
      <c r="V168" s="8">
        <v>114000</v>
      </c>
      <c r="W168" s="8">
        <v>5201.87</v>
      </c>
      <c r="X168" s="8">
        <v>0</v>
      </c>
      <c r="Y168" s="8">
        <v>0</v>
      </c>
      <c r="Z168" s="8">
        <v>167957.70212765958</v>
      </c>
      <c r="AA168" s="8">
        <v>3053.7764023210834</v>
      </c>
      <c r="AB168" s="22">
        <v>-4.0730877232052487E-2</v>
      </c>
      <c r="AC168" s="22">
        <v>2.5730877232052488E-2</v>
      </c>
      <c r="AE168" s="8">
        <v>4505.1997516132842</v>
      </c>
      <c r="AF168" s="8">
        <v>291664.77187927288</v>
      </c>
      <c r="AH168" s="8">
        <v>-2724.2186072985642</v>
      </c>
      <c r="AJ168" s="22">
        <v>0</v>
      </c>
      <c r="AK168" s="8">
        <v>0</v>
      </c>
      <c r="AL168" s="8">
        <v>0</v>
      </c>
      <c r="AN168" s="8">
        <v>291664.77187927288</v>
      </c>
      <c r="AO168" s="8">
        <v>-2724.2186072985642</v>
      </c>
      <c r="AP168" s="22">
        <v>-9.2538060027174459E-3</v>
      </c>
    </row>
    <row r="169" spans="1:42" x14ac:dyDescent="0.2">
      <c r="A169" s="8">
        <v>320</v>
      </c>
      <c r="B169" s="17" t="s">
        <v>223</v>
      </c>
      <c r="C169" s="26">
        <v>320</v>
      </c>
      <c r="D169" s="19" t="s">
        <v>66</v>
      </c>
      <c r="E169" s="20">
        <v>223</v>
      </c>
      <c r="F169" s="8">
        <v>769912.47274628025</v>
      </c>
      <c r="G169" s="8">
        <v>0</v>
      </c>
      <c r="H169" s="8">
        <v>0</v>
      </c>
      <c r="I169" s="8">
        <v>0</v>
      </c>
      <c r="K169" s="8">
        <v>769912.47274628025</v>
      </c>
      <c r="L169" s="8">
        <v>114000</v>
      </c>
      <c r="M169" s="8">
        <v>27115</v>
      </c>
      <c r="N169" s="8">
        <v>0</v>
      </c>
      <c r="P169" s="8">
        <v>628797.47274628025</v>
      </c>
      <c r="Q169" s="8">
        <v>3452.5222993106736</v>
      </c>
      <c r="R169" s="8">
        <v>2819.7196087277143</v>
      </c>
      <c r="T169" s="8">
        <v>239</v>
      </c>
      <c r="U169" s="8">
        <v>836473.59547201463</v>
      </c>
      <c r="V169" s="8">
        <v>114000</v>
      </c>
      <c r="W169" s="8">
        <v>27335</v>
      </c>
      <c r="X169" s="8">
        <v>0</v>
      </c>
      <c r="Y169" s="8">
        <v>0</v>
      </c>
      <c r="Z169" s="8">
        <v>695138.59547201463</v>
      </c>
      <c r="AA169" s="8">
        <v>2908.5296881674253</v>
      </c>
      <c r="AB169" s="22">
        <v>3.1496067610702248E-2</v>
      </c>
      <c r="AC169" s="22">
        <v>0</v>
      </c>
      <c r="AE169" s="8">
        <v>0</v>
      </c>
      <c r="AF169" s="8">
        <v>836473.59547201463</v>
      </c>
      <c r="AH169" s="8">
        <v>66561.122725734371</v>
      </c>
      <c r="AJ169" s="22">
        <v>0</v>
      </c>
      <c r="AK169" s="8">
        <v>0</v>
      </c>
      <c r="AL169" s="8">
        <v>0</v>
      </c>
      <c r="AN169" s="8">
        <v>836473.59547201463</v>
      </c>
      <c r="AO169" s="8">
        <v>66561.122725734371</v>
      </c>
      <c r="AP169" s="22">
        <v>8.645284377367031E-2</v>
      </c>
    </row>
    <row r="170" spans="1:42" x14ac:dyDescent="0.2">
      <c r="A170" s="8">
        <v>322</v>
      </c>
      <c r="B170" s="17" t="s">
        <v>224</v>
      </c>
      <c r="C170" s="24">
        <v>322</v>
      </c>
      <c r="D170" s="19" t="s">
        <v>66</v>
      </c>
      <c r="E170" s="20">
        <v>133</v>
      </c>
      <c r="F170" s="8">
        <v>523219.72443181818</v>
      </c>
      <c r="G170" s="8">
        <v>0</v>
      </c>
      <c r="H170" s="8">
        <v>0</v>
      </c>
      <c r="I170" s="8">
        <v>0</v>
      </c>
      <c r="K170" s="8">
        <v>523219.72443181818</v>
      </c>
      <c r="L170" s="8">
        <v>114000</v>
      </c>
      <c r="M170" s="8">
        <v>10106.5</v>
      </c>
      <c r="N170" s="8">
        <v>0</v>
      </c>
      <c r="P170" s="8">
        <v>399113.22443181818</v>
      </c>
      <c r="Q170" s="8">
        <v>3933.9828904647984</v>
      </c>
      <c r="R170" s="8">
        <v>3000.8513115174301</v>
      </c>
      <c r="T170" s="8">
        <v>127</v>
      </c>
      <c r="U170" s="8">
        <v>499397.37219713494</v>
      </c>
      <c r="V170" s="8">
        <v>114000</v>
      </c>
      <c r="W170" s="8">
        <v>3674.36</v>
      </c>
      <c r="X170" s="8">
        <v>0</v>
      </c>
      <c r="Y170" s="8">
        <v>0</v>
      </c>
      <c r="Z170" s="8">
        <v>381723.01219713496</v>
      </c>
      <c r="AA170" s="8">
        <v>3005.6930094262593</v>
      </c>
      <c r="AB170" s="22">
        <v>1.6134414558450622E-3</v>
      </c>
      <c r="AC170" s="22">
        <v>0</v>
      </c>
      <c r="AE170" s="8">
        <v>0</v>
      </c>
      <c r="AF170" s="8">
        <v>499397.37219713494</v>
      </c>
      <c r="AH170" s="8">
        <v>-23822.352234683232</v>
      </c>
      <c r="AJ170" s="22">
        <v>0</v>
      </c>
      <c r="AK170" s="8">
        <v>0</v>
      </c>
      <c r="AL170" s="8">
        <v>0</v>
      </c>
      <c r="AN170" s="8">
        <v>499397.37219713494</v>
      </c>
      <c r="AO170" s="8">
        <v>-23822.352234683232</v>
      </c>
      <c r="AP170" s="22">
        <v>-4.5530302322896413E-2</v>
      </c>
    </row>
    <row r="171" spans="1:42" x14ac:dyDescent="0.2">
      <c r="A171" s="8">
        <v>324</v>
      </c>
      <c r="B171" s="17" t="s">
        <v>225</v>
      </c>
      <c r="C171" s="24">
        <v>324</v>
      </c>
      <c r="D171" s="19" t="s">
        <v>66</v>
      </c>
      <c r="E171" s="20">
        <v>94</v>
      </c>
      <c r="F171" s="8">
        <v>408589.99937064177</v>
      </c>
      <c r="G171" s="8">
        <v>0</v>
      </c>
      <c r="H171" s="8">
        <v>0</v>
      </c>
      <c r="I171" s="8">
        <v>0</v>
      </c>
      <c r="K171" s="8">
        <v>408589.99937064177</v>
      </c>
      <c r="L171" s="8">
        <v>114000</v>
      </c>
      <c r="M171" s="8">
        <v>4782.1000000000004</v>
      </c>
      <c r="N171" s="8">
        <v>37249.666221628839</v>
      </c>
      <c r="P171" s="8">
        <v>252558.23314901296</v>
      </c>
      <c r="Q171" s="8">
        <v>4346.7021209642744</v>
      </c>
      <c r="R171" s="8">
        <v>2686.7897143512018</v>
      </c>
      <c r="T171" s="8">
        <v>94</v>
      </c>
      <c r="U171" s="8">
        <v>442637.32064990333</v>
      </c>
      <c r="V171" s="8">
        <v>114000</v>
      </c>
      <c r="W171" s="8">
        <v>4693.78</v>
      </c>
      <c r="X171" s="8">
        <v>37249.666221628839</v>
      </c>
      <c r="Y171" s="8">
        <v>0</v>
      </c>
      <c r="Z171" s="8">
        <v>286693.87442827446</v>
      </c>
      <c r="AA171" s="8">
        <v>3049.9348343433453</v>
      </c>
      <c r="AB171" s="22">
        <v>0.13515948719486395</v>
      </c>
      <c r="AC171" s="22">
        <v>0</v>
      </c>
      <c r="AE171" s="8">
        <v>0</v>
      </c>
      <c r="AF171" s="8">
        <v>442637.32064990333</v>
      </c>
      <c r="AH171" s="8">
        <v>34047.321279261552</v>
      </c>
      <c r="AJ171" s="22">
        <v>8.9759487194863957E-2</v>
      </c>
      <c r="AK171" s="8">
        <v>-22669.497494296294</v>
      </c>
      <c r="AL171" s="8">
        <v>419967.82315560704</v>
      </c>
      <c r="AN171" s="8">
        <v>419967.82315560704</v>
      </c>
      <c r="AO171" s="8">
        <v>11377.823784965265</v>
      </c>
      <c r="AP171" s="22">
        <v>2.7846554743118344E-2</v>
      </c>
    </row>
    <row r="172" spans="1:42" x14ac:dyDescent="0.2">
      <c r="A172" s="8">
        <v>325</v>
      </c>
      <c r="B172" s="17" t="s">
        <v>226</v>
      </c>
      <c r="C172" s="24">
        <v>325</v>
      </c>
      <c r="D172" s="19" t="s">
        <v>66</v>
      </c>
      <c r="E172" s="20">
        <v>107</v>
      </c>
      <c r="F172" s="8">
        <v>430947.59523809527</v>
      </c>
      <c r="G172" s="8">
        <v>0</v>
      </c>
      <c r="H172" s="8">
        <v>0</v>
      </c>
      <c r="I172" s="8">
        <v>0</v>
      </c>
      <c r="K172" s="8">
        <v>430947.59523809527</v>
      </c>
      <c r="L172" s="8">
        <v>114000</v>
      </c>
      <c r="M172" s="8">
        <v>5792.75</v>
      </c>
      <c r="N172" s="8">
        <v>0</v>
      </c>
      <c r="P172" s="8">
        <v>311154.84523809527</v>
      </c>
      <c r="Q172" s="8">
        <v>4027.5476190476193</v>
      </c>
      <c r="R172" s="8">
        <v>2907.9892078326661</v>
      </c>
      <c r="T172" s="8">
        <v>105</v>
      </c>
      <c r="U172" s="8">
        <v>426463.97153846151</v>
      </c>
      <c r="V172" s="8">
        <v>114000</v>
      </c>
      <c r="W172" s="8">
        <v>5685.76</v>
      </c>
      <c r="X172" s="8">
        <v>0</v>
      </c>
      <c r="Y172" s="8">
        <v>0</v>
      </c>
      <c r="Z172" s="8">
        <v>306778.2115384615</v>
      </c>
      <c r="AA172" s="8">
        <v>2921.6972527472526</v>
      </c>
      <c r="AB172" s="22">
        <v>4.7139256492644043E-3</v>
      </c>
      <c r="AC172" s="22">
        <v>0</v>
      </c>
      <c r="AE172" s="8">
        <v>0</v>
      </c>
      <c r="AF172" s="8">
        <v>426463.97153846151</v>
      </c>
      <c r="AH172" s="8">
        <v>-4483.6236996337539</v>
      </c>
      <c r="AJ172" s="22">
        <v>0</v>
      </c>
      <c r="AK172" s="8">
        <v>0</v>
      </c>
      <c r="AL172" s="8">
        <v>0</v>
      </c>
      <c r="AN172" s="8">
        <v>426463.97153846151</v>
      </c>
      <c r="AO172" s="8">
        <v>-4483.6236996337539</v>
      </c>
      <c r="AP172" s="22">
        <v>-1.040410423257284E-2</v>
      </c>
    </row>
    <row r="173" spans="1:42" x14ac:dyDescent="0.2">
      <c r="A173" s="8">
        <v>327</v>
      </c>
      <c r="B173" s="17" t="s">
        <v>227</v>
      </c>
      <c r="C173" s="24">
        <v>327</v>
      </c>
      <c r="D173" s="19" t="s">
        <v>66</v>
      </c>
      <c r="E173" s="20">
        <v>71</v>
      </c>
      <c r="F173" s="8">
        <v>321848.07327586203</v>
      </c>
      <c r="G173" s="8">
        <v>0</v>
      </c>
      <c r="H173" s="8">
        <v>0</v>
      </c>
      <c r="I173" s="8">
        <v>0</v>
      </c>
      <c r="K173" s="8">
        <v>321848.07327586203</v>
      </c>
      <c r="L173" s="8">
        <v>114000</v>
      </c>
      <c r="M173" s="8">
        <v>7025.25</v>
      </c>
      <c r="N173" s="8">
        <v>0</v>
      </c>
      <c r="P173" s="8">
        <v>200822.82327586203</v>
      </c>
      <c r="Q173" s="8">
        <v>4533.0714545896062</v>
      </c>
      <c r="R173" s="8">
        <v>2828.4904686741129</v>
      </c>
      <c r="T173" s="8">
        <v>78</v>
      </c>
      <c r="U173" s="8">
        <v>346145.27419354836</v>
      </c>
      <c r="V173" s="8">
        <v>114000</v>
      </c>
      <c r="W173" s="8">
        <v>6895.5</v>
      </c>
      <c r="X173" s="8">
        <v>0</v>
      </c>
      <c r="Y173" s="8">
        <v>0</v>
      </c>
      <c r="Z173" s="8">
        <v>225249.77419354836</v>
      </c>
      <c r="AA173" s="8">
        <v>2887.8176178660046</v>
      </c>
      <c r="AB173" s="22">
        <v>2.0974845009713618E-2</v>
      </c>
      <c r="AC173" s="22">
        <v>0</v>
      </c>
      <c r="AE173" s="8">
        <v>0</v>
      </c>
      <c r="AF173" s="8">
        <v>346145.27419354836</v>
      </c>
      <c r="AH173" s="8">
        <v>24297.200917686336</v>
      </c>
      <c r="AJ173" s="22">
        <v>0</v>
      </c>
      <c r="AK173" s="8">
        <v>0</v>
      </c>
      <c r="AL173" s="8">
        <v>0</v>
      </c>
      <c r="AN173" s="8">
        <v>346145.27419354836</v>
      </c>
      <c r="AO173" s="8">
        <v>24297.200917686336</v>
      </c>
      <c r="AP173" s="22">
        <v>7.5492764863814329E-2</v>
      </c>
    </row>
    <row r="174" spans="1:42" x14ac:dyDescent="0.2">
      <c r="A174" s="8">
        <v>328</v>
      </c>
      <c r="B174" s="17" t="s">
        <v>228</v>
      </c>
      <c r="C174" s="24">
        <v>328</v>
      </c>
      <c r="D174" s="19" t="s">
        <v>66</v>
      </c>
      <c r="E174" s="20">
        <v>41</v>
      </c>
      <c r="F174" s="8">
        <v>242757.29044117645</v>
      </c>
      <c r="G174" s="8">
        <v>0</v>
      </c>
      <c r="H174" s="8">
        <v>0</v>
      </c>
      <c r="I174" s="8">
        <v>0</v>
      </c>
      <c r="K174" s="8">
        <v>242757.29044117645</v>
      </c>
      <c r="L174" s="8">
        <v>114000</v>
      </c>
      <c r="M174" s="8">
        <v>3697.5</v>
      </c>
      <c r="N174" s="8">
        <v>0</v>
      </c>
      <c r="P174" s="8">
        <v>125059.79044117645</v>
      </c>
      <c r="Q174" s="8">
        <v>5920.9095229555232</v>
      </c>
      <c r="R174" s="8">
        <v>3050.2387912482059</v>
      </c>
      <c r="T174" s="8">
        <v>47</v>
      </c>
      <c r="U174" s="8">
        <v>267201.25820282416</v>
      </c>
      <c r="V174" s="8">
        <v>114000</v>
      </c>
      <c r="W174" s="8">
        <v>4306.66</v>
      </c>
      <c r="X174" s="8">
        <v>0</v>
      </c>
      <c r="Y174" s="8">
        <v>0</v>
      </c>
      <c r="Z174" s="8">
        <v>148894.59820282416</v>
      </c>
      <c r="AA174" s="8">
        <v>3167.9701745281736</v>
      </c>
      <c r="AB174" s="22">
        <v>3.8597431656093459E-2</v>
      </c>
      <c r="AC174" s="22">
        <v>0</v>
      </c>
      <c r="AE174" s="8">
        <v>0</v>
      </c>
      <c r="AF174" s="8">
        <v>267201.25820282416</v>
      </c>
      <c r="AH174" s="8">
        <v>24443.967761647713</v>
      </c>
      <c r="AJ174" s="22">
        <v>0</v>
      </c>
      <c r="AK174" s="8">
        <v>0</v>
      </c>
      <c r="AL174" s="8">
        <v>0</v>
      </c>
      <c r="AN174" s="8">
        <v>267201.25820282416</v>
      </c>
      <c r="AO174" s="8">
        <v>24443.967761647713</v>
      </c>
      <c r="AP174" s="22">
        <v>0.10069303260562976</v>
      </c>
    </row>
    <row r="175" spans="1:42" x14ac:dyDescent="0.2">
      <c r="A175" s="8">
        <v>331</v>
      </c>
      <c r="B175" s="17" t="s">
        <v>229</v>
      </c>
      <c r="C175" s="24">
        <v>331</v>
      </c>
      <c r="D175" s="19" t="s">
        <v>66</v>
      </c>
      <c r="E175" s="20">
        <v>82</v>
      </c>
      <c r="F175" s="8">
        <v>366334.91408890038</v>
      </c>
      <c r="G175" s="8">
        <v>0</v>
      </c>
      <c r="H175" s="8">
        <v>0</v>
      </c>
      <c r="I175" s="8">
        <v>0</v>
      </c>
      <c r="K175" s="8">
        <v>366334.91408890038</v>
      </c>
      <c r="L175" s="8">
        <v>114000</v>
      </c>
      <c r="M175" s="8">
        <v>4486.3</v>
      </c>
      <c r="N175" s="8">
        <v>0</v>
      </c>
      <c r="P175" s="8">
        <v>247848.61408890039</v>
      </c>
      <c r="Q175" s="8">
        <v>4467.4989523036629</v>
      </c>
      <c r="R175" s="8">
        <v>3022.5440742548826</v>
      </c>
      <c r="T175" s="8">
        <v>71</v>
      </c>
      <c r="U175" s="8">
        <v>347969.8715412186</v>
      </c>
      <c r="V175" s="8">
        <v>114000</v>
      </c>
      <c r="W175" s="8">
        <v>4403.4399999999996</v>
      </c>
      <c r="X175" s="8">
        <v>0</v>
      </c>
      <c r="Y175" s="8">
        <v>0</v>
      </c>
      <c r="Z175" s="8">
        <v>229566.4315412186</v>
      </c>
      <c r="AA175" s="8">
        <v>3233.3300217073042</v>
      </c>
      <c r="AB175" s="22">
        <v>6.9737923508819161E-2</v>
      </c>
      <c r="AC175" s="22">
        <v>0</v>
      </c>
      <c r="AE175" s="8">
        <v>0</v>
      </c>
      <c r="AF175" s="8">
        <v>347969.8715412186</v>
      </c>
      <c r="AH175" s="8">
        <v>-18365.042547681776</v>
      </c>
      <c r="AJ175" s="22">
        <v>2.4337923508819158E-2</v>
      </c>
      <c r="AK175" s="8">
        <v>-5222.9337001687463</v>
      </c>
      <c r="AL175" s="8">
        <v>342746.93784104986</v>
      </c>
      <c r="AN175" s="8">
        <v>342746.93784104986</v>
      </c>
      <c r="AO175" s="8">
        <v>-23587.976247850514</v>
      </c>
      <c r="AP175" s="22">
        <v>-6.4389102268658724E-2</v>
      </c>
    </row>
    <row r="176" spans="1:42" x14ac:dyDescent="0.2">
      <c r="A176" s="8">
        <v>332</v>
      </c>
      <c r="B176" s="17" t="s">
        <v>230</v>
      </c>
      <c r="C176" s="24">
        <v>332</v>
      </c>
      <c r="D176" s="19" t="s">
        <v>66</v>
      </c>
      <c r="E176" s="20">
        <v>182</v>
      </c>
      <c r="F176" s="8">
        <v>665374.21590427915</v>
      </c>
      <c r="G176" s="8">
        <v>0</v>
      </c>
      <c r="H176" s="8">
        <v>0</v>
      </c>
      <c r="I176" s="8">
        <v>0</v>
      </c>
      <c r="K176" s="8">
        <v>665374.21590427915</v>
      </c>
      <c r="L176" s="8">
        <v>114000</v>
      </c>
      <c r="M176" s="8">
        <v>13680.75</v>
      </c>
      <c r="N176" s="8">
        <v>0</v>
      </c>
      <c r="P176" s="8">
        <v>537693.46590427915</v>
      </c>
      <c r="Q176" s="8">
        <v>3655.9022851883469</v>
      </c>
      <c r="R176" s="8">
        <v>2954.3597027707647</v>
      </c>
      <c r="T176" s="8">
        <v>191</v>
      </c>
      <c r="U176" s="8">
        <v>698118.32327110076</v>
      </c>
      <c r="V176" s="8">
        <v>114000</v>
      </c>
      <c r="W176" s="8">
        <v>13791.75</v>
      </c>
      <c r="X176" s="8">
        <v>0</v>
      </c>
      <c r="Y176" s="8">
        <v>0</v>
      </c>
      <c r="Z176" s="8">
        <v>570326.57327110076</v>
      </c>
      <c r="AA176" s="8">
        <v>2986.0030014193758</v>
      </c>
      <c r="AB176" s="22">
        <v>1.0710712923322858E-2</v>
      </c>
      <c r="AC176" s="22">
        <v>0</v>
      </c>
      <c r="AE176" s="8">
        <v>0</v>
      </c>
      <c r="AF176" s="8">
        <v>698118.32327110076</v>
      </c>
      <c r="AH176" s="8">
        <v>32744.107366821612</v>
      </c>
      <c r="AJ176" s="22">
        <v>0</v>
      </c>
      <c r="AK176" s="8">
        <v>0</v>
      </c>
      <c r="AL176" s="8">
        <v>0</v>
      </c>
      <c r="AN176" s="8">
        <v>698118.32327110076</v>
      </c>
      <c r="AO176" s="8">
        <v>32744.107366821612</v>
      </c>
      <c r="AP176" s="22">
        <v>4.9211566339883821E-2</v>
      </c>
    </row>
    <row r="177" spans="1:42" x14ac:dyDescent="0.2">
      <c r="A177" s="8">
        <v>333</v>
      </c>
      <c r="B177" s="17" t="s">
        <v>231</v>
      </c>
      <c r="C177" s="24">
        <v>333</v>
      </c>
      <c r="D177" s="19" t="s">
        <v>66</v>
      </c>
      <c r="E177" s="20">
        <v>374</v>
      </c>
      <c r="F177" s="8">
        <v>1271341.2593954513</v>
      </c>
      <c r="G177" s="8">
        <v>0</v>
      </c>
      <c r="H177" s="8">
        <v>0</v>
      </c>
      <c r="I177" s="8">
        <v>0</v>
      </c>
      <c r="K177" s="8">
        <v>1271341.2593954513</v>
      </c>
      <c r="L177" s="8">
        <v>114000</v>
      </c>
      <c r="M177" s="8">
        <v>20706</v>
      </c>
      <c r="N177" s="8">
        <v>0</v>
      </c>
      <c r="P177" s="8">
        <v>1136635.2593954513</v>
      </c>
      <c r="Q177" s="8">
        <v>3399.3081802017414</v>
      </c>
      <c r="R177" s="8">
        <v>3039.1317096135062</v>
      </c>
      <c r="T177" s="8">
        <v>365</v>
      </c>
      <c r="U177" s="8">
        <v>1278642.7334485487</v>
      </c>
      <c r="V177" s="8">
        <v>114000</v>
      </c>
      <c r="W177" s="8">
        <v>20874</v>
      </c>
      <c r="X177" s="8">
        <v>0</v>
      </c>
      <c r="Y177" s="8">
        <v>0</v>
      </c>
      <c r="Z177" s="8">
        <v>1143768.7334485487</v>
      </c>
      <c r="AA177" s="8">
        <v>3133.6129683521881</v>
      </c>
      <c r="AB177" s="22">
        <v>3.1088240907695724E-2</v>
      </c>
      <c r="AC177" s="22">
        <v>0</v>
      </c>
      <c r="AE177" s="8">
        <v>0</v>
      </c>
      <c r="AF177" s="8">
        <v>1278642.7334485487</v>
      </c>
      <c r="AH177" s="8">
        <v>7301.4740530974232</v>
      </c>
      <c r="AJ177" s="22">
        <v>0</v>
      </c>
      <c r="AK177" s="8">
        <v>0</v>
      </c>
      <c r="AL177" s="8">
        <v>0</v>
      </c>
      <c r="AN177" s="8">
        <v>1278642.7334485487</v>
      </c>
      <c r="AO177" s="8">
        <v>7301.4740530974232</v>
      </c>
      <c r="AP177" s="22">
        <v>5.7431267955304326E-3</v>
      </c>
    </row>
    <row r="178" spans="1:42" x14ac:dyDescent="0.2">
      <c r="A178" s="8">
        <v>337</v>
      </c>
      <c r="B178" s="17" t="s">
        <v>232</v>
      </c>
      <c r="C178" s="24">
        <v>337</v>
      </c>
      <c r="D178" s="19" t="s">
        <v>66</v>
      </c>
      <c r="E178" s="20">
        <v>102</v>
      </c>
      <c r="F178" s="8">
        <v>447089.32473018166</v>
      </c>
      <c r="G178" s="8">
        <v>0</v>
      </c>
      <c r="H178" s="8">
        <v>0</v>
      </c>
      <c r="I178" s="8">
        <v>0</v>
      </c>
      <c r="K178" s="8">
        <v>447089.32473018166</v>
      </c>
      <c r="L178" s="8">
        <v>114000</v>
      </c>
      <c r="M178" s="8">
        <v>6778.75</v>
      </c>
      <c r="N178" s="8">
        <v>0</v>
      </c>
      <c r="P178" s="8">
        <v>326310.57473018166</v>
      </c>
      <c r="Q178" s="8">
        <v>4383.2286738253106</v>
      </c>
      <c r="R178" s="8">
        <v>3199.1232816684478</v>
      </c>
      <c r="T178" s="8">
        <v>100</v>
      </c>
      <c r="U178" s="8">
        <v>419392.57298850577</v>
      </c>
      <c r="V178" s="8">
        <v>114000</v>
      </c>
      <c r="W178" s="8">
        <v>6653.55</v>
      </c>
      <c r="X178" s="8">
        <v>0</v>
      </c>
      <c r="Y178" s="8">
        <v>0</v>
      </c>
      <c r="Z178" s="8">
        <v>298739.02298850578</v>
      </c>
      <c r="AA178" s="8">
        <v>2987.3902298850576</v>
      </c>
      <c r="AB178" s="22">
        <v>-6.6184711604163157E-2</v>
      </c>
      <c r="AC178" s="22">
        <v>5.1184711604163158E-2</v>
      </c>
      <c r="AE178" s="8">
        <v>16374.620255836353</v>
      </c>
      <c r="AF178" s="8">
        <v>435767.19324434211</v>
      </c>
      <c r="AH178" s="8">
        <v>-11322.131485839549</v>
      </c>
      <c r="AJ178" s="22">
        <v>0</v>
      </c>
      <c r="AK178" s="8">
        <v>0</v>
      </c>
      <c r="AL178" s="8">
        <v>0</v>
      </c>
      <c r="AN178" s="8">
        <v>435767.19324434211</v>
      </c>
      <c r="AO178" s="8">
        <v>-11322.131485839549</v>
      </c>
      <c r="AP178" s="22">
        <v>-2.5324092657932402E-2</v>
      </c>
    </row>
    <row r="179" spans="1:42" x14ac:dyDescent="0.2">
      <c r="A179" s="8">
        <v>338</v>
      </c>
      <c r="B179" s="17" t="s">
        <v>233</v>
      </c>
      <c r="C179" s="24">
        <v>338</v>
      </c>
      <c r="D179" s="19" t="s">
        <v>66</v>
      </c>
      <c r="E179" s="20">
        <v>44</v>
      </c>
      <c r="F179" s="23">
        <v>279111.94062394591</v>
      </c>
      <c r="G179" s="8">
        <v>0</v>
      </c>
      <c r="H179" s="8">
        <v>0</v>
      </c>
      <c r="I179" s="8">
        <v>0</v>
      </c>
      <c r="K179" s="8">
        <v>279111.94062394591</v>
      </c>
      <c r="L179" s="8">
        <v>114000</v>
      </c>
      <c r="M179" s="8">
        <v>2465</v>
      </c>
      <c r="N179" s="8">
        <v>0</v>
      </c>
      <c r="P179" s="8">
        <v>162646.94062394591</v>
      </c>
      <c r="Q179" s="8">
        <v>6343.4531959987708</v>
      </c>
      <c r="R179" s="8">
        <v>3696.5213778169523</v>
      </c>
      <c r="T179" s="8">
        <v>36</v>
      </c>
      <c r="U179" s="8">
        <v>227913.07</v>
      </c>
      <c r="V179" s="8">
        <v>114000</v>
      </c>
      <c r="W179" s="8">
        <v>2419.4699999999998</v>
      </c>
      <c r="X179" s="8">
        <v>0</v>
      </c>
      <c r="Y179" s="8">
        <v>0</v>
      </c>
      <c r="Z179" s="8">
        <v>111493.6</v>
      </c>
      <c r="AA179" s="8">
        <v>3097.0444444444447</v>
      </c>
      <c r="AB179" s="22">
        <v>-0.16217326294120868</v>
      </c>
      <c r="AC179" s="22">
        <v>0.14717326294120869</v>
      </c>
      <c r="AE179" s="8">
        <v>19585.048057389122</v>
      </c>
      <c r="AF179" s="8">
        <v>247498.11805738913</v>
      </c>
      <c r="AH179" s="8">
        <v>-31613.822566556773</v>
      </c>
      <c r="AJ179" s="22">
        <v>0</v>
      </c>
      <c r="AK179" s="8">
        <v>0</v>
      </c>
      <c r="AL179" s="8">
        <v>0</v>
      </c>
      <c r="AN179" s="8">
        <v>247498.11805738913</v>
      </c>
      <c r="AO179" s="8">
        <v>-31613.822566556773</v>
      </c>
      <c r="AP179" s="22">
        <v>-0.11326574741261543</v>
      </c>
    </row>
    <row r="180" spans="1:42" x14ac:dyDescent="0.2">
      <c r="A180" s="8">
        <v>339</v>
      </c>
      <c r="B180" s="17" t="s">
        <v>234</v>
      </c>
      <c r="C180" s="24">
        <v>339</v>
      </c>
      <c r="D180" s="19" t="s">
        <v>66</v>
      </c>
      <c r="E180" s="20">
        <v>98</v>
      </c>
      <c r="F180" s="8">
        <v>400928.79247648903</v>
      </c>
      <c r="G180" s="8">
        <v>0</v>
      </c>
      <c r="H180" s="8">
        <v>0</v>
      </c>
      <c r="I180" s="8">
        <v>0</v>
      </c>
      <c r="K180" s="8">
        <v>400928.79247648903</v>
      </c>
      <c r="L180" s="8">
        <v>114000</v>
      </c>
      <c r="M180" s="8">
        <v>10057.200000000001</v>
      </c>
      <c r="N180" s="8">
        <v>0</v>
      </c>
      <c r="P180" s="8">
        <v>276871.59247648902</v>
      </c>
      <c r="Q180" s="8">
        <v>4091.1101273111126</v>
      </c>
      <c r="R180" s="8">
        <v>2825.2203313927453</v>
      </c>
      <c r="T180" s="8">
        <v>105</v>
      </c>
      <c r="U180" s="8">
        <v>427607.37545454549</v>
      </c>
      <c r="V180" s="8">
        <v>114000</v>
      </c>
      <c r="W180" s="8">
        <v>10117.18</v>
      </c>
      <c r="X180" s="8">
        <v>0</v>
      </c>
      <c r="Y180" s="8">
        <v>0</v>
      </c>
      <c r="Z180" s="8">
        <v>303490.19545454549</v>
      </c>
      <c r="AA180" s="8">
        <v>2890.3828138528143</v>
      </c>
      <c r="AB180" s="22">
        <v>2.3064566588314874E-2</v>
      </c>
      <c r="AC180" s="22">
        <v>0</v>
      </c>
      <c r="AE180" s="8">
        <v>0</v>
      </c>
      <c r="AF180" s="8">
        <v>427607.37545454549</v>
      </c>
      <c r="AH180" s="8">
        <v>26678.582978056453</v>
      </c>
      <c r="AJ180" s="22">
        <v>0</v>
      </c>
      <c r="AK180" s="8">
        <v>0</v>
      </c>
      <c r="AL180" s="8">
        <v>0</v>
      </c>
      <c r="AN180" s="8">
        <v>427607.37545454549</v>
      </c>
      <c r="AO180" s="8">
        <v>26678.582978056453</v>
      </c>
      <c r="AP180" s="22">
        <v>6.6541948292778E-2</v>
      </c>
    </row>
    <row r="181" spans="1:42" x14ac:dyDescent="0.2">
      <c r="A181" s="8">
        <v>341</v>
      </c>
      <c r="B181" s="17" t="s">
        <v>235</v>
      </c>
      <c r="C181" s="24">
        <v>341</v>
      </c>
      <c r="D181" s="19" t="s">
        <v>66</v>
      </c>
      <c r="E181" s="20">
        <v>114</v>
      </c>
      <c r="F181" s="21">
        <v>519298.37499267381</v>
      </c>
      <c r="G181" s="8">
        <v>0</v>
      </c>
      <c r="H181" s="8">
        <v>0</v>
      </c>
      <c r="I181" s="8">
        <v>0</v>
      </c>
      <c r="K181" s="8">
        <v>519298.37499267381</v>
      </c>
      <c r="L181" s="8">
        <v>114000</v>
      </c>
      <c r="M181" s="8">
        <v>9120.5</v>
      </c>
      <c r="N181" s="8">
        <v>23230.974632843794</v>
      </c>
      <c r="P181" s="8">
        <v>372946.90035983</v>
      </c>
      <c r="Q181" s="8">
        <v>4555.2489034445071</v>
      </c>
      <c r="R181" s="8">
        <v>3271.464038244123</v>
      </c>
      <c r="T181" s="8">
        <v>115</v>
      </c>
      <c r="U181" s="8">
        <v>537420.86222150293</v>
      </c>
      <c r="V181" s="8">
        <v>114000</v>
      </c>
      <c r="W181" s="8">
        <v>9194.5</v>
      </c>
      <c r="X181" s="8">
        <v>23230.974632843794</v>
      </c>
      <c r="Y181" s="8">
        <v>0</v>
      </c>
      <c r="Z181" s="8">
        <v>390995.38758865913</v>
      </c>
      <c r="AA181" s="8">
        <v>3399.9598920752969</v>
      </c>
      <c r="AB181" s="22">
        <v>3.9277782769130139E-2</v>
      </c>
      <c r="AC181" s="22">
        <v>0</v>
      </c>
      <c r="AE181" s="8">
        <v>0</v>
      </c>
      <c r="AF181" s="8">
        <v>537420.86222150293</v>
      </c>
      <c r="AH181" s="8">
        <v>18122.487228829123</v>
      </c>
      <c r="AJ181" s="22">
        <v>0</v>
      </c>
      <c r="AK181" s="8">
        <v>0</v>
      </c>
      <c r="AL181" s="8">
        <v>0</v>
      </c>
      <c r="AN181" s="8">
        <v>537420.86222150293</v>
      </c>
      <c r="AO181" s="8">
        <v>18122.487228829123</v>
      </c>
      <c r="AP181" s="22">
        <v>3.4898024144760308E-2</v>
      </c>
    </row>
    <row r="182" spans="1:42" x14ac:dyDescent="0.2">
      <c r="A182" s="8">
        <v>342</v>
      </c>
      <c r="B182" s="17" t="s">
        <v>236</v>
      </c>
      <c r="C182" s="24">
        <v>342</v>
      </c>
      <c r="D182" s="19" t="s">
        <v>66</v>
      </c>
      <c r="E182" s="20">
        <v>205</v>
      </c>
      <c r="F182" s="8">
        <v>732782.24598715897</v>
      </c>
      <c r="G182" s="8">
        <v>0</v>
      </c>
      <c r="H182" s="8">
        <v>0</v>
      </c>
      <c r="I182" s="8">
        <v>0</v>
      </c>
      <c r="K182" s="8">
        <v>732782.24598715897</v>
      </c>
      <c r="L182" s="8">
        <v>114000</v>
      </c>
      <c r="M182" s="8">
        <v>29333.5</v>
      </c>
      <c r="N182" s="8">
        <v>0</v>
      </c>
      <c r="P182" s="8">
        <v>589448.74598715897</v>
      </c>
      <c r="Q182" s="8">
        <v>3574.5475414007756</v>
      </c>
      <c r="R182" s="8">
        <v>2875.3597365227265</v>
      </c>
      <c r="T182" s="8">
        <v>200</v>
      </c>
      <c r="U182" s="8">
        <v>740997.35998082708</v>
      </c>
      <c r="V182" s="8">
        <v>114000</v>
      </c>
      <c r="W182" s="8">
        <v>29571.5</v>
      </c>
      <c r="X182" s="8">
        <v>0</v>
      </c>
      <c r="Y182" s="8">
        <v>0</v>
      </c>
      <c r="Z182" s="8">
        <v>597425.85998082708</v>
      </c>
      <c r="AA182" s="8">
        <v>2987.1292999041352</v>
      </c>
      <c r="AB182" s="22">
        <v>3.8871506045561999E-2</v>
      </c>
      <c r="AC182" s="22">
        <v>0</v>
      </c>
      <c r="AE182" s="8">
        <v>0</v>
      </c>
      <c r="AF182" s="8">
        <v>740997.35998082708</v>
      </c>
      <c r="AH182" s="8">
        <v>8215.1139936681138</v>
      </c>
      <c r="AJ182" s="22">
        <v>0</v>
      </c>
      <c r="AK182" s="8">
        <v>0</v>
      </c>
      <c r="AL182" s="8">
        <v>0</v>
      </c>
      <c r="AN182" s="8">
        <v>740997.35998082708</v>
      </c>
      <c r="AO182" s="8">
        <v>8215.1139936681138</v>
      </c>
      <c r="AP182" s="22">
        <v>1.1210852935719287E-2</v>
      </c>
    </row>
    <row r="183" spans="1:42" x14ac:dyDescent="0.2">
      <c r="A183" s="8">
        <v>343</v>
      </c>
      <c r="B183" s="17" t="s">
        <v>237</v>
      </c>
      <c r="C183" s="24">
        <v>343</v>
      </c>
      <c r="D183" s="19" t="s">
        <v>66</v>
      </c>
      <c r="E183" s="20">
        <v>384</v>
      </c>
      <c r="F183" s="8">
        <v>1298565.8015269826</v>
      </c>
      <c r="G183" s="8">
        <v>0</v>
      </c>
      <c r="H183" s="8">
        <v>0</v>
      </c>
      <c r="I183" s="8">
        <v>0</v>
      </c>
      <c r="K183" s="8">
        <v>1298565.8015269826</v>
      </c>
      <c r="L183" s="8">
        <v>114000</v>
      </c>
      <c r="M183" s="8">
        <v>26129</v>
      </c>
      <c r="N183" s="8">
        <v>0</v>
      </c>
      <c r="P183" s="8">
        <v>1158436.8015269826</v>
      </c>
      <c r="Q183" s="8">
        <v>3381.6817748098506</v>
      </c>
      <c r="R183" s="8">
        <v>3016.7625039765171</v>
      </c>
      <c r="T183" s="8">
        <v>382</v>
      </c>
      <c r="U183" s="8">
        <v>1281908.9279207985</v>
      </c>
      <c r="V183" s="8">
        <v>114000</v>
      </c>
      <c r="W183" s="8">
        <v>26341</v>
      </c>
      <c r="X183" s="8">
        <v>0</v>
      </c>
      <c r="Y183" s="8">
        <v>0</v>
      </c>
      <c r="Z183" s="8">
        <v>1141567.9279207985</v>
      </c>
      <c r="AA183" s="8">
        <v>2988.3977170701532</v>
      </c>
      <c r="AB183" s="22">
        <v>-9.4023930849627992E-3</v>
      </c>
      <c r="AC183" s="22">
        <v>0</v>
      </c>
      <c r="AE183" s="8">
        <v>0</v>
      </c>
      <c r="AF183" s="8">
        <v>1281908.9279207985</v>
      </c>
      <c r="AH183" s="8">
        <v>-16656.873606184032</v>
      </c>
      <c r="AJ183" s="22">
        <v>0</v>
      </c>
      <c r="AK183" s="8">
        <v>0</v>
      </c>
      <c r="AL183" s="8">
        <v>0</v>
      </c>
      <c r="AN183" s="8">
        <v>1281908.9279207985</v>
      </c>
      <c r="AO183" s="8">
        <v>-16656.873606184032</v>
      </c>
      <c r="AP183" s="22">
        <v>-1.2827130967562234E-2</v>
      </c>
    </row>
    <row r="184" spans="1:42" x14ac:dyDescent="0.2">
      <c r="A184" s="8">
        <v>344</v>
      </c>
      <c r="B184" s="17" t="s">
        <v>238</v>
      </c>
      <c r="C184" s="24">
        <v>344</v>
      </c>
      <c r="D184" s="19" t="s">
        <v>66</v>
      </c>
      <c r="E184" s="20">
        <v>209</v>
      </c>
      <c r="F184" s="8">
        <v>716366.93181807245</v>
      </c>
      <c r="G184" s="8">
        <v>0</v>
      </c>
      <c r="H184" s="8">
        <v>0</v>
      </c>
      <c r="I184" s="8">
        <v>0</v>
      </c>
      <c r="K184" s="8">
        <v>716366.93181807245</v>
      </c>
      <c r="L184" s="8">
        <v>114000</v>
      </c>
      <c r="M184" s="8">
        <v>2119.9</v>
      </c>
      <c r="N184" s="8">
        <v>0</v>
      </c>
      <c r="P184" s="8">
        <v>600247.03181807243</v>
      </c>
      <c r="Q184" s="8">
        <v>3427.5929752060883</v>
      </c>
      <c r="R184" s="8">
        <v>2871.9953675505858</v>
      </c>
      <c r="T184" s="8">
        <v>207</v>
      </c>
      <c r="U184" s="8">
        <v>718693.47824371711</v>
      </c>
      <c r="V184" s="8">
        <v>114000</v>
      </c>
      <c r="W184" s="8">
        <v>2137.1</v>
      </c>
      <c r="X184" s="8">
        <v>0</v>
      </c>
      <c r="Y184" s="8">
        <v>0</v>
      </c>
      <c r="Z184" s="8">
        <v>602556.37824371713</v>
      </c>
      <c r="AA184" s="8">
        <v>2910.9003779889717</v>
      </c>
      <c r="AB184" s="22">
        <v>1.3546334676565488E-2</v>
      </c>
      <c r="AC184" s="22">
        <v>0</v>
      </c>
      <c r="AE184" s="8">
        <v>0</v>
      </c>
      <c r="AF184" s="8">
        <v>718693.47824371711</v>
      </c>
      <c r="AH184" s="8">
        <v>2326.5464256446576</v>
      </c>
      <c r="AJ184" s="22">
        <v>0</v>
      </c>
      <c r="AK184" s="8">
        <v>0</v>
      </c>
      <c r="AL184" s="8">
        <v>0</v>
      </c>
      <c r="AN184" s="8">
        <v>718693.47824371711</v>
      </c>
      <c r="AO184" s="8">
        <v>2326.5464256446576</v>
      </c>
      <c r="AP184" s="22">
        <v>3.247702151382253E-3</v>
      </c>
    </row>
    <row r="185" spans="1:42" x14ac:dyDescent="0.2">
      <c r="A185" s="8">
        <v>350</v>
      </c>
      <c r="B185" s="17" t="s">
        <v>239</v>
      </c>
      <c r="C185" s="25">
        <v>350</v>
      </c>
      <c r="D185" s="19" t="s">
        <v>140</v>
      </c>
      <c r="E185" s="20">
        <v>1151</v>
      </c>
      <c r="F185" s="8">
        <v>5401553.7403568178</v>
      </c>
      <c r="G185" s="8">
        <v>0</v>
      </c>
      <c r="H185" s="8">
        <v>0</v>
      </c>
      <c r="I185" s="8">
        <v>0</v>
      </c>
      <c r="K185" s="8">
        <v>5401553.7403568178</v>
      </c>
      <c r="L185" s="8">
        <v>114000</v>
      </c>
      <c r="M185" s="8">
        <v>32976.769999999997</v>
      </c>
      <c r="N185" s="8">
        <v>0</v>
      </c>
      <c r="P185" s="8">
        <v>5254576.9703568183</v>
      </c>
      <c r="Q185" s="8">
        <v>4692.9224503534469</v>
      </c>
      <c r="R185" s="8">
        <v>4565.2276023951508</v>
      </c>
      <c r="T185" s="8">
        <v>1118</v>
      </c>
      <c r="U185" s="8">
        <v>5509713.4147886597</v>
      </c>
      <c r="V185" s="8">
        <v>114000</v>
      </c>
      <c r="W185" s="8">
        <v>54670</v>
      </c>
      <c r="X185" s="8">
        <v>0</v>
      </c>
      <c r="Y185" s="8">
        <v>0</v>
      </c>
      <c r="Z185" s="8">
        <v>5341043.4147886597</v>
      </c>
      <c r="AA185" s="8">
        <v>4777.3196912242038</v>
      </c>
      <c r="AB185" s="22">
        <v>4.6458163163163792E-2</v>
      </c>
      <c r="AC185" s="22">
        <v>0</v>
      </c>
      <c r="AE185" s="8">
        <v>0</v>
      </c>
      <c r="AF185" s="8">
        <v>5509713.4147886597</v>
      </c>
      <c r="AH185" s="8">
        <v>108159.67443184182</v>
      </c>
      <c r="AJ185" s="22">
        <v>1.0581631631637889E-3</v>
      </c>
      <c r="AK185" s="8">
        <v>-5400.7848505900374</v>
      </c>
      <c r="AL185" s="8">
        <v>5504312.6299380697</v>
      </c>
      <c r="AN185" s="8">
        <v>5504312.6299380697</v>
      </c>
      <c r="AO185" s="8">
        <v>102758.88958125189</v>
      </c>
      <c r="AP185" s="22">
        <v>1.9023950241114106E-2</v>
      </c>
    </row>
    <row r="186" spans="1:42" x14ac:dyDescent="0.2">
      <c r="A186" s="8">
        <v>356</v>
      </c>
      <c r="B186" s="17" t="s">
        <v>240</v>
      </c>
      <c r="C186" s="24">
        <v>356</v>
      </c>
      <c r="D186" s="19" t="s">
        <v>140</v>
      </c>
      <c r="E186" s="20">
        <v>660</v>
      </c>
      <c r="F186" s="8">
        <v>3165477.6565717459</v>
      </c>
      <c r="G186" s="8">
        <v>0</v>
      </c>
      <c r="H186" s="8">
        <v>0</v>
      </c>
      <c r="I186" s="8">
        <v>0</v>
      </c>
      <c r="K186" s="8">
        <v>3165477.6565717459</v>
      </c>
      <c r="L186" s="8">
        <v>114000</v>
      </c>
      <c r="M186" s="8">
        <v>86768</v>
      </c>
      <c r="N186" s="8">
        <v>0</v>
      </c>
      <c r="P186" s="8">
        <v>2964709.6565717459</v>
      </c>
      <c r="Q186" s="8">
        <v>4796.1782675329487</v>
      </c>
      <c r="R186" s="8">
        <v>4491.9843281390085</v>
      </c>
      <c r="T186" s="8">
        <v>679</v>
      </c>
      <c r="U186" s="8">
        <v>3291680.4096427094</v>
      </c>
      <c r="V186" s="8">
        <v>114000</v>
      </c>
      <c r="W186" s="8">
        <v>79023</v>
      </c>
      <c r="X186" s="8">
        <v>0</v>
      </c>
      <c r="Y186" s="8">
        <v>0</v>
      </c>
      <c r="Z186" s="8">
        <v>3098657.4096427094</v>
      </c>
      <c r="AA186" s="8">
        <v>4563.5602498419876</v>
      </c>
      <c r="AB186" s="22">
        <v>1.5934143237011766E-2</v>
      </c>
      <c r="AC186" s="22">
        <v>0</v>
      </c>
      <c r="AE186" s="8">
        <v>0</v>
      </c>
      <c r="AF186" s="8">
        <v>3291680.4096427094</v>
      </c>
      <c r="AH186" s="8">
        <v>126202.75307096355</v>
      </c>
      <c r="AJ186" s="22">
        <v>0</v>
      </c>
      <c r="AK186" s="8">
        <v>0</v>
      </c>
      <c r="AL186" s="8">
        <v>0</v>
      </c>
      <c r="AN186" s="8">
        <v>3291680.4096427094</v>
      </c>
      <c r="AO186" s="8">
        <v>126202.75307096355</v>
      </c>
      <c r="AP186" s="22">
        <v>3.9868470658435413E-2</v>
      </c>
    </row>
    <row r="187" spans="1:42" x14ac:dyDescent="0.2">
      <c r="A187" s="8">
        <v>357</v>
      </c>
      <c r="B187" s="17" t="s">
        <v>241</v>
      </c>
      <c r="C187" s="25">
        <v>357</v>
      </c>
      <c r="D187" s="19" t="s">
        <v>140</v>
      </c>
      <c r="E187" s="20">
        <v>917</v>
      </c>
      <c r="F187" s="8">
        <v>4098173.3799202717</v>
      </c>
      <c r="G187" s="8">
        <v>0</v>
      </c>
      <c r="H187" s="8">
        <v>0</v>
      </c>
      <c r="I187" s="8">
        <v>0</v>
      </c>
      <c r="K187" s="8">
        <v>4098173.3799202717</v>
      </c>
      <c r="L187" s="8">
        <v>114000</v>
      </c>
      <c r="M187" s="8">
        <v>16959.2</v>
      </c>
      <c r="N187" s="8">
        <v>0</v>
      </c>
      <c r="P187" s="8">
        <v>3967214.1799202715</v>
      </c>
      <c r="Q187" s="8">
        <v>4469.1094655619099</v>
      </c>
      <c r="R187" s="8">
        <v>4326.2968156164361</v>
      </c>
      <c r="T187" s="8">
        <v>936</v>
      </c>
      <c r="U187" s="8">
        <v>4220584.5859799739</v>
      </c>
      <c r="V187" s="8">
        <v>114000</v>
      </c>
      <c r="W187" s="8">
        <v>17593.8</v>
      </c>
      <c r="X187" s="8">
        <v>0</v>
      </c>
      <c r="Y187" s="8">
        <v>0</v>
      </c>
      <c r="Z187" s="8">
        <v>4088990.7859799741</v>
      </c>
      <c r="AA187" s="8">
        <v>4368.5798995512541</v>
      </c>
      <c r="AB187" s="22">
        <v>9.7735050868887931E-3</v>
      </c>
      <c r="AC187" s="22">
        <v>0</v>
      </c>
      <c r="AE187" s="8">
        <v>0</v>
      </c>
      <c r="AF187" s="8">
        <v>4220584.5859799739</v>
      </c>
      <c r="AH187" s="8">
        <v>122411.20605970221</v>
      </c>
      <c r="AJ187" s="22">
        <v>0</v>
      </c>
      <c r="AK187" s="8">
        <v>0</v>
      </c>
      <c r="AL187" s="8">
        <v>0</v>
      </c>
      <c r="AN187" s="8">
        <v>4220584.5859799739</v>
      </c>
      <c r="AO187" s="8">
        <v>122411.20605970221</v>
      </c>
      <c r="AP187" s="22">
        <v>2.9869699183416115E-2</v>
      </c>
    </row>
    <row r="188" spans="1:42" x14ac:dyDescent="0.2">
      <c r="A188" s="8">
        <v>361</v>
      </c>
      <c r="B188" s="17" t="s">
        <v>242</v>
      </c>
      <c r="C188" s="25">
        <v>361</v>
      </c>
      <c r="D188" s="19" t="s">
        <v>140</v>
      </c>
      <c r="E188" s="20">
        <v>753</v>
      </c>
      <c r="F188" s="8">
        <v>3425818.8991659507</v>
      </c>
      <c r="G188" s="8">
        <v>0</v>
      </c>
      <c r="H188" s="8">
        <v>0</v>
      </c>
      <c r="I188" s="8">
        <v>0</v>
      </c>
      <c r="K188" s="8">
        <v>3425818.8991659507</v>
      </c>
      <c r="L188" s="8">
        <v>114000</v>
      </c>
      <c r="M188" s="8">
        <v>15480.199999999999</v>
      </c>
      <c r="N188" s="8">
        <v>0</v>
      </c>
      <c r="P188" s="8">
        <v>3296338.6991659505</v>
      </c>
      <c r="Q188" s="8">
        <v>4549.5602910570396</v>
      </c>
      <c r="R188" s="8">
        <v>4377.6078342177298</v>
      </c>
      <c r="T188" s="8">
        <v>764</v>
      </c>
      <c r="U188" s="8">
        <v>3522985.8720957153</v>
      </c>
      <c r="V188" s="8">
        <v>114000</v>
      </c>
      <c r="W188" s="8">
        <v>15605.8</v>
      </c>
      <c r="X188" s="8">
        <v>0</v>
      </c>
      <c r="Y188" s="8">
        <v>0</v>
      </c>
      <c r="Z188" s="8">
        <v>3393380.0720957154</v>
      </c>
      <c r="AA188" s="8">
        <v>4441.5969530048633</v>
      </c>
      <c r="AB188" s="22">
        <v>1.4617371224292927E-2</v>
      </c>
      <c r="AC188" s="22">
        <v>0</v>
      </c>
      <c r="AE188" s="8">
        <v>0</v>
      </c>
      <c r="AF188" s="8">
        <v>3522985.8720957153</v>
      </c>
      <c r="AH188" s="8">
        <v>97166.972929764539</v>
      </c>
      <c r="AJ188" s="22">
        <v>0</v>
      </c>
      <c r="AK188" s="8">
        <v>0</v>
      </c>
      <c r="AL188" s="8">
        <v>0</v>
      </c>
      <c r="AN188" s="8">
        <v>3522985.8720957153</v>
      </c>
      <c r="AO188" s="8">
        <v>97166.972929764539</v>
      </c>
      <c r="AP188" s="22">
        <v>2.8363137629201823E-2</v>
      </c>
    </row>
    <row r="189" spans="1:42" x14ac:dyDescent="0.2">
      <c r="A189" s="8">
        <v>362</v>
      </c>
      <c r="B189" s="17" t="s">
        <v>243</v>
      </c>
      <c r="C189" s="25">
        <v>362</v>
      </c>
      <c r="D189" s="19" t="s">
        <v>140</v>
      </c>
      <c r="E189" s="20">
        <v>409</v>
      </c>
      <c r="F189" s="8">
        <v>1936209.3659848261</v>
      </c>
      <c r="G189" s="8">
        <v>0</v>
      </c>
      <c r="H189" s="8">
        <v>0</v>
      </c>
      <c r="I189" s="8">
        <v>0</v>
      </c>
      <c r="K189" s="8">
        <v>1936209.3659848261</v>
      </c>
      <c r="L189" s="8">
        <v>114000</v>
      </c>
      <c r="M189" s="8">
        <v>12739.12</v>
      </c>
      <c r="N189" s="8">
        <v>28999.999999999996</v>
      </c>
      <c r="P189" s="8">
        <v>1780470.245984826</v>
      </c>
      <c r="Q189" s="8">
        <v>4734.0082297917506</v>
      </c>
      <c r="R189" s="8">
        <v>4353.2279852929732</v>
      </c>
      <c r="T189" s="8">
        <v>426</v>
      </c>
      <c r="U189" s="8">
        <v>2061643.3805225652</v>
      </c>
      <c r="V189" s="8">
        <v>114000</v>
      </c>
      <c r="W189" s="8">
        <v>12723.2</v>
      </c>
      <c r="X189" s="8">
        <v>28999.999999999996</v>
      </c>
      <c r="Y189" s="8">
        <v>0</v>
      </c>
      <c r="Z189" s="8">
        <v>1905920.1805225653</v>
      </c>
      <c r="AA189" s="8">
        <v>4473.991034090529</v>
      </c>
      <c r="AB189" s="22">
        <v>2.7741034746065183E-2</v>
      </c>
      <c r="AC189" s="22">
        <v>0</v>
      </c>
      <c r="AE189" s="8">
        <v>0</v>
      </c>
      <c r="AF189" s="8">
        <v>2061643.3805225652</v>
      </c>
      <c r="AH189" s="8">
        <v>125434.0145377391</v>
      </c>
      <c r="AJ189" s="22">
        <v>0</v>
      </c>
      <c r="AK189" s="8">
        <v>0</v>
      </c>
      <c r="AL189" s="8">
        <v>0</v>
      </c>
      <c r="AN189" s="8">
        <v>2061643.3805225652</v>
      </c>
      <c r="AO189" s="8">
        <v>125434.0145377391</v>
      </c>
      <c r="AP189" s="22">
        <v>6.4783290867895804E-2</v>
      </c>
    </row>
    <row r="190" spans="1:42" x14ac:dyDescent="0.2">
      <c r="A190" s="8">
        <v>365</v>
      </c>
      <c r="B190" s="17" t="s">
        <v>244</v>
      </c>
      <c r="C190" s="24">
        <v>365</v>
      </c>
      <c r="D190" s="19" t="s">
        <v>140</v>
      </c>
      <c r="E190" s="20">
        <v>657</v>
      </c>
      <c r="F190" s="8">
        <v>3750464.5368497688</v>
      </c>
      <c r="G190" s="8">
        <v>0</v>
      </c>
      <c r="H190" s="8">
        <v>0</v>
      </c>
      <c r="I190" s="8">
        <v>0</v>
      </c>
      <c r="K190" s="8">
        <v>3750464.5368497688</v>
      </c>
      <c r="L190" s="8">
        <v>114000</v>
      </c>
      <c r="M190" s="8">
        <v>32518.28</v>
      </c>
      <c r="N190" s="8">
        <v>0</v>
      </c>
      <c r="P190" s="8">
        <v>3603946.256849769</v>
      </c>
      <c r="Q190" s="8">
        <v>5708.469614687624</v>
      </c>
      <c r="R190" s="8">
        <v>5485.4585340179137</v>
      </c>
      <c r="T190" s="8">
        <v>692</v>
      </c>
      <c r="U190" s="8">
        <v>3855499.5685280412</v>
      </c>
      <c r="V190" s="8">
        <v>114000</v>
      </c>
      <c r="W190" s="8">
        <v>12226.2</v>
      </c>
      <c r="X190" s="8">
        <v>0</v>
      </c>
      <c r="Y190" s="8">
        <v>0</v>
      </c>
      <c r="Z190" s="8">
        <v>3729273.3685280411</v>
      </c>
      <c r="AA190" s="8">
        <v>5389.1233649249152</v>
      </c>
      <c r="AB190" s="22">
        <v>-1.7561917293801188E-2</v>
      </c>
      <c r="AC190" s="22">
        <v>2.5619172938011886E-3</v>
      </c>
      <c r="AE190" s="8">
        <v>9724.877429249027</v>
      </c>
      <c r="AF190" s="8">
        <v>3865224.4459572905</v>
      </c>
      <c r="AH190" s="8">
        <v>114759.90910752164</v>
      </c>
      <c r="AJ190" s="22">
        <v>0</v>
      </c>
      <c r="AK190" s="8">
        <v>0</v>
      </c>
      <c r="AL190" s="8">
        <v>0</v>
      </c>
      <c r="AN190" s="8">
        <v>3865224.4459572905</v>
      </c>
      <c r="AO190" s="8">
        <v>114759.90910752164</v>
      </c>
      <c r="AP190" s="22">
        <v>3.0598851950194707E-2</v>
      </c>
    </row>
    <row r="191" spans="1:42" x14ac:dyDescent="0.2">
      <c r="A191" s="8">
        <v>366</v>
      </c>
      <c r="B191" s="17" t="s">
        <v>245</v>
      </c>
      <c r="C191" s="25">
        <v>366</v>
      </c>
      <c r="D191" s="19" t="s">
        <v>140</v>
      </c>
      <c r="E191" s="20">
        <v>1464</v>
      </c>
      <c r="F191" s="8">
        <v>6779509.8017913215</v>
      </c>
      <c r="G191" s="8">
        <v>0</v>
      </c>
      <c r="H191" s="8">
        <v>0</v>
      </c>
      <c r="I191" s="8">
        <v>0</v>
      </c>
      <c r="K191" s="8">
        <v>6779509.8017913215</v>
      </c>
      <c r="L191" s="8">
        <v>114000</v>
      </c>
      <c r="M191" s="8">
        <v>36728.5</v>
      </c>
      <c r="N191" s="8">
        <v>0</v>
      </c>
      <c r="P191" s="8">
        <v>6628781.3017913215</v>
      </c>
      <c r="Q191" s="8">
        <v>4630.8127061416135</v>
      </c>
      <c r="R191" s="8">
        <v>4527.8560804585532</v>
      </c>
      <c r="T191" s="8">
        <v>1486</v>
      </c>
      <c r="U191" s="8">
        <v>6966345.1547998963</v>
      </c>
      <c r="V191" s="8">
        <v>114000</v>
      </c>
      <c r="W191" s="8">
        <v>37026.5</v>
      </c>
      <c r="X191" s="8">
        <v>0</v>
      </c>
      <c r="Y191" s="8">
        <v>0</v>
      </c>
      <c r="Z191" s="8">
        <v>6815318.6547998963</v>
      </c>
      <c r="AA191" s="8">
        <v>4586.3517192462286</v>
      </c>
      <c r="AB191" s="22">
        <v>1.291905876605323E-2</v>
      </c>
      <c r="AC191" s="22">
        <v>0</v>
      </c>
      <c r="AE191" s="8">
        <v>0</v>
      </c>
      <c r="AF191" s="8">
        <v>6966345.1547998963</v>
      </c>
      <c r="AH191" s="8">
        <v>186835.35300857481</v>
      </c>
      <c r="AJ191" s="22">
        <v>0</v>
      </c>
      <c r="AK191" s="8">
        <v>0</v>
      </c>
      <c r="AL191" s="8">
        <v>0</v>
      </c>
      <c r="AN191" s="8">
        <v>6966345.1547998963</v>
      </c>
      <c r="AO191" s="8">
        <v>186835.35300857481</v>
      </c>
      <c r="AP191" s="22">
        <v>2.755882924739014E-2</v>
      </c>
    </row>
    <row r="192" spans="1:42" x14ac:dyDescent="0.2">
      <c r="A192" s="8">
        <v>368</v>
      </c>
      <c r="B192" s="17" t="s">
        <v>246</v>
      </c>
      <c r="C192" s="25">
        <v>368</v>
      </c>
      <c r="D192" s="19" t="s">
        <v>140</v>
      </c>
      <c r="E192" s="20">
        <v>721</v>
      </c>
      <c r="F192" s="8">
        <v>4165289.4094508495</v>
      </c>
      <c r="G192" s="8">
        <v>0</v>
      </c>
      <c r="H192" s="8">
        <v>0</v>
      </c>
      <c r="I192" s="8">
        <v>0</v>
      </c>
      <c r="K192" s="8">
        <v>4165289.4094508495</v>
      </c>
      <c r="L192" s="8">
        <v>114000</v>
      </c>
      <c r="M192" s="8">
        <v>18438.2</v>
      </c>
      <c r="N192" s="8">
        <v>0</v>
      </c>
      <c r="P192" s="8">
        <v>4032851.2094508493</v>
      </c>
      <c r="Q192" s="8">
        <v>5777.1004291967402</v>
      </c>
      <c r="R192" s="8">
        <v>5593.4136053409838</v>
      </c>
      <c r="T192" s="8">
        <v>719</v>
      </c>
      <c r="U192" s="8">
        <v>4112550.37523105</v>
      </c>
      <c r="V192" s="8">
        <v>114000</v>
      </c>
      <c r="W192" s="8">
        <v>48706</v>
      </c>
      <c r="X192" s="8">
        <v>0</v>
      </c>
      <c r="Y192" s="8">
        <v>0</v>
      </c>
      <c r="Z192" s="8">
        <v>3949844.37523105</v>
      </c>
      <c r="AA192" s="8">
        <v>5493.5248612392907</v>
      </c>
      <c r="AB192" s="22">
        <v>-1.7858279603409341E-2</v>
      </c>
      <c r="AC192" s="22">
        <v>2.8582796034093416E-3</v>
      </c>
      <c r="AE192" s="8">
        <v>11495.041275514901</v>
      </c>
      <c r="AF192" s="8">
        <v>4124045.4165065647</v>
      </c>
      <c r="AH192" s="8">
        <v>-41243.992944284808</v>
      </c>
      <c r="AJ192" s="22">
        <v>0</v>
      </c>
      <c r="AK192" s="8">
        <v>0</v>
      </c>
      <c r="AL192" s="8">
        <v>0</v>
      </c>
      <c r="AN192" s="8">
        <v>4124045.4165065647</v>
      </c>
      <c r="AO192" s="8">
        <v>-41243.992944284808</v>
      </c>
      <c r="AP192" s="22">
        <v>-9.9018312750859729E-3</v>
      </c>
    </row>
    <row r="193" spans="1:42" x14ac:dyDescent="0.2">
      <c r="A193" s="8">
        <v>370</v>
      </c>
      <c r="B193" s="17" t="s">
        <v>247</v>
      </c>
      <c r="C193" s="24">
        <v>370</v>
      </c>
      <c r="D193" s="19" t="s">
        <v>140</v>
      </c>
      <c r="E193" s="20">
        <v>1134</v>
      </c>
      <c r="F193" s="8">
        <v>5539065.8817261402</v>
      </c>
      <c r="G193" s="8">
        <v>0</v>
      </c>
      <c r="H193" s="8">
        <v>0</v>
      </c>
      <c r="I193" s="8">
        <v>0</v>
      </c>
      <c r="K193" s="8">
        <v>5539065.8817261402</v>
      </c>
      <c r="L193" s="8">
        <v>114000</v>
      </c>
      <c r="M193" s="8">
        <v>203362.5</v>
      </c>
      <c r="N193" s="8">
        <v>0</v>
      </c>
      <c r="P193" s="8">
        <v>5221703.3817261402</v>
      </c>
      <c r="Q193" s="8">
        <v>4884.5378145733157</v>
      </c>
      <c r="R193" s="8">
        <v>4604.6767034622044</v>
      </c>
      <c r="T193" s="8">
        <v>1172</v>
      </c>
      <c r="U193" s="8">
        <v>5673660.8184519103</v>
      </c>
      <c r="V193" s="8">
        <v>114000</v>
      </c>
      <c r="W193" s="8">
        <v>205012.5</v>
      </c>
      <c r="X193" s="8">
        <v>0</v>
      </c>
      <c r="Y193" s="8">
        <v>0</v>
      </c>
      <c r="Z193" s="8">
        <v>5354648.3184519103</v>
      </c>
      <c r="AA193" s="8">
        <v>4568.8125584060672</v>
      </c>
      <c r="AB193" s="22">
        <v>-7.7886347654269319E-3</v>
      </c>
      <c r="AC193" s="22">
        <v>0</v>
      </c>
      <c r="AE193" s="8">
        <v>0</v>
      </c>
      <c r="AF193" s="8">
        <v>5673660.8184519103</v>
      </c>
      <c r="AH193" s="8">
        <v>134594.93672577012</v>
      </c>
      <c r="AJ193" s="22">
        <v>0</v>
      </c>
      <c r="AK193" s="8">
        <v>0</v>
      </c>
      <c r="AL193" s="8">
        <v>0</v>
      </c>
      <c r="AN193" s="8">
        <v>5673660.8184519103</v>
      </c>
      <c r="AO193" s="8">
        <v>134594.93672577012</v>
      </c>
      <c r="AP193" s="22">
        <v>2.4299212105385951E-2</v>
      </c>
    </row>
    <row r="194" spans="1:42" x14ac:dyDescent="0.2">
      <c r="A194" s="8">
        <v>371</v>
      </c>
      <c r="B194" s="17" t="s">
        <v>248</v>
      </c>
      <c r="C194" s="24">
        <v>371</v>
      </c>
      <c r="D194" s="19" t="s">
        <v>140</v>
      </c>
      <c r="E194" s="20">
        <v>735</v>
      </c>
      <c r="F194" s="8">
        <v>4038144.794189509</v>
      </c>
      <c r="G194" s="8">
        <v>0</v>
      </c>
      <c r="H194" s="8">
        <v>0</v>
      </c>
      <c r="I194" s="8">
        <v>0</v>
      </c>
      <c r="K194" s="8">
        <v>4038144.794189509</v>
      </c>
      <c r="L194" s="8">
        <v>114000</v>
      </c>
      <c r="M194" s="8">
        <v>16071.800000000001</v>
      </c>
      <c r="N194" s="8">
        <v>0</v>
      </c>
      <c r="P194" s="8">
        <v>3908072.9941895092</v>
      </c>
      <c r="Q194" s="8">
        <v>5494.0745499176992</v>
      </c>
      <c r="R194" s="8">
        <v>5317.1061145435497</v>
      </c>
      <c r="T194" s="8">
        <v>699</v>
      </c>
      <c r="U194" s="8">
        <v>3866032.8486165609</v>
      </c>
      <c r="V194" s="8">
        <v>114000</v>
      </c>
      <c r="W194" s="8">
        <v>16202.2</v>
      </c>
      <c r="X194" s="8">
        <v>0</v>
      </c>
      <c r="Y194" s="8">
        <v>0</v>
      </c>
      <c r="Z194" s="8">
        <v>3735830.6486165607</v>
      </c>
      <c r="AA194" s="8">
        <v>5344.5359779922182</v>
      </c>
      <c r="AB194" s="22">
        <v>5.1587955661899212E-3</v>
      </c>
      <c r="AC194" s="22">
        <v>0</v>
      </c>
      <c r="AE194" s="8">
        <v>0</v>
      </c>
      <c r="AF194" s="8">
        <v>3866032.8486165609</v>
      </c>
      <c r="AH194" s="8">
        <v>-172111.94557294808</v>
      </c>
      <c r="AJ194" s="22">
        <v>0</v>
      </c>
      <c r="AK194" s="8">
        <v>0</v>
      </c>
      <c r="AL194" s="8">
        <v>0</v>
      </c>
      <c r="AN194" s="8">
        <v>3866032.8486165609</v>
      </c>
      <c r="AO194" s="8">
        <v>-172111.94557294808</v>
      </c>
      <c r="AP194" s="22">
        <v>-4.2621538935552816E-2</v>
      </c>
    </row>
    <row r="195" spans="1:42" x14ac:dyDescent="0.2">
      <c r="A195" s="8">
        <v>372</v>
      </c>
      <c r="B195" s="17" t="s">
        <v>249</v>
      </c>
      <c r="C195" s="25">
        <v>372</v>
      </c>
      <c r="D195" s="19" t="s">
        <v>140</v>
      </c>
      <c r="E195" s="20">
        <v>808</v>
      </c>
      <c r="F195" s="8">
        <v>3823387.6094336649</v>
      </c>
      <c r="G195" s="8">
        <v>0</v>
      </c>
      <c r="H195" s="8">
        <v>0</v>
      </c>
      <c r="I195" s="8">
        <v>0</v>
      </c>
      <c r="K195" s="8">
        <v>3823387.6094336649</v>
      </c>
      <c r="L195" s="8">
        <v>114000</v>
      </c>
      <c r="M195" s="8">
        <v>22283.600000000002</v>
      </c>
      <c r="N195" s="8">
        <v>0</v>
      </c>
      <c r="P195" s="8">
        <v>3687104.0094336648</v>
      </c>
      <c r="Q195" s="8">
        <v>4731.9153582099816</v>
      </c>
      <c r="R195" s="8">
        <v>4563.2475364278034</v>
      </c>
      <c r="T195" s="8">
        <v>821</v>
      </c>
      <c r="U195" s="8">
        <v>3918874.3935322277</v>
      </c>
      <c r="V195" s="8">
        <v>114000</v>
      </c>
      <c r="W195" s="8">
        <v>22464.400000000001</v>
      </c>
      <c r="X195" s="8">
        <v>0</v>
      </c>
      <c r="Y195" s="8">
        <v>0</v>
      </c>
      <c r="Z195" s="8">
        <v>3782409.9935322278</v>
      </c>
      <c r="AA195" s="8">
        <v>4607.0767278102649</v>
      </c>
      <c r="AB195" s="22">
        <v>9.6048244222078187E-3</v>
      </c>
      <c r="AC195" s="22">
        <v>0</v>
      </c>
      <c r="AE195" s="8">
        <v>0</v>
      </c>
      <c r="AF195" s="8">
        <v>3918874.3935322277</v>
      </c>
      <c r="AH195" s="8">
        <v>95486.784098562784</v>
      </c>
      <c r="AJ195" s="22">
        <v>0</v>
      </c>
      <c r="AK195" s="8">
        <v>0</v>
      </c>
      <c r="AL195" s="8">
        <v>0</v>
      </c>
      <c r="AN195" s="8">
        <v>3918874.3935322277</v>
      </c>
      <c r="AO195" s="8">
        <v>95486.784098562784</v>
      </c>
      <c r="AP195" s="22">
        <v>2.4974392829793853E-2</v>
      </c>
    </row>
    <row r="196" spans="1:42" x14ac:dyDescent="0.2">
      <c r="A196" s="8">
        <v>373</v>
      </c>
      <c r="B196" s="17" t="s">
        <v>250</v>
      </c>
      <c r="C196" s="25">
        <v>373</v>
      </c>
      <c r="D196" s="19" t="s">
        <v>140</v>
      </c>
      <c r="E196" s="20">
        <v>445</v>
      </c>
      <c r="F196" s="8">
        <v>2384864.2303367332</v>
      </c>
      <c r="G196" s="8">
        <v>0</v>
      </c>
      <c r="H196" s="8">
        <v>0</v>
      </c>
      <c r="I196" s="8">
        <v>0</v>
      </c>
      <c r="K196" s="8">
        <v>2384864.2303367332</v>
      </c>
      <c r="L196" s="8">
        <v>114000</v>
      </c>
      <c r="M196" s="8">
        <v>20710.93</v>
      </c>
      <c r="N196" s="8">
        <v>0</v>
      </c>
      <c r="P196" s="8">
        <v>2250153.300336733</v>
      </c>
      <c r="Q196" s="8">
        <v>5359.2454614308608</v>
      </c>
      <c r="R196" s="8">
        <v>5056.5242704196244</v>
      </c>
      <c r="T196" s="8">
        <v>413</v>
      </c>
      <c r="U196" s="8">
        <v>2302075.9580686055</v>
      </c>
      <c r="V196" s="8">
        <v>114000</v>
      </c>
      <c r="W196" s="8">
        <v>20878.97</v>
      </c>
      <c r="X196" s="8">
        <v>0</v>
      </c>
      <c r="Y196" s="8">
        <v>0</v>
      </c>
      <c r="Z196" s="8">
        <v>2167196.9880686053</v>
      </c>
      <c r="AA196" s="8">
        <v>5247.4503343065508</v>
      </c>
      <c r="AB196" s="22">
        <v>3.7758360026833623E-2</v>
      </c>
      <c r="AC196" s="22">
        <v>0</v>
      </c>
      <c r="AE196" s="8">
        <v>0</v>
      </c>
      <c r="AF196" s="8">
        <v>2302075.9580686055</v>
      </c>
      <c r="AH196" s="8">
        <v>-82788.27226812765</v>
      </c>
      <c r="AJ196" s="22">
        <v>0</v>
      </c>
      <c r="AK196" s="8">
        <v>0</v>
      </c>
      <c r="AL196" s="8">
        <v>0</v>
      </c>
      <c r="AN196" s="8">
        <v>2302075.9580686055</v>
      </c>
      <c r="AO196" s="8">
        <v>-82788.27226812765</v>
      </c>
      <c r="AP196" s="22">
        <v>-3.4714039992305254E-2</v>
      </c>
    </row>
    <row r="197" spans="1:42" x14ac:dyDescent="0.2">
      <c r="A197" s="8">
        <v>374</v>
      </c>
      <c r="B197" s="17" t="s">
        <v>251</v>
      </c>
      <c r="C197" s="26">
        <v>374</v>
      </c>
      <c r="D197" s="19" t="s">
        <v>140</v>
      </c>
      <c r="E197" s="20">
        <v>1</v>
      </c>
      <c r="F197" s="8">
        <v>335310</v>
      </c>
      <c r="G197" s="8">
        <v>0</v>
      </c>
      <c r="H197" s="8">
        <v>0</v>
      </c>
      <c r="I197" s="8">
        <v>0</v>
      </c>
      <c r="K197" s="8">
        <v>335310</v>
      </c>
      <c r="L197" s="8">
        <v>0</v>
      </c>
      <c r="M197" s="8">
        <v>0</v>
      </c>
      <c r="N197" s="8">
        <v>0</v>
      </c>
      <c r="P197" s="8">
        <v>335310</v>
      </c>
      <c r="Q197" s="8">
        <v>335310</v>
      </c>
      <c r="R197" s="8">
        <v>335310</v>
      </c>
      <c r="T197" s="8">
        <v>0</v>
      </c>
      <c r="U197" s="8">
        <v>330280</v>
      </c>
      <c r="V197" s="8">
        <v>0</v>
      </c>
      <c r="W197" s="8">
        <v>0</v>
      </c>
      <c r="X197" s="8">
        <v>0</v>
      </c>
      <c r="Y197" s="8">
        <v>0</v>
      </c>
      <c r="Z197" s="8">
        <v>330280</v>
      </c>
      <c r="AA197" s="8">
        <v>0</v>
      </c>
      <c r="AB197" s="22">
        <v>0</v>
      </c>
      <c r="AC197" s="22">
        <v>0</v>
      </c>
      <c r="AE197" s="8">
        <v>0</v>
      </c>
      <c r="AF197" s="8">
        <v>330280</v>
      </c>
      <c r="AH197" s="8">
        <v>-5030</v>
      </c>
      <c r="AJ197" s="22">
        <v>0</v>
      </c>
      <c r="AK197" s="8">
        <v>0</v>
      </c>
      <c r="AL197" s="8">
        <v>0</v>
      </c>
      <c r="AN197" s="8">
        <v>330280</v>
      </c>
      <c r="AO197" s="8">
        <v>0</v>
      </c>
      <c r="AP197" s="22">
        <v>0</v>
      </c>
    </row>
    <row r="198" spans="1:42" x14ac:dyDescent="0.2">
      <c r="A198" s="8">
        <v>375</v>
      </c>
      <c r="B198" s="17" t="s">
        <v>252</v>
      </c>
      <c r="C198" s="24">
        <v>375</v>
      </c>
      <c r="D198" s="19" t="s">
        <v>140</v>
      </c>
      <c r="E198" s="20">
        <v>985</v>
      </c>
      <c r="F198" s="8">
        <v>5046101.0076221721</v>
      </c>
      <c r="G198" s="8">
        <v>0</v>
      </c>
      <c r="H198" s="8">
        <v>0</v>
      </c>
      <c r="I198" s="8">
        <v>0</v>
      </c>
      <c r="K198" s="8">
        <v>5046101.0076221721</v>
      </c>
      <c r="L198" s="8">
        <v>114000</v>
      </c>
      <c r="M198" s="8">
        <v>23072.400000000001</v>
      </c>
      <c r="N198" s="8">
        <v>0</v>
      </c>
      <c r="P198" s="8">
        <v>4909028.6076221718</v>
      </c>
      <c r="Q198" s="8">
        <v>5122.9451854032204</v>
      </c>
      <c r="R198" s="8">
        <v>4983.785388448905</v>
      </c>
      <c r="T198" s="8">
        <v>970</v>
      </c>
      <c r="U198" s="8">
        <v>5013048.3528579604</v>
      </c>
      <c r="V198" s="8">
        <v>114000</v>
      </c>
      <c r="W198" s="8">
        <v>23259.599999999999</v>
      </c>
      <c r="X198" s="8">
        <v>0</v>
      </c>
      <c r="Y198" s="8">
        <v>0</v>
      </c>
      <c r="Z198" s="8">
        <v>4875788.7528579608</v>
      </c>
      <c r="AA198" s="8">
        <v>5026.5863431525368</v>
      </c>
      <c r="AB198" s="22">
        <v>8.5880412914314166E-3</v>
      </c>
      <c r="AC198" s="22">
        <v>0</v>
      </c>
      <c r="AE198" s="8">
        <v>0</v>
      </c>
      <c r="AF198" s="8">
        <v>5013048.3528579604</v>
      </c>
      <c r="AH198" s="8">
        <v>-33052.654764211737</v>
      </c>
      <c r="AJ198" s="22">
        <v>0</v>
      </c>
      <c r="AK198" s="8">
        <v>0</v>
      </c>
      <c r="AL198" s="8">
        <v>0</v>
      </c>
      <c r="AN198" s="8">
        <v>5013048.3528579604</v>
      </c>
      <c r="AO198" s="8">
        <v>-33052.654764211737</v>
      </c>
      <c r="AP198" s="22">
        <v>-6.5501373663122203E-3</v>
      </c>
    </row>
    <row r="199" spans="1:42" x14ac:dyDescent="0.2">
      <c r="A199" s="8">
        <v>376</v>
      </c>
      <c r="B199" s="17" t="s">
        <v>253</v>
      </c>
      <c r="C199" s="25">
        <v>376</v>
      </c>
      <c r="D199" s="19" t="s">
        <v>140</v>
      </c>
      <c r="E199" s="20">
        <v>1399</v>
      </c>
      <c r="F199" s="8">
        <v>6195461.405919536</v>
      </c>
      <c r="G199" s="8">
        <v>0</v>
      </c>
      <c r="H199" s="8">
        <v>0</v>
      </c>
      <c r="I199" s="8">
        <v>0</v>
      </c>
      <c r="K199" s="8">
        <v>6195461.405919536</v>
      </c>
      <c r="L199" s="8">
        <v>114000</v>
      </c>
      <c r="M199" s="8">
        <v>49793</v>
      </c>
      <c r="N199" s="8">
        <v>0</v>
      </c>
      <c r="P199" s="8">
        <v>6031668.405919536</v>
      </c>
      <c r="Q199" s="8">
        <v>4428.4927847888039</v>
      </c>
      <c r="R199" s="8">
        <v>4311.414157197667</v>
      </c>
      <c r="T199" s="8">
        <v>1442</v>
      </c>
      <c r="U199" s="8">
        <v>6473326.7844053116</v>
      </c>
      <c r="V199" s="8">
        <v>114000</v>
      </c>
      <c r="W199" s="8">
        <v>54600.5</v>
      </c>
      <c r="X199" s="8">
        <v>0</v>
      </c>
      <c r="Y199" s="8">
        <v>0</v>
      </c>
      <c r="Z199" s="8">
        <v>6304726.2844053116</v>
      </c>
      <c r="AA199" s="8">
        <v>4372.2096285751122</v>
      </c>
      <c r="AB199" s="22">
        <v>1.4101051107778765E-2</v>
      </c>
      <c r="AC199" s="22">
        <v>0</v>
      </c>
      <c r="AE199" s="8">
        <v>0</v>
      </c>
      <c r="AF199" s="8">
        <v>6473326.7844053116</v>
      </c>
      <c r="AH199" s="8">
        <v>277865.37848577555</v>
      </c>
      <c r="AJ199" s="22">
        <v>0</v>
      </c>
      <c r="AK199" s="8">
        <v>0</v>
      </c>
      <c r="AL199" s="8">
        <v>0</v>
      </c>
      <c r="AN199" s="8">
        <v>6473326.7844053116</v>
      </c>
      <c r="AO199" s="8">
        <v>277865.37848577555</v>
      </c>
      <c r="AP199" s="22">
        <v>4.4849828008013314E-2</v>
      </c>
    </row>
    <row r="200" spans="1:42" x14ac:dyDescent="0.2">
      <c r="A200" s="8">
        <v>378</v>
      </c>
      <c r="B200" s="17" t="s">
        <v>254</v>
      </c>
      <c r="C200" s="25">
        <v>378</v>
      </c>
      <c r="D200" s="19" t="s">
        <v>140</v>
      </c>
      <c r="E200" s="20">
        <v>1445</v>
      </c>
      <c r="F200" s="8">
        <v>6448803.4182276186</v>
      </c>
      <c r="G200" s="8">
        <v>0</v>
      </c>
      <c r="H200" s="8">
        <v>0</v>
      </c>
      <c r="I200" s="8">
        <v>0</v>
      </c>
      <c r="K200" s="8">
        <v>6448803.4182276186</v>
      </c>
      <c r="L200" s="8">
        <v>114000</v>
      </c>
      <c r="M200" s="8">
        <v>37714.5</v>
      </c>
      <c r="N200" s="8">
        <v>0</v>
      </c>
      <c r="P200" s="8">
        <v>6297088.9182276186</v>
      </c>
      <c r="Q200" s="8">
        <v>4462.8397357976601</v>
      </c>
      <c r="R200" s="8">
        <v>4357.847002233646</v>
      </c>
      <c r="T200" s="8">
        <v>1468</v>
      </c>
      <c r="U200" s="8">
        <v>6622154.5538903959</v>
      </c>
      <c r="V200" s="8">
        <v>114000</v>
      </c>
      <c r="W200" s="8">
        <v>38020.5</v>
      </c>
      <c r="X200" s="8">
        <v>0</v>
      </c>
      <c r="Y200" s="8">
        <v>0</v>
      </c>
      <c r="Z200" s="8">
        <v>6470134.0538903959</v>
      </c>
      <c r="AA200" s="8">
        <v>4407.4482655929123</v>
      </c>
      <c r="AB200" s="22">
        <v>1.1382057087787353E-2</v>
      </c>
      <c r="AC200" s="22">
        <v>0</v>
      </c>
      <c r="AE200" s="8">
        <v>0</v>
      </c>
      <c r="AF200" s="8">
        <v>6622154.5538903959</v>
      </c>
      <c r="AH200" s="8">
        <v>173351.13566277735</v>
      </c>
      <c r="AJ200" s="22">
        <v>0</v>
      </c>
      <c r="AK200" s="8">
        <v>0</v>
      </c>
      <c r="AL200" s="8">
        <v>0</v>
      </c>
      <c r="AN200" s="8">
        <v>6622154.5538903959</v>
      </c>
      <c r="AO200" s="8">
        <v>173351.13566277735</v>
      </c>
      <c r="AP200" s="22">
        <v>2.6881131958961305E-2</v>
      </c>
    </row>
    <row r="201" spans="1:42" x14ac:dyDescent="0.2">
      <c r="A201" s="8">
        <v>400</v>
      </c>
      <c r="B201" s="17" t="s">
        <v>255</v>
      </c>
      <c r="C201" s="24">
        <v>400</v>
      </c>
      <c r="D201" s="19" t="s">
        <v>66</v>
      </c>
      <c r="E201" s="20">
        <v>164</v>
      </c>
      <c r="F201" s="8">
        <v>624008.40663922799</v>
      </c>
      <c r="G201" s="8">
        <v>0</v>
      </c>
      <c r="H201" s="8">
        <v>0</v>
      </c>
      <c r="I201" s="8">
        <v>0</v>
      </c>
      <c r="K201" s="8">
        <v>624008.40663922799</v>
      </c>
      <c r="L201" s="8">
        <v>114000</v>
      </c>
      <c r="M201" s="8">
        <v>11339</v>
      </c>
      <c r="N201" s="8">
        <v>0</v>
      </c>
      <c r="P201" s="8">
        <v>498669.40663922799</v>
      </c>
      <c r="Q201" s="8">
        <v>3804.9293087757806</v>
      </c>
      <c r="R201" s="8">
        <v>3040.6671136538293</v>
      </c>
      <c r="T201" s="8">
        <v>179</v>
      </c>
      <c r="U201" s="8">
        <v>701619.28768483642</v>
      </c>
      <c r="V201" s="8">
        <v>114000</v>
      </c>
      <c r="W201" s="8">
        <v>11431</v>
      </c>
      <c r="X201" s="8">
        <v>0</v>
      </c>
      <c r="Y201" s="8">
        <v>0</v>
      </c>
      <c r="Z201" s="8">
        <v>576188.28768483642</v>
      </c>
      <c r="AA201" s="8">
        <v>3218.9289814795329</v>
      </c>
      <c r="AB201" s="22">
        <v>5.8625907132430065E-2</v>
      </c>
      <c r="AC201" s="22">
        <v>0</v>
      </c>
      <c r="AE201" s="8">
        <v>0</v>
      </c>
      <c r="AF201" s="8">
        <v>701619.28768483642</v>
      </c>
      <c r="AH201" s="8">
        <v>77610.881045608432</v>
      </c>
      <c r="AJ201" s="22">
        <v>1.3225907132430062E-2</v>
      </c>
      <c r="AK201" s="8">
        <v>-7198.5889749817279</v>
      </c>
      <c r="AL201" s="8">
        <v>694420.69870985474</v>
      </c>
      <c r="AN201" s="8">
        <v>694420.69870985474</v>
      </c>
      <c r="AO201" s="8">
        <v>70412.292070626747</v>
      </c>
      <c r="AP201" s="22">
        <v>0.11283869146868046</v>
      </c>
    </row>
    <row r="202" spans="1:42" x14ac:dyDescent="0.2">
      <c r="A202" s="8">
        <v>402</v>
      </c>
      <c r="B202" s="17" t="s">
        <v>256</v>
      </c>
      <c r="C202" s="24">
        <v>402</v>
      </c>
      <c r="D202" s="19" t="s">
        <v>66</v>
      </c>
      <c r="E202" s="20">
        <v>149.91999999999999</v>
      </c>
      <c r="F202" s="8">
        <v>551955.58291125554</v>
      </c>
      <c r="G202" s="8">
        <v>0</v>
      </c>
      <c r="H202" s="8">
        <v>0</v>
      </c>
      <c r="I202" s="8">
        <v>0</v>
      </c>
      <c r="K202" s="8">
        <v>551955.58291125554</v>
      </c>
      <c r="L202" s="8">
        <v>114000</v>
      </c>
      <c r="M202" s="8">
        <v>13434.25</v>
      </c>
      <c r="N202" s="8">
        <v>0</v>
      </c>
      <c r="P202" s="8">
        <v>424521.33291125554</v>
      </c>
      <c r="Q202" s="8">
        <v>3681.6674420441273</v>
      </c>
      <c r="R202" s="8">
        <v>2831.6524340398582</v>
      </c>
      <c r="T202" s="8">
        <v>161</v>
      </c>
      <c r="U202" s="8">
        <v>596511.44192030991</v>
      </c>
      <c r="V202" s="8">
        <v>114000</v>
      </c>
      <c r="W202" s="8">
        <v>11555.25</v>
      </c>
      <c r="X202" s="8">
        <v>0</v>
      </c>
      <c r="Y202" s="8">
        <v>0</v>
      </c>
      <c r="Z202" s="8">
        <v>470956.19192030991</v>
      </c>
      <c r="AA202" s="8">
        <v>2925.1937386354653</v>
      </c>
      <c r="AB202" s="22">
        <v>3.3034175900660816E-2</v>
      </c>
      <c r="AC202" s="22">
        <v>0</v>
      </c>
      <c r="AE202" s="8">
        <v>0</v>
      </c>
      <c r="AF202" s="8">
        <v>596511.44192030991</v>
      </c>
      <c r="AH202" s="8">
        <v>44555.859009054373</v>
      </c>
      <c r="AJ202" s="22">
        <v>0</v>
      </c>
      <c r="AK202" s="8">
        <v>0</v>
      </c>
      <c r="AL202" s="8">
        <v>0</v>
      </c>
      <c r="AN202" s="8">
        <v>596511.44192030991</v>
      </c>
      <c r="AO202" s="8">
        <v>44555.859009054373</v>
      </c>
      <c r="AP202" s="22">
        <v>8.0723631372740634E-2</v>
      </c>
    </row>
    <row r="203" spans="1:42" x14ac:dyDescent="0.2">
      <c r="A203" s="8">
        <v>404</v>
      </c>
      <c r="B203" s="17" t="s">
        <v>257</v>
      </c>
      <c r="C203" s="24">
        <v>404</v>
      </c>
      <c r="D203" s="19" t="s">
        <v>66</v>
      </c>
      <c r="E203" s="20">
        <v>62</v>
      </c>
      <c r="F203" s="8">
        <v>298900.67036913254</v>
      </c>
      <c r="G203" s="8">
        <v>0</v>
      </c>
      <c r="H203" s="8">
        <v>0</v>
      </c>
      <c r="I203" s="8">
        <v>0</v>
      </c>
      <c r="K203" s="8">
        <v>298900.67036913254</v>
      </c>
      <c r="L203" s="8">
        <v>114000</v>
      </c>
      <c r="M203" s="8">
        <v>3105.9</v>
      </c>
      <c r="N203" s="8">
        <v>0</v>
      </c>
      <c r="P203" s="8">
        <v>181794.77036913254</v>
      </c>
      <c r="Q203" s="8">
        <v>4820.978554340847</v>
      </c>
      <c r="R203" s="8">
        <v>2932.1737156311701</v>
      </c>
      <c r="T203" s="8">
        <v>64</v>
      </c>
      <c r="U203" s="8">
        <v>310426.4476923077</v>
      </c>
      <c r="V203" s="8">
        <v>114000</v>
      </c>
      <c r="W203" s="8">
        <v>3048.54</v>
      </c>
      <c r="X203" s="8">
        <v>0</v>
      </c>
      <c r="Y203" s="8">
        <v>0</v>
      </c>
      <c r="Z203" s="8">
        <v>193377.90769230769</v>
      </c>
      <c r="AA203" s="8">
        <v>3021.5298076923077</v>
      </c>
      <c r="AB203" s="22">
        <v>3.0474351360830983E-2</v>
      </c>
      <c r="AC203" s="22">
        <v>0</v>
      </c>
      <c r="AE203" s="8">
        <v>0</v>
      </c>
      <c r="AF203" s="8">
        <v>310426.4476923077</v>
      </c>
      <c r="AH203" s="8">
        <v>11525.777323175163</v>
      </c>
      <c r="AJ203" s="22">
        <v>0</v>
      </c>
      <c r="AK203" s="8">
        <v>0</v>
      </c>
      <c r="AL203" s="8">
        <v>0</v>
      </c>
      <c r="AN203" s="8">
        <v>310426.4476923077</v>
      </c>
      <c r="AO203" s="8">
        <v>11525.777323175163</v>
      </c>
      <c r="AP203" s="22">
        <v>3.8560560298982284E-2</v>
      </c>
    </row>
    <row r="204" spans="1:42" x14ac:dyDescent="0.2">
      <c r="A204" s="8">
        <v>405</v>
      </c>
      <c r="B204" s="17" t="s">
        <v>258</v>
      </c>
      <c r="C204" s="24">
        <v>405</v>
      </c>
      <c r="D204" s="19" t="s">
        <v>66</v>
      </c>
      <c r="E204" s="20">
        <v>140</v>
      </c>
      <c r="F204" s="8">
        <v>553181.9783665092</v>
      </c>
      <c r="G204" s="8">
        <v>0</v>
      </c>
      <c r="H204" s="8">
        <v>0</v>
      </c>
      <c r="I204" s="8">
        <v>0</v>
      </c>
      <c r="K204" s="8">
        <v>553181.9783665092</v>
      </c>
      <c r="L204" s="8">
        <v>114000</v>
      </c>
      <c r="M204" s="8">
        <v>6655.5</v>
      </c>
      <c r="N204" s="8">
        <v>3204.272363150857</v>
      </c>
      <c r="P204" s="8">
        <v>429322.20600335835</v>
      </c>
      <c r="Q204" s="8">
        <v>3951.2998454750655</v>
      </c>
      <c r="R204" s="8">
        <v>3066.587185738274</v>
      </c>
      <c r="T204" s="8">
        <v>145</v>
      </c>
      <c r="U204" s="8">
        <v>566707.37504592526</v>
      </c>
      <c r="V204" s="8">
        <v>114000</v>
      </c>
      <c r="W204" s="8">
        <v>6993.8</v>
      </c>
      <c r="X204" s="8">
        <v>3204.272363150857</v>
      </c>
      <c r="Y204" s="8">
        <v>0</v>
      </c>
      <c r="Z204" s="8">
        <v>442509.30268277443</v>
      </c>
      <c r="AA204" s="8">
        <v>3051.7882943639615</v>
      </c>
      <c r="AB204" s="22">
        <v>-4.8258505230627125E-3</v>
      </c>
      <c r="AC204" s="22">
        <v>0</v>
      </c>
      <c r="AE204" s="8">
        <v>0</v>
      </c>
      <c r="AF204" s="8">
        <v>566707.37504592526</v>
      </c>
      <c r="AH204" s="8">
        <v>13525.396679416066</v>
      </c>
      <c r="AJ204" s="22">
        <v>0</v>
      </c>
      <c r="AK204" s="8">
        <v>0</v>
      </c>
      <c r="AL204" s="8">
        <v>0</v>
      </c>
      <c r="AN204" s="8">
        <v>566707.37504592526</v>
      </c>
      <c r="AO204" s="8">
        <v>13525.396679416066</v>
      </c>
      <c r="AP204" s="22">
        <v>2.445017590658901E-2</v>
      </c>
    </row>
    <row r="205" spans="1:42" x14ac:dyDescent="0.2">
      <c r="A205" s="8">
        <v>406</v>
      </c>
      <c r="B205" s="17" t="s">
        <v>259</v>
      </c>
      <c r="C205" s="24">
        <v>406</v>
      </c>
      <c r="D205" s="19" t="s">
        <v>66</v>
      </c>
      <c r="E205" s="20">
        <v>82</v>
      </c>
      <c r="F205" s="8">
        <v>351039.62386081193</v>
      </c>
      <c r="G205" s="8">
        <v>0</v>
      </c>
      <c r="H205" s="8">
        <v>0</v>
      </c>
      <c r="I205" s="8">
        <v>0</v>
      </c>
      <c r="K205" s="8">
        <v>351039.62386081193</v>
      </c>
      <c r="L205" s="8">
        <v>114000</v>
      </c>
      <c r="M205" s="8">
        <v>4930</v>
      </c>
      <c r="N205" s="8">
        <v>0</v>
      </c>
      <c r="P205" s="8">
        <v>232109.62386081193</v>
      </c>
      <c r="Q205" s="8">
        <v>4280.9710226928282</v>
      </c>
      <c r="R205" s="8">
        <v>2830.605169034292</v>
      </c>
      <c r="T205" s="8">
        <v>83</v>
      </c>
      <c r="U205" s="8">
        <v>365950.65758109861</v>
      </c>
      <c r="V205" s="8">
        <v>114000</v>
      </c>
      <c r="W205" s="8">
        <v>7016.47</v>
      </c>
      <c r="X205" s="8">
        <v>0</v>
      </c>
      <c r="Y205" s="8">
        <v>0</v>
      </c>
      <c r="Z205" s="8">
        <v>244934.18758109861</v>
      </c>
      <c r="AA205" s="8">
        <v>2951.0143082060072</v>
      </c>
      <c r="AB205" s="22">
        <v>4.2538302582410238E-2</v>
      </c>
      <c r="AC205" s="22">
        <v>0</v>
      </c>
      <c r="AE205" s="8">
        <v>0</v>
      </c>
      <c r="AF205" s="8">
        <v>365950.65758109861</v>
      </c>
      <c r="AH205" s="8">
        <v>14911.033720286679</v>
      </c>
      <c r="AJ205" s="22">
        <v>0</v>
      </c>
      <c r="AK205" s="8">
        <v>0</v>
      </c>
      <c r="AL205" s="8">
        <v>0</v>
      </c>
      <c r="AN205" s="8">
        <v>365950.65758109861</v>
      </c>
      <c r="AO205" s="8">
        <v>14911.033720286679</v>
      </c>
      <c r="AP205" s="22">
        <v>4.2476782410748426E-2</v>
      </c>
    </row>
    <row r="206" spans="1:42" x14ac:dyDescent="0.2">
      <c r="A206" s="8">
        <v>407</v>
      </c>
      <c r="B206" s="17" t="s">
        <v>260</v>
      </c>
      <c r="C206" s="24">
        <v>407</v>
      </c>
      <c r="D206" s="19" t="s">
        <v>66</v>
      </c>
      <c r="E206" s="20">
        <v>158</v>
      </c>
      <c r="F206" s="8">
        <v>569671.47182377044</v>
      </c>
      <c r="G206" s="8">
        <v>0</v>
      </c>
      <c r="H206" s="8">
        <v>0</v>
      </c>
      <c r="I206" s="8">
        <v>0</v>
      </c>
      <c r="K206" s="8">
        <v>569671.47182377044</v>
      </c>
      <c r="L206" s="8">
        <v>114000</v>
      </c>
      <c r="M206" s="8">
        <v>11215.75</v>
      </c>
      <c r="N206" s="8">
        <v>0</v>
      </c>
      <c r="P206" s="8">
        <v>444455.72182377044</v>
      </c>
      <c r="Q206" s="8">
        <v>3605.5156444542431</v>
      </c>
      <c r="R206" s="8">
        <v>2813.0108976188003</v>
      </c>
      <c r="T206" s="8">
        <v>142</v>
      </c>
      <c r="U206" s="8">
        <v>535654.23831431463</v>
      </c>
      <c r="V206" s="8">
        <v>114000</v>
      </c>
      <c r="W206" s="8">
        <v>11306.75</v>
      </c>
      <c r="X206" s="8">
        <v>0</v>
      </c>
      <c r="Y206" s="8">
        <v>0</v>
      </c>
      <c r="Z206" s="8">
        <v>410347.48831431463</v>
      </c>
      <c r="AA206" s="8">
        <v>2889.7710444670042</v>
      </c>
      <c r="AB206" s="22">
        <v>2.7287539807677608E-2</v>
      </c>
      <c r="AC206" s="22">
        <v>0</v>
      </c>
      <c r="AE206" s="8">
        <v>0</v>
      </c>
      <c r="AF206" s="8">
        <v>535654.23831431463</v>
      </c>
      <c r="AH206" s="8">
        <v>-34017.233509455808</v>
      </c>
      <c r="AJ206" s="22">
        <v>0</v>
      </c>
      <c r="AK206" s="8">
        <v>0</v>
      </c>
      <c r="AL206" s="8">
        <v>0</v>
      </c>
      <c r="AN206" s="8">
        <v>535654.23831431463</v>
      </c>
      <c r="AO206" s="8">
        <v>-34017.233509455808</v>
      </c>
      <c r="AP206" s="22">
        <v>-5.9713773976695007E-2</v>
      </c>
    </row>
    <row r="207" spans="1:42" x14ac:dyDescent="0.2">
      <c r="A207" s="8">
        <v>409</v>
      </c>
      <c r="B207" s="17" t="s">
        <v>261</v>
      </c>
      <c r="C207" s="24">
        <v>409</v>
      </c>
      <c r="D207" s="19" t="s">
        <v>66</v>
      </c>
      <c r="E207" s="20">
        <v>223</v>
      </c>
      <c r="F207" s="8">
        <v>765548.21051201946</v>
      </c>
      <c r="G207" s="8">
        <v>0</v>
      </c>
      <c r="H207" s="8">
        <v>0</v>
      </c>
      <c r="I207" s="8">
        <v>0</v>
      </c>
      <c r="K207" s="8">
        <v>765548.21051201946</v>
      </c>
      <c r="L207" s="8">
        <v>114000</v>
      </c>
      <c r="M207" s="8">
        <v>13311</v>
      </c>
      <c r="N207" s="8">
        <v>0</v>
      </c>
      <c r="P207" s="8">
        <v>638237.21051201946</v>
      </c>
      <c r="Q207" s="8">
        <v>3432.951616645827</v>
      </c>
      <c r="R207" s="8">
        <v>2862.0502713543474</v>
      </c>
      <c r="T207" s="8">
        <v>221</v>
      </c>
      <c r="U207" s="8">
        <v>781805.65261574462</v>
      </c>
      <c r="V207" s="8">
        <v>114000</v>
      </c>
      <c r="W207" s="8">
        <v>13419</v>
      </c>
      <c r="X207" s="8">
        <v>0</v>
      </c>
      <c r="Y207" s="8">
        <v>0</v>
      </c>
      <c r="Z207" s="8">
        <v>654386.65261574462</v>
      </c>
      <c r="AA207" s="8">
        <v>2961.0255774468083</v>
      </c>
      <c r="AB207" s="22">
        <v>3.4581959332819434E-2</v>
      </c>
      <c r="AC207" s="22">
        <v>0</v>
      </c>
      <c r="AE207" s="8">
        <v>0</v>
      </c>
      <c r="AF207" s="8">
        <v>781805.65261574462</v>
      </c>
      <c r="AH207" s="8">
        <v>16257.44210372516</v>
      </c>
      <c r="AJ207" s="22">
        <v>0</v>
      </c>
      <c r="AK207" s="8">
        <v>0</v>
      </c>
      <c r="AL207" s="8">
        <v>0</v>
      </c>
      <c r="AN207" s="8">
        <v>781805.65261574462</v>
      </c>
      <c r="AO207" s="8">
        <v>16257.44210372516</v>
      </c>
      <c r="AP207" s="22">
        <v>2.1236340024688636E-2</v>
      </c>
    </row>
    <row r="208" spans="1:42" x14ac:dyDescent="0.2">
      <c r="A208" s="8">
        <v>411</v>
      </c>
      <c r="B208" s="17" t="s">
        <v>262</v>
      </c>
      <c r="C208" s="25">
        <v>411</v>
      </c>
      <c r="D208" s="19" t="s">
        <v>66</v>
      </c>
      <c r="E208" s="20">
        <v>305</v>
      </c>
      <c r="F208" s="8">
        <v>994390.79049195629</v>
      </c>
      <c r="G208" s="8">
        <v>0</v>
      </c>
      <c r="H208" s="8">
        <v>0</v>
      </c>
      <c r="I208" s="8">
        <v>0</v>
      </c>
      <c r="K208" s="8">
        <v>994390.79049195629</v>
      </c>
      <c r="L208" s="8">
        <v>114000</v>
      </c>
      <c r="M208" s="8">
        <v>4412.3500000000004</v>
      </c>
      <c r="N208" s="8">
        <v>0</v>
      </c>
      <c r="P208" s="8">
        <v>875978.44049195631</v>
      </c>
      <c r="Q208" s="8">
        <v>3260.297673744119</v>
      </c>
      <c r="R208" s="8">
        <v>2872.060460629365</v>
      </c>
      <c r="T208" s="8">
        <v>313</v>
      </c>
      <c r="U208" s="8">
        <v>1070071.5574094513</v>
      </c>
      <c r="V208" s="8">
        <v>114000</v>
      </c>
      <c r="W208" s="8">
        <v>4448.1499999999996</v>
      </c>
      <c r="X208" s="8">
        <v>0</v>
      </c>
      <c r="Y208" s="8">
        <v>0</v>
      </c>
      <c r="Z208" s="8">
        <v>951623.40740945132</v>
      </c>
      <c r="AA208" s="8">
        <v>3040.330375110068</v>
      </c>
      <c r="AB208" s="22">
        <v>5.8588569700175931E-2</v>
      </c>
      <c r="AC208" s="22">
        <v>0</v>
      </c>
      <c r="AE208" s="8">
        <v>0</v>
      </c>
      <c r="AF208" s="8">
        <v>1070071.5574094513</v>
      </c>
      <c r="AH208" s="8">
        <v>75680.766917495057</v>
      </c>
      <c r="AJ208" s="22">
        <v>1.3188569700175928E-2</v>
      </c>
      <c r="AK208" s="8">
        <v>-11855.929674824616</v>
      </c>
      <c r="AL208" s="8">
        <v>1058215.6277346266</v>
      </c>
      <c r="AN208" s="8">
        <v>1058215.6277346266</v>
      </c>
      <c r="AO208" s="8">
        <v>63824.837242670357</v>
      </c>
      <c r="AP208" s="22">
        <v>6.4184863589790697E-2</v>
      </c>
    </row>
    <row r="209" spans="1:42" x14ac:dyDescent="0.2">
      <c r="A209" s="8">
        <v>412</v>
      </c>
      <c r="B209" s="17" t="s">
        <v>263</v>
      </c>
      <c r="C209" s="24">
        <v>412</v>
      </c>
      <c r="D209" s="19" t="s">
        <v>66</v>
      </c>
      <c r="E209" s="20">
        <v>199</v>
      </c>
      <c r="F209" s="8">
        <v>681261.96083875373</v>
      </c>
      <c r="G209" s="8">
        <v>0</v>
      </c>
      <c r="H209" s="8">
        <v>0</v>
      </c>
      <c r="I209" s="8">
        <v>0</v>
      </c>
      <c r="K209" s="8">
        <v>681261.96083875373</v>
      </c>
      <c r="L209" s="8">
        <v>114000</v>
      </c>
      <c r="M209" s="8">
        <v>12201.75</v>
      </c>
      <c r="N209" s="8">
        <v>0</v>
      </c>
      <c r="P209" s="8">
        <v>555060.21083875373</v>
      </c>
      <c r="Q209" s="8">
        <v>3423.4269388882099</v>
      </c>
      <c r="R209" s="8">
        <v>2789.2472906470039</v>
      </c>
      <c r="T209" s="8">
        <v>195</v>
      </c>
      <c r="U209" s="8">
        <v>688418.47000267776</v>
      </c>
      <c r="V209" s="8">
        <v>114000</v>
      </c>
      <c r="W209" s="8">
        <v>12300.75</v>
      </c>
      <c r="X209" s="8">
        <v>0</v>
      </c>
      <c r="Y209" s="8">
        <v>0</v>
      </c>
      <c r="Z209" s="8">
        <v>562117.72000267776</v>
      </c>
      <c r="AA209" s="8">
        <v>2882.6549743727064</v>
      </c>
      <c r="AB209" s="22">
        <v>3.3488491335608814E-2</v>
      </c>
      <c r="AC209" s="22">
        <v>0</v>
      </c>
      <c r="AE209" s="8">
        <v>0</v>
      </c>
      <c r="AF209" s="8">
        <v>688418.47000267776</v>
      </c>
      <c r="AH209" s="8">
        <v>7156.5091639240272</v>
      </c>
      <c r="AJ209" s="22">
        <v>0</v>
      </c>
      <c r="AK209" s="8">
        <v>0</v>
      </c>
      <c r="AL209" s="8">
        <v>0</v>
      </c>
      <c r="AN209" s="8">
        <v>688418.47000267776</v>
      </c>
      <c r="AO209" s="8">
        <v>7156.5091639240272</v>
      </c>
      <c r="AP209" s="22">
        <v>1.050478314555109E-2</v>
      </c>
    </row>
    <row r="210" spans="1:42" x14ac:dyDescent="0.2">
      <c r="A210" s="8">
        <v>413</v>
      </c>
      <c r="B210" s="17" t="s">
        <v>264</v>
      </c>
      <c r="C210" s="24">
        <v>413</v>
      </c>
      <c r="D210" s="19" t="s">
        <v>66</v>
      </c>
      <c r="E210" s="20">
        <v>231</v>
      </c>
      <c r="F210" s="8">
        <v>867362.30263157899</v>
      </c>
      <c r="G210" s="8">
        <v>0</v>
      </c>
      <c r="H210" s="8">
        <v>0</v>
      </c>
      <c r="I210" s="8">
        <v>0</v>
      </c>
      <c r="K210" s="8">
        <v>867362.30263157899</v>
      </c>
      <c r="L210" s="8">
        <v>114000</v>
      </c>
      <c r="M210" s="8">
        <v>10846</v>
      </c>
      <c r="N210" s="8">
        <v>0</v>
      </c>
      <c r="P210" s="8">
        <v>742516.30263157899</v>
      </c>
      <c r="Q210" s="8">
        <v>3754.8151629072681</v>
      </c>
      <c r="R210" s="8">
        <v>3214.356288448394</v>
      </c>
      <c r="T210" s="8">
        <v>273</v>
      </c>
      <c r="U210" s="8">
        <v>1032111.9421634357</v>
      </c>
      <c r="V210" s="8">
        <v>114000</v>
      </c>
      <c r="W210" s="8">
        <v>18389</v>
      </c>
      <c r="X210" s="8">
        <v>0</v>
      </c>
      <c r="Y210" s="8">
        <v>0</v>
      </c>
      <c r="Z210" s="8">
        <v>899722.94216343574</v>
      </c>
      <c r="AA210" s="8">
        <v>3295.688432833098</v>
      </c>
      <c r="AB210" s="22">
        <v>2.5302778250498141E-2</v>
      </c>
      <c r="AC210" s="22">
        <v>0</v>
      </c>
      <c r="AE210" s="8">
        <v>0</v>
      </c>
      <c r="AF210" s="8">
        <v>1032111.9421634357</v>
      </c>
      <c r="AH210" s="8">
        <v>164749.63953185675</v>
      </c>
      <c r="AJ210" s="22">
        <v>0</v>
      </c>
      <c r="AK210" s="8">
        <v>0</v>
      </c>
      <c r="AL210" s="8">
        <v>0</v>
      </c>
      <c r="AN210" s="8">
        <v>1032111.9421634357</v>
      </c>
      <c r="AO210" s="8">
        <v>164749.63953185675</v>
      </c>
      <c r="AP210" s="22">
        <v>0.18994327864146968</v>
      </c>
    </row>
    <row r="211" spans="1:42" x14ac:dyDescent="0.2">
      <c r="A211" s="8">
        <v>415</v>
      </c>
      <c r="B211" s="17" t="s">
        <v>265</v>
      </c>
      <c r="C211" s="24">
        <v>415</v>
      </c>
      <c r="D211" s="19" t="s">
        <v>66</v>
      </c>
      <c r="E211" s="20">
        <v>294.08</v>
      </c>
      <c r="F211" s="8">
        <v>998547.40075191855</v>
      </c>
      <c r="G211" s="8">
        <v>0</v>
      </c>
      <c r="H211" s="8">
        <v>0</v>
      </c>
      <c r="I211" s="8">
        <v>0</v>
      </c>
      <c r="K211" s="8">
        <v>998547.40075191855</v>
      </c>
      <c r="L211" s="8">
        <v>114000</v>
      </c>
      <c r="M211" s="8">
        <v>11092.5</v>
      </c>
      <c r="N211" s="8">
        <v>0</v>
      </c>
      <c r="P211" s="8">
        <v>873454.90075191855</v>
      </c>
      <c r="Q211" s="8">
        <v>3395.4957860171335</v>
      </c>
      <c r="R211" s="8">
        <v>2970.1268387918885</v>
      </c>
      <c r="T211" s="8">
        <v>346.17</v>
      </c>
      <c r="U211" s="8">
        <v>1172974.1004309948</v>
      </c>
      <c r="V211" s="8">
        <v>114000</v>
      </c>
      <c r="W211" s="8">
        <v>11182.5</v>
      </c>
      <c r="X211" s="8">
        <v>0</v>
      </c>
      <c r="Y211" s="8">
        <v>0</v>
      </c>
      <c r="Z211" s="8">
        <v>1047791.6004309948</v>
      </c>
      <c r="AA211" s="8">
        <v>3026.8122611173549</v>
      </c>
      <c r="AB211" s="22">
        <v>1.9085185718372675E-2</v>
      </c>
      <c r="AC211" s="22">
        <v>0</v>
      </c>
      <c r="AE211" s="8">
        <v>0</v>
      </c>
      <c r="AF211" s="8">
        <v>1172974.1004309948</v>
      </c>
      <c r="AH211" s="8">
        <v>174426.69967907621</v>
      </c>
      <c r="AJ211" s="22">
        <v>0</v>
      </c>
      <c r="AK211" s="8">
        <v>0</v>
      </c>
      <c r="AL211" s="8">
        <v>0</v>
      </c>
      <c r="AN211" s="8">
        <v>1172974.1004309948</v>
      </c>
      <c r="AO211" s="8">
        <v>174426.69967907621</v>
      </c>
      <c r="AP211" s="22">
        <v>0.17468044035539099</v>
      </c>
    </row>
    <row r="212" spans="1:42" x14ac:dyDescent="0.2">
      <c r="A212" s="8">
        <v>416</v>
      </c>
      <c r="B212" s="17" t="s">
        <v>266</v>
      </c>
      <c r="C212" s="24">
        <v>416</v>
      </c>
      <c r="D212" s="19" t="s">
        <v>66</v>
      </c>
      <c r="E212" s="20">
        <v>227.75</v>
      </c>
      <c r="F212" s="8">
        <v>802821.27863972774</v>
      </c>
      <c r="G212" s="8">
        <v>0</v>
      </c>
      <c r="H212" s="8">
        <v>0</v>
      </c>
      <c r="I212" s="8">
        <v>0</v>
      </c>
      <c r="K212" s="8">
        <v>802821.27863972774</v>
      </c>
      <c r="L212" s="8">
        <v>114000</v>
      </c>
      <c r="M212" s="8">
        <v>16515.5</v>
      </c>
      <c r="N212" s="8">
        <v>0</v>
      </c>
      <c r="P212" s="8">
        <v>672305.77863972774</v>
      </c>
      <c r="Q212" s="8">
        <v>3525.011102699134</v>
      </c>
      <c r="R212" s="8">
        <v>2951.9463387035248</v>
      </c>
      <c r="T212" s="8">
        <v>272.58</v>
      </c>
      <c r="U212" s="8">
        <v>951589.96245643182</v>
      </c>
      <c r="V212" s="8">
        <v>114000</v>
      </c>
      <c r="W212" s="8">
        <v>16649.5</v>
      </c>
      <c r="X212" s="8">
        <v>0</v>
      </c>
      <c r="Y212" s="8">
        <v>0</v>
      </c>
      <c r="Z212" s="8">
        <v>820940.46245643182</v>
      </c>
      <c r="AA212" s="8">
        <v>3011.7413693463641</v>
      </c>
      <c r="AB212" s="22">
        <v>2.0256137402924757E-2</v>
      </c>
      <c r="AC212" s="22">
        <v>0</v>
      </c>
      <c r="AE212" s="8">
        <v>0</v>
      </c>
      <c r="AF212" s="8">
        <v>951589.96245643182</v>
      </c>
      <c r="AH212" s="8">
        <v>148768.68381670408</v>
      </c>
      <c r="AJ212" s="22">
        <v>0</v>
      </c>
      <c r="AK212" s="8">
        <v>0</v>
      </c>
      <c r="AL212" s="8">
        <v>0</v>
      </c>
      <c r="AN212" s="8">
        <v>951589.96245643182</v>
      </c>
      <c r="AO212" s="8">
        <v>148768.68381670408</v>
      </c>
      <c r="AP212" s="22">
        <v>0.18530735018480393</v>
      </c>
    </row>
    <row r="213" spans="1:42" x14ac:dyDescent="0.2">
      <c r="A213" s="8">
        <v>417</v>
      </c>
      <c r="B213" s="17" t="s">
        <v>267</v>
      </c>
      <c r="C213" s="24">
        <v>417</v>
      </c>
      <c r="D213" s="19" t="s">
        <v>66</v>
      </c>
      <c r="E213" s="20">
        <v>215.17000000000002</v>
      </c>
      <c r="F213" s="8">
        <v>846036.05111797748</v>
      </c>
      <c r="G213" s="8">
        <v>0</v>
      </c>
      <c r="H213" s="8">
        <v>0</v>
      </c>
      <c r="I213" s="8">
        <v>0</v>
      </c>
      <c r="K213" s="8">
        <v>846036.05111797748</v>
      </c>
      <c r="L213" s="8">
        <v>114000</v>
      </c>
      <c r="M213" s="8">
        <v>10969.25</v>
      </c>
      <c r="N213" s="8">
        <v>0</v>
      </c>
      <c r="P213" s="8">
        <v>721066.80111797748</v>
      </c>
      <c r="Q213" s="8">
        <v>3931.9424228190614</v>
      </c>
      <c r="R213" s="8">
        <v>3351.1493289862779</v>
      </c>
      <c r="T213" s="8">
        <v>244.92000000000002</v>
      </c>
      <c r="U213" s="8">
        <v>980251.61092833756</v>
      </c>
      <c r="V213" s="8">
        <v>114000</v>
      </c>
      <c r="W213" s="8">
        <v>11058.25</v>
      </c>
      <c r="X213" s="8">
        <v>0</v>
      </c>
      <c r="Y213" s="8">
        <v>0</v>
      </c>
      <c r="Z213" s="8">
        <v>855193.36092833756</v>
      </c>
      <c r="AA213" s="8">
        <v>3491.7253018468787</v>
      </c>
      <c r="AB213" s="22">
        <v>4.194858511516257E-2</v>
      </c>
      <c r="AC213" s="22">
        <v>0</v>
      </c>
      <c r="AE213" s="8">
        <v>0</v>
      </c>
      <c r="AF213" s="8">
        <v>980251.61092833756</v>
      </c>
      <c r="AH213" s="8">
        <v>134215.55981036008</v>
      </c>
      <c r="AJ213" s="22">
        <v>0</v>
      </c>
      <c r="AK213" s="8">
        <v>0</v>
      </c>
      <c r="AL213" s="8">
        <v>0</v>
      </c>
      <c r="AN213" s="8">
        <v>980251.61092833756</v>
      </c>
      <c r="AO213" s="8">
        <v>134215.55981036008</v>
      </c>
      <c r="AP213" s="22">
        <v>0.15864047357438682</v>
      </c>
    </row>
    <row r="214" spans="1:42" x14ac:dyDescent="0.2">
      <c r="A214" s="8">
        <v>418</v>
      </c>
      <c r="B214" s="17" t="s">
        <v>268</v>
      </c>
      <c r="C214" s="24">
        <v>418</v>
      </c>
      <c r="D214" s="19" t="s">
        <v>66</v>
      </c>
      <c r="E214" s="20">
        <v>329.83</v>
      </c>
      <c r="F214" s="8">
        <v>1086532.9104927289</v>
      </c>
      <c r="G214" s="8">
        <v>0</v>
      </c>
      <c r="H214" s="8">
        <v>0</v>
      </c>
      <c r="I214" s="8">
        <v>0</v>
      </c>
      <c r="K214" s="8">
        <v>1086532.9104927289</v>
      </c>
      <c r="L214" s="8">
        <v>114000</v>
      </c>
      <c r="M214" s="8">
        <v>28101</v>
      </c>
      <c r="N214" s="8">
        <v>0</v>
      </c>
      <c r="P214" s="8">
        <v>944431.91049272893</v>
      </c>
      <c r="Q214" s="8">
        <v>3294.2209941264559</v>
      </c>
      <c r="R214" s="8">
        <v>2863.3899599573388</v>
      </c>
      <c r="T214" s="8">
        <v>392.42</v>
      </c>
      <c r="U214" s="8">
        <v>1287047.9745591565</v>
      </c>
      <c r="V214" s="8">
        <v>114000</v>
      </c>
      <c r="W214" s="8">
        <v>28329</v>
      </c>
      <c r="X214" s="8">
        <v>0</v>
      </c>
      <c r="Y214" s="8">
        <v>0</v>
      </c>
      <c r="Z214" s="8">
        <v>1144718.9745591565</v>
      </c>
      <c r="AA214" s="8">
        <v>2917.0760271116569</v>
      </c>
      <c r="AB214" s="22">
        <v>1.8749128796665199E-2</v>
      </c>
      <c r="AC214" s="22">
        <v>0</v>
      </c>
      <c r="AE214" s="8">
        <v>0</v>
      </c>
      <c r="AF214" s="8">
        <v>1287047.9745591565</v>
      </c>
      <c r="AH214" s="8">
        <v>200515.06406642753</v>
      </c>
      <c r="AJ214" s="22">
        <v>0</v>
      </c>
      <c r="AK214" s="8">
        <v>0</v>
      </c>
      <c r="AL214" s="8">
        <v>0</v>
      </c>
      <c r="AN214" s="8">
        <v>1287047.9745591565</v>
      </c>
      <c r="AO214" s="8">
        <v>200515.06406642753</v>
      </c>
      <c r="AP214" s="22">
        <v>0.18454578055578316</v>
      </c>
    </row>
    <row r="215" spans="1:42" x14ac:dyDescent="0.2">
      <c r="A215" s="8">
        <v>420</v>
      </c>
      <c r="B215" s="17" t="s">
        <v>269</v>
      </c>
      <c r="C215" s="24">
        <v>420</v>
      </c>
      <c r="D215" s="19" t="s">
        <v>66</v>
      </c>
      <c r="E215" s="20">
        <v>327.58</v>
      </c>
      <c r="F215" s="8">
        <v>1104854.7186829259</v>
      </c>
      <c r="G215" s="8">
        <v>0</v>
      </c>
      <c r="H215" s="8">
        <v>0</v>
      </c>
      <c r="I215" s="8">
        <v>0</v>
      </c>
      <c r="K215" s="8">
        <v>1104854.7186829259</v>
      </c>
      <c r="L215" s="8">
        <v>114000</v>
      </c>
      <c r="M215" s="8">
        <v>3204.5</v>
      </c>
      <c r="N215" s="8">
        <v>0</v>
      </c>
      <c r="P215" s="8">
        <v>987650.21868292592</v>
      </c>
      <c r="Q215" s="8">
        <v>3372.7783096737467</v>
      </c>
      <c r="R215" s="8">
        <v>3014.9893726202026</v>
      </c>
      <c r="T215" s="8">
        <v>380.42</v>
      </c>
      <c r="U215" s="8">
        <v>1302527.2158794173</v>
      </c>
      <c r="V215" s="8">
        <v>114000</v>
      </c>
      <c r="W215" s="8">
        <v>3230.5</v>
      </c>
      <c r="X215" s="8">
        <v>0</v>
      </c>
      <c r="Y215" s="8">
        <v>0</v>
      </c>
      <c r="Z215" s="8">
        <v>1185296.7158794173</v>
      </c>
      <c r="AA215" s="8">
        <v>3115.7581511997719</v>
      </c>
      <c r="AB215" s="22">
        <v>3.3422598266737921E-2</v>
      </c>
      <c r="AC215" s="22">
        <v>0</v>
      </c>
      <c r="AE215" s="8">
        <v>0</v>
      </c>
      <c r="AF215" s="8">
        <v>1302527.2158794173</v>
      </c>
      <c r="AH215" s="8">
        <v>197672.49719649134</v>
      </c>
      <c r="AJ215" s="22">
        <v>0</v>
      </c>
      <c r="AK215" s="8">
        <v>0</v>
      </c>
      <c r="AL215" s="8">
        <v>0</v>
      </c>
      <c r="AN215" s="8">
        <v>1302527.2158794173</v>
      </c>
      <c r="AO215" s="8">
        <v>197672.49719649134</v>
      </c>
      <c r="AP215" s="22">
        <v>0.17891266050991081</v>
      </c>
    </row>
    <row r="216" spans="1:42" x14ac:dyDescent="0.2">
      <c r="A216" s="8">
        <v>421</v>
      </c>
      <c r="B216" s="17" t="s">
        <v>270</v>
      </c>
      <c r="C216" s="24">
        <v>421</v>
      </c>
      <c r="D216" s="19" t="s">
        <v>66</v>
      </c>
      <c r="E216" s="20">
        <v>214.32999999999998</v>
      </c>
      <c r="F216" s="8">
        <v>764275.27709176647</v>
      </c>
      <c r="G216" s="8">
        <v>0</v>
      </c>
      <c r="H216" s="8">
        <v>0</v>
      </c>
      <c r="I216" s="8">
        <v>0</v>
      </c>
      <c r="K216" s="8">
        <v>764275.27709176647</v>
      </c>
      <c r="L216" s="8">
        <v>114000</v>
      </c>
      <c r="M216" s="8">
        <v>2144.5500000000002</v>
      </c>
      <c r="N216" s="8">
        <v>0</v>
      </c>
      <c r="P216" s="8">
        <v>648130.72709176643</v>
      </c>
      <c r="Q216" s="8">
        <v>3565.8810110192999</v>
      </c>
      <c r="R216" s="8">
        <v>3023.9851028403232</v>
      </c>
      <c r="T216" s="8">
        <v>258.5</v>
      </c>
      <c r="U216" s="8">
        <v>913970.96982927376</v>
      </c>
      <c r="V216" s="8">
        <v>114000</v>
      </c>
      <c r="W216" s="8">
        <v>2161.9499999999998</v>
      </c>
      <c r="X216" s="8">
        <v>0</v>
      </c>
      <c r="Y216" s="8">
        <v>0</v>
      </c>
      <c r="Z216" s="8">
        <v>797809.01982927381</v>
      </c>
      <c r="AA216" s="8">
        <v>3086.3018175213688</v>
      </c>
      <c r="AB216" s="22">
        <v>2.0607480712293753E-2</v>
      </c>
      <c r="AC216" s="22">
        <v>0</v>
      </c>
      <c r="AE216" s="8">
        <v>0</v>
      </c>
      <c r="AF216" s="8">
        <v>913970.96982927376</v>
      </c>
      <c r="AH216" s="8">
        <v>149695.69273750728</v>
      </c>
      <c r="AJ216" s="22">
        <v>0</v>
      </c>
      <c r="AK216" s="8">
        <v>0</v>
      </c>
      <c r="AL216" s="8">
        <v>0</v>
      </c>
      <c r="AN216" s="8">
        <v>913970.96982927376</v>
      </c>
      <c r="AO216" s="8">
        <v>149695.69273750728</v>
      </c>
      <c r="AP216" s="22">
        <v>0.19586619798449051</v>
      </c>
    </row>
    <row r="217" spans="1:42" x14ac:dyDescent="0.2">
      <c r="A217" s="8">
        <v>422</v>
      </c>
      <c r="B217" s="17" t="s">
        <v>271</v>
      </c>
      <c r="C217" s="24">
        <v>422</v>
      </c>
      <c r="D217" s="19" t="s">
        <v>66</v>
      </c>
      <c r="E217" s="20">
        <v>146.66999999999999</v>
      </c>
      <c r="F217" s="8">
        <v>572828.54526034661</v>
      </c>
      <c r="G217" s="8">
        <v>0</v>
      </c>
      <c r="H217" s="8">
        <v>0</v>
      </c>
      <c r="I217" s="8">
        <v>0</v>
      </c>
      <c r="K217" s="8">
        <v>572828.54526034661</v>
      </c>
      <c r="L217" s="8">
        <v>114000</v>
      </c>
      <c r="M217" s="8">
        <v>12078.5</v>
      </c>
      <c r="N217" s="8">
        <v>0</v>
      </c>
      <c r="P217" s="8">
        <v>446750.04526034661</v>
      </c>
      <c r="Q217" s="8">
        <v>3905.5604094930568</v>
      </c>
      <c r="R217" s="8">
        <v>3045.9538096430533</v>
      </c>
      <c r="T217" s="8">
        <v>155.83000000000001</v>
      </c>
      <c r="U217" s="8">
        <v>613744.94755419693</v>
      </c>
      <c r="V217" s="8">
        <v>114000</v>
      </c>
      <c r="W217" s="8">
        <v>12176.5</v>
      </c>
      <c r="X217" s="8">
        <v>0</v>
      </c>
      <c r="Y217" s="8">
        <v>0</v>
      </c>
      <c r="Z217" s="8">
        <v>487568.44755419693</v>
      </c>
      <c r="AA217" s="8">
        <v>3128.8484088699024</v>
      </c>
      <c r="AB217" s="22">
        <v>2.7214660630905392E-2</v>
      </c>
      <c r="AC217" s="22">
        <v>0</v>
      </c>
      <c r="AE217" s="8">
        <v>0</v>
      </c>
      <c r="AF217" s="8">
        <v>613744.94755419693</v>
      </c>
      <c r="AH217" s="8">
        <v>40916.402293850319</v>
      </c>
      <c r="AJ217" s="22">
        <v>0</v>
      </c>
      <c r="AK217" s="8">
        <v>0</v>
      </c>
      <c r="AL217" s="8">
        <v>0</v>
      </c>
      <c r="AN217" s="8">
        <v>613744.94755419693</v>
      </c>
      <c r="AO217" s="8">
        <v>40916.402293850319</v>
      </c>
      <c r="AP217" s="22">
        <v>7.1428706953236942E-2</v>
      </c>
    </row>
    <row r="218" spans="1:42" x14ac:dyDescent="0.2">
      <c r="A218" s="8">
        <v>423</v>
      </c>
      <c r="B218" s="17" t="s">
        <v>272</v>
      </c>
      <c r="C218" s="24">
        <v>423</v>
      </c>
      <c r="D218" s="19" t="s">
        <v>66</v>
      </c>
      <c r="E218" s="20">
        <v>220.25</v>
      </c>
      <c r="F218" s="8">
        <v>894570.83515174128</v>
      </c>
      <c r="G218" s="8">
        <v>0</v>
      </c>
      <c r="H218" s="8">
        <v>0</v>
      </c>
      <c r="I218" s="8">
        <v>0</v>
      </c>
      <c r="K218" s="8">
        <v>894570.83515174128</v>
      </c>
      <c r="L218" s="8">
        <v>114000</v>
      </c>
      <c r="M218" s="8">
        <v>11708.75</v>
      </c>
      <c r="N218" s="8">
        <v>0</v>
      </c>
      <c r="P218" s="8">
        <v>768862.08515174128</v>
      </c>
      <c r="Q218" s="8">
        <v>4061.6155966026845</v>
      </c>
      <c r="R218" s="8">
        <v>3490.8607725391203</v>
      </c>
      <c r="T218" s="8">
        <v>229</v>
      </c>
      <c r="U218" s="8">
        <v>867099.35757575743</v>
      </c>
      <c r="V218" s="8">
        <v>114000</v>
      </c>
      <c r="W218" s="8">
        <v>2360.75</v>
      </c>
      <c r="X218" s="8">
        <v>0</v>
      </c>
      <c r="Y218" s="8">
        <v>0</v>
      </c>
      <c r="Z218" s="8">
        <v>750738.60757575743</v>
      </c>
      <c r="AA218" s="8">
        <v>3278.334530898504</v>
      </c>
      <c r="AB218" s="22">
        <v>-6.0880755632666698E-2</v>
      </c>
      <c r="AC218" s="22">
        <v>4.5880755632666699E-2</v>
      </c>
      <c r="AE218" s="8">
        <v>36677.402582029245</v>
      </c>
      <c r="AF218" s="8">
        <v>903776.76015778666</v>
      </c>
      <c r="AH218" s="8">
        <v>9205.9250060453778</v>
      </c>
      <c r="AJ218" s="22">
        <v>0</v>
      </c>
      <c r="AK218" s="8">
        <v>0</v>
      </c>
      <c r="AL218" s="8">
        <v>0</v>
      </c>
      <c r="AN218" s="8">
        <v>903776.76015778666</v>
      </c>
      <c r="AO218" s="8">
        <v>9205.9250060453778</v>
      </c>
      <c r="AP218" s="22">
        <v>1.029088434845277E-2</v>
      </c>
    </row>
    <row r="219" spans="1:42" x14ac:dyDescent="0.2">
      <c r="A219" s="8">
        <v>424</v>
      </c>
      <c r="B219" s="17" t="s">
        <v>273</v>
      </c>
      <c r="C219" s="24">
        <v>424</v>
      </c>
      <c r="D219" s="19" t="s">
        <v>66</v>
      </c>
      <c r="E219" s="20">
        <v>290.58</v>
      </c>
      <c r="F219" s="8">
        <v>1046977.9979281576</v>
      </c>
      <c r="G219" s="8">
        <v>0</v>
      </c>
      <c r="H219" s="8">
        <v>0</v>
      </c>
      <c r="I219" s="8">
        <v>0</v>
      </c>
      <c r="K219" s="8">
        <v>1046977.9979281576</v>
      </c>
      <c r="L219" s="8">
        <v>114000</v>
      </c>
      <c r="M219" s="8">
        <v>14913.25</v>
      </c>
      <c r="N219" s="8">
        <v>0</v>
      </c>
      <c r="P219" s="8">
        <v>918064.74792815757</v>
      </c>
      <c r="Q219" s="8">
        <v>3603.0628327075424</v>
      </c>
      <c r="R219" s="8">
        <v>3159.4216667635683</v>
      </c>
      <c r="T219" s="8">
        <v>321</v>
      </c>
      <c r="U219" s="8">
        <v>1131510.0369435782</v>
      </c>
      <c r="V219" s="8">
        <v>114000</v>
      </c>
      <c r="W219" s="8">
        <v>15034.25</v>
      </c>
      <c r="X219" s="8">
        <v>0</v>
      </c>
      <c r="Y219" s="8">
        <v>0</v>
      </c>
      <c r="Z219" s="8">
        <v>1002475.7869435782</v>
      </c>
      <c r="AA219" s="8">
        <v>3122.9775294192468</v>
      </c>
      <c r="AB219" s="22">
        <v>-1.1535065967200863E-2</v>
      </c>
      <c r="AC219" s="22">
        <v>0</v>
      </c>
      <c r="AE219" s="8">
        <v>0</v>
      </c>
      <c r="AF219" s="8">
        <v>1131510.0369435782</v>
      </c>
      <c r="AH219" s="8">
        <v>84532.039015420596</v>
      </c>
      <c r="AJ219" s="22">
        <v>0</v>
      </c>
      <c r="AK219" s="8">
        <v>0</v>
      </c>
      <c r="AL219" s="8">
        <v>0</v>
      </c>
      <c r="AN219" s="8">
        <v>1131510.0369435782</v>
      </c>
      <c r="AO219" s="8">
        <v>84532.039015420596</v>
      </c>
      <c r="AP219" s="22">
        <v>8.0739078741577416E-2</v>
      </c>
    </row>
    <row r="220" spans="1:42" x14ac:dyDescent="0.2">
      <c r="A220" s="8">
        <v>425</v>
      </c>
      <c r="B220" s="17" t="s">
        <v>274</v>
      </c>
      <c r="C220" s="26">
        <v>425</v>
      </c>
      <c r="D220" s="19" t="s">
        <v>66</v>
      </c>
      <c r="E220" s="20">
        <v>300.08</v>
      </c>
      <c r="F220" s="8">
        <v>1143517.196462488</v>
      </c>
      <c r="G220" s="8">
        <v>0</v>
      </c>
      <c r="H220" s="8">
        <v>0</v>
      </c>
      <c r="I220" s="8">
        <v>0</v>
      </c>
      <c r="K220" s="8">
        <v>1143517.196462488</v>
      </c>
      <c r="L220" s="8">
        <v>114000</v>
      </c>
      <c r="M220" s="8">
        <v>31552</v>
      </c>
      <c r="N220" s="8">
        <v>0</v>
      </c>
      <c r="P220" s="8">
        <v>997965.19646248803</v>
      </c>
      <c r="Q220" s="8">
        <v>3810.7077994617707</v>
      </c>
      <c r="R220" s="8">
        <v>3325.6638111919756</v>
      </c>
      <c r="T220" s="8">
        <v>366</v>
      </c>
      <c r="U220" s="8">
        <v>1243396.4646477159</v>
      </c>
      <c r="V220" s="8">
        <v>114000</v>
      </c>
      <c r="W220" s="8">
        <v>31808</v>
      </c>
      <c r="X220" s="8">
        <v>0</v>
      </c>
      <c r="Y220" s="8">
        <v>0</v>
      </c>
      <c r="Z220" s="8">
        <v>1097588.4646477159</v>
      </c>
      <c r="AA220" s="8">
        <v>2998.8755864691693</v>
      </c>
      <c r="AB220" s="22">
        <v>-9.8262555470295623E-2</v>
      </c>
      <c r="AC220" s="22">
        <v>8.3262555470295624E-2</v>
      </c>
      <c r="AE220" s="8">
        <v>101346.59592510315</v>
      </c>
      <c r="AF220" s="8">
        <v>1344743.0605728191</v>
      </c>
      <c r="AH220" s="8">
        <v>201225.86411033105</v>
      </c>
      <c r="AJ220" s="22">
        <v>0</v>
      </c>
      <c r="AK220" s="8">
        <v>0</v>
      </c>
      <c r="AL220" s="8">
        <v>0</v>
      </c>
      <c r="AN220" s="8">
        <v>1344743.0605728191</v>
      </c>
      <c r="AO220" s="8">
        <v>201225.86411033105</v>
      </c>
      <c r="AP220" s="22">
        <v>0.17597099959041329</v>
      </c>
    </row>
    <row r="221" spans="1:42" x14ac:dyDescent="0.2">
      <c r="A221" s="8">
        <v>426</v>
      </c>
      <c r="B221" s="17" t="s">
        <v>275</v>
      </c>
      <c r="C221" s="24">
        <v>426</v>
      </c>
      <c r="D221" s="19" t="s">
        <v>66</v>
      </c>
      <c r="E221" s="20">
        <v>82</v>
      </c>
      <c r="F221" s="8">
        <v>354919.18181818182</v>
      </c>
      <c r="G221" s="8">
        <v>0</v>
      </c>
      <c r="H221" s="8">
        <v>0</v>
      </c>
      <c r="I221" s="8">
        <v>0</v>
      </c>
      <c r="K221" s="8">
        <v>354919.18181818182</v>
      </c>
      <c r="L221" s="8">
        <v>114000</v>
      </c>
      <c r="M221" s="8">
        <v>6655.5</v>
      </c>
      <c r="N221" s="8">
        <v>0</v>
      </c>
      <c r="P221" s="8">
        <v>234263.68181818182</v>
      </c>
      <c r="Q221" s="8">
        <v>4328.2827050997785</v>
      </c>
      <c r="R221" s="8">
        <v>2856.8741685144123</v>
      </c>
      <c r="T221" s="8">
        <v>89</v>
      </c>
      <c r="U221" s="8">
        <v>381094.20382798865</v>
      </c>
      <c r="V221" s="8">
        <v>114000</v>
      </c>
      <c r="W221" s="8">
        <v>6532.58</v>
      </c>
      <c r="X221" s="8">
        <v>0</v>
      </c>
      <c r="Y221" s="8">
        <v>0</v>
      </c>
      <c r="Z221" s="8">
        <v>260561.62382798866</v>
      </c>
      <c r="AA221" s="8">
        <v>2927.6586946965017</v>
      </c>
      <c r="AB221" s="22">
        <v>2.4776914210014954E-2</v>
      </c>
      <c r="AC221" s="22">
        <v>0</v>
      </c>
      <c r="AE221" s="8">
        <v>0</v>
      </c>
      <c r="AF221" s="8">
        <v>381094.20382798865</v>
      </c>
      <c r="AH221" s="8">
        <v>26175.022009806824</v>
      </c>
      <c r="AJ221" s="22">
        <v>0</v>
      </c>
      <c r="AK221" s="8">
        <v>0</v>
      </c>
      <c r="AL221" s="8">
        <v>0</v>
      </c>
      <c r="AN221" s="8">
        <v>381094.20382798865</v>
      </c>
      <c r="AO221" s="8">
        <v>26175.022009806824</v>
      </c>
      <c r="AP221" s="22">
        <v>7.3749245886675627E-2</v>
      </c>
    </row>
    <row r="222" spans="1:42" x14ac:dyDescent="0.2">
      <c r="A222" s="8">
        <v>429</v>
      </c>
      <c r="B222" s="17" t="s">
        <v>276</v>
      </c>
      <c r="C222" s="24">
        <v>429</v>
      </c>
      <c r="D222" s="19" t="s">
        <v>66</v>
      </c>
      <c r="E222" s="20">
        <v>145</v>
      </c>
      <c r="F222" s="8">
        <v>545291.59887932532</v>
      </c>
      <c r="G222" s="8">
        <v>0</v>
      </c>
      <c r="H222" s="8">
        <v>0</v>
      </c>
      <c r="I222" s="8">
        <v>0</v>
      </c>
      <c r="K222" s="8">
        <v>545291.59887932532</v>
      </c>
      <c r="L222" s="8">
        <v>114000</v>
      </c>
      <c r="M222" s="8">
        <v>22071.61</v>
      </c>
      <c r="N222" s="8">
        <v>0</v>
      </c>
      <c r="P222" s="8">
        <v>409219.98887932533</v>
      </c>
      <c r="Q222" s="8">
        <v>3760.6317164091402</v>
      </c>
      <c r="R222" s="8">
        <v>2822.2068198574161</v>
      </c>
      <c r="T222" s="8">
        <v>186</v>
      </c>
      <c r="U222" s="8">
        <v>679999.18852682132</v>
      </c>
      <c r="V222" s="8">
        <v>114000</v>
      </c>
      <c r="W222" s="8">
        <v>22243.88</v>
      </c>
      <c r="X222" s="8">
        <v>0</v>
      </c>
      <c r="Y222" s="8">
        <v>0</v>
      </c>
      <c r="Z222" s="8">
        <v>543755.30852682132</v>
      </c>
      <c r="AA222" s="8">
        <v>2923.4156372409748</v>
      </c>
      <c r="AB222" s="22">
        <v>3.5861587702021053E-2</v>
      </c>
      <c r="AC222" s="22">
        <v>0</v>
      </c>
      <c r="AE222" s="8">
        <v>0</v>
      </c>
      <c r="AF222" s="8">
        <v>679999.18852682132</v>
      </c>
      <c r="AH222" s="8">
        <v>134707.589647496</v>
      </c>
      <c r="AJ222" s="22">
        <v>0</v>
      </c>
      <c r="AK222" s="8">
        <v>0</v>
      </c>
      <c r="AL222" s="8">
        <v>0</v>
      </c>
      <c r="AN222" s="8">
        <v>679999.18852682132</v>
      </c>
      <c r="AO222" s="8">
        <v>134707.589647496</v>
      </c>
      <c r="AP222" s="22">
        <v>0.24703771326084045</v>
      </c>
    </row>
    <row r="223" spans="1:42" x14ac:dyDescent="0.2">
      <c r="A223" s="8">
        <v>430</v>
      </c>
      <c r="B223" s="17" t="s">
        <v>277</v>
      </c>
      <c r="C223" s="24">
        <v>430</v>
      </c>
      <c r="D223" s="19" t="s">
        <v>66</v>
      </c>
      <c r="E223" s="20">
        <v>64</v>
      </c>
      <c r="F223" s="8">
        <v>311225.92200536199</v>
      </c>
      <c r="G223" s="8">
        <v>0</v>
      </c>
      <c r="H223" s="8">
        <v>0</v>
      </c>
      <c r="I223" s="8">
        <v>0</v>
      </c>
      <c r="K223" s="8">
        <v>311225.92200536199</v>
      </c>
      <c r="L223" s="8">
        <v>114000</v>
      </c>
      <c r="M223" s="8">
        <v>3746.7999999999997</v>
      </c>
      <c r="N223" s="8">
        <v>54606.141522029371</v>
      </c>
      <c r="P223" s="8">
        <v>138872.98048333265</v>
      </c>
      <c r="Q223" s="8">
        <v>4862.9050313337812</v>
      </c>
      <c r="R223" s="8">
        <v>2169.8903200520726</v>
      </c>
      <c r="T223" s="8">
        <v>68</v>
      </c>
      <c r="U223" s="8">
        <v>376466.74380774365</v>
      </c>
      <c r="V223" s="8">
        <v>114000</v>
      </c>
      <c r="W223" s="8">
        <v>3677.6</v>
      </c>
      <c r="X223" s="8">
        <v>54606.141522029371</v>
      </c>
      <c r="Y223" s="8">
        <v>0</v>
      </c>
      <c r="Z223" s="8">
        <v>204183.00228571426</v>
      </c>
      <c r="AA223" s="8">
        <v>3002.6912100840332</v>
      </c>
      <c r="AB223" s="22">
        <v>0.38379861061916493</v>
      </c>
      <c r="AC223" s="22">
        <v>0</v>
      </c>
      <c r="AE223" s="8">
        <v>0</v>
      </c>
      <c r="AF223" s="8">
        <v>376466.74380774365</v>
      </c>
      <c r="AH223" s="8">
        <v>65240.821802381659</v>
      </c>
      <c r="AJ223" s="22">
        <v>0.33839861061916493</v>
      </c>
      <c r="AK223" s="8">
        <v>-49931.575126108561</v>
      </c>
      <c r="AL223" s="8">
        <v>326535.16868163511</v>
      </c>
      <c r="AN223" s="8">
        <v>326535.16868163511</v>
      </c>
      <c r="AO223" s="8">
        <v>15309.24667627312</v>
      </c>
      <c r="AP223" s="22">
        <v>4.9190140003856631E-2</v>
      </c>
    </row>
    <row r="224" spans="1:42" x14ac:dyDescent="0.2">
      <c r="A224" s="8">
        <v>431</v>
      </c>
      <c r="B224" s="17" t="s">
        <v>278</v>
      </c>
      <c r="C224" s="24">
        <v>431</v>
      </c>
      <c r="D224" s="19" t="s">
        <v>66</v>
      </c>
      <c r="E224" s="20">
        <v>375.5</v>
      </c>
      <c r="F224" s="8">
        <v>1348006.8181185019</v>
      </c>
      <c r="G224" s="8">
        <v>0</v>
      </c>
      <c r="H224" s="8">
        <v>0</v>
      </c>
      <c r="I224" s="8">
        <v>0</v>
      </c>
      <c r="K224" s="8">
        <v>1348006.8181185019</v>
      </c>
      <c r="L224" s="8">
        <v>114000</v>
      </c>
      <c r="M224" s="8">
        <v>27608</v>
      </c>
      <c r="N224" s="8">
        <v>0</v>
      </c>
      <c r="P224" s="8">
        <v>1206398.8181185019</v>
      </c>
      <c r="Q224" s="8">
        <v>3589.8983172263702</v>
      </c>
      <c r="R224" s="8">
        <v>3212.7798085712434</v>
      </c>
      <c r="T224" s="8">
        <v>398</v>
      </c>
      <c r="U224" s="8">
        <v>1470565.9873259543</v>
      </c>
      <c r="V224" s="8">
        <v>114000</v>
      </c>
      <c r="W224" s="8">
        <v>27335</v>
      </c>
      <c r="X224" s="8">
        <v>0</v>
      </c>
      <c r="Y224" s="8">
        <v>0</v>
      </c>
      <c r="Z224" s="8">
        <v>1329230.9873259543</v>
      </c>
      <c r="AA224" s="8">
        <v>3339.7763500652118</v>
      </c>
      <c r="AB224" s="22">
        <v>3.952855441731784E-2</v>
      </c>
      <c r="AC224" s="22">
        <v>0</v>
      </c>
      <c r="AE224" s="8">
        <v>0</v>
      </c>
      <c r="AF224" s="8">
        <v>1470565.9873259543</v>
      </c>
      <c r="AH224" s="8">
        <v>122559.16920745233</v>
      </c>
      <c r="AJ224" s="22">
        <v>0</v>
      </c>
      <c r="AK224" s="8">
        <v>0</v>
      </c>
      <c r="AL224" s="8">
        <v>0</v>
      </c>
      <c r="AN224" s="8">
        <v>1470565.9873259543</v>
      </c>
      <c r="AO224" s="8">
        <v>122559.16920745233</v>
      </c>
      <c r="AP224" s="22">
        <v>9.0918805127792962E-2</v>
      </c>
    </row>
    <row r="225" spans="1:42" x14ac:dyDescent="0.2">
      <c r="A225" s="8">
        <v>432</v>
      </c>
      <c r="B225" s="17" t="s">
        <v>279</v>
      </c>
      <c r="C225" s="24">
        <v>432</v>
      </c>
      <c r="D225" s="19" t="s">
        <v>66</v>
      </c>
      <c r="E225" s="20">
        <v>75</v>
      </c>
      <c r="F225" s="8">
        <v>367297.39198131766</v>
      </c>
      <c r="G225" s="8">
        <v>0</v>
      </c>
      <c r="H225" s="8">
        <v>0</v>
      </c>
      <c r="I225" s="8">
        <v>0</v>
      </c>
      <c r="K225" s="8">
        <v>367297.39198131766</v>
      </c>
      <c r="L225" s="8">
        <v>114000</v>
      </c>
      <c r="M225" s="8">
        <v>448.63</v>
      </c>
      <c r="N225" s="8">
        <v>0</v>
      </c>
      <c r="P225" s="8">
        <v>252848.76198131766</v>
      </c>
      <c r="Q225" s="8">
        <v>4897.2985597509023</v>
      </c>
      <c r="R225" s="8">
        <v>3371.3168264175688</v>
      </c>
      <c r="T225" s="8">
        <v>83</v>
      </c>
      <c r="U225" s="8">
        <v>359044.95066337421</v>
      </c>
      <c r="V225" s="8">
        <v>114000</v>
      </c>
      <c r="W225" s="8">
        <v>452.27</v>
      </c>
      <c r="X225" s="8">
        <v>0</v>
      </c>
      <c r="Y225" s="8">
        <v>0</v>
      </c>
      <c r="Z225" s="8">
        <v>244592.68066337422</v>
      </c>
      <c r="AA225" s="8">
        <v>2946.8997670286053</v>
      </c>
      <c r="AB225" s="22">
        <v>-0.1258905885270824</v>
      </c>
      <c r="AC225" s="22">
        <v>0.1108905885270824</v>
      </c>
      <c r="AE225" s="8">
        <v>31029.326480394095</v>
      </c>
      <c r="AF225" s="8">
        <v>390074.27714376833</v>
      </c>
      <c r="AH225" s="8">
        <v>22776.885162450664</v>
      </c>
      <c r="AJ225" s="22">
        <v>0</v>
      </c>
      <c r="AK225" s="8">
        <v>0</v>
      </c>
      <c r="AL225" s="8">
        <v>0</v>
      </c>
      <c r="AN225" s="8">
        <v>390074.27714376833</v>
      </c>
      <c r="AO225" s="8">
        <v>22776.885162450664</v>
      </c>
      <c r="AP225" s="22">
        <v>6.2012106973003488E-2</v>
      </c>
    </row>
    <row r="226" spans="1:42" x14ac:dyDescent="0.2">
      <c r="A226" s="8">
        <v>436</v>
      </c>
      <c r="B226" s="17" t="s">
        <v>280</v>
      </c>
      <c r="C226" s="24">
        <v>436</v>
      </c>
      <c r="D226" s="19" t="s">
        <v>66</v>
      </c>
      <c r="E226" s="20">
        <v>270</v>
      </c>
      <c r="F226" s="8">
        <v>904853.82205200102</v>
      </c>
      <c r="G226" s="8">
        <v>0</v>
      </c>
      <c r="H226" s="8">
        <v>0</v>
      </c>
      <c r="I226" s="8">
        <v>0</v>
      </c>
      <c r="K226" s="8">
        <v>904853.82205200102</v>
      </c>
      <c r="L226" s="8">
        <v>114000</v>
      </c>
      <c r="M226" s="8">
        <v>17994.5</v>
      </c>
      <c r="N226" s="8">
        <v>0</v>
      </c>
      <c r="P226" s="8">
        <v>772859.32205200102</v>
      </c>
      <c r="Q226" s="8">
        <v>3351.3104520444481</v>
      </c>
      <c r="R226" s="8">
        <v>2862.4419335259299</v>
      </c>
      <c r="T226" s="8">
        <v>268</v>
      </c>
      <c r="U226" s="8">
        <v>927550.63970493583</v>
      </c>
      <c r="V226" s="8">
        <v>114000</v>
      </c>
      <c r="W226" s="8">
        <v>18140.5</v>
      </c>
      <c r="X226" s="8">
        <v>0</v>
      </c>
      <c r="Y226" s="8">
        <v>0</v>
      </c>
      <c r="Z226" s="8">
        <v>795410.13970493583</v>
      </c>
      <c r="AA226" s="8">
        <v>2967.9482824811039</v>
      </c>
      <c r="AB226" s="22">
        <v>3.6858860862624451E-2</v>
      </c>
      <c r="AC226" s="22">
        <v>0</v>
      </c>
      <c r="AE226" s="8">
        <v>0</v>
      </c>
      <c r="AF226" s="8">
        <v>927550.63970493583</v>
      </c>
      <c r="AH226" s="8">
        <v>22696.817652934813</v>
      </c>
      <c r="AJ226" s="22">
        <v>0</v>
      </c>
      <c r="AK226" s="8">
        <v>0</v>
      </c>
      <c r="AL226" s="8">
        <v>0</v>
      </c>
      <c r="AN226" s="8">
        <v>927550.63970493583</v>
      </c>
      <c r="AO226" s="8">
        <v>22696.817652934813</v>
      </c>
      <c r="AP226" s="22">
        <v>2.508340805972796E-2</v>
      </c>
    </row>
    <row r="227" spans="1:42" x14ac:dyDescent="0.2">
      <c r="A227" s="8">
        <v>437</v>
      </c>
      <c r="B227" s="17" t="s">
        <v>281</v>
      </c>
      <c r="C227" s="24">
        <v>437</v>
      </c>
      <c r="D227" s="19" t="s">
        <v>66</v>
      </c>
      <c r="E227" s="20">
        <v>81</v>
      </c>
      <c r="F227" s="8">
        <v>374099.23642959964</v>
      </c>
      <c r="G227" s="8">
        <v>0</v>
      </c>
      <c r="H227" s="8">
        <v>0</v>
      </c>
      <c r="I227" s="8">
        <v>0</v>
      </c>
      <c r="K227" s="8">
        <v>374099.23642959964</v>
      </c>
      <c r="L227" s="8">
        <v>114000</v>
      </c>
      <c r="M227" s="8">
        <v>887.4</v>
      </c>
      <c r="N227" s="8">
        <v>46595.460614152202</v>
      </c>
      <c r="P227" s="8">
        <v>212616.37581544745</v>
      </c>
      <c r="Q227" s="8">
        <v>4618.509091723452</v>
      </c>
      <c r="R227" s="8">
        <v>2624.893528585771</v>
      </c>
      <c r="T227" s="8">
        <v>80</v>
      </c>
      <c r="U227" s="8">
        <v>406073.97110008571</v>
      </c>
      <c r="V227" s="8">
        <v>114000</v>
      </c>
      <c r="W227" s="8">
        <v>894.6</v>
      </c>
      <c r="X227" s="8">
        <v>46595.460614152202</v>
      </c>
      <c r="Y227" s="8">
        <v>0</v>
      </c>
      <c r="Z227" s="8">
        <v>244583.91048593353</v>
      </c>
      <c r="AA227" s="8">
        <v>3057.298881074169</v>
      </c>
      <c r="AB227" s="22">
        <v>0.16473253020718426</v>
      </c>
      <c r="AC227" s="22">
        <v>0</v>
      </c>
      <c r="AE227" s="8">
        <v>0</v>
      </c>
      <c r="AF227" s="8">
        <v>406073.97110008571</v>
      </c>
      <c r="AH227" s="8">
        <v>31974.734670486068</v>
      </c>
      <c r="AJ227" s="22">
        <v>0.11933253020718426</v>
      </c>
      <c r="AK227" s="8">
        <v>-25058.81490324832</v>
      </c>
      <c r="AL227" s="8">
        <v>381015.15619683737</v>
      </c>
      <c r="AN227" s="8">
        <v>381015.15619683737</v>
      </c>
      <c r="AO227" s="8">
        <v>6915.919767237734</v>
      </c>
      <c r="AP227" s="22">
        <v>1.8486858816508748E-2</v>
      </c>
    </row>
    <row r="228" spans="1:42" x14ac:dyDescent="0.2">
      <c r="A228" s="8">
        <v>440</v>
      </c>
      <c r="B228" s="17" t="s">
        <v>282</v>
      </c>
      <c r="C228" s="24">
        <v>440</v>
      </c>
      <c r="D228" s="19" t="s">
        <v>66</v>
      </c>
      <c r="E228" s="20">
        <v>154</v>
      </c>
      <c r="F228" s="8">
        <v>589586.42982456135</v>
      </c>
      <c r="G228" s="8">
        <v>0</v>
      </c>
      <c r="H228" s="8">
        <v>0</v>
      </c>
      <c r="I228" s="8">
        <v>0</v>
      </c>
      <c r="K228" s="8">
        <v>589586.42982456135</v>
      </c>
      <c r="L228" s="8">
        <v>114000</v>
      </c>
      <c r="M228" s="8">
        <v>12078.5</v>
      </c>
      <c r="N228" s="8">
        <v>0</v>
      </c>
      <c r="P228" s="8">
        <v>463507.92982456135</v>
      </c>
      <c r="Q228" s="8">
        <v>3828.4833105490998</v>
      </c>
      <c r="R228" s="8">
        <v>3009.791752107541</v>
      </c>
      <c r="T228" s="8">
        <v>150</v>
      </c>
      <c r="U228" s="8">
        <v>585787.06744186045</v>
      </c>
      <c r="V228" s="8">
        <v>114000</v>
      </c>
      <c r="W228" s="8">
        <v>2435.3000000000002</v>
      </c>
      <c r="X228" s="8">
        <v>0</v>
      </c>
      <c r="Y228" s="8">
        <v>0</v>
      </c>
      <c r="Z228" s="8">
        <v>469351.76744186046</v>
      </c>
      <c r="AA228" s="8">
        <v>3129.0117829457363</v>
      </c>
      <c r="AB228" s="22">
        <v>3.9610724148843202E-2</v>
      </c>
      <c r="AC228" s="22">
        <v>0</v>
      </c>
      <c r="AE228" s="8">
        <v>0</v>
      </c>
      <c r="AF228" s="8">
        <v>585787.06744186045</v>
      </c>
      <c r="AH228" s="8">
        <v>-3799.3623827008996</v>
      </c>
      <c r="AJ228" s="22">
        <v>0</v>
      </c>
      <c r="AK228" s="8">
        <v>0</v>
      </c>
      <c r="AL228" s="8">
        <v>0</v>
      </c>
      <c r="AN228" s="8">
        <v>585787.06744186045</v>
      </c>
      <c r="AO228" s="8">
        <v>-3799.3623827008996</v>
      </c>
      <c r="AP228" s="22">
        <v>-6.4441143664575968E-3</v>
      </c>
    </row>
    <row r="229" spans="1:42" x14ac:dyDescent="0.2">
      <c r="A229" s="8">
        <v>441</v>
      </c>
      <c r="B229" s="17" t="s">
        <v>283</v>
      </c>
      <c r="C229" s="24">
        <v>441</v>
      </c>
      <c r="D229" s="19" t="s">
        <v>66</v>
      </c>
      <c r="E229" s="20">
        <v>202</v>
      </c>
      <c r="F229" s="8">
        <v>693691.28937891312</v>
      </c>
      <c r="G229" s="8">
        <v>0</v>
      </c>
      <c r="H229" s="8">
        <v>0</v>
      </c>
      <c r="I229" s="8">
        <v>0</v>
      </c>
      <c r="K229" s="8">
        <v>693691.28937891312</v>
      </c>
      <c r="L229" s="8">
        <v>114000</v>
      </c>
      <c r="M229" s="8">
        <v>8134.5</v>
      </c>
      <c r="N229" s="8">
        <v>0</v>
      </c>
      <c r="P229" s="8">
        <v>571556.78937891312</v>
      </c>
      <c r="Q229" s="8">
        <v>3434.1152939550157</v>
      </c>
      <c r="R229" s="8">
        <v>2829.4890563312529</v>
      </c>
      <c r="T229" s="8">
        <v>201</v>
      </c>
      <c r="U229" s="8">
        <v>708925.4944961241</v>
      </c>
      <c r="V229" s="8">
        <v>114000</v>
      </c>
      <c r="W229" s="8">
        <v>8226.2099999999991</v>
      </c>
      <c r="X229" s="8">
        <v>0</v>
      </c>
      <c r="Y229" s="8">
        <v>0</v>
      </c>
      <c r="Z229" s="8">
        <v>586699.28449612414</v>
      </c>
      <c r="AA229" s="8">
        <v>2918.9019129160406</v>
      </c>
      <c r="AB229" s="22">
        <v>3.1600354270576836E-2</v>
      </c>
      <c r="AC229" s="22">
        <v>0</v>
      </c>
      <c r="AE229" s="8">
        <v>0</v>
      </c>
      <c r="AF229" s="8">
        <v>708925.4944961241</v>
      </c>
      <c r="AH229" s="8">
        <v>15234.205117210979</v>
      </c>
      <c r="AJ229" s="22">
        <v>0</v>
      </c>
      <c r="AK229" s="8">
        <v>0</v>
      </c>
      <c r="AL229" s="8">
        <v>0</v>
      </c>
      <c r="AN229" s="8">
        <v>708925.4944961241</v>
      </c>
      <c r="AO229" s="8">
        <v>15234.205117210979</v>
      </c>
      <c r="AP229" s="22">
        <v>2.1961073103355114E-2</v>
      </c>
    </row>
    <row r="230" spans="1:42" x14ac:dyDescent="0.2">
      <c r="A230" s="8">
        <v>442</v>
      </c>
      <c r="B230" s="17" t="s">
        <v>284</v>
      </c>
      <c r="C230" s="24">
        <v>442</v>
      </c>
      <c r="D230" s="19" t="s">
        <v>66</v>
      </c>
      <c r="E230" s="20">
        <v>495</v>
      </c>
      <c r="F230" s="8">
        <v>1710960.4106172239</v>
      </c>
      <c r="G230" s="8">
        <v>0</v>
      </c>
      <c r="H230" s="8">
        <v>0</v>
      </c>
      <c r="I230" s="8">
        <v>0</v>
      </c>
      <c r="K230" s="8">
        <v>1710960.4106172239</v>
      </c>
      <c r="L230" s="8">
        <v>114000</v>
      </c>
      <c r="M230" s="8">
        <v>17624.75</v>
      </c>
      <c r="N230" s="8">
        <v>0</v>
      </c>
      <c r="P230" s="8">
        <v>1579335.6606172239</v>
      </c>
      <c r="Q230" s="8">
        <v>3456.4856780145938</v>
      </c>
      <c r="R230" s="8">
        <v>3190.5770921560079</v>
      </c>
      <c r="T230" s="8">
        <v>470</v>
      </c>
      <c r="U230" s="8">
        <v>1662779.6409428231</v>
      </c>
      <c r="V230" s="8">
        <v>114000</v>
      </c>
      <c r="W230" s="8">
        <v>17767.75</v>
      </c>
      <c r="X230" s="8">
        <v>0</v>
      </c>
      <c r="Y230" s="8">
        <v>0</v>
      </c>
      <c r="Z230" s="8">
        <v>1531011.8909428231</v>
      </c>
      <c r="AA230" s="8">
        <v>3257.4721083889854</v>
      </c>
      <c r="AB230" s="22">
        <v>2.0966431557926619E-2</v>
      </c>
      <c r="AC230" s="22">
        <v>0</v>
      </c>
      <c r="AE230" s="8">
        <v>0</v>
      </c>
      <c r="AF230" s="8">
        <v>1662779.6409428231</v>
      </c>
      <c r="AH230" s="8">
        <v>-48180.769674400799</v>
      </c>
      <c r="AJ230" s="22">
        <v>0</v>
      </c>
      <c r="AK230" s="8">
        <v>0</v>
      </c>
      <c r="AL230" s="8">
        <v>0</v>
      </c>
      <c r="AN230" s="8">
        <v>1662779.6409428231</v>
      </c>
      <c r="AO230" s="8">
        <v>-48180.769674400799</v>
      </c>
      <c r="AP230" s="22">
        <v>-2.8160072772823379E-2</v>
      </c>
    </row>
    <row r="231" spans="1:42" x14ac:dyDescent="0.2">
      <c r="A231" s="8">
        <v>443</v>
      </c>
      <c r="B231" s="17" t="s">
        <v>285</v>
      </c>
      <c r="C231" s="24">
        <v>443</v>
      </c>
      <c r="D231" s="19" t="s">
        <v>66</v>
      </c>
      <c r="E231" s="20">
        <v>232</v>
      </c>
      <c r="F231" s="8">
        <v>915072.99393253808</v>
      </c>
      <c r="G231" s="8">
        <v>0</v>
      </c>
      <c r="H231" s="8">
        <v>0</v>
      </c>
      <c r="I231" s="8">
        <v>0</v>
      </c>
      <c r="K231" s="8">
        <v>915072.99393253808</v>
      </c>
      <c r="L231" s="8">
        <v>114000</v>
      </c>
      <c r="M231" s="8">
        <v>10229.75</v>
      </c>
      <c r="N231" s="8">
        <v>0</v>
      </c>
      <c r="P231" s="8">
        <v>790843.24393253808</v>
      </c>
      <c r="Q231" s="8">
        <v>3944.28014626094</v>
      </c>
      <c r="R231" s="8">
        <v>3408.8070859161126</v>
      </c>
      <c r="T231" s="8">
        <v>248</v>
      </c>
      <c r="U231" s="8">
        <v>976957.5890074668</v>
      </c>
      <c r="V231" s="8">
        <v>114000</v>
      </c>
      <c r="W231" s="8">
        <v>10811.46</v>
      </c>
      <c r="X231" s="8">
        <v>0</v>
      </c>
      <c r="Y231" s="8">
        <v>0</v>
      </c>
      <c r="Z231" s="8">
        <v>852146.12900746684</v>
      </c>
      <c r="AA231" s="8">
        <v>3436.0731008365597</v>
      </c>
      <c r="AB231" s="22">
        <v>7.9986969732314429E-3</v>
      </c>
      <c r="AC231" s="22">
        <v>0</v>
      </c>
      <c r="AE231" s="8">
        <v>0</v>
      </c>
      <c r="AF231" s="8">
        <v>976957.5890074668</v>
      </c>
      <c r="AH231" s="8">
        <v>61884.595074928715</v>
      </c>
      <c r="AJ231" s="22">
        <v>0</v>
      </c>
      <c r="AK231" s="8">
        <v>0</v>
      </c>
      <c r="AL231" s="8">
        <v>0</v>
      </c>
      <c r="AN231" s="8">
        <v>976957.5890074668</v>
      </c>
      <c r="AO231" s="8">
        <v>61884.595074928715</v>
      </c>
      <c r="AP231" s="22">
        <v>6.7628042227515492E-2</v>
      </c>
    </row>
    <row r="232" spans="1:42" x14ac:dyDescent="0.2">
      <c r="A232" s="8">
        <v>444</v>
      </c>
      <c r="B232" s="17" t="s">
        <v>286</v>
      </c>
      <c r="C232" s="24">
        <v>444</v>
      </c>
      <c r="D232" s="19" t="s">
        <v>66</v>
      </c>
      <c r="E232" s="20">
        <v>128.41999999999999</v>
      </c>
      <c r="F232" s="8">
        <v>478577.8520045742</v>
      </c>
      <c r="G232" s="8">
        <v>0</v>
      </c>
      <c r="H232" s="8">
        <v>0</v>
      </c>
      <c r="I232" s="8">
        <v>0</v>
      </c>
      <c r="K232" s="8">
        <v>478577.8520045742</v>
      </c>
      <c r="L232" s="8">
        <v>114000</v>
      </c>
      <c r="M232" s="8">
        <v>6162.5</v>
      </c>
      <c r="N232" s="8">
        <v>0</v>
      </c>
      <c r="P232" s="8">
        <v>358415.3520045742</v>
      </c>
      <c r="Q232" s="8">
        <v>3726.6613611943176</v>
      </c>
      <c r="R232" s="8">
        <v>2790.9620931675304</v>
      </c>
      <c r="T232" s="8">
        <v>142</v>
      </c>
      <c r="U232" s="8">
        <v>533793.6509328878</v>
      </c>
      <c r="V232" s="8">
        <v>114000</v>
      </c>
      <c r="W232" s="8">
        <v>9070.25</v>
      </c>
      <c r="X232" s="8">
        <v>0</v>
      </c>
      <c r="Y232" s="8">
        <v>0</v>
      </c>
      <c r="Z232" s="8">
        <v>410723.4009328878</v>
      </c>
      <c r="AA232" s="8">
        <v>2892.4183164287874</v>
      </c>
      <c r="AB232" s="22">
        <v>3.6351702342940787E-2</v>
      </c>
      <c r="AC232" s="22">
        <v>0</v>
      </c>
      <c r="AE232" s="8">
        <v>0</v>
      </c>
      <c r="AF232" s="8">
        <v>533793.6509328878</v>
      </c>
      <c r="AH232" s="8">
        <v>55215.798928313598</v>
      </c>
      <c r="AJ232" s="22">
        <v>0</v>
      </c>
      <c r="AK232" s="8">
        <v>0</v>
      </c>
      <c r="AL232" s="8">
        <v>0</v>
      </c>
      <c r="AN232" s="8">
        <v>533793.6509328878</v>
      </c>
      <c r="AO232" s="8">
        <v>55215.798928313598</v>
      </c>
      <c r="AP232" s="22">
        <v>0.11537474769681956</v>
      </c>
    </row>
    <row r="233" spans="1:42" x14ac:dyDescent="0.2">
      <c r="A233" s="8">
        <v>445</v>
      </c>
      <c r="B233" s="17" t="s">
        <v>287</v>
      </c>
      <c r="C233" s="24">
        <v>445</v>
      </c>
      <c r="D233" s="19" t="s">
        <v>66</v>
      </c>
      <c r="E233" s="20">
        <v>141</v>
      </c>
      <c r="F233" s="8">
        <v>530117.27288135595</v>
      </c>
      <c r="G233" s="8">
        <v>0</v>
      </c>
      <c r="H233" s="8">
        <v>0</v>
      </c>
      <c r="I233" s="8">
        <v>0</v>
      </c>
      <c r="K233" s="8">
        <v>530117.27288135595</v>
      </c>
      <c r="L233" s="8">
        <v>114000</v>
      </c>
      <c r="M233" s="8">
        <v>4338.4000000000005</v>
      </c>
      <c r="N233" s="8">
        <v>0</v>
      </c>
      <c r="P233" s="8">
        <v>411778.87288135593</v>
      </c>
      <c r="Q233" s="8">
        <v>3759.6969707897583</v>
      </c>
      <c r="R233" s="8">
        <v>2920.4175381656451</v>
      </c>
      <c r="T233" s="8">
        <v>142</v>
      </c>
      <c r="U233" s="8">
        <v>609238.60760152899</v>
      </c>
      <c r="V233" s="8">
        <v>114000</v>
      </c>
      <c r="W233" s="8">
        <v>4258.2700000000004</v>
      </c>
      <c r="X233" s="8">
        <v>0</v>
      </c>
      <c r="Y233" s="8">
        <v>0</v>
      </c>
      <c r="Z233" s="8">
        <v>490980.33760152897</v>
      </c>
      <c r="AA233" s="8">
        <v>3457.6080112783729</v>
      </c>
      <c r="AB233" s="22">
        <v>0.18394303762815528</v>
      </c>
      <c r="AC233" s="22">
        <v>0</v>
      </c>
      <c r="AE233" s="8">
        <v>0</v>
      </c>
      <c r="AF233" s="8">
        <v>609238.60760152899</v>
      </c>
      <c r="AH233" s="8">
        <v>79121.334720173036</v>
      </c>
      <c r="AJ233" s="22">
        <v>0.13854303762815529</v>
      </c>
      <c r="AK233" s="8">
        <v>-57453.699396961078</v>
      </c>
      <c r="AL233" s="8">
        <v>551784.90820456785</v>
      </c>
      <c r="AN233" s="8">
        <v>551784.90820456785</v>
      </c>
      <c r="AO233" s="8">
        <v>21667.6353232119</v>
      </c>
      <c r="AP233" s="22">
        <v>4.0873286783208201E-2</v>
      </c>
    </row>
    <row r="234" spans="1:42" x14ac:dyDescent="0.2">
      <c r="A234" s="8">
        <v>446</v>
      </c>
      <c r="B234" s="17" t="s">
        <v>288</v>
      </c>
      <c r="C234" s="24">
        <v>446</v>
      </c>
      <c r="D234" s="19" t="s">
        <v>66</v>
      </c>
      <c r="E234" s="20">
        <v>125.5</v>
      </c>
      <c r="F234" s="8">
        <v>491699.70778803463</v>
      </c>
      <c r="G234" s="8">
        <v>0</v>
      </c>
      <c r="H234" s="8">
        <v>0</v>
      </c>
      <c r="I234" s="8">
        <v>0</v>
      </c>
      <c r="K234" s="8">
        <v>491699.70778803463</v>
      </c>
      <c r="L234" s="8">
        <v>114000</v>
      </c>
      <c r="M234" s="8">
        <v>7271.75</v>
      </c>
      <c r="N234" s="8">
        <v>1148.1975967957103</v>
      </c>
      <c r="P234" s="8">
        <v>369279.76019123895</v>
      </c>
      <c r="Q234" s="8">
        <v>3917.9259584703955</v>
      </c>
      <c r="R234" s="8">
        <v>2942.4682086951311</v>
      </c>
      <c r="T234" s="8">
        <v>148.08000000000001</v>
      </c>
      <c r="U234" s="8">
        <v>560156.81597259094</v>
      </c>
      <c r="V234" s="8">
        <v>114000</v>
      </c>
      <c r="W234" s="8">
        <v>7137.44</v>
      </c>
      <c r="X234" s="8">
        <v>1148.1975967957103</v>
      </c>
      <c r="Y234" s="8">
        <v>0</v>
      </c>
      <c r="Z234" s="8">
        <v>437871.17837579525</v>
      </c>
      <c r="AA234" s="8">
        <v>2956.9906697447004</v>
      </c>
      <c r="AB234" s="22">
        <v>4.9354691434404458E-3</v>
      </c>
      <c r="AC234" s="22">
        <v>0</v>
      </c>
      <c r="AE234" s="8">
        <v>0</v>
      </c>
      <c r="AF234" s="8">
        <v>560156.81597259094</v>
      </c>
      <c r="AH234" s="8">
        <v>68457.108184556302</v>
      </c>
      <c r="AJ234" s="22">
        <v>0</v>
      </c>
      <c r="AK234" s="8">
        <v>0</v>
      </c>
      <c r="AL234" s="8">
        <v>0</v>
      </c>
      <c r="AN234" s="8">
        <v>560156.81597259094</v>
      </c>
      <c r="AO234" s="8">
        <v>68457.108184556302</v>
      </c>
      <c r="AP234" s="22">
        <v>0.13922544004046322</v>
      </c>
    </row>
    <row r="235" spans="1:42" x14ac:dyDescent="0.2">
      <c r="A235" s="8">
        <v>447</v>
      </c>
      <c r="B235" s="17" t="s">
        <v>289</v>
      </c>
      <c r="C235" s="24">
        <v>447</v>
      </c>
      <c r="D235" s="19" t="s">
        <v>66</v>
      </c>
      <c r="E235" s="20">
        <v>233</v>
      </c>
      <c r="F235" s="8">
        <v>829732.87800865993</v>
      </c>
      <c r="G235" s="8">
        <v>0</v>
      </c>
      <c r="H235" s="8">
        <v>0</v>
      </c>
      <c r="I235" s="8">
        <v>0</v>
      </c>
      <c r="K235" s="8">
        <v>829732.87800865993</v>
      </c>
      <c r="L235" s="8">
        <v>114000</v>
      </c>
      <c r="M235" s="8">
        <v>19227</v>
      </c>
      <c r="N235" s="8">
        <v>0</v>
      </c>
      <c r="P235" s="8">
        <v>696505.87800865993</v>
      </c>
      <c r="Q235" s="8">
        <v>3561.0853133418882</v>
      </c>
      <c r="R235" s="8">
        <v>2989.2956137710726</v>
      </c>
      <c r="T235" s="8">
        <v>243</v>
      </c>
      <c r="U235" s="8">
        <v>858345.34803726338</v>
      </c>
      <c r="V235" s="8">
        <v>114000</v>
      </c>
      <c r="W235" s="8">
        <v>3876.6</v>
      </c>
      <c r="X235" s="8">
        <v>0</v>
      </c>
      <c r="Y235" s="8">
        <v>0</v>
      </c>
      <c r="Z235" s="8">
        <v>740468.7480372634</v>
      </c>
      <c r="AA235" s="8">
        <v>3047.196493980508</v>
      </c>
      <c r="AB235" s="22">
        <v>1.9369405937204036E-2</v>
      </c>
      <c r="AC235" s="22">
        <v>0</v>
      </c>
      <c r="AE235" s="8">
        <v>0</v>
      </c>
      <c r="AF235" s="8">
        <v>858345.34803726338</v>
      </c>
      <c r="AH235" s="8">
        <v>28612.470028603449</v>
      </c>
      <c r="AJ235" s="22">
        <v>0</v>
      </c>
      <c r="AK235" s="8">
        <v>0</v>
      </c>
      <c r="AL235" s="8">
        <v>0</v>
      </c>
      <c r="AN235" s="8">
        <v>858345.34803726338</v>
      </c>
      <c r="AO235" s="8">
        <v>28612.470028603449</v>
      </c>
      <c r="AP235" s="22">
        <v>3.4483953555357154E-2</v>
      </c>
    </row>
    <row r="236" spans="1:42" x14ac:dyDescent="0.2">
      <c r="A236" s="8">
        <v>448</v>
      </c>
      <c r="B236" s="17" t="s">
        <v>290</v>
      </c>
      <c r="C236" s="24">
        <v>448</v>
      </c>
      <c r="D236" s="19" t="s">
        <v>66</v>
      </c>
      <c r="E236" s="20">
        <v>78</v>
      </c>
      <c r="F236" s="8">
        <v>372773.77407675539</v>
      </c>
      <c r="G236" s="8">
        <v>0</v>
      </c>
      <c r="H236" s="8">
        <v>0</v>
      </c>
      <c r="I236" s="8">
        <v>0</v>
      </c>
      <c r="K236" s="8">
        <v>372773.77407675539</v>
      </c>
      <c r="L236" s="8">
        <v>114000</v>
      </c>
      <c r="M236" s="8">
        <v>8997.25</v>
      </c>
      <c r="N236" s="8">
        <v>48598.130841121492</v>
      </c>
      <c r="P236" s="8">
        <v>201178.39323563391</v>
      </c>
      <c r="Q236" s="8">
        <v>4779.1509497019924</v>
      </c>
      <c r="R236" s="8">
        <v>2579.2101696876143</v>
      </c>
      <c r="T236" s="8">
        <v>77</v>
      </c>
      <c r="U236" s="8">
        <v>401419.98571917025</v>
      </c>
      <c r="V236" s="8">
        <v>114000</v>
      </c>
      <c r="W236" s="8">
        <v>9070.25</v>
      </c>
      <c r="X236" s="8">
        <v>48598.130841121492</v>
      </c>
      <c r="Y236" s="8">
        <v>0</v>
      </c>
      <c r="Z236" s="8">
        <v>229751.60487804876</v>
      </c>
      <c r="AA236" s="8">
        <v>2983.7870763382957</v>
      </c>
      <c r="AB236" s="22">
        <v>0.15686077521153791</v>
      </c>
      <c r="AC236" s="22">
        <v>0</v>
      </c>
      <c r="AE236" s="8">
        <v>0</v>
      </c>
      <c r="AF236" s="8">
        <v>401419.98571917025</v>
      </c>
      <c r="AH236" s="8">
        <v>28646.211642414855</v>
      </c>
      <c r="AJ236" s="22">
        <v>0.11146077521153791</v>
      </c>
      <c r="AK236" s="8">
        <v>-22136.018900908508</v>
      </c>
      <c r="AL236" s="8">
        <v>379283.96681826172</v>
      </c>
      <c r="AN236" s="8">
        <v>379283.96681826172</v>
      </c>
      <c r="AO236" s="8">
        <v>6510.1927415063255</v>
      </c>
      <c r="AP236" s="22">
        <v>1.746419194223104E-2</v>
      </c>
    </row>
    <row r="237" spans="1:42" x14ac:dyDescent="0.2">
      <c r="A237" s="8">
        <v>449</v>
      </c>
      <c r="B237" s="17" t="s">
        <v>291</v>
      </c>
      <c r="C237" s="24">
        <v>449</v>
      </c>
      <c r="D237" s="19" t="s">
        <v>66</v>
      </c>
      <c r="E237" s="20">
        <v>71.58</v>
      </c>
      <c r="F237" s="8">
        <v>326822.593432736</v>
      </c>
      <c r="G237" s="8">
        <v>0</v>
      </c>
      <c r="H237" s="8">
        <v>0</v>
      </c>
      <c r="I237" s="8">
        <v>0</v>
      </c>
      <c r="K237" s="8">
        <v>326822.593432736</v>
      </c>
      <c r="L237" s="8">
        <v>114000</v>
      </c>
      <c r="M237" s="8">
        <v>6409</v>
      </c>
      <c r="N237" s="8">
        <v>0</v>
      </c>
      <c r="P237" s="8">
        <v>206413.593432736</v>
      </c>
      <c r="Q237" s="8">
        <v>4565.8367341818384</v>
      </c>
      <c r="R237" s="8">
        <v>2883.6769130027383</v>
      </c>
      <c r="T237" s="8">
        <v>72</v>
      </c>
      <c r="U237" s="8">
        <v>331845.42398038809</v>
      </c>
      <c r="V237" s="8">
        <v>114000</v>
      </c>
      <c r="W237" s="8">
        <v>6290.63</v>
      </c>
      <c r="X237" s="8">
        <v>0</v>
      </c>
      <c r="Y237" s="8">
        <v>0</v>
      </c>
      <c r="Z237" s="8">
        <v>211554.79398038809</v>
      </c>
      <c r="AA237" s="8">
        <v>2938.2610275053903</v>
      </c>
      <c r="AB237" s="22">
        <v>1.8928651214887401E-2</v>
      </c>
      <c r="AC237" s="22">
        <v>0</v>
      </c>
      <c r="AE237" s="8">
        <v>0</v>
      </c>
      <c r="AF237" s="8">
        <v>331845.42398038809</v>
      </c>
      <c r="AH237" s="8">
        <v>5022.8305476520909</v>
      </c>
      <c r="AJ237" s="22">
        <v>0</v>
      </c>
      <c r="AK237" s="8">
        <v>0</v>
      </c>
      <c r="AL237" s="8">
        <v>0</v>
      </c>
      <c r="AN237" s="8">
        <v>331845.42398038809</v>
      </c>
      <c r="AO237" s="8">
        <v>5022.8305476520909</v>
      </c>
      <c r="AP237" s="22">
        <v>1.5368675999096278E-2</v>
      </c>
    </row>
    <row r="238" spans="1:42" x14ac:dyDescent="0.2">
      <c r="A238" s="8">
        <v>450</v>
      </c>
      <c r="B238" s="17" t="s">
        <v>292</v>
      </c>
      <c r="C238" s="24">
        <v>450</v>
      </c>
      <c r="D238" s="19" t="s">
        <v>66</v>
      </c>
      <c r="E238" s="20">
        <v>393</v>
      </c>
      <c r="F238" s="8">
        <v>1384135.0019379749</v>
      </c>
      <c r="G238" s="8">
        <v>0</v>
      </c>
      <c r="H238" s="8">
        <v>0</v>
      </c>
      <c r="I238" s="8">
        <v>0</v>
      </c>
      <c r="K238" s="8">
        <v>1384135.0019379749</v>
      </c>
      <c r="L238" s="8">
        <v>114000</v>
      </c>
      <c r="M238" s="8">
        <v>27608</v>
      </c>
      <c r="N238" s="8">
        <v>0</v>
      </c>
      <c r="P238" s="8">
        <v>1242527.0019379749</v>
      </c>
      <c r="Q238" s="8">
        <v>3521.9720151093511</v>
      </c>
      <c r="R238" s="8">
        <v>3161.6463153638038</v>
      </c>
      <c r="T238" s="8">
        <v>392</v>
      </c>
      <c r="U238" s="8">
        <v>1385020.3200411799</v>
      </c>
      <c r="V238" s="8">
        <v>114000</v>
      </c>
      <c r="W238" s="8">
        <v>5566.4</v>
      </c>
      <c r="X238" s="8">
        <v>0</v>
      </c>
      <c r="Y238" s="8">
        <v>0</v>
      </c>
      <c r="Z238" s="8">
        <v>1265453.92004118</v>
      </c>
      <c r="AA238" s="8">
        <v>3228.1987756152553</v>
      </c>
      <c r="AB238" s="22">
        <v>2.1049938422284743E-2</v>
      </c>
      <c r="AC238" s="22">
        <v>0</v>
      </c>
      <c r="AE238" s="8">
        <v>0</v>
      </c>
      <c r="AF238" s="8">
        <v>1385020.3200411799</v>
      </c>
      <c r="AH238" s="8">
        <v>885.31810320494696</v>
      </c>
      <c r="AJ238" s="22">
        <v>0</v>
      </c>
      <c r="AK238" s="8">
        <v>0</v>
      </c>
      <c r="AL238" s="8">
        <v>0</v>
      </c>
      <c r="AN238" s="8">
        <v>1385020.3200411799</v>
      </c>
      <c r="AO238" s="8">
        <v>885.31810320494696</v>
      </c>
      <c r="AP238" s="22">
        <v>6.3961831899733961E-4</v>
      </c>
    </row>
    <row r="239" spans="1:42" x14ac:dyDescent="0.2">
      <c r="A239" s="8">
        <v>451</v>
      </c>
      <c r="B239" s="17" t="s">
        <v>293</v>
      </c>
      <c r="C239" s="24">
        <v>451</v>
      </c>
      <c r="D239" s="19" t="s">
        <v>66</v>
      </c>
      <c r="E239" s="20">
        <v>250</v>
      </c>
      <c r="F239" s="8">
        <v>880318.20578989969</v>
      </c>
      <c r="G239" s="8">
        <v>0</v>
      </c>
      <c r="H239" s="8">
        <v>0</v>
      </c>
      <c r="I239" s="8">
        <v>0</v>
      </c>
      <c r="K239" s="8">
        <v>880318.20578989969</v>
      </c>
      <c r="L239" s="8">
        <v>114000</v>
      </c>
      <c r="M239" s="8">
        <v>20957.43</v>
      </c>
      <c r="N239" s="8">
        <v>0</v>
      </c>
      <c r="P239" s="8">
        <v>745360.77578989964</v>
      </c>
      <c r="Q239" s="8">
        <v>3521.2728231595988</v>
      </c>
      <c r="R239" s="8">
        <v>2981.4431031595986</v>
      </c>
      <c r="T239" s="8">
        <v>242</v>
      </c>
      <c r="U239" s="8">
        <v>876080.7035653838</v>
      </c>
      <c r="V239" s="8">
        <v>114000</v>
      </c>
      <c r="W239" s="8">
        <v>20749.75</v>
      </c>
      <c r="X239" s="8">
        <v>0</v>
      </c>
      <c r="Y239" s="8">
        <v>0</v>
      </c>
      <c r="Z239" s="8">
        <v>741330.9535653838</v>
      </c>
      <c r="AA239" s="8">
        <v>3063.3510477908421</v>
      </c>
      <c r="AB239" s="22">
        <v>2.7472583509791329E-2</v>
      </c>
      <c r="AC239" s="22">
        <v>0</v>
      </c>
      <c r="AE239" s="8">
        <v>0</v>
      </c>
      <c r="AF239" s="8">
        <v>876080.7035653838</v>
      </c>
      <c r="AH239" s="8">
        <v>-4237.5022245158907</v>
      </c>
      <c r="AJ239" s="22">
        <v>0</v>
      </c>
      <c r="AK239" s="8">
        <v>0</v>
      </c>
      <c r="AL239" s="8">
        <v>0</v>
      </c>
      <c r="AN239" s="8">
        <v>876080.7035653838</v>
      </c>
      <c r="AO239" s="8">
        <v>-4237.5022245158907</v>
      </c>
      <c r="AP239" s="22">
        <v>-4.813602850248482E-3</v>
      </c>
    </row>
    <row r="240" spans="1:42" x14ac:dyDescent="0.2">
      <c r="A240" s="8">
        <v>452</v>
      </c>
      <c r="B240" s="17" t="s">
        <v>294</v>
      </c>
      <c r="C240" s="24">
        <v>452</v>
      </c>
      <c r="D240" s="19" t="s">
        <v>66</v>
      </c>
      <c r="E240" s="20">
        <v>236</v>
      </c>
      <c r="F240" s="8">
        <v>931949.78020839719</v>
      </c>
      <c r="G240" s="8">
        <v>0</v>
      </c>
      <c r="H240" s="8">
        <v>0</v>
      </c>
      <c r="I240" s="8">
        <v>0</v>
      </c>
      <c r="K240" s="8">
        <v>931949.78020839719</v>
      </c>
      <c r="L240" s="8">
        <v>114000</v>
      </c>
      <c r="M240" s="8">
        <v>7764.75</v>
      </c>
      <c r="N240" s="8">
        <v>0</v>
      </c>
      <c r="P240" s="8">
        <v>810185.03020839719</v>
      </c>
      <c r="Q240" s="8">
        <v>3948.9397466457508</v>
      </c>
      <c r="R240" s="8">
        <v>3432.9874161372763</v>
      </c>
      <c r="T240" s="8">
        <v>267</v>
      </c>
      <c r="U240" s="8">
        <v>998894.99323710299</v>
      </c>
      <c r="V240" s="8">
        <v>114000</v>
      </c>
      <c r="W240" s="8">
        <v>7621.34</v>
      </c>
      <c r="X240" s="8">
        <v>0</v>
      </c>
      <c r="Y240" s="8">
        <v>0</v>
      </c>
      <c r="Z240" s="8">
        <v>877273.65323710302</v>
      </c>
      <c r="AA240" s="8">
        <v>3285.6691132475767</v>
      </c>
      <c r="AB240" s="22">
        <v>-4.29125671120167E-2</v>
      </c>
      <c r="AC240" s="22">
        <v>2.7912567112016701E-2</v>
      </c>
      <c r="AE240" s="8">
        <v>25584.872269920023</v>
      </c>
      <c r="AF240" s="8">
        <v>1024479.8655070231</v>
      </c>
      <c r="AH240" s="8">
        <v>92530.085298625869</v>
      </c>
      <c r="AJ240" s="22">
        <v>0</v>
      </c>
      <c r="AK240" s="8">
        <v>0</v>
      </c>
      <c r="AL240" s="8">
        <v>0</v>
      </c>
      <c r="AN240" s="8">
        <v>1024479.8655070231</v>
      </c>
      <c r="AO240" s="8">
        <v>92530.085298625869</v>
      </c>
      <c r="AP240" s="22">
        <v>9.9286557348545995E-2</v>
      </c>
    </row>
    <row r="241" spans="1:42" x14ac:dyDescent="0.2">
      <c r="A241" s="8">
        <v>453</v>
      </c>
      <c r="B241" s="17" t="s">
        <v>295</v>
      </c>
      <c r="C241" s="24">
        <v>453</v>
      </c>
      <c r="D241" s="19" t="s">
        <v>66</v>
      </c>
      <c r="E241" s="20">
        <v>343</v>
      </c>
      <c r="F241" s="8">
        <v>1255806.0293196386</v>
      </c>
      <c r="G241" s="8">
        <v>0</v>
      </c>
      <c r="H241" s="8">
        <v>0</v>
      </c>
      <c r="I241" s="8">
        <v>0</v>
      </c>
      <c r="K241" s="8">
        <v>1255806.0293196386</v>
      </c>
      <c r="L241" s="8">
        <v>114000</v>
      </c>
      <c r="M241" s="8">
        <v>29826.5</v>
      </c>
      <c r="N241" s="8">
        <v>0</v>
      </c>
      <c r="P241" s="8">
        <v>1111979.5293196386</v>
      </c>
      <c r="Q241" s="8">
        <v>3661.2420679872848</v>
      </c>
      <c r="R241" s="8">
        <v>3241.9228260047771</v>
      </c>
      <c r="T241" s="8">
        <v>385</v>
      </c>
      <c r="U241" s="8">
        <v>1372141.1422854604</v>
      </c>
      <c r="V241" s="8">
        <v>114000</v>
      </c>
      <c r="W241" s="8">
        <v>12822.6</v>
      </c>
      <c r="X241" s="8">
        <v>0</v>
      </c>
      <c r="Y241" s="8">
        <v>0</v>
      </c>
      <c r="Z241" s="8">
        <v>1245318.5422854603</v>
      </c>
      <c r="AA241" s="8">
        <v>3234.5936163258707</v>
      </c>
      <c r="AB241" s="22">
        <v>-2.2607600711885699E-3</v>
      </c>
      <c r="AC241" s="22">
        <v>0</v>
      </c>
      <c r="AE241" s="8">
        <v>0</v>
      </c>
      <c r="AF241" s="8">
        <v>1372141.1422854604</v>
      </c>
      <c r="AH241" s="8">
        <v>116335.11296582175</v>
      </c>
      <c r="AJ241" s="22">
        <v>0</v>
      </c>
      <c r="AK241" s="8">
        <v>0</v>
      </c>
      <c r="AL241" s="8">
        <v>0</v>
      </c>
      <c r="AN241" s="8">
        <v>1372141.1422854604</v>
      </c>
      <c r="AO241" s="8">
        <v>116335.11296582175</v>
      </c>
      <c r="AP241" s="22">
        <v>9.2637804127162007E-2</v>
      </c>
    </row>
    <row r="242" spans="1:42" x14ac:dyDescent="0.2">
      <c r="A242" s="8">
        <v>454</v>
      </c>
      <c r="B242" s="17" t="s">
        <v>296</v>
      </c>
      <c r="C242" s="24">
        <v>454</v>
      </c>
      <c r="D242" s="19" t="s">
        <v>66</v>
      </c>
      <c r="E242" s="20">
        <v>411</v>
      </c>
      <c r="F242" s="8">
        <v>1441246.3608058607</v>
      </c>
      <c r="G242" s="8">
        <v>0</v>
      </c>
      <c r="H242" s="8">
        <v>0</v>
      </c>
      <c r="I242" s="8">
        <v>0</v>
      </c>
      <c r="K242" s="8">
        <v>1441246.3608058607</v>
      </c>
      <c r="L242" s="8">
        <v>114000</v>
      </c>
      <c r="M242" s="8">
        <v>7641.5</v>
      </c>
      <c r="N242" s="8">
        <v>0</v>
      </c>
      <c r="P242" s="8">
        <v>1319604.8608058607</v>
      </c>
      <c r="Q242" s="8">
        <v>3506.6821430799532</v>
      </c>
      <c r="R242" s="8">
        <v>3210.717422885306</v>
      </c>
      <c r="T242" s="8">
        <v>414</v>
      </c>
      <c r="U242" s="8">
        <v>1455181.2709153527</v>
      </c>
      <c r="V242" s="8">
        <v>114000</v>
      </c>
      <c r="W242" s="8">
        <v>7703.5</v>
      </c>
      <c r="X242" s="8">
        <v>0</v>
      </c>
      <c r="Y242" s="8">
        <v>0</v>
      </c>
      <c r="Z242" s="8">
        <v>1333477.7709153527</v>
      </c>
      <c r="AA242" s="8">
        <v>3220.9607993124464</v>
      </c>
      <c r="AB242" s="22">
        <v>3.1903699634629489E-3</v>
      </c>
      <c r="AC242" s="22">
        <v>0</v>
      </c>
      <c r="AE242" s="8">
        <v>0</v>
      </c>
      <c r="AF242" s="8">
        <v>1455181.2709153527</v>
      </c>
      <c r="AH242" s="8">
        <v>13934.910109492019</v>
      </c>
      <c r="AJ242" s="22">
        <v>0</v>
      </c>
      <c r="AK242" s="8">
        <v>0</v>
      </c>
      <c r="AL242" s="8">
        <v>0</v>
      </c>
      <c r="AN242" s="8">
        <v>1455181.2709153527</v>
      </c>
      <c r="AO242" s="8">
        <v>13934.910109492019</v>
      </c>
      <c r="AP242" s="22">
        <v>9.6686524167182847E-3</v>
      </c>
    </row>
    <row r="243" spans="1:42" x14ac:dyDescent="0.2">
      <c r="A243" s="8">
        <v>455</v>
      </c>
      <c r="B243" s="17" t="s">
        <v>297</v>
      </c>
      <c r="C243" s="24">
        <v>455</v>
      </c>
      <c r="D243" s="19" t="s">
        <v>66</v>
      </c>
      <c r="E243" s="20">
        <v>299</v>
      </c>
      <c r="F243" s="8">
        <v>1057578.134082943</v>
      </c>
      <c r="G243" s="8">
        <v>0</v>
      </c>
      <c r="H243" s="8">
        <v>0</v>
      </c>
      <c r="I243" s="8">
        <v>0</v>
      </c>
      <c r="K243" s="8">
        <v>1057578.134082943</v>
      </c>
      <c r="L243" s="8">
        <v>114000</v>
      </c>
      <c r="M243" s="8">
        <v>4979.3</v>
      </c>
      <c r="N243" s="8">
        <v>0</v>
      </c>
      <c r="P243" s="8">
        <v>938598.83408294292</v>
      </c>
      <c r="Q243" s="8">
        <v>3537.0506156620168</v>
      </c>
      <c r="R243" s="8">
        <v>3139.1265353944577</v>
      </c>
      <c r="T243" s="8">
        <v>298</v>
      </c>
      <c r="U243" s="8">
        <v>1049102.7845721843</v>
      </c>
      <c r="V243" s="8">
        <v>114000</v>
      </c>
      <c r="W243" s="8">
        <v>5019.7</v>
      </c>
      <c r="X243" s="8">
        <v>0</v>
      </c>
      <c r="Y243" s="8">
        <v>0</v>
      </c>
      <c r="Z243" s="8">
        <v>930083.08457218437</v>
      </c>
      <c r="AA243" s="8">
        <v>3121.0841764167262</v>
      </c>
      <c r="AB243" s="22">
        <v>-5.7475730188953139E-3</v>
      </c>
      <c r="AC243" s="22">
        <v>0</v>
      </c>
      <c r="AE243" s="8">
        <v>0</v>
      </c>
      <c r="AF243" s="8">
        <v>1049102.7845721843</v>
      </c>
      <c r="AH243" s="8">
        <v>-8475.3495107586496</v>
      </c>
      <c r="AJ243" s="22">
        <v>0</v>
      </c>
      <c r="AK243" s="8">
        <v>0</v>
      </c>
      <c r="AL243" s="8">
        <v>0</v>
      </c>
      <c r="AN243" s="8">
        <v>1049102.7845721843</v>
      </c>
      <c r="AO243" s="8">
        <v>-8475.3495107586496</v>
      </c>
      <c r="AP243" s="22">
        <v>-8.0139227898351675E-3</v>
      </c>
    </row>
    <row r="244" spans="1:42" x14ac:dyDescent="0.2">
      <c r="A244" s="8">
        <v>457</v>
      </c>
      <c r="B244" s="17" t="s">
        <v>298</v>
      </c>
      <c r="C244" s="24">
        <v>457</v>
      </c>
      <c r="D244" s="19" t="s">
        <v>66</v>
      </c>
      <c r="E244" s="20">
        <v>156</v>
      </c>
      <c r="F244" s="8">
        <v>572221.09069767443</v>
      </c>
      <c r="G244" s="8">
        <v>0</v>
      </c>
      <c r="H244" s="8">
        <v>0</v>
      </c>
      <c r="I244" s="8">
        <v>0</v>
      </c>
      <c r="K244" s="8">
        <v>572221.09069767443</v>
      </c>
      <c r="L244" s="8">
        <v>114000</v>
      </c>
      <c r="M244" s="8">
        <v>10648.800000000001</v>
      </c>
      <c r="N244" s="8">
        <v>0</v>
      </c>
      <c r="P244" s="8">
        <v>447572.29069767444</v>
      </c>
      <c r="Q244" s="8">
        <v>3668.0839147286824</v>
      </c>
      <c r="R244" s="8">
        <v>2869.0531454979132</v>
      </c>
      <c r="T244" s="8">
        <v>159</v>
      </c>
      <c r="U244" s="8">
        <v>604646.19165027956</v>
      </c>
      <c r="V244" s="8">
        <v>114000</v>
      </c>
      <c r="W244" s="8">
        <v>13419</v>
      </c>
      <c r="X244" s="8">
        <v>0</v>
      </c>
      <c r="Y244" s="8">
        <v>0</v>
      </c>
      <c r="Z244" s="8">
        <v>477227.19165027956</v>
      </c>
      <c r="AA244" s="8">
        <v>3001.428878303645</v>
      </c>
      <c r="AB244" s="22">
        <v>4.6139170692412697E-2</v>
      </c>
      <c r="AC244" s="22">
        <v>0</v>
      </c>
      <c r="AE244" s="8">
        <v>0</v>
      </c>
      <c r="AF244" s="8">
        <v>604646.19165027956</v>
      </c>
      <c r="AH244" s="8">
        <v>32425.100952605135</v>
      </c>
      <c r="AJ244" s="22">
        <v>7.3917069241269395E-4</v>
      </c>
      <c r="AK244" s="8">
        <v>-337.19448002011507</v>
      </c>
      <c r="AL244" s="8">
        <v>604308.99717025948</v>
      </c>
      <c r="AN244" s="8">
        <v>604308.99717025948</v>
      </c>
      <c r="AO244" s="8">
        <v>32087.906472585048</v>
      </c>
      <c r="AP244" s="22">
        <v>5.6076063944903207E-2</v>
      </c>
    </row>
    <row r="245" spans="1:42" x14ac:dyDescent="0.2">
      <c r="A245" s="8">
        <v>458</v>
      </c>
      <c r="B245" s="17" t="s">
        <v>299</v>
      </c>
      <c r="C245" s="24">
        <v>458</v>
      </c>
      <c r="D245" s="19" t="s">
        <v>66</v>
      </c>
      <c r="E245" s="20">
        <v>91</v>
      </c>
      <c r="F245" s="8">
        <v>394297.15568927978</v>
      </c>
      <c r="G245" s="8">
        <v>0</v>
      </c>
      <c r="H245" s="8">
        <v>0</v>
      </c>
      <c r="I245" s="8">
        <v>0</v>
      </c>
      <c r="K245" s="8">
        <v>394297.15568927978</v>
      </c>
      <c r="L245" s="8">
        <v>114000</v>
      </c>
      <c r="M245" s="8">
        <v>6162.5</v>
      </c>
      <c r="N245" s="8">
        <v>0</v>
      </c>
      <c r="P245" s="8">
        <v>274134.65568927978</v>
      </c>
      <c r="Q245" s="8">
        <v>4332.9357768052723</v>
      </c>
      <c r="R245" s="8">
        <v>3012.4687438382393</v>
      </c>
      <c r="T245" s="8">
        <v>98</v>
      </c>
      <c r="U245" s="8">
        <v>407417.91000000003</v>
      </c>
      <c r="V245" s="8">
        <v>114000</v>
      </c>
      <c r="W245" s="8">
        <v>5806.73</v>
      </c>
      <c r="X245" s="8">
        <v>0</v>
      </c>
      <c r="Y245" s="8">
        <v>0</v>
      </c>
      <c r="Z245" s="8">
        <v>287611.18000000005</v>
      </c>
      <c r="AA245" s="8">
        <v>2934.807959183674</v>
      </c>
      <c r="AB245" s="22">
        <v>-2.5779781056123535E-2</v>
      </c>
      <c r="AC245" s="22">
        <v>1.0779781056123535E-2</v>
      </c>
      <c r="AE245" s="8">
        <v>3182.4278427051877</v>
      </c>
      <c r="AF245" s="8">
        <v>410600.33784270519</v>
      </c>
      <c r="AH245" s="8">
        <v>16303.182153425412</v>
      </c>
      <c r="AJ245" s="22">
        <v>0</v>
      </c>
      <c r="AK245" s="8">
        <v>0</v>
      </c>
      <c r="AL245" s="8">
        <v>0</v>
      </c>
      <c r="AN245" s="8">
        <v>410600.33784270519</v>
      </c>
      <c r="AO245" s="8">
        <v>16303.182153425412</v>
      </c>
      <c r="AP245" s="22">
        <v>4.1347450566630264E-2</v>
      </c>
    </row>
    <row r="246" spans="1:42" x14ac:dyDescent="0.2">
      <c r="A246" s="8">
        <v>460</v>
      </c>
      <c r="B246" s="17" t="s">
        <v>300</v>
      </c>
      <c r="C246" s="24">
        <v>460</v>
      </c>
      <c r="D246" s="19" t="s">
        <v>66</v>
      </c>
      <c r="E246" s="20">
        <v>83</v>
      </c>
      <c r="F246" s="8">
        <v>373681.96298664564</v>
      </c>
      <c r="G246" s="8">
        <v>0</v>
      </c>
      <c r="H246" s="8">
        <v>0</v>
      </c>
      <c r="I246" s="8">
        <v>0</v>
      </c>
      <c r="K246" s="8">
        <v>373681.96298664564</v>
      </c>
      <c r="L246" s="8">
        <v>114000</v>
      </c>
      <c r="M246" s="8">
        <v>6532.25</v>
      </c>
      <c r="N246" s="8">
        <v>37917.222963951928</v>
      </c>
      <c r="P246" s="8">
        <v>215232.4900226937</v>
      </c>
      <c r="Q246" s="8">
        <v>4502.1923251403086</v>
      </c>
      <c r="R246" s="8">
        <v>2593.1625303938999</v>
      </c>
      <c r="T246" s="8">
        <v>93</v>
      </c>
      <c r="U246" s="8">
        <v>431317.69390231586</v>
      </c>
      <c r="V246" s="8">
        <v>114000</v>
      </c>
      <c r="W246" s="8">
        <v>6411.6</v>
      </c>
      <c r="X246" s="8">
        <v>37917.222963951928</v>
      </c>
      <c r="Y246" s="8">
        <v>0</v>
      </c>
      <c r="Z246" s="8">
        <v>272988.87093836395</v>
      </c>
      <c r="AA246" s="8">
        <v>2935.3642036383221</v>
      </c>
      <c r="AB246" s="22">
        <v>0.13196306410938383</v>
      </c>
      <c r="AC246" s="22">
        <v>0</v>
      </c>
      <c r="AE246" s="8">
        <v>0</v>
      </c>
      <c r="AF246" s="8">
        <v>431317.69390231586</v>
      </c>
      <c r="AH246" s="8">
        <v>57635.730915670225</v>
      </c>
      <c r="AJ246" s="22">
        <v>8.656306410938383E-2</v>
      </c>
      <c r="AK246" s="8">
        <v>-20875.904775902141</v>
      </c>
      <c r="AL246" s="8">
        <v>410441.7891264137</v>
      </c>
      <c r="AN246" s="8">
        <v>410441.7891264137</v>
      </c>
      <c r="AO246" s="8">
        <v>36759.826139768062</v>
      </c>
      <c r="AP246" s="22">
        <v>9.8371957388485878E-2</v>
      </c>
    </row>
    <row r="247" spans="1:42" x14ac:dyDescent="0.2">
      <c r="A247" s="8">
        <v>461</v>
      </c>
      <c r="B247" s="17" t="s">
        <v>301</v>
      </c>
      <c r="C247" s="24">
        <v>461</v>
      </c>
      <c r="D247" s="19" t="s">
        <v>66</v>
      </c>
      <c r="E247" s="20">
        <v>217.07999999999998</v>
      </c>
      <c r="F247" s="8">
        <v>741119.63690448646</v>
      </c>
      <c r="G247" s="8">
        <v>0</v>
      </c>
      <c r="H247" s="8">
        <v>0</v>
      </c>
      <c r="I247" s="8">
        <v>0</v>
      </c>
      <c r="K247" s="8">
        <v>741119.63690448646</v>
      </c>
      <c r="L247" s="8">
        <v>114000</v>
      </c>
      <c r="M247" s="8">
        <v>16392.25</v>
      </c>
      <c r="N247" s="8">
        <v>0</v>
      </c>
      <c r="P247" s="8">
        <v>610727.38690448646</v>
      </c>
      <c r="Q247" s="8">
        <v>3414.0392339436453</v>
      </c>
      <c r="R247" s="8">
        <v>2813.3747323774023</v>
      </c>
      <c r="T247" s="8">
        <v>216</v>
      </c>
      <c r="U247" s="8">
        <v>755858.92374211748</v>
      </c>
      <c r="V247" s="8">
        <v>114000</v>
      </c>
      <c r="W247" s="8">
        <v>16525.25</v>
      </c>
      <c r="X247" s="8">
        <v>0</v>
      </c>
      <c r="Y247" s="8">
        <v>0</v>
      </c>
      <c r="Z247" s="8">
        <v>625333.67374211748</v>
      </c>
      <c r="AA247" s="8">
        <v>2895.0633043616549</v>
      </c>
      <c r="AB247" s="22">
        <v>2.9035794998849233E-2</v>
      </c>
      <c r="AC247" s="22">
        <v>0</v>
      </c>
      <c r="AE247" s="8">
        <v>0</v>
      </c>
      <c r="AF247" s="8">
        <v>755858.92374211748</v>
      </c>
      <c r="AH247" s="8">
        <v>14739.286837631022</v>
      </c>
      <c r="AJ247" s="22">
        <v>0</v>
      </c>
      <c r="AK247" s="8">
        <v>0</v>
      </c>
      <c r="AL247" s="8">
        <v>0</v>
      </c>
      <c r="AN247" s="8">
        <v>755858.92374211748</v>
      </c>
      <c r="AO247" s="8">
        <v>14739.286837631022</v>
      </c>
      <c r="AP247" s="22">
        <v>1.9887864392845095E-2</v>
      </c>
    </row>
    <row r="248" spans="1:42" x14ac:dyDescent="0.2">
      <c r="A248" s="8">
        <v>464</v>
      </c>
      <c r="B248" s="17" t="s">
        <v>302</v>
      </c>
      <c r="C248" s="24">
        <v>464</v>
      </c>
      <c r="D248" s="19" t="s">
        <v>66</v>
      </c>
      <c r="E248" s="20">
        <v>197</v>
      </c>
      <c r="F248" s="8">
        <v>691644.08035184944</v>
      </c>
      <c r="G248" s="8">
        <v>0</v>
      </c>
      <c r="H248" s="8">
        <v>0</v>
      </c>
      <c r="I248" s="8">
        <v>0</v>
      </c>
      <c r="K248" s="8">
        <v>691644.08035184944</v>
      </c>
      <c r="L248" s="8">
        <v>114000</v>
      </c>
      <c r="M248" s="8">
        <v>10599.5</v>
      </c>
      <c r="N248" s="8">
        <v>0</v>
      </c>
      <c r="P248" s="8">
        <v>567044.58035184944</v>
      </c>
      <c r="Q248" s="8">
        <v>3510.8836566083728</v>
      </c>
      <c r="R248" s="8">
        <v>2878.3988850347687</v>
      </c>
      <c r="T248" s="8">
        <v>195</v>
      </c>
      <c r="U248" s="8">
        <v>691142.9532549131</v>
      </c>
      <c r="V248" s="8">
        <v>114000</v>
      </c>
      <c r="W248" s="8">
        <v>13419</v>
      </c>
      <c r="X248" s="8">
        <v>0</v>
      </c>
      <c r="Y248" s="8">
        <v>0</v>
      </c>
      <c r="Z248" s="8">
        <v>563723.9532549131</v>
      </c>
      <c r="AA248" s="8">
        <v>2890.8920679739135</v>
      </c>
      <c r="AB248" s="22">
        <v>4.3403237140268473E-3</v>
      </c>
      <c r="AC248" s="22">
        <v>0</v>
      </c>
      <c r="AE248" s="8">
        <v>0</v>
      </c>
      <c r="AF248" s="8">
        <v>691142.9532549131</v>
      </c>
      <c r="AH248" s="8">
        <v>-501.12709693633951</v>
      </c>
      <c r="AJ248" s="22">
        <v>0</v>
      </c>
      <c r="AK248" s="8">
        <v>0</v>
      </c>
      <c r="AL248" s="8">
        <v>0</v>
      </c>
      <c r="AN248" s="8">
        <v>691142.9532549131</v>
      </c>
      <c r="AO248" s="8">
        <v>-501.12709693633951</v>
      </c>
      <c r="AP248" s="22">
        <v>-7.2454476395056951E-4</v>
      </c>
    </row>
    <row r="249" spans="1:42" x14ac:dyDescent="0.2">
      <c r="A249" s="8">
        <v>465</v>
      </c>
      <c r="B249" s="17" t="s">
        <v>303</v>
      </c>
      <c r="C249" s="24">
        <v>465</v>
      </c>
      <c r="D249" s="19" t="s">
        <v>66</v>
      </c>
      <c r="E249" s="20">
        <v>207</v>
      </c>
      <c r="F249" s="8">
        <v>696876.33793423185</v>
      </c>
      <c r="G249" s="8">
        <v>0</v>
      </c>
      <c r="H249" s="8">
        <v>0</v>
      </c>
      <c r="I249" s="8">
        <v>0</v>
      </c>
      <c r="K249" s="8">
        <v>696876.33793423185</v>
      </c>
      <c r="L249" s="8">
        <v>114000</v>
      </c>
      <c r="M249" s="8">
        <v>2982.65</v>
      </c>
      <c r="N249" s="8">
        <v>0</v>
      </c>
      <c r="P249" s="8">
        <v>579893.68793423183</v>
      </c>
      <c r="Q249" s="8">
        <v>3366.552357170202</v>
      </c>
      <c r="R249" s="8">
        <v>2801.4187822909748</v>
      </c>
      <c r="T249" s="8">
        <v>208</v>
      </c>
      <c r="U249" s="8">
        <v>712641.88837899256</v>
      </c>
      <c r="V249" s="8">
        <v>114000</v>
      </c>
      <c r="W249" s="8">
        <v>3006.85</v>
      </c>
      <c r="X249" s="8">
        <v>0</v>
      </c>
      <c r="Y249" s="8">
        <v>0</v>
      </c>
      <c r="Z249" s="8">
        <v>595635.03837899258</v>
      </c>
      <c r="AA249" s="8">
        <v>2863.6299922066951</v>
      </c>
      <c r="AB249" s="22">
        <v>2.2207036773289741E-2</v>
      </c>
      <c r="AC249" s="22">
        <v>0</v>
      </c>
      <c r="AE249" s="8">
        <v>0</v>
      </c>
      <c r="AF249" s="8">
        <v>712641.88837899256</v>
      </c>
      <c r="AH249" s="8">
        <v>15765.550444760709</v>
      </c>
      <c r="AJ249" s="22">
        <v>0</v>
      </c>
      <c r="AK249" s="8">
        <v>0</v>
      </c>
      <c r="AL249" s="8">
        <v>0</v>
      </c>
      <c r="AN249" s="8">
        <v>712641.88837899256</v>
      </c>
      <c r="AO249" s="8">
        <v>15765.550444760709</v>
      </c>
      <c r="AP249" s="22">
        <v>2.262316796620607E-2</v>
      </c>
    </row>
    <row r="250" spans="1:42" x14ac:dyDescent="0.2">
      <c r="A250" s="8">
        <v>466</v>
      </c>
      <c r="B250" s="17" t="s">
        <v>304</v>
      </c>
      <c r="C250" s="24">
        <v>466</v>
      </c>
      <c r="D250" s="19" t="s">
        <v>66</v>
      </c>
      <c r="E250" s="20">
        <v>291</v>
      </c>
      <c r="F250" s="8">
        <v>977873.69805040187</v>
      </c>
      <c r="G250" s="8">
        <v>0</v>
      </c>
      <c r="H250" s="8">
        <v>0</v>
      </c>
      <c r="I250" s="8">
        <v>0</v>
      </c>
      <c r="K250" s="8">
        <v>977873.69805040187</v>
      </c>
      <c r="L250" s="8">
        <v>114000</v>
      </c>
      <c r="M250" s="8">
        <v>11462.25</v>
      </c>
      <c r="N250" s="8">
        <v>0</v>
      </c>
      <c r="P250" s="8">
        <v>852411.44805040187</v>
      </c>
      <c r="Q250" s="8">
        <v>3360.3907149498345</v>
      </c>
      <c r="R250" s="8">
        <v>2929.2489623725151</v>
      </c>
      <c r="T250" s="8">
        <v>298</v>
      </c>
      <c r="U250" s="8">
        <v>1028706.6270869182</v>
      </c>
      <c r="V250" s="8">
        <v>114000</v>
      </c>
      <c r="W250" s="8">
        <v>11555.25</v>
      </c>
      <c r="X250" s="8">
        <v>0</v>
      </c>
      <c r="Y250" s="8">
        <v>0</v>
      </c>
      <c r="Z250" s="8">
        <v>903151.37708691822</v>
      </c>
      <c r="AA250" s="8">
        <v>3030.7093190836181</v>
      </c>
      <c r="AB250" s="22">
        <v>3.4636986481656466E-2</v>
      </c>
      <c r="AC250" s="22">
        <v>0</v>
      </c>
      <c r="AE250" s="8">
        <v>0</v>
      </c>
      <c r="AF250" s="8">
        <v>1028706.6270869182</v>
      </c>
      <c r="AH250" s="8">
        <v>50832.929036516347</v>
      </c>
      <c r="AJ250" s="22">
        <v>0</v>
      </c>
      <c r="AK250" s="8">
        <v>0</v>
      </c>
      <c r="AL250" s="8">
        <v>0</v>
      </c>
      <c r="AN250" s="8">
        <v>1028706.6270869182</v>
      </c>
      <c r="AO250" s="8">
        <v>50832.929036516347</v>
      </c>
      <c r="AP250" s="22">
        <v>5.1983123319363785E-2</v>
      </c>
    </row>
    <row r="251" spans="1:42" x14ac:dyDescent="0.2">
      <c r="A251" s="8">
        <v>467</v>
      </c>
      <c r="B251" s="17" t="s">
        <v>305</v>
      </c>
      <c r="C251" s="24">
        <v>467</v>
      </c>
      <c r="D251" s="19" t="s">
        <v>66</v>
      </c>
      <c r="E251" s="20">
        <v>112</v>
      </c>
      <c r="F251" s="8">
        <v>456877.42068398889</v>
      </c>
      <c r="G251" s="8">
        <v>0</v>
      </c>
      <c r="H251" s="8">
        <v>0</v>
      </c>
      <c r="I251" s="8">
        <v>0</v>
      </c>
      <c r="K251" s="8">
        <v>456877.42068398889</v>
      </c>
      <c r="L251" s="8">
        <v>114000</v>
      </c>
      <c r="M251" s="8">
        <v>4042.6</v>
      </c>
      <c r="N251" s="8">
        <v>26568.758344459275</v>
      </c>
      <c r="P251" s="8">
        <v>312266.06233952963</v>
      </c>
      <c r="Q251" s="8">
        <v>4079.2626846784724</v>
      </c>
      <c r="R251" s="8">
        <v>2788.0898423172289</v>
      </c>
      <c r="T251" s="8">
        <v>110</v>
      </c>
      <c r="U251" s="8">
        <v>460436.50588831893</v>
      </c>
      <c r="V251" s="8">
        <v>114000</v>
      </c>
      <c r="W251" s="8">
        <v>3967.94</v>
      </c>
      <c r="X251" s="8">
        <v>26568.758344459275</v>
      </c>
      <c r="Y251" s="8">
        <v>0</v>
      </c>
      <c r="Z251" s="8">
        <v>315899.80754385964</v>
      </c>
      <c r="AA251" s="8">
        <v>2871.8164322169059</v>
      </c>
      <c r="AB251" s="22">
        <v>3.0030090361109183E-2</v>
      </c>
      <c r="AC251" s="22">
        <v>0</v>
      </c>
      <c r="AE251" s="8">
        <v>0</v>
      </c>
      <c r="AF251" s="8">
        <v>460436.50588831893</v>
      </c>
      <c r="AH251" s="8">
        <v>3559.0852043300401</v>
      </c>
      <c r="AJ251" s="22">
        <v>0</v>
      </c>
      <c r="AK251" s="8">
        <v>0</v>
      </c>
      <c r="AL251" s="8">
        <v>0</v>
      </c>
      <c r="AN251" s="8">
        <v>460436.50588831893</v>
      </c>
      <c r="AO251" s="8">
        <v>3559.0852043300401</v>
      </c>
      <c r="AP251" s="22">
        <v>7.7900221004613265E-3</v>
      </c>
    </row>
    <row r="252" spans="1:42" x14ac:dyDescent="0.2">
      <c r="A252" s="8">
        <v>468</v>
      </c>
      <c r="B252" s="17" t="s">
        <v>306</v>
      </c>
      <c r="C252" s="24">
        <v>468</v>
      </c>
      <c r="D252" s="19" t="s">
        <v>66</v>
      </c>
      <c r="E252" s="20">
        <v>132.83000000000001</v>
      </c>
      <c r="F252" s="8">
        <v>501049.33450558153</v>
      </c>
      <c r="G252" s="8">
        <v>0</v>
      </c>
      <c r="H252" s="8">
        <v>0</v>
      </c>
      <c r="I252" s="8">
        <v>0</v>
      </c>
      <c r="K252" s="8">
        <v>501049.33450558153</v>
      </c>
      <c r="L252" s="8">
        <v>114000</v>
      </c>
      <c r="M252" s="8">
        <v>11092.5</v>
      </c>
      <c r="N252" s="8">
        <v>0</v>
      </c>
      <c r="P252" s="8">
        <v>375956.83450558153</v>
      </c>
      <c r="Q252" s="8">
        <v>3772.1097229961715</v>
      </c>
      <c r="R252" s="8">
        <v>2830.3608710801891</v>
      </c>
      <c r="T252" s="8">
        <v>152.83000000000001</v>
      </c>
      <c r="U252" s="8">
        <v>565005.64927168121</v>
      </c>
      <c r="V252" s="8">
        <v>114000</v>
      </c>
      <c r="W252" s="8">
        <v>11182.5</v>
      </c>
      <c r="X252" s="8">
        <v>0</v>
      </c>
      <c r="Y252" s="8">
        <v>0</v>
      </c>
      <c r="Z252" s="8">
        <v>439823.14927168121</v>
      </c>
      <c r="AA252" s="8">
        <v>2877.8587271588117</v>
      </c>
      <c r="AB252" s="22">
        <v>1.6781554805940818E-2</v>
      </c>
      <c r="AC252" s="22">
        <v>0</v>
      </c>
      <c r="AE252" s="8">
        <v>0</v>
      </c>
      <c r="AF252" s="8">
        <v>565005.64927168121</v>
      </c>
      <c r="AH252" s="8">
        <v>63956.314766099676</v>
      </c>
      <c r="AJ252" s="22">
        <v>0</v>
      </c>
      <c r="AK252" s="8">
        <v>0</v>
      </c>
      <c r="AL252" s="8">
        <v>0</v>
      </c>
      <c r="AN252" s="8">
        <v>565005.64927168121</v>
      </c>
      <c r="AO252" s="8">
        <v>63956.314766099676</v>
      </c>
      <c r="AP252" s="22">
        <v>0.12764474546046367</v>
      </c>
    </row>
    <row r="253" spans="1:42" x14ac:dyDescent="0.2">
      <c r="A253" s="8">
        <v>469</v>
      </c>
      <c r="B253" s="17" t="s">
        <v>307</v>
      </c>
      <c r="C253" s="24">
        <v>469</v>
      </c>
      <c r="D253" s="19" t="s">
        <v>66</v>
      </c>
      <c r="E253" s="20">
        <v>223</v>
      </c>
      <c r="F253" s="8">
        <v>760919.90355189703</v>
      </c>
      <c r="G253" s="8">
        <v>0</v>
      </c>
      <c r="H253" s="8">
        <v>0</v>
      </c>
      <c r="I253" s="8">
        <v>0</v>
      </c>
      <c r="K253" s="8">
        <v>760919.90355189703</v>
      </c>
      <c r="L253" s="8">
        <v>114000</v>
      </c>
      <c r="M253" s="8">
        <v>9860</v>
      </c>
      <c r="N253" s="8">
        <v>0</v>
      </c>
      <c r="P253" s="8">
        <v>637059.90355189703</v>
      </c>
      <c r="Q253" s="8">
        <v>3412.1968769143364</v>
      </c>
      <c r="R253" s="8">
        <v>2856.7708679457264</v>
      </c>
      <c r="T253" s="8">
        <v>203</v>
      </c>
      <c r="U253" s="8">
        <v>732889.67501915293</v>
      </c>
      <c r="V253" s="8">
        <v>114000</v>
      </c>
      <c r="W253" s="8">
        <v>9940</v>
      </c>
      <c r="X253" s="8">
        <v>0</v>
      </c>
      <c r="Y253" s="8">
        <v>0</v>
      </c>
      <c r="Z253" s="8">
        <v>608949.67501915293</v>
      </c>
      <c r="AA253" s="8">
        <v>2999.7520936904084</v>
      </c>
      <c r="AB253" s="22">
        <v>5.0049945324280858E-2</v>
      </c>
      <c r="AC253" s="22">
        <v>0</v>
      </c>
      <c r="AE253" s="8">
        <v>0</v>
      </c>
      <c r="AF253" s="8">
        <v>732889.67501915293</v>
      </c>
      <c r="AH253" s="8">
        <v>-28030.228532744106</v>
      </c>
      <c r="AJ253" s="22">
        <v>4.6499453242808547E-3</v>
      </c>
      <c r="AK253" s="8">
        <v>-2696.617153009036</v>
      </c>
      <c r="AL253" s="8">
        <v>730193.05786614388</v>
      </c>
      <c r="AN253" s="8">
        <v>730193.05786614388</v>
      </c>
      <c r="AO253" s="8">
        <v>-30726.845685753156</v>
      </c>
      <c r="AP253" s="22">
        <v>-4.0381182753037939E-2</v>
      </c>
    </row>
    <row r="254" spans="1:42" x14ac:dyDescent="0.2">
      <c r="A254" s="8">
        <v>471</v>
      </c>
      <c r="B254" s="17" t="s">
        <v>308</v>
      </c>
      <c r="C254" s="24">
        <v>471</v>
      </c>
      <c r="D254" s="19" t="s">
        <v>66</v>
      </c>
      <c r="E254" s="20">
        <v>94.58</v>
      </c>
      <c r="F254" s="8">
        <v>397789.91394439107</v>
      </c>
      <c r="G254" s="8">
        <v>0</v>
      </c>
      <c r="H254" s="8">
        <v>0</v>
      </c>
      <c r="I254" s="8">
        <v>0</v>
      </c>
      <c r="K254" s="8">
        <v>397789.91394439107</v>
      </c>
      <c r="L254" s="8">
        <v>114000</v>
      </c>
      <c r="M254" s="8">
        <v>7395</v>
      </c>
      <c r="N254" s="8">
        <v>0</v>
      </c>
      <c r="P254" s="8">
        <v>276394.91394439107</v>
      </c>
      <c r="Q254" s="8">
        <v>4205.8565652822062</v>
      </c>
      <c r="R254" s="8">
        <v>2922.3399655782518</v>
      </c>
      <c r="T254" s="8">
        <v>101</v>
      </c>
      <c r="U254" s="8">
        <v>426890.64216867473</v>
      </c>
      <c r="V254" s="8">
        <v>114000</v>
      </c>
      <c r="W254" s="8">
        <v>8946</v>
      </c>
      <c r="X254" s="8">
        <v>0</v>
      </c>
      <c r="Y254" s="8">
        <v>0</v>
      </c>
      <c r="Z254" s="8">
        <v>303944.64216867473</v>
      </c>
      <c r="AA254" s="8">
        <v>3009.3528927591556</v>
      </c>
      <c r="AB254" s="22">
        <v>2.9775087158172651E-2</v>
      </c>
      <c r="AC254" s="22">
        <v>0</v>
      </c>
      <c r="AE254" s="8">
        <v>0</v>
      </c>
      <c r="AF254" s="8">
        <v>426890.64216867473</v>
      </c>
      <c r="AH254" s="8">
        <v>29100.728224283666</v>
      </c>
      <c r="AJ254" s="22">
        <v>0</v>
      </c>
      <c r="AK254" s="8">
        <v>0</v>
      </c>
      <c r="AL254" s="8">
        <v>0</v>
      </c>
      <c r="AN254" s="8">
        <v>426890.64216867473</v>
      </c>
      <c r="AO254" s="8">
        <v>29100.728224283666</v>
      </c>
      <c r="AP254" s="22">
        <v>7.3156023328313433E-2</v>
      </c>
    </row>
    <row r="255" spans="1:42" x14ac:dyDescent="0.2">
      <c r="A255" s="8">
        <v>472</v>
      </c>
      <c r="B255" s="17" t="s">
        <v>309</v>
      </c>
      <c r="C255" s="25">
        <v>472</v>
      </c>
      <c r="D255" s="19" t="s">
        <v>66</v>
      </c>
      <c r="E255" s="20">
        <v>414</v>
      </c>
      <c r="F255" s="8">
        <v>1350394.65408242</v>
      </c>
      <c r="G255" s="8">
        <v>0</v>
      </c>
      <c r="H255" s="8">
        <v>0</v>
      </c>
      <c r="I255" s="8">
        <v>0</v>
      </c>
      <c r="K255" s="8">
        <v>1350394.65408242</v>
      </c>
      <c r="L255" s="8">
        <v>114000</v>
      </c>
      <c r="M255" s="8">
        <v>4584.9000000000005</v>
      </c>
      <c r="N255" s="8">
        <v>0</v>
      </c>
      <c r="P255" s="8">
        <v>1231809.7540824201</v>
      </c>
      <c r="Q255" s="8">
        <v>3261.8228359478744</v>
      </c>
      <c r="R255" s="8">
        <v>2975.3858794261355</v>
      </c>
      <c r="T255" s="8">
        <v>414</v>
      </c>
      <c r="U255" s="8">
        <v>1407843.44803247</v>
      </c>
      <c r="V255" s="8">
        <v>114000</v>
      </c>
      <c r="W255" s="8">
        <v>4622.1000000000004</v>
      </c>
      <c r="X255" s="8">
        <v>0</v>
      </c>
      <c r="Y255" s="8">
        <v>0</v>
      </c>
      <c r="Z255" s="8">
        <v>1289221.3480324699</v>
      </c>
      <c r="AA255" s="8">
        <v>3114.0612271315699</v>
      </c>
      <c r="AB255" s="22">
        <v>4.6607516915480166E-2</v>
      </c>
      <c r="AC255" s="22">
        <v>0</v>
      </c>
      <c r="AE255" s="8">
        <v>0</v>
      </c>
      <c r="AF255" s="8">
        <v>1407843.44803247</v>
      </c>
      <c r="AH255" s="8">
        <v>57448.793950049905</v>
      </c>
      <c r="AJ255" s="22">
        <v>1.2075169154801627E-3</v>
      </c>
      <c r="AK255" s="8">
        <v>-1487.4311147079816</v>
      </c>
      <c r="AL255" s="8">
        <v>1406356.0169177619</v>
      </c>
      <c r="AN255" s="8">
        <v>1406356.0169177619</v>
      </c>
      <c r="AO255" s="8">
        <v>55961.362835341832</v>
      </c>
      <c r="AP255" s="22">
        <v>4.1440746722569803E-2</v>
      </c>
    </row>
    <row r="256" spans="1:42" x14ac:dyDescent="0.2">
      <c r="A256" s="8">
        <v>473</v>
      </c>
      <c r="B256" s="17" t="s">
        <v>310</v>
      </c>
      <c r="C256" s="24">
        <v>473</v>
      </c>
      <c r="D256" s="19" t="s">
        <v>66</v>
      </c>
      <c r="E256" s="20">
        <v>194</v>
      </c>
      <c r="F256" s="8">
        <v>709843.1313300241</v>
      </c>
      <c r="G256" s="8">
        <v>0</v>
      </c>
      <c r="H256" s="8">
        <v>0</v>
      </c>
      <c r="I256" s="8">
        <v>0</v>
      </c>
      <c r="K256" s="8">
        <v>709843.1313300241</v>
      </c>
      <c r="L256" s="8">
        <v>114000</v>
      </c>
      <c r="M256" s="8">
        <v>16638.75</v>
      </c>
      <c r="N256" s="8">
        <v>0</v>
      </c>
      <c r="P256" s="8">
        <v>579204.3813300241</v>
      </c>
      <c r="Q256" s="8">
        <v>3658.9852130413615</v>
      </c>
      <c r="R256" s="8">
        <v>2985.5895944846602</v>
      </c>
      <c r="T256" s="8">
        <v>196</v>
      </c>
      <c r="U256" s="8">
        <v>736112.43616663886</v>
      </c>
      <c r="V256" s="8">
        <v>114000</v>
      </c>
      <c r="W256" s="8">
        <v>16773.75</v>
      </c>
      <c r="X256" s="8">
        <v>0</v>
      </c>
      <c r="Y256" s="8">
        <v>0</v>
      </c>
      <c r="Z256" s="8">
        <v>605338.68616663886</v>
      </c>
      <c r="AA256" s="8">
        <v>3088.4626845236676</v>
      </c>
      <c r="AB256" s="22">
        <v>3.4456540922116988E-2</v>
      </c>
      <c r="AC256" s="22">
        <v>0</v>
      </c>
      <c r="AE256" s="8">
        <v>0</v>
      </c>
      <c r="AF256" s="8">
        <v>736112.43616663886</v>
      </c>
      <c r="AH256" s="8">
        <v>26269.304836614756</v>
      </c>
      <c r="AJ256" s="22">
        <v>0</v>
      </c>
      <c r="AK256" s="8">
        <v>0</v>
      </c>
      <c r="AL256" s="8">
        <v>0</v>
      </c>
      <c r="AN256" s="8">
        <v>736112.43616663886</v>
      </c>
      <c r="AO256" s="8">
        <v>26269.304836614756</v>
      </c>
      <c r="AP256" s="22">
        <v>3.7007197333013976E-2</v>
      </c>
    </row>
    <row r="257" spans="1:42" x14ac:dyDescent="0.2">
      <c r="A257" s="8">
        <v>474</v>
      </c>
      <c r="B257" s="17" t="s">
        <v>311</v>
      </c>
      <c r="C257" s="24">
        <v>474</v>
      </c>
      <c r="D257" s="19" t="s">
        <v>66</v>
      </c>
      <c r="E257" s="20">
        <v>344</v>
      </c>
      <c r="F257" s="8">
        <v>1299803.4558532049</v>
      </c>
      <c r="G257" s="8">
        <v>0</v>
      </c>
      <c r="H257" s="8">
        <v>0</v>
      </c>
      <c r="I257" s="8">
        <v>0</v>
      </c>
      <c r="K257" s="8">
        <v>1299803.4558532049</v>
      </c>
      <c r="L257" s="8">
        <v>114000</v>
      </c>
      <c r="M257" s="8">
        <v>35496</v>
      </c>
      <c r="N257" s="8">
        <v>0</v>
      </c>
      <c r="P257" s="8">
        <v>1150307.4558532049</v>
      </c>
      <c r="Q257" s="8">
        <v>3778.4984181779214</v>
      </c>
      <c r="R257" s="8">
        <v>3343.9170228290841</v>
      </c>
      <c r="T257" s="8">
        <v>402</v>
      </c>
      <c r="U257" s="8">
        <v>1528360.8250315534</v>
      </c>
      <c r="V257" s="8">
        <v>114000</v>
      </c>
      <c r="W257" s="8">
        <v>7156.8</v>
      </c>
      <c r="X257" s="8">
        <v>0</v>
      </c>
      <c r="Y257" s="8">
        <v>0</v>
      </c>
      <c r="Z257" s="8">
        <v>1407204.0250315533</v>
      </c>
      <c r="AA257" s="8">
        <v>3500.5075249541128</v>
      </c>
      <c r="AB257" s="22">
        <v>4.6828465256756595E-2</v>
      </c>
      <c r="AC257" s="22">
        <v>0</v>
      </c>
      <c r="AE257" s="8">
        <v>0</v>
      </c>
      <c r="AF257" s="8">
        <v>1528360.8250315534</v>
      </c>
      <c r="AH257" s="8">
        <v>228557.36917834845</v>
      </c>
      <c r="AJ257" s="22">
        <v>1.428465256756592E-3</v>
      </c>
      <c r="AK257" s="8">
        <v>-1920.2210540124913</v>
      </c>
      <c r="AL257" s="8">
        <v>1526440.603977541</v>
      </c>
      <c r="AN257" s="8">
        <v>1526440.603977541</v>
      </c>
      <c r="AO257" s="8">
        <v>226637.14812433603</v>
      </c>
      <c r="AP257" s="22">
        <v>0.17436262929118693</v>
      </c>
    </row>
    <row r="258" spans="1:42" x14ac:dyDescent="0.2">
      <c r="A258" s="8">
        <v>476</v>
      </c>
      <c r="B258" s="17" t="s">
        <v>312</v>
      </c>
      <c r="C258" s="24">
        <v>476</v>
      </c>
      <c r="D258" s="19" t="s">
        <v>66</v>
      </c>
      <c r="E258" s="20">
        <v>177</v>
      </c>
      <c r="F258" s="8">
        <v>652122.99523750087</v>
      </c>
      <c r="G258" s="8">
        <v>0</v>
      </c>
      <c r="H258" s="8">
        <v>0</v>
      </c>
      <c r="I258" s="8">
        <v>0</v>
      </c>
      <c r="K258" s="8">
        <v>652122.99523750087</v>
      </c>
      <c r="L258" s="8">
        <v>114000</v>
      </c>
      <c r="M258" s="8">
        <v>12078.5</v>
      </c>
      <c r="N258" s="8">
        <v>0</v>
      </c>
      <c r="P258" s="8">
        <v>526044.49523750087</v>
      </c>
      <c r="Q258" s="8">
        <v>3684.3107075565022</v>
      </c>
      <c r="R258" s="8">
        <v>2972.0027979519823</v>
      </c>
      <c r="T258" s="8">
        <v>197</v>
      </c>
      <c r="U258" s="8">
        <v>718445.98820778541</v>
      </c>
      <c r="V258" s="8">
        <v>114000</v>
      </c>
      <c r="W258" s="8">
        <v>12176.5</v>
      </c>
      <c r="X258" s="8">
        <v>0</v>
      </c>
      <c r="Y258" s="8">
        <v>0</v>
      </c>
      <c r="Z258" s="8">
        <v>592269.48820778541</v>
      </c>
      <c r="AA258" s="8">
        <v>3006.4441025775909</v>
      </c>
      <c r="AB258" s="22">
        <v>1.1588584186173121E-2</v>
      </c>
      <c r="AC258" s="22">
        <v>0</v>
      </c>
      <c r="AE258" s="8">
        <v>0</v>
      </c>
      <c r="AF258" s="8">
        <v>718445.98820778541</v>
      </c>
      <c r="AH258" s="8">
        <v>66322.99297028454</v>
      </c>
      <c r="AJ258" s="22">
        <v>0</v>
      </c>
      <c r="AK258" s="8">
        <v>0</v>
      </c>
      <c r="AL258" s="8">
        <v>0</v>
      </c>
      <c r="AN258" s="8">
        <v>718445.98820778541</v>
      </c>
      <c r="AO258" s="8">
        <v>66322.99297028454</v>
      </c>
      <c r="AP258" s="22">
        <v>0.10170319625997845</v>
      </c>
    </row>
    <row r="259" spans="1:42" x14ac:dyDescent="0.2">
      <c r="A259" s="8">
        <v>478</v>
      </c>
      <c r="B259" s="17" t="s">
        <v>313</v>
      </c>
      <c r="C259" s="24">
        <v>478</v>
      </c>
      <c r="D259" s="19" t="s">
        <v>66</v>
      </c>
      <c r="E259" s="20">
        <v>195</v>
      </c>
      <c r="F259" s="8">
        <v>694668.5443242325</v>
      </c>
      <c r="G259" s="8">
        <v>0</v>
      </c>
      <c r="H259" s="8">
        <v>0</v>
      </c>
      <c r="I259" s="8">
        <v>0</v>
      </c>
      <c r="K259" s="8">
        <v>694668.5443242325</v>
      </c>
      <c r="L259" s="8">
        <v>114000</v>
      </c>
      <c r="M259" s="8">
        <v>17624.75</v>
      </c>
      <c r="N259" s="8">
        <v>0</v>
      </c>
      <c r="P259" s="8">
        <v>563043.7943242325</v>
      </c>
      <c r="Q259" s="8">
        <v>3562.4027914063204</v>
      </c>
      <c r="R259" s="8">
        <v>2887.4040734576024</v>
      </c>
      <c r="T259" s="8">
        <v>188</v>
      </c>
      <c r="U259" s="8">
        <v>683648.89472503657</v>
      </c>
      <c r="V259" s="8">
        <v>114000</v>
      </c>
      <c r="W259" s="8">
        <v>17767.75</v>
      </c>
      <c r="X259" s="8">
        <v>0</v>
      </c>
      <c r="Y259" s="8">
        <v>0</v>
      </c>
      <c r="Z259" s="8">
        <v>551881.14472503657</v>
      </c>
      <c r="AA259" s="8">
        <v>2935.5380038565777</v>
      </c>
      <c r="AB259" s="22">
        <v>1.6670313255233434E-2</v>
      </c>
      <c r="AC259" s="22">
        <v>0</v>
      </c>
      <c r="AE259" s="8">
        <v>0</v>
      </c>
      <c r="AF259" s="8">
        <v>683648.89472503657</v>
      </c>
      <c r="AH259" s="8">
        <v>-11019.649599195924</v>
      </c>
      <c r="AJ259" s="22">
        <v>0</v>
      </c>
      <c r="AK259" s="8">
        <v>0</v>
      </c>
      <c r="AL259" s="8">
        <v>0</v>
      </c>
      <c r="AN259" s="8">
        <v>683648.89472503657</v>
      </c>
      <c r="AO259" s="8">
        <v>-11019.649599195924</v>
      </c>
      <c r="AP259" s="22">
        <v>-1.586317631513853E-2</v>
      </c>
    </row>
    <row r="260" spans="1:42" x14ac:dyDescent="0.2">
      <c r="A260" s="8">
        <v>479</v>
      </c>
      <c r="B260" s="17" t="s">
        <v>314</v>
      </c>
      <c r="C260" s="24">
        <v>479</v>
      </c>
      <c r="D260" s="19" t="s">
        <v>66</v>
      </c>
      <c r="E260" s="20">
        <v>202</v>
      </c>
      <c r="F260" s="8">
        <v>696933.03800763621</v>
      </c>
      <c r="G260" s="8">
        <v>0</v>
      </c>
      <c r="H260" s="8">
        <v>0</v>
      </c>
      <c r="I260" s="8">
        <v>0</v>
      </c>
      <c r="K260" s="8">
        <v>696933.03800763621</v>
      </c>
      <c r="L260" s="8">
        <v>114000</v>
      </c>
      <c r="M260" s="8">
        <v>10599.5</v>
      </c>
      <c r="N260" s="8">
        <v>0</v>
      </c>
      <c r="P260" s="8">
        <v>572333.53800763621</v>
      </c>
      <c r="Q260" s="8">
        <v>3450.1635544932487</v>
      </c>
      <c r="R260" s="8">
        <v>2833.3343465724565</v>
      </c>
      <c r="T260" s="8">
        <v>205</v>
      </c>
      <c r="U260" s="8">
        <v>720507.90679151053</v>
      </c>
      <c r="V260" s="8">
        <v>114000</v>
      </c>
      <c r="W260" s="8">
        <v>10685.5</v>
      </c>
      <c r="X260" s="8">
        <v>0</v>
      </c>
      <c r="Y260" s="8">
        <v>0</v>
      </c>
      <c r="Z260" s="8">
        <v>595822.40679151053</v>
      </c>
      <c r="AA260" s="8">
        <v>2906.4507648366366</v>
      </c>
      <c r="AB260" s="22">
        <v>2.5805785452970114E-2</v>
      </c>
      <c r="AC260" s="22">
        <v>0</v>
      </c>
      <c r="AE260" s="8">
        <v>0</v>
      </c>
      <c r="AF260" s="8">
        <v>720507.90679151053</v>
      </c>
      <c r="AH260" s="8">
        <v>23574.868783874321</v>
      </c>
      <c r="AJ260" s="22">
        <v>0</v>
      </c>
      <c r="AK260" s="8">
        <v>0</v>
      </c>
      <c r="AL260" s="8">
        <v>0</v>
      </c>
      <c r="AN260" s="8">
        <v>720507.90679151053</v>
      </c>
      <c r="AO260" s="8">
        <v>23574.868783874321</v>
      </c>
      <c r="AP260" s="22">
        <v>3.3826590932278369E-2</v>
      </c>
    </row>
    <row r="261" spans="1:42" x14ac:dyDescent="0.2">
      <c r="A261" s="8">
        <v>480</v>
      </c>
      <c r="B261" s="17" t="s">
        <v>315</v>
      </c>
      <c r="C261" s="24">
        <v>480</v>
      </c>
      <c r="D261" s="19" t="s">
        <v>66</v>
      </c>
      <c r="E261" s="20">
        <v>304.83</v>
      </c>
      <c r="F261" s="8">
        <v>1010293.3788971039</v>
      </c>
      <c r="G261" s="8">
        <v>0</v>
      </c>
      <c r="H261" s="8">
        <v>0</v>
      </c>
      <c r="I261" s="8">
        <v>0</v>
      </c>
      <c r="K261" s="8">
        <v>1010293.3788971039</v>
      </c>
      <c r="L261" s="8">
        <v>114000</v>
      </c>
      <c r="M261" s="8">
        <v>18241</v>
      </c>
      <c r="N261" s="8">
        <v>0</v>
      </c>
      <c r="P261" s="8">
        <v>878052.37889710395</v>
      </c>
      <c r="Q261" s="8">
        <v>3314.2846140376732</v>
      </c>
      <c r="R261" s="8">
        <v>2880.4657641869371</v>
      </c>
      <c r="T261" s="8">
        <v>322</v>
      </c>
      <c r="U261" s="8">
        <v>1084169.7361732756</v>
      </c>
      <c r="V261" s="8">
        <v>114000</v>
      </c>
      <c r="W261" s="8">
        <v>18389</v>
      </c>
      <c r="X261" s="8">
        <v>0</v>
      </c>
      <c r="Y261" s="8">
        <v>0</v>
      </c>
      <c r="Z261" s="8">
        <v>951780.73617327563</v>
      </c>
      <c r="AA261" s="8">
        <v>2955.8407955691791</v>
      </c>
      <c r="AB261" s="22">
        <v>2.6167653967419383E-2</v>
      </c>
      <c r="AC261" s="22">
        <v>0</v>
      </c>
      <c r="AE261" s="8">
        <v>0</v>
      </c>
      <c r="AF261" s="8">
        <v>1084169.7361732756</v>
      </c>
      <c r="AH261" s="8">
        <v>73876.357276171679</v>
      </c>
      <c r="AJ261" s="22">
        <v>0</v>
      </c>
      <c r="AK261" s="8">
        <v>0</v>
      </c>
      <c r="AL261" s="8">
        <v>0</v>
      </c>
      <c r="AN261" s="8">
        <v>1084169.7361732756</v>
      </c>
      <c r="AO261" s="8">
        <v>73876.357276171679</v>
      </c>
      <c r="AP261" s="22">
        <v>7.3123667658615638E-2</v>
      </c>
    </row>
    <row r="262" spans="1:42" x14ac:dyDescent="0.2">
      <c r="A262" s="8">
        <v>481</v>
      </c>
      <c r="B262" s="17" t="s">
        <v>316</v>
      </c>
      <c r="C262" s="24">
        <v>481</v>
      </c>
      <c r="D262" s="19" t="s">
        <v>66</v>
      </c>
      <c r="E262" s="20">
        <v>185</v>
      </c>
      <c r="F262" s="8">
        <v>724967.54965541034</v>
      </c>
      <c r="G262" s="8">
        <v>0</v>
      </c>
      <c r="H262" s="8">
        <v>0</v>
      </c>
      <c r="I262" s="8">
        <v>0</v>
      </c>
      <c r="K262" s="8">
        <v>724967.54965541034</v>
      </c>
      <c r="L262" s="8">
        <v>114000</v>
      </c>
      <c r="M262" s="8">
        <v>2341.75</v>
      </c>
      <c r="N262" s="8">
        <v>0</v>
      </c>
      <c r="P262" s="8">
        <v>608625.79965541034</v>
      </c>
      <c r="Q262" s="8">
        <v>3918.7435116508668</v>
      </c>
      <c r="R262" s="8">
        <v>3289.8691873265425</v>
      </c>
      <c r="T262" s="8">
        <v>203</v>
      </c>
      <c r="U262" s="8">
        <v>755496.14034586854</v>
      </c>
      <c r="V262" s="8">
        <v>114000</v>
      </c>
      <c r="W262" s="8">
        <v>2360.75</v>
      </c>
      <c r="X262" s="8">
        <v>0</v>
      </c>
      <c r="Y262" s="8">
        <v>0</v>
      </c>
      <c r="Z262" s="8">
        <v>639135.39034586854</v>
      </c>
      <c r="AA262" s="8">
        <v>3148.4501987481208</v>
      </c>
      <c r="AB262" s="22">
        <v>-4.2986204169820956E-2</v>
      </c>
      <c r="AC262" s="22">
        <v>2.7986204169820957E-2</v>
      </c>
      <c r="AE262" s="8">
        <v>18690.403006010281</v>
      </c>
      <c r="AF262" s="8">
        <v>774186.54335187888</v>
      </c>
      <c r="AH262" s="8">
        <v>49218.993696468533</v>
      </c>
      <c r="AJ262" s="22">
        <v>0</v>
      </c>
      <c r="AK262" s="8">
        <v>0</v>
      </c>
      <c r="AL262" s="8">
        <v>0</v>
      </c>
      <c r="AN262" s="8">
        <v>774186.54335187888</v>
      </c>
      <c r="AO262" s="8">
        <v>49218.993696468533</v>
      </c>
      <c r="AP262" s="22">
        <v>6.7891305921021119E-2</v>
      </c>
    </row>
    <row r="263" spans="1:42" x14ac:dyDescent="0.2">
      <c r="A263" s="8">
        <v>482</v>
      </c>
      <c r="B263" s="17" t="s">
        <v>317</v>
      </c>
      <c r="C263" s="24">
        <v>482</v>
      </c>
      <c r="D263" s="19" t="s">
        <v>66</v>
      </c>
      <c r="E263" s="20">
        <v>190</v>
      </c>
      <c r="F263" s="8">
        <v>670838.23519998626</v>
      </c>
      <c r="G263" s="8">
        <v>0</v>
      </c>
      <c r="H263" s="8">
        <v>0</v>
      </c>
      <c r="I263" s="8">
        <v>0</v>
      </c>
      <c r="K263" s="8">
        <v>670838.23519998626</v>
      </c>
      <c r="L263" s="8">
        <v>114000</v>
      </c>
      <c r="M263" s="8">
        <v>8381</v>
      </c>
      <c r="N263" s="8">
        <v>0</v>
      </c>
      <c r="P263" s="8">
        <v>548457.23519998626</v>
      </c>
      <c r="Q263" s="8">
        <v>3530.727553684138</v>
      </c>
      <c r="R263" s="8">
        <v>2886.6170273683488</v>
      </c>
      <c r="T263" s="8">
        <v>199</v>
      </c>
      <c r="U263" s="8">
        <v>699233.94775706541</v>
      </c>
      <c r="V263" s="8">
        <v>114000</v>
      </c>
      <c r="W263" s="8">
        <v>8226.2099999999991</v>
      </c>
      <c r="X263" s="8">
        <v>0</v>
      </c>
      <c r="Y263" s="8">
        <v>0</v>
      </c>
      <c r="Z263" s="8">
        <v>577007.73775706545</v>
      </c>
      <c r="AA263" s="8">
        <v>2899.5363706385197</v>
      </c>
      <c r="AB263" s="22">
        <v>4.4756000355021469E-3</v>
      </c>
      <c r="AC263" s="22">
        <v>0</v>
      </c>
      <c r="AE263" s="8">
        <v>0</v>
      </c>
      <c r="AF263" s="8">
        <v>699233.94775706541</v>
      </c>
      <c r="AH263" s="8">
        <v>28395.712557079154</v>
      </c>
      <c r="AJ263" s="22">
        <v>0</v>
      </c>
      <c r="AK263" s="8">
        <v>0</v>
      </c>
      <c r="AL263" s="8">
        <v>0</v>
      </c>
      <c r="AN263" s="8">
        <v>699233.94775706541</v>
      </c>
      <c r="AO263" s="8">
        <v>28395.712557079154</v>
      </c>
      <c r="AP263" s="22">
        <v>4.232870320609259E-2</v>
      </c>
    </row>
    <row r="264" spans="1:42" x14ac:dyDescent="0.2">
      <c r="A264" s="8">
        <v>483</v>
      </c>
      <c r="B264" s="17" t="s">
        <v>318</v>
      </c>
      <c r="C264" s="24">
        <v>483</v>
      </c>
      <c r="D264" s="19" t="s">
        <v>66</v>
      </c>
      <c r="E264" s="20">
        <v>230</v>
      </c>
      <c r="F264" s="8">
        <v>915070.88948102994</v>
      </c>
      <c r="G264" s="8">
        <v>0</v>
      </c>
      <c r="H264" s="8">
        <v>0</v>
      </c>
      <c r="I264" s="8">
        <v>0</v>
      </c>
      <c r="K264" s="8">
        <v>915070.88948102994</v>
      </c>
      <c r="L264" s="8">
        <v>114000</v>
      </c>
      <c r="M264" s="8">
        <v>8011.25</v>
      </c>
      <c r="N264" s="8">
        <v>0</v>
      </c>
      <c r="P264" s="8">
        <v>793059.63948102994</v>
      </c>
      <c r="Q264" s="8">
        <v>3978.5690847001301</v>
      </c>
      <c r="R264" s="8">
        <v>3448.0853890479561</v>
      </c>
      <c r="T264" s="8">
        <v>273</v>
      </c>
      <c r="U264" s="8">
        <v>1014614.0943010752</v>
      </c>
      <c r="V264" s="8">
        <v>114000</v>
      </c>
      <c r="W264" s="8">
        <v>7863.29</v>
      </c>
      <c r="X264" s="8">
        <v>0</v>
      </c>
      <c r="Y264" s="8">
        <v>0</v>
      </c>
      <c r="Z264" s="8">
        <v>892750.80430107517</v>
      </c>
      <c r="AA264" s="8">
        <v>3270.1494663043045</v>
      </c>
      <c r="AB264" s="22">
        <v>-5.1604268069701482E-2</v>
      </c>
      <c r="AC264" s="22">
        <v>3.6604268069701483E-2</v>
      </c>
      <c r="AE264" s="8">
        <v>34456.597240865522</v>
      </c>
      <c r="AF264" s="8">
        <v>1049070.6915419407</v>
      </c>
      <c r="AH264" s="8">
        <v>133999.80206091073</v>
      </c>
      <c r="AJ264" s="22">
        <v>0</v>
      </c>
      <c r="AK264" s="8">
        <v>0</v>
      </c>
      <c r="AL264" s="8">
        <v>0</v>
      </c>
      <c r="AN264" s="8">
        <v>1049070.6915419407</v>
      </c>
      <c r="AO264" s="8">
        <v>133999.80206091073</v>
      </c>
      <c r="AP264" s="22">
        <v>0.14643652595801282</v>
      </c>
    </row>
    <row r="265" spans="1:42" x14ac:dyDescent="0.2">
      <c r="A265" s="8">
        <v>484</v>
      </c>
      <c r="B265" s="17" t="s">
        <v>319</v>
      </c>
      <c r="C265" s="24">
        <v>484</v>
      </c>
      <c r="D265" s="19" t="s">
        <v>66</v>
      </c>
      <c r="E265" s="20">
        <v>218</v>
      </c>
      <c r="F265" s="8">
        <v>818044.88547863218</v>
      </c>
      <c r="G265" s="8">
        <v>0</v>
      </c>
      <c r="H265" s="8">
        <v>0</v>
      </c>
      <c r="I265" s="8">
        <v>0</v>
      </c>
      <c r="K265" s="8">
        <v>818044.88547863218</v>
      </c>
      <c r="L265" s="8">
        <v>114000</v>
      </c>
      <c r="M265" s="8">
        <v>17255</v>
      </c>
      <c r="N265" s="8">
        <v>0</v>
      </c>
      <c r="P265" s="8">
        <v>686789.88547863218</v>
      </c>
      <c r="Q265" s="8">
        <v>3752.4994746726247</v>
      </c>
      <c r="R265" s="8">
        <v>3150.4123187093219</v>
      </c>
      <c r="T265" s="8">
        <v>220</v>
      </c>
      <c r="U265" s="8">
        <v>824681.15796748805</v>
      </c>
      <c r="V265" s="8">
        <v>114000</v>
      </c>
      <c r="W265" s="8">
        <v>16401</v>
      </c>
      <c r="X265" s="8">
        <v>0</v>
      </c>
      <c r="Y265" s="8">
        <v>0</v>
      </c>
      <c r="Z265" s="8">
        <v>694280.15796748805</v>
      </c>
      <c r="AA265" s="8">
        <v>3155.8188998522182</v>
      </c>
      <c r="AB265" s="22">
        <v>1.7161503307958606E-3</v>
      </c>
      <c r="AC265" s="22">
        <v>0</v>
      </c>
      <c r="AE265" s="8">
        <v>0</v>
      </c>
      <c r="AF265" s="8">
        <v>824681.15796748805</v>
      </c>
      <c r="AH265" s="8">
        <v>6636.2724888558732</v>
      </c>
      <c r="AJ265" s="22">
        <v>0</v>
      </c>
      <c r="AK265" s="8">
        <v>0</v>
      </c>
      <c r="AL265" s="8">
        <v>0</v>
      </c>
      <c r="AN265" s="8">
        <v>824681.15796748805</v>
      </c>
      <c r="AO265" s="8">
        <v>6636.2724888558732</v>
      </c>
      <c r="AP265" s="22">
        <v>8.1123574105264867E-3</v>
      </c>
    </row>
    <row r="266" spans="1:42" x14ac:dyDescent="0.2">
      <c r="A266" s="8">
        <v>486</v>
      </c>
      <c r="B266" s="17" t="s">
        <v>320</v>
      </c>
      <c r="C266" s="24">
        <v>486</v>
      </c>
      <c r="D266" s="19" t="s">
        <v>66</v>
      </c>
      <c r="E266" s="20">
        <v>179</v>
      </c>
      <c r="F266" s="8">
        <v>662517.91526609985</v>
      </c>
      <c r="G266" s="8">
        <v>0</v>
      </c>
      <c r="H266" s="8">
        <v>0</v>
      </c>
      <c r="I266" s="8">
        <v>0</v>
      </c>
      <c r="K266" s="8">
        <v>662517.91526609985</v>
      </c>
      <c r="L266" s="8">
        <v>114000</v>
      </c>
      <c r="M266" s="8">
        <v>10229.75</v>
      </c>
      <c r="N266" s="8">
        <v>0</v>
      </c>
      <c r="P266" s="8">
        <v>538288.16526609985</v>
      </c>
      <c r="Q266" s="8">
        <v>3701.217403721228</v>
      </c>
      <c r="R266" s="8">
        <v>3007.1964540005579</v>
      </c>
      <c r="T266" s="8">
        <v>189</v>
      </c>
      <c r="U266" s="8">
        <v>697187.647292095</v>
      </c>
      <c r="V266" s="8">
        <v>114000</v>
      </c>
      <c r="W266" s="8">
        <v>10312.75</v>
      </c>
      <c r="X266" s="8">
        <v>0</v>
      </c>
      <c r="Y266" s="8">
        <v>0</v>
      </c>
      <c r="Z266" s="8">
        <v>572874.897292095</v>
      </c>
      <c r="AA266" s="8">
        <v>3031.0841126565874</v>
      </c>
      <c r="AB266" s="22">
        <v>7.9434978796450503E-3</v>
      </c>
      <c r="AC266" s="22">
        <v>0</v>
      </c>
      <c r="AE266" s="8">
        <v>0</v>
      </c>
      <c r="AF266" s="8">
        <v>697187.647292095</v>
      </c>
      <c r="AH266" s="8">
        <v>34669.732025995152</v>
      </c>
      <c r="AJ266" s="22">
        <v>0</v>
      </c>
      <c r="AK266" s="8">
        <v>0</v>
      </c>
      <c r="AL266" s="8">
        <v>0</v>
      </c>
      <c r="AN266" s="8">
        <v>697187.647292095</v>
      </c>
      <c r="AO266" s="8">
        <v>34669.732025995152</v>
      </c>
      <c r="AP266" s="22">
        <v>5.2330255872507357E-2</v>
      </c>
    </row>
    <row r="267" spans="1:42" x14ac:dyDescent="0.2">
      <c r="A267" s="8">
        <v>487</v>
      </c>
      <c r="B267" s="17" t="s">
        <v>321</v>
      </c>
      <c r="C267" s="24">
        <v>487</v>
      </c>
      <c r="D267" s="19" t="s">
        <v>66</v>
      </c>
      <c r="E267" s="20">
        <v>291</v>
      </c>
      <c r="F267" s="8">
        <v>1021090.2628275817</v>
      </c>
      <c r="G267" s="8">
        <v>0</v>
      </c>
      <c r="H267" s="8">
        <v>0</v>
      </c>
      <c r="I267" s="8">
        <v>0</v>
      </c>
      <c r="K267" s="8">
        <v>1021090.2628275817</v>
      </c>
      <c r="L267" s="8">
        <v>114000</v>
      </c>
      <c r="M267" s="8">
        <v>5176.5</v>
      </c>
      <c r="N267" s="8">
        <v>0</v>
      </c>
      <c r="P267" s="8">
        <v>901913.76282758173</v>
      </c>
      <c r="Q267" s="8">
        <v>3508.9012468301776</v>
      </c>
      <c r="R267" s="8">
        <v>3099.3600097167755</v>
      </c>
      <c r="T267" s="8">
        <v>292</v>
      </c>
      <c r="U267" s="8">
        <v>1000637.0378280235</v>
      </c>
      <c r="V267" s="8">
        <v>114000</v>
      </c>
      <c r="W267" s="8">
        <v>5218.5</v>
      </c>
      <c r="X267" s="8">
        <v>0</v>
      </c>
      <c r="Y267" s="8">
        <v>0</v>
      </c>
      <c r="Z267" s="8">
        <v>881418.53782802355</v>
      </c>
      <c r="AA267" s="8">
        <v>3018.5566363973408</v>
      </c>
      <c r="AB267" s="22">
        <v>-2.607098661210986E-2</v>
      </c>
      <c r="AC267" s="22">
        <v>1.1070986612109861E-2</v>
      </c>
      <c r="AE267" s="8">
        <v>10019.388166715469</v>
      </c>
      <c r="AF267" s="8">
        <v>1010656.4259947391</v>
      </c>
      <c r="AH267" s="8">
        <v>-10433.836832842673</v>
      </c>
      <c r="AJ267" s="22">
        <v>0</v>
      </c>
      <c r="AK267" s="8">
        <v>0</v>
      </c>
      <c r="AL267" s="8">
        <v>0</v>
      </c>
      <c r="AN267" s="8">
        <v>1010656.4259947391</v>
      </c>
      <c r="AO267" s="8">
        <v>-10433.836832842673</v>
      </c>
      <c r="AP267" s="22">
        <v>-1.0218329576417183E-2</v>
      </c>
    </row>
    <row r="268" spans="1:42" x14ac:dyDescent="0.2">
      <c r="A268" s="8">
        <v>488</v>
      </c>
      <c r="B268" s="17" t="s">
        <v>322</v>
      </c>
      <c r="C268" s="24">
        <v>488</v>
      </c>
      <c r="D268" s="19" t="s">
        <v>66</v>
      </c>
      <c r="E268" s="20">
        <v>195</v>
      </c>
      <c r="F268" s="8">
        <v>689541.07248294819</v>
      </c>
      <c r="G268" s="8">
        <v>0</v>
      </c>
      <c r="H268" s="8">
        <v>0</v>
      </c>
      <c r="I268" s="8">
        <v>0</v>
      </c>
      <c r="K268" s="8">
        <v>689541.07248294819</v>
      </c>
      <c r="L268" s="8">
        <v>114000</v>
      </c>
      <c r="M268" s="8">
        <v>6162.5</v>
      </c>
      <c r="N268" s="8">
        <v>0</v>
      </c>
      <c r="P268" s="8">
        <v>569378.57248294819</v>
      </c>
      <c r="Q268" s="8">
        <v>3536.108064015119</v>
      </c>
      <c r="R268" s="8">
        <v>2919.8901152971703</v>
      </c>
      <c r="T268" s="8">
        <v>196</v>
      </c>
      <c r="U268" s="8">
        <v>709505.73942965374</v>
      </c>
      <c r="V268" s="8">
        <v>114000</v>
      </c>
      <c r="W268" s="8">
        <v>9443</v>
      </c>
      <c r="X268" s="8">
        <v>0</v>
      </c>
      <c r="Y268" s="8">
        <v>0</v>
      </c>
      <c r="Z268" s="8">
        <v>586062.73942965374</v>
      </c>
      <c r="AA268" s="8">
        <v>2990.1160174982333</v>
      </c>
      <c r="AB268" s="22">
        <v>2.4050871583541023E-2</v>
      </c>
      <c r="AC268" s="22">
        <v>0</v>
      </c>
      <c r="AE268" s="8">
        <v>0</v>
      </c>
      <c r="AF268" s="8">
        <v>709505.73942965374</v>
      </c>
      <c r="AH268" s="8">
        <v>19964.666946705547</v>
      </c>
      <c r="AJ268" s="22">
        <v>0</v>
      </c>
      <c r="AK268" s="8">
        <v>0</v>
      </c>
      <c r="AL268" s="8">
        <v>0</v>
      </c>
      <c r="AN268" s="8">
        <v>709505.73942965374</v>
      </c>
      <c r="AO268" s="8">
        <v>19964.666946705547</v>
      </c>
      <c r="AP268" s="22">
        <v>2.8953557291105755E-2</v>
      </c>
    </row>
    <row r="269" spans="1:42" x14ac:dyDescent="0.2">
      <c r="A269" s="8">
        <v>489</v>
      </c>
      <c r="B269" s="17" t="s">
        <v>323</v>
      </c>
      <c r="C269" s="24">
        <v>489</v>
      </c>
      <c r="D269" s="19" t="s">
        <v>66</v>
      </c>
      <c r="E269" s="20">
        <v>55.25</v>
      </c>
      <c r="F269" s="8">
        <v>279118.90705221175</v>
      </c>
      <c r="G269" s="8">
        <v>0</v>
      </c>
      <c r="H269" s="8">
        <v>0</v>
      </c>
      <c r="I269" s="8">
        <v>0</v>
      </c>
      <c r="K269" s="8">
        <v>279118.90705221175</v>
      </c>
      <c r="L269" s="8">
        <v>114000</v>
      </c>
      <c r="M269" s="8">
        <v>3993.2999999999997</v>
      </c>
      <c r="N269" s="8">
        <v>0</v>
      </c>
      <c r="P269" s="8">
        <v>161125.60705221177</v>
      </c>
      <c r="Q269" s="8">
        <v>5051.9259194970455</v>
      </c>
      <c r="R269" s="8">
        <v>2916.3005801305299</v>
      </c>
      <c r="T269" s="8">
        <v>65</v>
      </c>
      <c r="U269" s="8">
        <v>315537.86846401717</v>
      </c>
      <c r="V269" s="8">
        <v>114000</v>
      </c>
      <c r="W269" s="8">
        <v>7621.34</v>
      </c>
      <c r="X269" s="8">
        <v>0</v>
      </c>
      <c r="Y269" s="8">
        <v>0</v>
      </c>
      <c r="Z269" s="8">
        <v>193916.52846401717</v>
      </c>
      <c r="AA269" s="8">
        <v>2983.3312071387259</v>
      </c>
      <c r="AB269" s="22">
        <v>2.2984814207730193E-2</v>
      </c>
      <c r="AC269" s="22">
        <v>0</v>
      </c>
      <c r="AE269" s="8">
        <v>0</v>
      </c>
      <c r="AF269" s="8">
        <v>315537.86846401717</v>
      </c>
      <c r="AH269" s="8">
        <v>36418.961411805416</v>
      </c>
      <c r="AJ269" s="22">
        <v>0</v>
      </c>
      <c r="AK269" s="8">
        <v>0</v>
      </c>
      <c r="AL269" s="8">
        <v>0</v>
      </c>
      <c r="AN269" s="8">
        <v>315537.86846401717</v>
      </c>
      <c r="AO269" s="8">
        <v>36418.961411805416</v>
      </c>
      <c r="AP269" s="22">
        <v>0.13047830330244492</v>
      </c>
    </row>
    <row r="270" spans="1:42" x14ac:dyDescent="0.2">
      <c r="A270" s="8">
        <v>492</v>
      </c>
      <c r="B270" s="17" t="s">
        <v>324</v>
      </c>
      <c r="C270" s="24">
        <v>492</v>
      </c>
      <c r="D270" s="19" t="s">
        <v>66</v>
      </c>
      <c r="E270" s="20">
        <v>116</v>
      </c>
      <c r="F270" s="8">
        <v>484862.76961161511</v>
      </c>
      <c r="G270" s="8">
        <v>0</v>
      </c>
      <c r="H270" s="8">
        <v>0</v>
      </c>
      <c r="I270" s="8">
        <v>0</v>
      </c>
      <c r="K270" s="8">
        <v>484862.76961161511</v>
      </c>
      <c r="L270" s="8">
        <v>114000</v>
      </c>
      <c r="M270" s="8">
        <v>10599.5</v>
      </c>
      <c r="N270" s="8">
        <v>15220.293724966619</v>
      </c>
      <c r="P270" s="8">
        <v>345042.97588664846</v>
      </c>
      <c r="Q270" s="8">
        <v>4179.8514621690956</v>
      </c>
      <c r="R270" s="8">
        <v>2974.5084128159351</v>
      </c>
      <c r="T270" s="8">
        <v>127</v>
      </c>
      <c r="U270" s="8">
        <v>525193.55124636169</v>
      </c>
      <c r="V270" s="8">
        <v>114000</v>
      </c>
      <c r="W270" s="8">
        <v>11431</v>
      </c>
      <c r="X270" s="8">
        <v>15220.293724966619</v>
      </c>
      <c r="Y270" s="8">
        <v>0</v>
      </c>
      <c r="Z270" s="8">
        <v>384542.25752139505</v>
      </c>
      <c r="AA270" s="8">
        <v>3027.8917915070474</v>
      </c>
      <c r="AB270" s="22">
        <v>1.7946958381796881E-2</v>
      </c>
      <c r="AC270" s="22">
        <v>0</v>
      </c>
      <c r="AE270" s="8">
        <v>0</v>
      </c>
      <c r="AF270" s="8">
        <v>525193.55124636169</v>
      </c>
      <c r="AH270" s="8">
        <v>40330.781634746585</v>
      </c>
      <c r="AJ270" s="22">
        <v>0</v>
      </c>
      <c r="AK270" s="8">
        <v>0</v>
      </c>
      <c r="AL270" s="8">
        <v>0</v>
      </c>
      <c r="AN270" s="8">
        <v>525193.55124636169</v>
      </c>
      <c r="AO270" s="8">
        <v>40330.781634746585</v>
      </c>
      <c r="AP270" s="22">
        <v>8.3179786451849785E-2</v>
      </c>
    </row>
    <row r="271" spans="1:42" x14ac:dyDescent="0.2">
      <c r="A271" s="8">
        <v>494</v>
      </c>
      <c r="B271" s="17" t="s">
        <v>325</v>
      </c>
      <c r="C271" s="24">
        <v>494</v>
      </c>
      <c r="D271" s="19" t="s">
        <v>66</v>
      </c>
      <c r="E271" s="20">
        <v>109.17</v>
      </c>
      <c r="F271" s="8">
        <v>465883.35704058333</v>
      </c>
      <c r="G271" s="8">
        <v>0</v>
      </c>
      <c r="H271" s="8">
        <v>0</v>
      </c>
      <c r="I271" s="8">
        <v>0</v>
      </c>
      <c r="K271" s="8">
        <v>465883.35704058333</v>
      </c>
      <c r="L271" s="8">
        <v>114000</v>
      </c>
      <c r="M271" s="8">
        <v>6902</v>
      </c>
      <c r="N271" s="8">
        <v>27236.315086782375</v>
      </c>
      <c r="P271" s="8">
        <v>317745.04195380094</v>
      </c>
      <c r="Q271" s="8">
        <v>4267.5034995015421</v>
      </c>
      <c r="R271" s="8">
        <v>2910.5527338444713</v>
      </c>
      <c r="T271" s="8">
        <v>109</v>
      </c>
      <c r="U271" s="8">
        <v>476376.38944031775</v>
      </c>
      <c r="V271" s="8">
        <v>114000</v>
      </c>
      <c r="W271" s="8">
        <v>6774.52</v>
      </c>
      <c r="X271" s="8">
        <v>27236.315086782375</v>
      </c>
      <c r="Y271" s="8">
        <v>0</v>
      </c>
      <c r="Z271" s="8">
        <v>328365.55435353535</v>
      </c>
      <c r="AA271" s="8">
        <v>3012.5280215920675</v>
      </c>
      <c r="AB271" s="22">
        <v>3.5036399293442717E-2</v>
      </c>
      <c r="AC271" s="22">
        <v>0</v>
      </c>
      <c r="AE271" s="8">
        <v>0</v>
      </c>
      <c r="AF271" s="8">
        <v>476376.38944031775</v>
      </c>
      <c r="AH271" s="8">
        <v>10493.032399734424</v>
      </c>
      <c r="AJ271" s="22">
        <v>0</v>
      </c>
      <c r="AK271" s="8">
        <v>0</v>
      </c>
      <c r="AL271" s="8">
        <v>0</v>
      </c>
      <c r="AN271" s="8">
        <v>476376.38944031775</v>
      </c>
      <c r="AO271" s="8">
        <v>10493.032399734424</v>
      </c>
      <c r="AP271" s="22">
        <v>2.2522874537500105E-2</v>
      </c>
    </row>
    <row r="272" spans="1:42" x14ac:dyDescent="0.2">
      <c r="A272" s="8">
        <v>495</v>
      </c>
      <c r="B272" s="17" t="s">
        <v>326</v>
      </c>
      <c r="C272" s="24">
        <v>495</v>
      </c>
      <c r="D272" s="19" t="s">
        <v>66</v>
      </c>
      <c r="E272" s="20">
        <v>157.16999999999999</v>
      </c>
      <c r="F272" s="8">
        <v>574033.69730881834</v>
      </c>
      <c r="G272" s="8">
        <v>0</v>
      </c>
      <c r="H272" s="8">
        <v>0</v>
      </c>
      <c r="I272" s="8">
        <v>0</v>
      </c>
      <c r="K272" s="8">
        <v>574033.69730881834</v>
      </c>
      <c r="L272" s="8">
        <v>114000</v>
      </c>
      <c r="M272" s="8">
        <v>9243.75</v>
      </c>
      <c r="N272" s="8">
        <v>0</v>
      </c>
      <c r="P272" s="8">
        <v>450789.94730881834</v>
      </c>
      <c r="Q272" s="8">
        <v>3652.3108564536387</v>
      </c>
      <c r="R272" s="8">
        <v>2868.1678902387121</v>
      </c>
      <c r="T272" s="8">
        <v>158.08000000000001</v>
      </c>
      <c r="U272" s="8">
        <v>593398.91404997371</v>
      </c>
      <c r="V272" s="8">
        <v>114000</v>
      </c>
      <c r="W272" s="8">
        <v>9318.75</v>
      </c>
      <c r="X272" s="8">
        <v>0</v>
      </c>
      <c r="Y272" s="8">
        <v>0</v>
      </c>
      <c r="Z272" s="8">
        <v>470080.16404997371</v>
      </c>
      <c r="AA272" s="8">
        <v>2973.6852482918375</v>
      </c>
      <c r="AB272" s="22">
        <v>3.6789114895342985E-2</v>
      </c>
      <c r="AC272" s="22">
        <v>0</v>
      </c>
      <c r="AE272" s="8">
        <v>0</v>
      </c>
      <c r="AF272" s="8">
        <v>593398.91404997371</v>
      </c>
      <c r="AH272" s="8">
        <v>19365.216741155367</v>
      </c>
      <c r="AJ272" s="22">
        <v>0</v>
      </c>
      <c r="AK272" s="8">
        <v>0</v>
      </c>
      <c r="AL272" s="8">
        <v>0</v>
      </c>
      <c r="AN272" s="8">
        <v>593398.91404997371</v>
      </c>
      <c r="AO272" s="8">
        <v>19365.216741155367</v>
      </c>
      <c r="AP272" s="22">
        <v>3.3735330925594213E-2</v>
      </c>
    </row>
    <row r="273" spans="1:42" x14ac:dyDescent="0.2">
      <c r="A273" s="8">
        <v>496</v>
      </c>
      <c r="B273" s="17" t="s">
        <v>327</v>
      </c>
      <c r="C273" s="24">
        <v>496</v>
      </c>
      <c r="D273" s="19" t="s">
        <v>66</v>
      </c>
      <c r="E273" s="20">
        <v>199</v>
      </c>
      <c r="F273" s="8">
        <v>693885.985446078</v>
      </c>
      <c r="G273" s="8">
        <v>0</v>
      </c>
      <c r="H273" s="8">
        <v>0</v>
      </c>
      <c r="I273" s="8">
        <v>0</v>
      </c>
      <c r="K273" s="8">
        <v>693885.985446078</v>
      </c>
      <c r="L273" s="8">
        <v>114000</v>
      </c>
      <c r="M273" s="8">
        <v>6409</v>
      </c>
      <c r="N273" s="8">
        <v>0</v>
      </c>
      <c r="P273" s="8">
        <v>573476.985446078</v>
      </c>
      <c r="Q273" s="8">
        <v>3486.8642484727538</v>
      </c>
      <c r="R273" s="8">
        <v>2881.7938967139598</v>
      </c>
      <c r="T273" s="8">
        <v>193</v>
      </c>
      <c r="U273" s="8">
        <v>686130.69609183853</v>
      </c>
      <c r="V273" s="8">
        <v>114000</v>
      </c>
      <c r="W273" s="8">
        <v>6290.63</v>
      </c>
      <c r="X273" s="8">
        <v>0</v>
      </c>
      <c r="Y273" s="8">
        <v>0</v>
      </c>
      <c r="Z273" s="8">
        <v>565840.06609183853</v>
      </c>
      <c r="AA273" s="8">
        <v>2931.8138139473499</v>
      </c>
      <c r="AB273" s="22">
        <v>1.7357215340911981E-2</v>
      </c>
      <c r="AC273" s="22">
        <v>0</v>
      </c>
      <c r="AE273" s="8">
        <v>0</v>
      </c>
      <c r="AF273" s="8">
        <v>686130.69609183853</v>
      </c>
      <c r="AH273" s="8">
        <v>-7755.2893542394741</v>
      </c>
      <c r="AJ273" s="22">
        <v>0</v>
      </c>
      <c r="AK273" s="8">
        <v>0</v>
      </c>
      <c r="AL273" s="8">
        <v>0</v>
      </c>
      <c r="AN273" s="8">
        <v>686130.69609183853</v>
      </c>
      <c r="AO273" s="8">
        <v>-7755.2893542394741</v>
      </c>
      <c r="AP273" s="22">
        <v>-1.1176604682761876E-2</v>
      </c>
    </row>
    <row r="274" spans="1:42" x14ac:dyDescent="0.2">
      <c r="A274" s="8">
        <v>499</v>
      </c>
      <c r="B274" s="17" t="s">
        <v>328</v>
      </c>
      <c r="C274" s="24">
        <v>499</v>
      </c>
      <c r="D274" s="19" t="s">
        <v>66</v>
      </c>
      <c r="E274" s="20">
        <v>180</v>
      </c>
      <c r="F274" s="8">
        <v>650561.30506785051</v>
      </c>
      <c r="G274" s="8">
        <v>0</v>
      </c>
      <c r="H274" s="8">
        <v>0</v>
      </c>
      <c r="I274" s="8">
        <v>0</v>
      </c>
      <c r="K274" s="8">
        <v>650561.30506785051</v>
      </c>
      <c r="L274" s="8">
        <v>114000</v>
      </c>
      <c r="M274" s="8">
        <v>11339</v>
      </c>
      <c r="N274" s="8">
        <v>0</v>
      </c>
      <c r="P274" s="8">
        <v>525222.30506785051</v>
      </c>
      <c r="Q274" s="8">
        <v>3614.2294725991696</v>
      </c>
      <c r="R274" s="8">
        <v>2917.9016948213916</v>
      </c>
      <c r="T274" s="8">
        <v>175</v>
      </c>
      <c r="U274" s="8">
        <v>642563.56467552052</v>
      </c>
      <c r="V274" s="8">
        <v>114000</v>
      </c>
      <c r="W274" s="8">
        <v>11431</v>
      </c>
      <c r="X274" s="8">
        <v>0</v>
      </c>
      <c r="Y274" s="8">
        <v>0</v>
      </c>
      <c r="Z274" s="8">
        <v>517132.56467552052</v>
      </c>
      <c r="AA274" s="8">
        <v>2955.04322671726</v>
      </c>
      <c r="AB274" s="22">
        <v>1.2728849625669754E-2</v>
      </c>
      <c r="AC274" s="22">
        <v>0</v>
      </c>
      <c r="AE274" s="8">
        <v>0</v>
      </c>
      <c r="AF274" s="8">
        <v>642563.56467552052</v>
      </c>
      <c r="AH274" s="8">
        <v>-7997.7403923299862</v>
      </c>
      <c r="AJ274" s="22">
        <v>0</v>
      </c>
      <c r="AK274" s="8">
        <v>0</v>
      </c>
      <c r="AL274" s="8">
        <v>0</v>
      </c>
      <c r="AN274" s="8">
        <v>642563.56467552052</v>
      </c>
      <c r="AO274" s="8">
        <v>-7997.7403923299862</v>
      </c>
      <c r="AP274" s="22">
        <v>-1.2293599896009583E-2</v>
      </c>
    </row>
    <row r="275" spans="1:42" x14ac:dyDescent="0.2">
      <c r="A275" s="8">
        <v>501</v>
      </c>
      <c r="B275" s="17" t="s">
        <v>329</v>
      </c>
      <c r="C275" s="24">
        <v>501</v>
      </c>
      <c r="D275" s="19" t="s">
        <v>66</v>
      </c>
      <c r="E275" s="20">
        <v>95</v>
      </c>
      <c r="F275" s="8">
        <v>401586.0749360614</v>
      </c>
      <c r="G275" s="8">
        <v>0</v>
      </c>
      <c r="H275" s="8">
        <v>0</v>
      </c>
      <c r="I275" s="8">
        <v>0</v>
      </c>
      <c r="K275" s="8">
        <v>401586.0749360614</v>
      </c>
      <c r="L275" s="8">
        <v>114000</v>
      </c>
      <c r="M275" s="8">
        <v>8923.3000000000011</v>
      </c>
      <c r="N275" s="8">
        <v>0</v>
      </c>
      <c r="P275" s="8">
        <v>278662.77493606141</v>
      </c>
      <c r="Q275" s="8">
        <v>4227.2218414322251</v>
      </c>
      <c r="R275" s="8">
        <v>2933.2923677480148</v>
      </c>
      <c r="T275" s="8">
        <v>80</v>
      </c>
      <c r="U275" s="8">
        <v>361992.66578281147</v>
      </c>
      <c r="V275" s="8">
        <v>114000</v>
      </c>
      <c r="W275" s="8">
        <v>7621.34</v>
      </c>
      <c r="X275" s="8">
        <v>0</v>
      </c>
      <c r="Y275" s="8">
        <v>0</v>
      </c>
      <c r="Z275" s="8">
        <v>240371.32578281147</v>
      </c>
      <c r="AA275" s="8">
        <v>3004.6415722851434</v>
      </c>
      <c r="AB275" s="22">
        <v>2.4323932152697656E-2</v>
      </c>
      <c r="AC275" s="22">
        <v>0</v>
      </c>
      <c r="AE275" s="8">
        <v>0</v>
      </c>
      <c r="AF275" s="8">
        <v>361992.66578281147</v>
      </c>
      <c r="AH275" s="8">
        <v>-39593.40915324993</v>
      </c>
      <c r="AJ275" s="22">
        <v>0</v>
      </c>
      <c r="AK275" s="8">
        <v>0</v>
      </c>
      <c r="AL275" s="8">
        <v>0</v>
      </c>
      <c r="AN275" s="8">
        <v>361992.66578281147</v>
      </c>
      <c r="AO275" s="8">
        <v>-39593.40915324993</v>
      </c>
      <c r="AP275" s="22">
        <v>-9.8592584813987388E-2</v>
      </c>
    </row>
    <row r="276" spans="1:42" x14ac:dyDescent="0.2">
      <c r="A276" s="8">
        <v>502</v>
      </c>
      <c r="B276" s="17" t="s">
        <v>330</v>
      </c>
      <c r="C276" s="24">
        <v>502</v>
      </c>
      <c r="D276" s="19" t="s">
        <v>66</v>
      </c>
      <c r="E276" s="20">
        <v>198.5</v>
      </c>
      <c r="F276" s="8">
        <v>810263.12396322447</v>
      </c>
      <c r="G276" s="8">
        <v>0</v>
      </c>
      <c r="H276" s="8">
        <v>0</v>
      </c>
      <c r="I276" s="8">
        <v>0</v>
      </c>
      <c r="K276" s="8">
        <v>810263.12396322447</v>
      </c>
      <c r="L276" s="8">
        <v>114000</v>
      </c>
      <c r="M276" s="8">
        <v>12164.775</v>
      </c>
      <c r="N276" s="8">
        <v>0</v>
      </c>
      <c r="P276" s="8">
        <v>684098.34896322445</v>
      </c>
      <c r="Q276" s="8">
        <v>4081.9300955326171</v>
      </c>
      <c r="R276" s="8">
        <v>3446.3392894872768</v>
      </c>
      <c r="T276" s="8">
        <v>204</v>
      </c>
      <c r="U276" s="8">
        <v>811603.8469492679</v>
      </c>
      <c r="V276" s="8">
        <v>114000</v>
      </c>
      <c r="W276" s="8">
        <v>12241.52</v>
      </c>
      <c r="X276" s="8">
        <v>0</v>
      </c>
      <c r="Y276" s="8">
        <v>0</v>
      </c>
      <c r="Z276" s="8">
        <v>685362.32694926788</v>
      </c>
      <c r="AA276" s="8">
        <v>3359.619249751313</v>
      </c>
      <c r="AB276" s="22">
        <v>-2.5162943184524778E-2</v>
      </c>
      <c r="AC276" s="22">
        <v>1.0162943184524778E-2</v>
      </c>
      <c r="AE276" s="8">
        <v>7145.0898803055552</v>
      </c>
      <c r="AF276" s="8">
        <v>818748.93682957347</v>
      </c>
      <c r="AH276" s="8">
        <v>8485.8128663490061</v>
      </c>
      <c r="AJ276" s="22">
        <v>0</v>
      </c>
      <c r="AK276" s="8">
        <v>0</v>
      </c>
      <c r="AL276" s="8">
        <v>0</v>
      </c>
      <c r="AN276" s="8">
        <v>818748.93682957347</v>
      </c>
      <c r="AO276" s="8">
        <v>8485.8128663490061</v>
      </c>
      <c r="AP276" s="22">
        <v>1.0472910114485418E-2</v>
      </c>
    </row>
    <row r="277" spans="1:42" x14ac:dyDescent="0.2">
      <c r="A277" s="8">
        <v>503</v>
      </c>
      <c r="B277" s="17" t="s">
        <v>331</v>
      </c>
      <c r="C277" s="24">
        <v>503</v>
      </c>
      <c r="D277" s="19" t="s">
        <v>66</v>
      </c>
      <c r="E277" s="20">
        <v>338.67</v>
      </c>
      <c r="F277" s="8">
        <v>1153178.144493992</v>
      </c>
      <c r="G277" s="8">
        <v>0</v>
      </c>
      <c r="H277" s="8">
        <v>0</v>
      </c>
      <c r="I277" s="8">
        <v>0</v>
      </c>
      <c r="K277" s="8">
        <v>1153178.144493992</v>
      </c>
      <c r="L277" s="8">
        <v>114000</v>
      </c>
      <c r="M277" s="8">
        <v>14420.25</v>
      </c>
      <c r="N277" s="8">
        <v>0</v>
      </c>
      <c r="P277" s="8">
        <v>1024757.894493992</v>
      </c>
      <c r="Q277" s="8">
        <v>3405.020062284796</v>
      </c>
      <c r="R277" s="8">
        <v>3025.8301428942391</v>
      </c>
      <c r="T277" s="8">
        <v>375</v>
      </c>
      <c r="U277" s="8">
        <v>1300686.4864163052</v>
      </c>
      <c r="V277" s="8">
        <v>114000</v>
      </c>
      <c r="W277" s="8">
        <v>19507.25</v>
      </c>
      <c r="X277" s="8">
        <v>0</v>
      </c>
      <c r="Y277" s="8">
        <v>0</v>
      </c>
      <c r="Z277" s="8">
        <v>1167179.2364163052</v>
      </c>
      <c r="AA277" s="8">
        <v>3112.4779637768138</v>
      </c>
      <c r="AB277" s="22">
        <v>2.8636049213157461E-2</v>
      </c>
      <c r="AC277" s="22">
        <v>0</v>
      </c>
      <c r="AE277" s="8">
        <v>0</v>
      </c>
      <c r="AF277" s="8">
        <v>1300686.4864163052</v>
      </c>
      <c r="AH277" s="8">
        <v>147508.34192231321</v>
      </c>
      <c r="AJ277" s="22">
        <v>0</v>
      </c>
      <c r="AK277" s="8">
        <v>0</v>
      </c>
      <c r="AL277" s="8">
        <v>0</v>
      </c>
      <c r="AN277" s="8">
        <v>1300686.4864163052</v>
      </c>
      <c r="AO277" s="8">
        <v>147508.34192231321</v>
      </c>
      <c r="AP277" s="22">
        <v>0.12791461807233526</v>
      </c>
    </row>
    <row r="278" spans="1:42" x14ac:dyDescent="0.2">
      <c r="A278" s="8">
        <v>504</v>
      </c>
      <c r="B278" s="17" t="s">
        <v>332</v>
      </c>
      <c r="C278" s="24">
        <v>504</v>
      </c>
      <c r="D278" s="19" t="s">
        <v>66</v>
      </c>
      <c r="E278" s="20">
        <v>279.08</v>
      </c>
      <c r="F278" s="8">
        <v>927440.59711368382</v>
      </c>
      <c r="G278" s="8">
        <v>0</v>
      </c>
      <c r="H278" s="8">
        <v>0</v>
      </c>
      <c r="I278" s="8">
        <v>0</v>
      </c>
      <c r="K278" s="8">
        <v>927440.59711368382</v>
      </c>
      <c r="L278" s="8">
        <v>114000</v>
      </c>
      <c r="M278" s="8">
        <v>21322.25</v>
      </c>
      <c r="N278" s="8">
        <v>0</v>
      </c>
      <c r="P278" s="8">
        <v>792118.34711368382</v>
      </c>
      <c r="Q278" s="8">
        <v>3323.206955402336</v>
      </c>
      <c r="R278" s="8">
        <v>2838.320005423835</v>
      </c>
      <c r="T278" s="8">
        <v>286</v>
      </c>
      <c r="U278" s="8">
        <v>987013.3939735936</v>
      </c>
      <c r="V278" s="8">
        <v>114000</v>
      </c>
      <c r="W278" s="8">
        <v>21495.25</v>
      </c>
      <c r="X278" s="8">
        <v>0</v>
      </c>
      <c r="Y278" s="8">
        <v>0</v>
      </c>
      <c r="Z278" s="8">
        <v>851518.1439735936</v>
      </c>
      <c r="AA278" s="8">
        <v>2977.3361677398379</v>
      </c>
      <c r="AB278" s="22">
        <v>4.897832592884261E-2</v>
      </c>
      <c r="AC278" s="22">
        <v>0</v>
      </c>
      <c r="AE278" s="8">
        <v>0</v>
      </c>
      <c r="AF278" s="8">
        <v>987013.3939735936</v>
      </c>
      <c r="AH278" s="8">
        <v>59572.79685990978</v>
      </c>
      <c r="AJ278" s="22">
        <v>3.5783259288426073E-3</v>
      </c>
      <c r="AK278" s="8">
        <v>-2904.7401439515884</v>
      </c>
      <c r="AL278" s="8">
        <v>984108.65382964199</v>
      </c>
      <c r="AN278" s="8">
        <v>984108.65382964199</v>
      </c>
      <c r="AO278" s="8">
        <v>56668.05671595817</v>
      </c>
      <c r="AP278" s="22">
        <v>6.1101548597631547E-2</v>
      </c>
    </row>
    <row r="279" spans="1:42" x14ac:dyDescent="0.2">
      <c r="A279" s="8">
        <v>505</v>
      </c>
      <c r="B279" s="17" t="s">
        <v>333</v>
      </c>
      <c r="C279" s="26">
        <v>505</v>
      </c>
      <c r="D279" s="19" t="s">
        <v>66</v>
      </c>
      <c r="E279" s="20">
        <v>428.08</v>
      </c>
      <c r="F279" s="8">
        <v>1397214.6260886034</v>
      </c>
      <c r="G279" s="8">
        <v>0</v>
      </c>
      <c r="H279" s="8">
        <v>0</v>
      </c>
      <c r="I279" s="8">
        <v>0</v>
      </c>
      <c r="K279" s="8">
        <v>1397214.6260886034</v>
      </c>
      <c r="L279" s="8">
        <v>114000</v>
      </c>
      <c r="M279" s="8">
        <v>36728.5</v>
      </c>
      <c r="N279" s="8">
        <v>0</v>
      </c>
      <c r="P279" s="8">
        <v>1246486.1260886034</v>
      </c>
      <c r="Q279" s="8">
        <v>3263.9100777625758</v>
      </c>
      <c r="R279" s="8">
        <v>2911.8064989922523</v>
      </c>
      <c r="T279" s="8">
        <v>444</v>
      </c>
      <c r="U279" s="8">
        <v>1474891.0945376183</v>
      </c>
      <c r="V279" s="8">
        <v>114000</v>
      </c>
      <c r="W279" s="8">
        <v>37026.5</v>
      </c>
      <c r="X279" s="8">
        <v>0</v>
      </c>
      <c r="Y279" s="8">
        <v>0</v>
      </c>
      <c r="Z279" s="8">
        <v>1323864.5945376183</v>
      </c>
      <c r="AA279" s="8">
        <v>2981.6770147243656</v>
      </c>
      <c r="AB279" s="22">
        <v>2.3995590282628598E-2</v>
      </c>
      <c r="AC279" s="22">
        <v>0</v>
      </c>
      <c r="AE279" s="8">
        <v>0</v>
      </c>
      <c r="AF279" s="8">
        <v>1474891.0945376183</v>
      </c>
      <c r="AH279" s="8">
        <v>77676.468449014938</v>
      </c>
      <c r="AJ279" s="22">
        <v>0</v>
      </c>
      <c r="AK279" s="8">
        <v>0</v>
      </c>
      <c r="AL279" s="8">
        <v>0</v>
      </c>
      <c r="AN279" s="8">
        <v>1474891.0945376183</v>
      </c>
      <c r="AO279" s="8">
        <v>77676.468449014938</v>
      </c>
      <c r="AP279" s="22">
        <v>5.5593798546515603E-2</v>
      </c>
    </row>
    <row r="280" spans="1:42" x14ac:dyDescent="0.2">
      <c r="A280" s="8">
        <v>506</v>
      </c>
      <c r="B280" s="17" t="s">
        <v>334</v>
      </c>
      <c r="C280" s="24">
        <v>506</v>
      </c>
      <c r="D280" s="19" t="s">
        <v>66</v>
      </c>
      <c r="E280" s="20">
        <v>179</v>
      </c>
      <c r="F280" s="8">
        <v>641165.76827825559</v>
      </c>
      <c r="G280" s="8">
        <v>0</v>
      </c>
      <c r="H280" s="8">
        <v>0</v>
      </c>
      <c r="I280" s="8">
        <v>0</v>
      </c>
      <c r="K280" s="8">
        <v>641165.76827825559</v>
      </c>
      <c r="L280" s="8">
        <v>114000</v>
      </c>
      <c r="M280" s="8">
        <v>10106.5</v>
      </c>
      <c r="N280" s="8">
        <v>0</v>
      </c>
      <c r="P280" s="8">
        <v>517059.26827825559</v>
      </c>
      <c r="Q280" s="8">
        <v>3581.9316663589698</v>
      </c>
      <c r="R280" s="8">
        <v>2888.5992641243329</v>
      </c>
      <c r="T280" s="8">
        <v>197</v>
      </c>
      <c r="U280" s="8">
        <v>706386.55593264219</v>
      </c>
      <c r="V280" s="8">
        <v>114000</v>
      </c>
      <c r="W280" s="8">
        <v>10188.5</v>
      </c>
      <c r="X280" s="8">
        <v>0</v>
      </c>
      <c r="Y280" s="8">
        <v>0</v>
      </c>
      <c r="Z280" s="8">
        <v>582198.05593264219</v>
      </c>
      <c r="AA280" s="8">
        <v>2955.3200808763563</v>
      </c>
      <c r="AB280" s="22">
        <v>2.309798301920207E-2</v>
      </c>
      <c r="AC280" s="22">
        <v>0</v>
      </c>
      <c r="AE280" s="8">
        <v>0</v>
      </c>
      <c r="AF280" s="8">
        <v>706386.55593264219</v>
      </c>
      <c r="AH280" s="8">
        <v>65220.7876543866</v>
      </c>
      <c r="AJ280" s="22">
        <v>0</v>
      </c>
      <c r="AK280" s="8">
        <v>0</v>
      </c>
      <c r="AL280" s="8">
        <v>0</v>
      </c>
      <c r="AN280" s="8">
        <v>706386.55593264219</v>
      </c>
      <c r="AO280" s="8">
        <v>65220.7876543866</v>
      </c>
      <c r="AP280" s="22">
        <v>0.10172219242073109</v>
      </c>
    </row>
    <row r="281" spans="1:42" x14ac:dyDescent="0.2">
      <c r="A281" s="8">
        <v>507</v>
      </c>
      <c r="B281" s="17" t="s">
        <v>335</v>
      </c>
      <c r="C281" s="24">
        <v>507</v>
      </c>
      <c r="D281" s="19" t="s">
        <v>66</v>
      </c>
      <c r="E281" s="20">
        <v>232</v>
      </c>
      <c r="F281" s="8">
        <v>943705.98393112759</v>
      </c>
      <c r="G281" s="8">
        <v>0</v>
      </c>
      <c r="H281" s="8">
        <v>0</v>
      </c>
      <c r="I281" s="8">
        <v>0</v>
      </c>
      <c r="K281" s="8">
        <v>943705.98393112759</v>
      </c>
      <c r="L281" s="8">
        <v>114000</v>
      </c>
      <c r="M281" s="8">
        <v>24033.75</v>
      </c>
      <c r="N281" s="8">
        <v>0</v>
      </c>
      <c r="P281" s="8">
        <v>805672.23393112759</v>
      </c>
      <c r="Q281" s="8">
        <v>4067.6982065996881</v>
      </c>
      <c r="R281" s="8">
        <v>3472.7251462548602</v>
      </c>
      <c r="T281" s="8">
        <v>224</v>
      </c>
      <c r="U281" s="8">
        <v>851543.36580963968</v>
      </c>
      <c r="V281" s="8">
        <v>114000</v>
      </c>
      <c r="W281" s="8">
        <v>24228.75</v>
      </c>
      <c r="X281" s="8">
        <v>0</v>
      </c>
      <c r="Y281" s="8">
        <v>0</v>
      </c>
      <c r="Z281" s="8">
        <v>713314.61580963968</v>
      </c>
      <c r="AA281" s="8">
        <v>3184.4402491501774</v>
      </c>
      <c r="AB281" s="22">
        <v>-8.3014026438453375E-2</v>
      </c>
      <c r="AC281" s="22">
        <v>6.8014026438453376E-2</v>
      </c>
      <c r="AE281" s="8">
        <v>52907.460460032627</v>
      </c>
      <c r="AF281" s="8">
        <v>904450.82626967225</v>
      </c>
      <c r="AH281" s="8">
        <v>-39255.157661455334</v>
      </c>
      <c r="AJ281" s="22">
        <v>0</v>
      </c>
      <c r="AK281" s="8">
        <v>0</v>
      </c>
      <c r="AL281" s="8">
        <v>0</v>
      </c>
      <c r="AN281" s="8">
        <v>904450.82626967225</v>
      </c>
      <c r="AO281" s="8">
        <v>-39255.157661455334</v>
      </c>
      <c r="AP281" s="22">
        <v>-4.1596809101424756E-2</v>
      </c>
    </row>
    <row r="282" spans="1:42" x14ac:dyDescent="0.2">
      <c r="A282" s="8">
        <v>508</v>
      </c>
      <c r="B282" s="17" t="s">
        <v>336</v>
      </c>
      <c r="C282" s="24">
        <v>508</v>
      </c>
      <c r="D282" s="19" t="s">
        <v>66</v>
      </c>
      <c r="E282" s="20">
        <v>46.25</v>
      </c>
      <c r="F282" s="8">
        <v>288015.71107784432</v>
      </c>
      <c r="G282" s="8">
        <v>0</v>
      </c>
      <c r="H282" s="8">
        <v>0</v>
      </c>
      <c r="I282" s="8">
        <v>0</v>
      </c>
      <c r="K282" s="8">
        <v>288015.71107784432</v>
      </c>
      <c r="L282" s="27">
        <v>114000</v>
      </c>
      <c r="M282" s="8">
        <v>25882.5</v>
      </c>
      <c r="N282" s="8">
        <v>0</v>
      </c>
      <c r="P282" s="8">
        <v>148133.21107784432</v>
      </c>
      <c r="Q282" s="8">
        <v>6227.3667260074444</v>
      </c>
      <c r="R282" s="8">
        <v>3202.8802395209582</v>
      </c>
      <c r="T282" s="8">
        <v>65.25</v>
      </c>
      <c r="U282" s="8">
        <v>369162.92307692301</v>
      </c>
      <c r="V282" s="27">
        <v>114000</v>
      </c>
      <c r="W282" s="8">
        <v>44730</v>
      </c>
      <c r="X282" s="8">
        <v>0</v>
      </c>
      <c r="Y282" s="8">
        <v>0</v>
      </c>
      <c r="Z282" s="8">
        <v>210432.92307692301</v>
      </c>
      <c r="AA282" s="8">
        <v>3225.0256410256397</v>
      </c>
      <c r="AB282" s="22">
        <v>6.9142146594884102E-3</v>
      </c>
      <c r="AC282" s="22">
        <v>0</v>
      </c>
      <c r="AE282" s="8">
        <v>0</v>
      </c>
      <c r="AF282" s="8">
        <v>369162.92307692301</v>
      </c>
      <c r="AH282" s="8">
        <v>81147.211999078689</v>
      </c>
      <c r="AJ282" s="28">
        <v>0</v>
      </c>
      <c r="AK282" s="8">
        <v>0</v>
      </c>
      <c r="AL282" s="8">
        <v>0</v>
      </c>
      <c r="AN282" s="8">
        <v>369162.92307692301</v>
      </c>
      <c r="AO282" s="8">
        <v>81147.211999078689</v>
      </c>
      <c r="AP282" s="22">
        <v>0.28174578287899849</v>
      </c>
    </row>
    <row r="283" spans="1:42" x14ac:dyDescent="0.2">
      <c r="A283" s="8">
        <v>509</v>
      </c>
      <c r="B283" s="17" t="s">
        <v>337</v>
      </c>
      <c r="C283" s="24">
        <v>509</v>
      </c>
      <c r="D283" s="19" t="s">
        <v>66</v>
      </c>
      <c r="E283" s="20">
        <v>133</v>
      </c>
      <c r="F283" s="8">
        <v>550600.79882189876</v>
      </c>
      <c r="G283" s="8">
        <v>0</v>
      </c>
      <c r="H283" s="8">
        <v>0</v>
      </c>
      <c r="I283" s="8">
        <v>0</v>
      </c>
      <c r="K283" s="8">
        <v>550600.79882189876</v>
      </c>
      <c r="L283" s="8">
        <v>114000</v>
      </c>
      <c r="M283" s="8">
        <v>1626.9</v>
      </c>
      <c r="N283" s="8">
        <v>0</v>
      </c>
      <c r="P283" s="8">
        <v>434973.89882189874</v>
      </c>
      <c r="Q283" s="8">
        <v>4139.8556302398401</v>
      </c>
      <c r="R283" s="8">
        <v>3270.4804422699153</v>
      </c>
      <c r="T283" s="8">
        <v>138</v>
      </c>
      <c r="U283" s="8">
        <v>558088.41186440678</v>
      </c>
      <c r="V283" s="8">
        <v>114000</v>
      </c>
      <c r="W283" s="8">
        <v>1640.1</v>
      </c>
      <c r="X283" s="8">
        <v>0</v>
      </c>
      <c r="Y283" s="8">
        <v>0</v>
      </c>
      <c r="Z283" s="8">
        <v>442448.3118644068</v>
      </c>
      <c r="AA283" s="8">
        <v>3206.1471874232375</v>
      </c>
      <c r="AB283" s="22">
        <v>-1.9670888110257769E-2</v>
      </c>
      <c r="AC283" s="22">
        <v>4.6708881102577697E-3</v>
      </c>
      <c r="AE283" s="8">
        <v>2108.0946533428182</v>
      </c>
      <c r="AF283" s="8">
        <v>560196.50651774963</v>
      </c>
      <c r="AH283" s="8">
        <v>9595.7076958508696</v>
      </c>
      <c r="AJ283" s="22">
        <v>0</v>
      </c>
      <c r="AK283" s="8">
        <v>0</v>
      </c>
      <c r="AL283" s="8">
        <v>0</v>
      </c>
      <c r="AN283" s="8">
        <v>560196.50651774963</v>
      </c>
      <c r="AO283" s="8">
        <v>9595.7076958508696</v>
      </c>
      <c r="AP283" s="22">
        <v>1.742770391249426E-2</v>
      </c>
    </row>
    <row r="284" spans="1:42" x14ac:dyDescent="0.2">
      <c r="A284" s="8">
        <v>511</v>
      </c>
      <c r="B284" s="17" t="s">
        <v>338</v>
      </c>
      <c r="C284" s="24">
        <v>511</v>
      </c>
      <c r="D284" s="19" t="s">
        <v>66</v>
      </c>
      <c r="E284" s="20">
        <v>259</v>
      </c>
      <c r="F284" s="8">
        <v>1009545.3092189499</v>
      </c>
      <c r="G284" s="8">
        <v>0</v>
      </c>
      <c r="H284" s="8">
        <v>0</v>
      </c>
      <c r="I284" s="8">
        <v>0</v>
      </c>
      <c r="K284" s="8">
        <v>1009545.3092189499</v>
      </c>
      <c r="L284" s="8">
        <v>114000</v>
      </c>
      <c r="M284" s="8">
        <v>11585.5</v>
      </c>
      <c r="N284" s="8">
        <v>0</v>
      </c>
      <c r="P284" s="8">
        <v>883959.80921894987</v>
      </c>
      <c r="Q284" s="8">
        <v>3897.8583367527021</v>
      </c>
      <c r="R284" s="8">
        <v>3412.9722363666019</v>
      </c>
      <c r="T284" s="8">
        <v>258</v>
      </c>
      <c r="U284" s="8">
        <v>1006816.1556103731</v>
      </c>
      <c r="V284" s="8">
        <v>114000</v>
      </c>
      <c r="W284" s="8">
        <v>2335.9</v>
      </c>
      <c r="X284" s="8">
        <v>0</v>
      </c>
      <c r="Y284" s="8">
        <v>0</v>
      </c>
      <c r="Z284" s="8">
        <v>890480.2556103731</v>
      </c>
      <c r="AA284" s="8">
        <v>3451.4738589549347</v>
      </c>
      <c r="AB284" s="22">
        <v>1.1280965657464894E-2</v>
      </c>
      <c r="AC284" s="22">
        <v>0</v>
      </c>
      <c r="AE284" s="8">
        <v>0</v>
      </c>
      <c r="AF284" s="8">
        <v>1006816.1556103731</v>
      </c>
      <c r="AH284" s="8">
        <v>-2729.1536085767439</v>
      </c>
      <c r="AJ284" s="22">
        <v>0</v>
      </c>
      <c r="AK284" s="8">
        <v>0</v>
      </c>
      <c r="AL284" s="8">
        <v>0</v>
      </c>
      <c r="AN284" s="8">
        <v>1006816.1556103731</v>
      </c>
      <c r="AO284" s="8">
        <v>-2729.1536085767439</v>
      </c>
      <c r="AP284" s="22">
        <v>-2.7033493035475498E-3</v>
      </c>
    </row>
    <row r="285" spans="1:42" x14ac:dyDescent="0.2">
      <c r="A285" s="8">
        <v>512</v>
      </c>
      <c r="B285" s="17" t="s">
        <v>339</v>
      </c>
      <c r="C285" s="24">
        <v>512</v>
      </c>
      <c r="D285" s="19" t="s">
        <v>66</v>
      </c>
      <c r="E285" s="20">
        <v>359</v>
      </c>
      <c r="F285" s="8">
        <v>1394353.0612988384</v>
      </c>
      <c r="G285" s="8">
        <v>0</v>
      </c>
      <c r="H285" s="8">
        <v>0</v>
      </c>
      <c r="I285" s="8">
        <v>0</v>
      </c>
      <c r="K285" s="8">
        <v>1394353.0612988384</v>
      </c>
      <c r="L285" s="8">
        <v>114000</v>
      </c>
      <c r="M285" s="8">
        <v>11585.5</v>
      </c>
      <c r="N285" s="8">
        <v>0</v>
      </c>
      <c r="P285" s="8">
        <v>1268767.5612988384</v>
      </c>
      <c r="Q285" s="8">
        <v>3883.9918142028923</v>
      </c>
      <c r="R285" s="8">
        <v>3534.1714799410538</v>
      </c>
      <c r="T285" s="8">
        <v>370</v>
      </c>
      <c r="U285" s="8">
        <v>1424098.1044110439</v>
      </c>
      <c r="V285" s="8">
        <v>114000</v>
      </c>
      <c r="W285" s="8">
        <v>11679.5</v>
      </c>
      <c r="X285" s="8">
        <v>0</v>
      </c>
      <c r="Y285" s="8">
        <v>0</v>
      </c>
      <c r="Z285" s="8">
        <v>1298418.6044110439</v>
      </c>
      <c r="AA285" s="8">
        <v>3509.2394713812</v>
      </c>
      <c r="AB285" s="22">
        <v>-7.0545554174042575E-3</v>
      </c>
      <c r="AC285" s="22">
        <v>0</v>
      </c>
      <c r="AE285" s="8">
        <v>0</v>
      </c>
      <c r="AF285" s="8">
        <v>1424098.1044110439</v>
      </c>
      <c r="AH285" s="8">
        <v>29745.043112205574</v>
      </c>
      <c r="AJ285" s="22">
        <v>0</v>
      </c>
      <c r="AK285" s="8">
        <v>0</v>
      </c>
      <c r="AL285" s="8">
        <v>0</v>
      </c>
      <c r="AN285" s="8">
        <v>1424098.1044110439</v>
      </c>
      <c r="AO285" s="8">
        <v>29745.043112205574</v>
      </c>
      <c r="AP285" s="22">
        <v>2.1332504612926441E-2</v>
      </c>
    </row>
    <row r="286" spans="1:42" x14ac:dyDescent="0.2">
      <c r="A286" s="8">
        <v>513</v>
      </c>
      <c r="B286" s="17" t="s">
        <v>340</v>
      </c>
      <c r="C286" s="24">
        <v>513</v>
      </c>
      <c r="D286" s="19" t="s">
        <v>66</v>
      </c>
      <c r="E286" s="20">
        <v>102</v>
      </c>
      <c r="F286" s="8">
        <v>434437.2873954575</v>
      </c>
      <c r="G286" s="8">
        <v>0</v>
      </c>
      <c r="H286" s="8">
        <v>0</v>
      </c>
      <c r="I286" s="8">
        <v>0</v>
      </c>
      <c r="K286" s="8">
        <v>434437.2873954575</v>
      </c>
      <c r="L286" s="8">
        <v>114000</v>
      </c>
      <c r="M286" s="8">
        <v>7395</v>
      </c>
      <c r="N286" s="8">
        <v>33244.32576769025</v>
      </c>
      <c r="P286" s="8">
        <v>279797.96162776725</v>
      </c>
      <c r="Q286" s="8">
        <v>4259.1890921123286</v>
      </c>
      <c r="R286" s="8">
        <v>2743.1172708604631</v>
      </c>
      <c r="T286" s="8">
        <v>100</v>
      </c>
      <c r="U286" s="8">
        <v>445028.68263637711</v>
      </c>
      <c r="V286" s="8">
        <v>114000</v>
      </c>
      <c r="W286" s="8">
        <v>7258.42</v>
      </c>
      <c r="X286" s="8">
        <v>33244.32576769025</v>
      </c>
      <c r="Y286" s="8">
        <v>0</v>
      </c>
      <c r="Z286" s="8">
        <v>290525.93686868687</v>
      </c>
      <c r="AA286" s="8">
        <v>2905.2593686868686</v>
      </c>
      <c r="AB286" s="22">
        <v>5.9108700728476182E-2</v>
      </c>
      <c r="AC286" s="22">
        <v>0</v>
      </c>
      <c r="AE286" s="8">
        <v>0</v>
      </c>
      <c r="AF286" s="8">
        <v>445028.68263637711</v>
      </c>
      <c r="AH286" s="8">
        <v>10591.395240919606</v>
      </c>
      <c r="AJ286" s="22">
        <v>1.3708700728476179E-2</v>
      </c>
      <c r="AK286" s="8">
        <v>-3760.4573729340423</v>
      </c>
      <c r="AL286" s="8">
        <v>441268.22526344308</v>
      </c>
      <c r="AN286" s="8">
        <v>441268.22526344308</v>
      </c>
      <c r="AO286" s="8">
        <v>6830.9378679855727</v>
      </c>
      <c r="AP286" s="22">
        <v>1.5723645428638217E-2</v>
      </c>
    </row>
    <row r="287" spans="1:42" x14ac:dyDescent="0.2">
      <c r="A287" s="8">
        <v>514</v>
      </c>
      <c r="B287" s="17" t="s">
        <v>341</v>
      </c>
      <c r="C287" s="24">
        <v>514</v>
      </c>
      <c r="D287" s="19" t="s">
        <v>66</v>
      </c>
      <c r="E287" s="20">
        <v>201</v>
      </c>
      <c r="F287" s="8">
        <v>698141.9525518642</v>
      </c>
      <c r="G287" s="8">
        <v>0</v>
      </c>
      <c r="H287" s="8">
        <v>0</v>
      </c>
      <c r="I287" s="8">
        <v>0</v>
      </c>
      <c r="K287" s="8">
        <v>698141.9525518642</v>
      </c>
      <c r="L287" s="8">
        <v>114000</v>
      </c>
      <c r="M287" s="8">
        <v>9983.25</v>
      </c>
      <c r="N287" s="8">
        <v>0</v>
      </c>
      <c r="P287" s="8">
        <v>574158.7025518642</v>
      </c>
      <c r="Q287" s="8">
        <v>3473.3430475217124</v>
      </c>
      <c r="R287" s="8">
        <v>2856.5109579694736</v>
      </c>
      <c r="T287" s="8">
        <v>200</v>
      </c>
      <c r="U287" s="8">
        <v>709644.92099863198</v>
      </c>
      <c r="V287" s="8">
        <v>114000</v>
      </c>
      <c r="W287" s="8">
        <v>10561.25</v>
      </c>
      <c r="X287" s="8">
        <v>0</v>
      </c>
      <c r="Y287" s="8">
        <v>0</v>
      </c>
      <c r="Z287" s="8">
        <v>585083.67099863198</v>
      </c>
      <c r="AA287" s="8">
        <v>2925.4183549931599</v>
      </c>
      <c r="AB287" s="22">
        <v>2.4122924097819184E-2</v>
      </c>
      <c r="AC287" s="22">
        <v>0</v>
      </c>
      <c r="AE287" s="8">
        <v>0</v>
      </c>
      <c r="AF287" s="8">
        <v>709644.92099863198</v>
      </c>
      <c r="AH287" s="8">
        <v>11502.968446767773</v>
      </c>
      <c r="AJ287" s="22">
        <v>0</v>
      </c>
      <c r="AK287" s="8">
        <v>0</v>
      </c>
      <c r="AL287" s="8">
        <v>0</v>
      </c>
      <c r="AN287" s="8">
        <v>709644.92099863198</v>
      </c>
      <c r="AO287" s="8">
        <v>11502.968446767773</v>
      </c>
      <c r="AP287" s="22">
        <v>1.6476546646025013E-2</v>
      </c>
    </row>
    <row r="288" spans="1:42" x14ac:dyDescent="0.2">
      <c r="A288" s="8">
        <v>515</v>
      </c>
      <c r="B288" s="17" t="s">
        <v>342</v>
      </c>
      <c r="C288" s="24">
        <v>515</v>
      </c>
      <c r="D288" s="19" t="s">
        <v>66</v>
      </c>
      <c r="E288" s="20">
        <v>289</v>
      </c>
      <c r="F288" s="8">
        <v>1038977.727302245</v>
      </c>
      <c r="G288" s="8">
        <v>0</v>
      </c>
      <c r="H288" s="8">
        <v>0</v>
      </c>
      <c r="I288" s="8">
        <v>0</v>
      </c>
      <c r="K288" s="8">
        <v>1038977.727302245</v>
      </c>
      <c r="L288" s="8">
        <v>114000</v>
      </c>
      <c r="M288" s="8">
        <v>58174</v>
      </c>
      <c r="N288" s="8">
        <v>0</v>
      </c>
      <c r="P288" s="8">
        <v>866803.72730224498</v>
      </c>
      <c r="Q288" s="8">
        <v>3595.0786411842387</v>
      </c>
      <c r="R288" s="8">
        <v>2999.3208557171106</v>
      </c>
      <c r="T288" s="8">
        <v>310</v>
      </c>
      <c r="U288" s="8">
        <v>1149198.4900429696</v>
      </c>
      <c r="V288" s="8">
        <v>114000</v>
      </c>
      <c r="W288" s="8">
        <v>67592</v>
      </c>
      <c r="X288" s="8">
        <v>0</v>
      </c>
      <c r="Y288" s="8">
        <v>0</v>
      </c>
      <c r="Z288" s="8">
        <v>967606.49004296958</v>
      </c>
      <c r="AA288" s="8">
        <v>3121.3112582031276</v>
      </c>
      <c r="AB288" s="22">
        <v>4.0672675033578638E-2</v>
      </c>
      <c r="AC288" s="22">
        <v>0</v>
      </c>
      <c r="AE288" s="8">
        <v>0</v>
      </c>
      <c r="AF288" s="8">
        <v>1149198.4900429696</v>
      </c>
      <c r="AH288" s="8">
        <v>110220.7627407246</v>
      </c>
      <c r="AJ288" s="22">
        <v>0</v>
      </c>
      <c r="AK288" s="8">
        <v>0</v>
      </c>
      <c r="AL288" s="8">
        <v>0</v>
      </c>
      <c r="AN288" s="8">
        <v>1149198.4900429696</v>
      </c>
      <c r="AO288" s="8">
        <v>110220.7627407246</v>
      </c>
      <c r="AP288" s="22">
        <v>0.10608578013209008</v>
      </c>
    </row>
    <row r="289" spans="1:42" x14ac:dyDescent="0.2">
      <c r="A289" s="8">
        <v>517</v>
      </c>
      <c r="B289" s="17" t="s">
        <v>343</v>
      </c>
      <c r="C289" s="24">
        <v>517</v>
      </c>
      <c r="D289" s="19" t="s">
        <v>66</v>
      </c>
      <c r="E289" s="20">
        <v>141</v>
      </c>
      <c r="F289" s="8">
        <v>537083.60028035252</v>
      </c>
      <c r="G289" s="8">
        <v>0</v>
      </c>
      <c r="H289" s="8">
        <v>0</v>
      </c>
      <c r="I289" s="8">
        <v>0</v>
      </c>
      <c r="K289" s="8">
        <v>537083.60028035252</v>
      </c>
      <c r="L289" s="8">
        <v>114000</v>
      </c>
      <c r="M289" s="8">
        <v>5176.5</v>
      </c>
      <c r="N289" s="8">
        <v>11882.510013351126</v>
      </c>
      <c r="P289" s="8">
        <v>406024.59026700142</v>
      </c>
      <c r="Q289" s="8">
        <v>3809.1035480876067</v>
      </c>
      <c r="R289" s="8">
        <v>2879.6070231702229</v>
      </c>
      <c r="T289" s="8">
        <v>132</v>
      </c>
      <c r="U289" s="8">
        <v>526063.46746821736</v>
      </c>
      <c r="V289" s="8">
        <v>114000</v>
      </c>
      <c r="W289" s="8">
        <v>5927.71</v>
      </c>
      <c r="X289" s="8">
        <v>11882.510013351126</v>
      </c>
      <c r="Y289" s="8">
        <v>0</v>
      </c>
      <c r="Z289" s="8">
        <v>394253.24745486624</v>
      </c>
      <c r="AA289" s="8">
        <v>2986.7670261732292</v>
      </c>
      <c r="AB289" s="22">
        <v>3.7213412156854475E-2</v>
      </c>
      <c r="AC289" s="22">
        <v>0</v>
      </c>
      <c r="AE289" s="8">
        <v>0</v>
      </c>
      <c r="AF289" s="8">
        <v>526063.46746821736</v>
      </c>
      <c r="AH289" s="8">
        <v>-11020.132812135154</v>
      </c>
      <c r="AJ289" s="22">
        <v>0</v>
      </c>
      <c r="AK289" s="8">
        <v>0</v>
      </c>
      <c r="AL289" s="8">
        <v>0</v>
      </c>
      <c r="AN289" s="8">
        <v>526063.46746821736</v>
      </c>
      <c r="AO289" s="8">
        <v>-11020.132812135154</v>
      </c>
      <c r="AP289" s="22">
        <v>-2.0518468272691159E-2</v>
      </c>
    </row>
    <row r="290" spans="1:42" x14ac:dyDescent="0.2">
      <c r="A290" s="8">
        <v>521</v>
      </c>
      <c r="B290" s="17" t="s">
        <v>344</v>
      </c>
      <c r="C290" s="24">
        <v>521</v>
      </c>
      <c r="D290" s="19" t="s">
        <v>66</v>
      </c>
      <c r="E290" s="20">
        <v>138</v>
      </c>
      <c r="F290" s="8">
        <v>542706.04815289122</v>
      </c>
      <c r="G290" s="8">
        <v>0</v>
      </c>
      <c r="H290" s="8">
        <v>0</v>
      </c>
      <c r="I290" s="8">
        <v>0</v>
      </c>
      <c r="K290" s="8">
        <v>542706.04815289122</v>
      </c>
      <c r="L290" s="8">
        <v>114000</v>
      </c>
      <c r="M290" s="8">
        <v>7764.75</v>
      </c>
      <c r="N290" s="8">
        <v>10547.396528704936</v>
      </c>
      <c r="P290" s="8">
        <v>410393.90162418631</v>
      </c>
      <c r="Q290" s="8">
        <v>3932.6525228470377</v>
      </c>
      <c r="R290" s="8">
        <v>2973.868852349176</v>
      </c>
      <c r="T290" s="8">
        <v>134</v>
      </c>
      <c r="U290" s="8">
        <v>540083.9034120898</v>
      </c>
      <c r="V290" s="8">
        <v>114000</v>
      </c>
      <c r="W290" s="8">
        <v>7621.34</v>
      </c>
      <c r="X290" s="8">
        <v>10547.396528704936</v>
      </c>
      <c r="Y290" s="8">
        <v>0</v>
      </c>
      <c r="Z290" s="8">
        <v>407915.16688338481</v>
      </c>
      <c r="AA290" s="8">
        <v>3044.1430364431703</v>
      </c>
      <c r="AB290" s="22">
        <v>2.3630559242208006E-2</v>
      </c>
      <c r="AC290" s="22">
        <v>0</v>
      </c>
      <c r="AE290" s="8">
        <v>0</v>
      </c>
      <c r="AF290" s="8">
        <v>540083.9034120898</v>
      </c>
      <c r="AH290" s="8">
        <v>-2622.144740801421</v>
      </c>
      <c r="AJ290" s="22">
        <v>0</v>
      </c>
      <c r="AK290" s="8">
        <v>0</v>
      </c>
      <c r="AL290" s="8">
        <v>0</v>
      </c>
      <c r="AN290" s="8">
        <v>540083.9034120898</v>
      </c>
      <c r="AO290" s="8">
        <v>-2622.144740801421</v>
      </c>
      <c r="AP290" s="22">
        <v>-4.8316114215530359E-3</v>
      </c>
    </row>
    <row r="291" spans="1:42" x14ac:dyDescent="0.2">
      <c r="A291" s="8">
        <v>522</v>
      </c>
      <c r="B291" s="17" t="s">
        <v>345</v>
      </c>
      <c r="C291" s="24">
        <v>522</v>
      </c>
      <c r="D291" s="19" t="s">
        <v>66</v>
      </c>
      <c r="E291" s="20">
        <v>175</v>
      </c>
      <c r="F291" s="8">
        <v>636909.62135922327</v>
      </c>
      <c r="G291" s="8">
        <v>0</v>
      </c>
      <c r="H291" s="8">
        <v>0</v>
      </c>
      <c r="I291" s="8">
        <v>0</v>
      </c>
      <c r="K291" s="8">
        <v>636909.62135922327</v>
      </c>
      <c r="L291" s="8">
        <v>114000</v>
      </c>
      <c r="M291" s="8">
        <v>11832</v>
      </c>
      <c r="N291" s="8">
        <v>0</v>
      </c>
      <c r="P291" s="8">
        <v>511077.62135922327</v>
      </c>
      <c r="Q291" s="8">
        <v>3639.4835506241329</v>
      </c>
      <c r="R291" s="8">
        <v>2920.443550624133</v>
      </c>
      <c r="T291" s="8">
        <v>166</v>
      </c>
      <c r="U291" s="8">
        <v>629406.29600366077</v>
      </c>
      <c r="V291" s="8">
        <v>114000</v>
      </c>
      <c r="W291" s="8">
        <v>14537.25</v>
      </c>
      <c r="X291" s="8">
        <v>0</v>
      </c>
      <c r="Y291" s="8">
        <v>0</v>
      </c>
      <c r="Z291" s="8">
        <v>500869.04600366077</v>
      </c>
      <c r="AA291" s="8">
        <v>3017.283409660607</v>
      </c>
      <c r="AB291" s="22">
        <v>3.31592983592435E-2</v>
      </c>
      <c r="AC291" s="22">
        <v>0</v>
      </c>
      <c r="AE291" s="8">
        <v>0</v>
      </c>
      <c r="AF291" s="8">
        <v>629406.29600366077</v>
      </c>
      <c r="AH291" s="8">
        <v>-7503.3253555624979</v>
      </c>
      <c r="AJ291" s="22">
        <v>0</v>
      </c>
      <c r="AK291" s="8">
        <v>0</v>
      </c>
      <c r="AL291" s="8">
        <v>0</v>
      </c>
      <c r="AN291" s="8">
        <v>629406.29600366077</v>
      </c>
      <c r="AO291" s="8">
        <v>-7503.3253555624979</v>
      </c>
      <c r="AP291" s="22">
        <v>-1.1780832168227756E-2</v>
      </c>
    </row>
    <row r="292" spans="1:42" x14ac:dyDescent="0.2">
      <c r="A292" s="8">
        <v>527</v>
      </c>
      <c r="B292" s="17" t="s">
        <v>346</v>
      </c>
      <c r="C292" s="25">
        <v>527</v>
      </c>
      <c r="D292" s="19" t="s">
        <v>140</v>
      </c>
      <c r="E292" s="20">
        <v>334</v>
      </c>
      <c r="F292" s="8">
        <v>1307665.2472112407</v>
      </c>
      <c r="G292" s="8">
        <v>0</v>
      </c>
      <c r="H292" s="8">
        <v>0</v>
      </c>
      <c r="I292" s="8">
        <v>0</v>
      </c>
      <c r="K292" s="8">
        <v>1307665.2472112407</v>
      </c>
      <c r="L292" s="8">
        <v>114000</v>
      </c>
      <c r="M292" s="8">
        <v>6606.2</v>
      </c>
      <c r="N292" s="8">
        <v>0</v>
      </c>
      <c r="P292" s="8">
        <v>1187059.0472112407</v>
      </c>
      <c r="Q292" s="8">
        <v>3915.1654108120979</v>
      </c>
      <c r="R292" s="8">
        <v>3554.0690036264691</v>
      </c>
      <c r="T292" s="8">
        <v>365</v>
      </c>
      <c r="U292" s="8">
        <v>1429613.8929324388</v>
      </c>
      <c r="V292" s="8">
        <v>114000</v>
      </c>
      <c r="W292" s="8">
        <v>6659.8</v>
      </c>
      <c r="X292" s="8">
        <v>0</v>
      </c>
      <c r="Y292" s="8">
        <v>0</v>
      </c>
      <c r="Z292" s="8">
        <v>1308954.0929324387</v>
      </c>
      <c r="AA292" s="8">
        <v>3586.1755970751747</v>
      </c>
      <c r="AB292" s="22">
        <v>9.0337563553056829E-3</v>
      </c>
      <c r="AC292" s="22">
        <v>0</v>
      </c>
      <c r="AE292" s="8">
        <v>0</v>
      </c>
      <c r="AF292" s="8">
        <v>1429613.8929324388</v>
      </c>
      <c r="AH292" s="8">
        <v>121948.64572119806</v>
      </c>
      <c r="AJ292" s="22">
        <v>0</v>
      </c>
      <c r="AK292" s="8">
        <v>0</v>
      </c>
      <c r="AL292" s="8">
        <v>0</v>
      </c>
      <c r="AN292" s="8">
        <v>1429613.8929324388</v>
      </c>
      <c r="AO292" s="8">
        <v>121948.64572119806</v>
      </c>
      <c r="AP292" s="22">
        <v>9.3256776519272624E-2</v>
      </c>
    </row>
    <row r="293" spans="1:42" x14ac:dyDescent="0.2">
      <c r="A293" s="8">
        <v>528</v>
      </c>
      <c r="B293" s="17" t="s">
        <v>347</v>
      </c>
      <c r="C293" s="24">
        <v>528</v>
      </c>
      <c r="D293" s="19" t="s">
        <v>140</v>
      </c>
      <c r="E293" s="20">
        <v>272.42</v>
      </c>
      <c r="F293" s="8">
        <v>1313447.5537903369</v>
      </c>
      <c r="G293" s="8">
        <v>0</v>
      </c>
      <c r="H293" s="8">
        <v>0</v>
      </c>
      <c r="I293" s="8">
        <v>0</v>
      </c>
      <c r="K293" s="8">
        <v>1313447.5537903369</v>
      </c>
      <c r="L293" s="29">
        <v>114000</v>
      </c>
      <c r="M293" s="8">
        <v>34263.5</v>
      </c>
      <c r="N293" s="8">
        <v>0</v>
      </c>
      <c r="P293" s="8">
        <v>1165184.0537903369</v>
      </c>
      <c r="Q293" s="8">
        <v>4821.4064818674724</v>
      </c>
      <c r="R293" s="8">
        <v>4277.1604646881169</v>
      </c>
      <c r="T293" s="8">
        <v>90.416666666666671</v>
      </c>
      <c r="U293" s="8">
        <v>469042.0859375</v>
      </c>
      <c r="V293" s="29">
        <v>47500</v>
      </c>
      <c r="W293" s="8">
        <v>34541.5</v>
      </c>
      <c r="X293" s="8">
        <v>0</v>
      </c>
      <c r="Y293" s="8">
        <v>0</v>
      </c>
      <c r="Z293" s="8">
        <v>387000.5859375</v>
      </c>
      <c r="AA293" s="8">
        <v>4280.1908122119812</v>
      </c>
      <c r="AB293" s="22">
        <v>7.0849516843770341E-4</v>
      </c>
      <c r="AC293" s="22">
        <v>0</v>
      </c>
      <c r="AE293" s="8">
        <v>0</v>
      </c>
      <c r="AF293" s="8">
        <v>469042.0859375</v>
      </c>
      <c r="AH293" s="8">
        <v>-844405.46785283694</v>
      </c>
      <c r="AJ293" s="22">
        <v>0</v>
      </c>
      <c r="AK293" s="8">
        <v>0</v>
      </c>
      <c r="AL293" s="8">
        <v>0</v>
      </c>
      <c r="AN293" s="8">
        <v>469042.0859375</v>
      </c>
      <c r="AO293" s="8">
        <v>-844405.46785283694</v>
      </c>
      <c r="AP293" s="22">
        <v>-0.64289241349306869</v>
      </c>
    </row>
    <row r="294" spans="1:42" x14ac:dyDescent="0.2">
      <c r="A294" s="8">
        <v>529</v>
      </c>
      <c r="B294" s="17" t="s">
        <v>348</v>
      </c>
      <c r="C294" s="24">
        <v>529</v>
      </c>
      <c r="D294" s="19" t="s">
        <v>140</v>
      </c>
      <c r="E294" s="20">
        <v>441.38</v>
      </c>
      <c r="F294" s="8">
        <v>1728295.8536077035</v>
      </c>
      <c r="G294" s="8">
        <v>0</v>
      </c>
      <c r="H294" s="8">
        <v>0</v>
      </c>
      <c r="I294" s="8">
        <v>0</v>
      </c>
      <c r="K294" s="8">
        <v>1728295.8536077035</v>
      </c>
      <c r="L294" s="29">
        <v>114000</v>
      </c>
      <c r="M294" s="8">
        <v>8085.2</v>
      </c>
      <c r="N294" s="8">
        <v>0</v>
      </c>
      <c r="P294" s="8">
        <v>1606210.6536077035</v>
      </c>
      <c r="Q294" s="8">
        <v>3915.6641751046795</v>
      </c>
      <c r="R294" s="8">
        <v>3639.0653260403815</v>
      </c>
      <c r="T294" s="8">
        <v>144.58333333333334</v>
      </c>
      <c r="U294" s="8">
        <v>614400.33425251197</v>
      </c>
      <c r="V294" s="29">
        <v>47500</v>
      </c>
      <c r="W294" s="8">
        <v>8150.8</v>
      </c>
      <c r="X294" s="8">
        <v>0</v>
      </c>
      <c r="Y294" s="8">
        <v>0</v>
      </c>
      <c r="Z294" s="8">
        <v>558749.53425251192</v>
      </c>
      <c r="AA294" s="8">
        <v>3864.5500928127622</v>
      </c>
      <c r="AB294" s="22">
        <v>6.1962275081697327E-2</v>
      </c>
      <c r="AC294" s="22">
        <v>0</v>
      </c>
      <c r="AE294" s="8">
        <v>0</v>
      </c>
      <c r="AF294" s="8">
        <v>614400.33425251197</v>
      </c>
      <c r="AH294" s="8">
        <v>-1113895.5193551914</v>
      </c>
      <c r="AJ294" s="22">
        <v>1.6562275081697324E-2</v>
      </c>
      <c r="AK294" s="8">
        <v>-8714.2111402671399</v>
      </c>
      <c r="AL294" s="8">
        <v>605686.12311224488</v>
      </c>
      <c r="AN294" s="8">
        <v>605686.12311224488</v>
      </c>
      <c r="AO294" s="8">
        <v>-1122609.7304954585</v>
      </c>
      <c r="AP294" s="22">
        <v>-0.64954719885029222</v>
      </c>
    </row>
    <row r="295" spans="1:42" x14ac:dyDescent="0.2">
      <c r="A295" s="8">
        <v>530</v>
      </c>
      <c r="B295" s="17" t="s">
        <v>349</v>
      </c>
      <c r="C295" s="24">
        <v>530</v>
      </c>
      <c r="D295" s="19" t="s">
        <v>140</v>
      </c>
      <c r="E295" s="20">
        <v>401.21000000000004</v>
      </c>
      <c r="F295" s="8">
        <v>1554698.8597466408</v>
      </c>
      <c r="G295" s="8">
        <v>0</v>
      </c>
      <c r="H295" s="8">
        <v>0</v>
      </c>
      <c r="I295" s="8">
        <v>0</v>
      </c>
      <c r="K295" s="8">
        <v>1554698.8597466408</v>
      </c>
      <c r="L295" s="29">
        <v>114000</v>
      </c>
      <c r="M295" s="8">
        <v>8775.4</v>
      </c>
      <c r="N295" s="8">
        <v>0</v>
      </c>
      <c r="P295" s="8">
        <v>1431923.4597466409</v>
      </c>
      <c r="Q295" s="8">
        <v>3875.0251981422216</v>
      </c>
      <c r="R295" s="8">
        <v>3569.0123868962405</v>
      </c>
      <c r="T295" s="8">
        <v>127.08333333333334</v>
      </c>
      <c r="U295" s="8">
        <v>538635.59339933994</v>
      </c>
      <c r="V295" s="29">
        <v>47500</v>
      </c>
      <c r="W295" s="8">
        <v>8846.6</v>
      </c>
      <c r="X295" s="8">
        <v>0</v>
      </c>
      <c r="Y295" s="8">
        <v>0</v>
      </c>
      <c r="Z295" s="8">
        <v>482288.99339933996</v>
      </c>
      <c r="AA295" s="8">
        <v>3795.060931666937</v>
      </c>
      <c r="AB295" s="22">
        <v>6.3336441644372535E-2</v>
      </c>
      <c r="AC295" s="22">
        <v>0</v>
      </c>
      <c r="AE295" s="8">
        <v>0</v>
      </c>
      <c r="AF295" s="8">
        <v>538635.59339933994</v>
      </c>
      <c r="AH295" s="8">
        <v>-1016063.2663473008</v>
      </c>
      <c r="AJ295" s="22">
        <v>1.7936441644372532E-2</v>
      </c>
      <c r="AK295" s="8">
        <v>-8135.288180712575</v>
      </c>
      <c r="AL295" s="8">
        <v>530500.30521862733</v>
      </c>
      <c r="AN295" s="8">
        <v>530500.30521862733</v>
      </c>
      <c r="AO295" s="8">
        <v>-1024198.5545280135</v>
      </c>
      <c r="AP295" s="22">
        <v>-0.65877616626985913</v>
      </c>
    </row>
    <row r="296" spans="1:42" x14ac:dyDescent="0.2">
      <c r="A296" s="8">
        <v>531</v>
      </c>
      <c r="B296" s="17" t="s">
        <v>350</v>
      </c>
      <c r="C296" s="25">
        <v>531</v>
      </c>
      <c r="D296" s="19" t="s">
        <v>140</v>
      </c>
      <c r="E296" s="20">
        <v>461</v>
      </c>
      <c r="F296" s="8">
        <v>1774955.4208188502</v>
      </c>
      <c r="G296" s="8">
        <v>0</v>
      </c>
      <c r="H296" s="8">
        <v>0</v>
      </c>
      <c r="I296" s="8">
        <v>0</v>
      </c>
      <c r="K296" s="8">
        <v>1774955.4208188502</v>
      </c>
      <c r="L296" s="8">
        <v>114000</v>
      </c>
      <c r="M296" s="8">
        <v>7197.8</v>
      </c>
      <c r="N296" s="8">
        <v>0</v>
      </c>
      <c r="P296" s="8">
        <v>1653757.6208188501</v>
      </c>
      <c r="Q296" s="8">
        <v>3850.2286785658357</v>
      </c>
      <c r="R296" s="8">
        <v>3587.3267262881782</v>
      </c>
      <c r="T296" s="8">
        <v>479</v>
      </c>
      <c r="U296" s="8">
        <v>1841764.1290598291</v>
      </c>
      <c r="V296" s="8">
        <v>114000</v>
      </c>
      <c r="W296" s="8">
        <v>7405.3</v>
      </c>
      <c r="X296" s="8">
        <v>0</v>
      </c>
      <c r="Y296" s="8">
        <v>0</v>
      </c>
      <c r="Z296" s="8">
        <v>1720358.829059829</v>
      </c>
      <c r="AA296" s="8">
        <v>3591.5633174526702</v>
      </c>
      <c r="AB296" s="22">
        <v>1.1809883759530322E-3</v>
      </c>
      <c r="AC296" s="22">
        <v>0</v>
      </c>
      <c r="AE296" s="8">
        <v>0</v>
      </c>
      <c r="AF296" s="8">
        <v>1841764.1290598291</v>
      </c>
      <c r="AH296" s="8">
        <v>66808.708240978885</v>
      </c>
      <c r="AJ296" s="22">
        <v>0</v>
      </c>
      <c r="AK296" s="8">
        <v>0</v>
      </c>
      <c r="AL296" s="8">
        <v>0</v>
      </c>
      <c r="AN296" s="8">
        <v>1841764.1290598291</v>
      </c>
      <c r="AO296" s="8">
        <v>66808.708240978885</v>
      </c>
      <c r="AP296" s="22">
        <v>3.7639654189262767E-2</v>
      </c>
    </row>
    <row r="297" spans="1:42" x14ac:dyDescent="0.2">
      <c r="A297" s="8">
        <v>532</v>
      </c>
      <c r="B297" s="17" t="s">
        <v>351</v>
      </c>
      <c r="C297" s="24">
        <v>532</v>
      </c>
      <c r="D297" s="19" t="s">
        <v>140</v>
      </c>
      <c r="E297" s="20">
        <v>353.17</v>
      </c>
      <c r="F297" s="8">
        <v>1426468.8127910059</v>
      </c>
      <c r="G297" s="8">
        <v>0</v>
      </c>
      <c r="H297" s="8">
        <v>0</v>
      </c>
      <c r="I297" s="8">
        <v>0</v>
      </c>
      <c r="K297" s="8">
        <v>1426468.8127910059</v>
      </c>
      <c r="L297" s="29">
        <v>114000</v>
      </c>
      <c r="M297" s="8">
        <v>32045</v>
      </c>
      <c r="N297" s="29">
        <v>46411.368015414264</v>
      </c>
      <c r="P297" s="8">
        <v>1234012.4447755916</v>
      </c>
      <c r="Q297" s="8">
        <v>4039.0429900359768</v>
      </c>
      <c r="R297" s="8">
        <v>3494.1032499238086</v>
      </c>
      <c r="T297" s="8">
        <v>111.25</v>
      </c>
      <c r="U297" s="8">
        <v>529878.08966558182</v>
      </c>
      <c r="V297" s="29">
        <v>47500</v>
      </c>
      <c r="W297" s="8">
        <v>32305</v>
      </c>
      <c r="X297" s="8">
        <v>19338.070006422608</v>
      </c>
      <c r="Y297" s="8">
        <v>0</v>
      </c>
      <c r="Z297" s="8">
        <v>430735.01965915924</v>
      </c>
      <c r="AA297" s="8">
        <v>3871.7754576104203</v>
      </c>
      <c r="AB297" s="22">
        <v>0.10808845093368295</v>
      </c>
      <c r="AC297" s="22">
        <v>0</v>
      </c>
      <c r="AE297" s="8">
        <v>0</v>
      </c>
      <c r="AF297" s="8">
        <v>529878.08966558182</v>
      </c>
      <c r="AH297" s="8">
        <v>-896590.72312542412</v>
      </c>
      <c r="AJ297" s="22">
        <v>6.2688450933682943E-2</v>
      </c>
      <c r="AK297" s="8">
        <v>-24368.191115582875</v>
      </c>
      <c r="AL297" s="8">
        <v>505509.89854999894</v>
      </c>
      <c r="AN297" s="8">
        <v>505509.89854999894</v>
      </c>
      <c r="AO297" s="8">
        <v>-920958.91424100706</v>
      </c>
      <c r="AP297" s="22">
        <v>-0.64562148571553668</v>
      </c>
    </row>
    <row r="298" spans="1:42" x14ac:dyDescent="0.2">
      <c r="A298" s="8">
        <v>551</v>
      </c>
      <c r="B298" s="17" t="s">
        <v>352</v>
      </c>
      <c r="C298" s="25">
        <v>551</v>
      </c>
      <c r="D298" s="19" t="s">
        <v>140</v>
      </c>
      <c r="E298" s="20">
        <v>751</v>
      </c>
      <c r="F298" s="8">
        <v>3632483.501523871</v>
      </c>
      <c r="G298" s="8">
        <v>0</v>
      </c>
      <c r="H298" s="8">
        <v>0</v>
      </c>
      <c r="I298" s="8">
        <v>0</v>
      </c>
      <c r="K298" s="8">
        <v>3632483.501523871</v>
      </c>
      <c r="L298" s="8">
        <v>114000</v>
      </c>
      <c r="M298" s="8">
        <v>22776.600000000002</v>
      </c>
      <c r="N298" s="8">
        <v>0</v>
      </c>
      <c r="P298" s="8">
        <v>3495706.9015238709</v>
      </c>
      <c r="Q298" s="8">
        <v>4836.8621857841163</v>
      </c>
      <c r="R298" s="8">
        <v>4654.7362204046212</v>
      </c>
      <c r="T298" s="8">
        <v>756</v>
      </c>
      <c r="U298" s="8">
        <v>3692083.7689129366</v>
      </c>
      <c r="V298" s="8">
        <v>114000</v>
      </c>
      <c r="W298" s="8">
        <v>22961.4</v>
      </c>
      <c r="X298" s="8">
        <v>0</v>
      </c>
      <c r="Y298" s="8">
        <v>0</v>
      </c>
      <c r="Z298" s="8">
        <v>3555122.3689129367</v>
      </c>
      <c r="AA298" s="8">
        <v>4702.5428160224028</v>
      </c>
      <c r="AB298" s="22">
        <v>1.0270527341209014E-2</v>
      </c>
      <c r="AC298" s="22">
        <v>0</v>
      </c>
      <c r="AE298" s="8">
        <v>0</v>
      </c>
      <c r="AF298" s="8">
        <v>3692083.7689129366</v>
      </c>
      <c r="AH298" s="8">
        <v>59600.267389065586</v>
      </c>
      <c r="AJ298" s="22">
        <v>0</v>
      </c>
      <c r="AK298" s="8">
        <v>0</v>
      </c>
      <c r="AL298" s="8">
        <v>0</v>
      </c>
      <c r="AN298" s="8">
        <v>3692083.7689129366</v>
      </c>
      <c r="AO298" s="8">
        <v>59600.267389065586</v>
      </c>
      <c r="AP298" s="22">
        <v>1.6407581029359818E-2</v>
      </c>
    </row>
    <row r="299" spans="1:42" x14ac:dyDescent="0.2">
      <c r="A299" s="8">
        <v>552</v>
      </c>
      <c r="B299" s="17" t="s">
        <v>353</v>
      </c>
      <c r="C299" s="24">
        <v>552</v>
      </c>
      <c r="D299" s="19" t="s">
        <v>140</v>
      </c>
      <c r="E299" s="20">
        <v>998</v>
      </c>
      <c r="F299" s="8">
        <v>4806026.4608532945</v>
      </c>
      <c r="G299" s="8">
        <v>0</v>
      </c>
      <c r="H299" s="8">
        <v>0</v>
      </c>
      <c r="I299" s="8">
        <v>0</v>
      </c>
      <c r="K299" s="8">
        <v>4806026.4608532945</v>
      </c>
      <c r="L299" s="8">
        <v>114000</v>
      </c>
      <c r="M299" s="8">
        <v>167620</v>
      </c>
      <c r="N299" s="8">
        <v>0</v>
      </c>
      <c r="P299" s="8">
        <v>4524406.4608532945</v>
      </c>
      <c r="Q299" s="8">
        <v>4815.6577764061067</v>
      </c>
      <c r="R299" s="8">
        <v>4533.4734076686318</v>
      </c>
      <c r="T299" s="8">
        <v>1178.58</v>
      </c>
      <c r="U299" s="8">
        <v>5625132.8776186891</v>
      </c>
      <c r="V299" s="8">
        <v>114000</v>
      </c>
      <c r="W299" s="8">
        <v>168980</v>
      </c>
      <c r="X299" s="8">
        <v>0</v>
      </c>
      <c r="Y299" s="8">
        <v>0</v>
      </c>
      <c r="Z299" s="8">
        <v>5342152.8776186891</v>
      </c>
      <c r="AA299" s="8">
        <v>4532.7028098378469</v>
      </c>
      <c r="AB299" s="22">
        <v>-1.6997956345821412E-4</v>
      </c>
      <c r="AC299" s="22">
        <v>0</v>
      </c>
      <c r="AE299" s="8">
        <v>0</v>
      </c>
      <c r="AF299" s="8">
        <v>5625132.8776186891</v>
      </c>
      <c r="AH299" s="8">
        <v>819106.41676539462</v>
      </c>
      <c r="AJ299" s="22">
        <v>0</v>
      </c>
      <c r="AK299" s="8">
        <v>0</v>
      </c>
      <c r="AL299" s="8">
        <v>0</v>
      </c>
      <c r="AN299" s="8">
        <v>5625132.8776186891</v>
      </c>
      <c r="AO299" s="8">
        <v>819106.41676539462</v>
      </c>
      <c r="AP299" s="22">
        <v>0.17043318912979205</v>
      </c>
    </row>
    <row r="300" spans="1:42" x14ac:dyDescent="0.2">
      <c r="A300" s="8">
        <v>553</v>
      </c>
      <c r="B300" s="17" t="s">
        <v>354</v>
      </c>
      <c r="C300" s="24">
        <v>553</v>
      </c>
      <c r="D300" s="19" t="s">
        <v>140</v>
      </c>
      <c r="E300" s="20">
        <v>551</v>
      </c>
      <c r="F300" s="8">
        <v>2611757.1947883028</v>
      </c>
      <c r="G300" s="8">
        <v>0</v>
      </c>
      <c r="H300" s="8">
        <v>0</v>
      </c>
      <c r="I300" s="8">
        <v>0</v>
      </c>
      <c r="K300" s="8">
        <v>2611757.1947883028</v>
      </c>
      <c r="L300" s="8">
        <v>114000</v>
      </c>
      <c r="M300" s="8">
        <v>11141.800000000001</v>
      </c>
      <c r="N300" s="8">
        <v>0</v>
      </c>
      <c r="P300" s="8">
        <v>2486615.3947883029</v>
      </c>
      <c r="Q300" s="8">
        <v>4740.0312065123462</v>
      </c>
      <c r="R300" s="8">
        <v>4512.9136021566301</v>
      </c>
      <c r="T300" s="8">
        <v>658.92000000000007</v>
      </c>
      <c r="U300" s="8">
        <v>3090539.7465756275</v>
      </c>
      <c r="V300" s="8">
        <v>114000</v>
      </c>
      <c r="W300" s="8">
        <v>13021.4</v>
      </c>
      <c r="X300" s="8">
        <v>0</v>
      </c>
      <c r="Y300" s="8">
        <v>0</v>
      </c>
      <c r="Z300" s="8">
        <v>2963518.3465756276</v>
      </c>
      <c r="AA300" s="8">
        <v>4497.5389221386922</v>
      </c>
      <c r="AB300" s="22">
        <v>-3.4068190471429841E-3</v>
      </c>
      <c r="AC300" s="22">
        <v>0</v>
      </c>
      <c r="AE300" s="8">
        <v>0</v>
      </c>
      <c r="AF300" s="8">
        <v>3090539.7465756275</v>
      </c>
      <c r="AH300" s="8">
        <v>478782.55178732472</v>
      </c>
      <c r="AJ300" s="22">
        <v>0</v>
      </c>
      <c r="AK300" s="8">
        <v>0</v>
      </c>
      <c r="AL300" s="8">
        <v>0</v>
      </c>
      <c r="AN300" s="8">
        <v>3090539.7465756275</v>
      </c>
      <c r="AO300" s="8">
        <v>478782.55178732472</v>
      </c>
      <c r="AP300" s="22">
        <v>0.18331817090146188</v>
      </c>
    </row>
    <row r="301" spans="1:42" x14ac:dyDescent="0.2">
      <c r="A301" s="8">
        <v>554</v>
      </c>
      <c r="B301" s="17" t="s">
        <v>355</v>
      </c>
      <c r="C301" s="25">
        <v>554</v>
      </c>
      <c r="D301" s="19" t="s">
        <v>140</v>
      </c>
      <c r="E301" s="20">
        <v>1034</v>
      </c>
      <c r="F301" s="8">
        <v>4711886.1553661171</v>
      </c>
      <c r="G301" s="8">
        <v>0</v>
      </c>
      <c r="H301" s="8">
        <v>0</v>
      </c>
      <c r="I301" s="8">
        <v>0</v>
      </c>
      <c r="K301" s="8">
        <v>4711886.1553661171</v>
      </c>
      <c r="L301" s="8">
        <v>114000</v>
      </c>
      <c r="M301" s="8">
        <v>20213</v>
      </c>
      <c r="N301" s="8">
        <v>0</v>
      </c>
      <c r="P301" s="8">
        <v>4577673.1553661171</v>
      </c>
      <c r="Q301" s="8">
        <v>4556.9498601219702</v>
      </c>
      <c r="R301" s="8">
        <v>4427.150053545568</v>
      </c>
      <c r="T301" s="8">
        <v>1099</v>
      </c>
      <c r="U301" s="8">
        <v>5004027.1888483539</v>
      </c>
      <c r="V301" s="8">
        <v>114000</v>
      </c>
      <c r="W301" s="8">
        <v>20377</v>
      </c>
      <c r="X301" s="8">
        <v>0</v>
      </c>
      <c r="Y301" s="8">
        <v>0</v>
      </c>
      <c r="Z301" s="8">
        <v>4869650.1888483539</v>
      </c>
      <c r="AA301" s="8">
        <v>4430.9828833924967</v>
      </c>
      <c r="AB301" s="22">
        <v>8.6575557651566253E-4</v>
      </c>
      <c r="AC301" s="22">
        <v>0</v>
      </c>
      <c r="AE301" s="8">
        <v>0</v>
      </c>
      <c r="AF301" s="8">
        <v>5004027.1888483539</v>
      </c>
      <c r="AH301" s="8">
        <v>292141.03348223679</v>
      </c>
      <c r="AJ301" s="22">
        <v>0</v>
      </c>
      <c r="AK301" s="8">
        <v>0</v>
      </c>
      <c r="AL301" s="8">
        <v>0</v>
      </c>
      <c r="AN301" s="8">
        <v>5004027.1888483539</v>
      </c>
      <c r="AO301" s="8">
        <v>292141.03348223679</v>
      </c>
      <c r="AP301" s="22">
        <v>6.2000868410102154E-2</v>
      </c>
    </row>
    <row r="302" spans="1:42" x14ac:dyDescent="0.2">
      <c r="A302" s="8">
        <v>555</v>
      </c>
      <c r="B302" s="17" t="s">
        <v>356</v>
      </c>
      <c r="C302" s="24">
        <v>555</v>
      </c>
      <c r="D302" s="19" t="s">
        <v>140</v>
      </c>
      <c r="E302" s="20">
        <v>1142</v>
      </c>
      <c r="F302" s="8">
        <v>5446324.6552667357</v>
      </c>
      <c r="G302" s="8">
        <v>0</v>
      </c>
      <c r="H302" s="8">
        <v>0</v>
      </c>
      <c r="I302" s="8">
        <v>0</v>
      </c>
      <c r="K302" s="8">
        <v>5446324.6552667357</v>
      </c>
      <c r="L302" s="8">
        <v>114000</v>
      </c>
      <c r="M302" s="8">
        <v>111911</v>
      </c>
      <c r="N302" s="8">
        <v>0</v>
      </c>
      <c r="P302" s="8">
        <v>5220413.6552667357</v>
      </c>
      <c r="Q302" s="8">
        <v>4769.1109065382971</v>
      </c>
      <c r="R302" s="8">
        <v>4571.2904161705219</v>
      </c>
      <c r="T302" s="8">
        <v>1153</v>
      </c>
      <c r="U302" s="8">
        <v>5487830.8319396209</v>
      </c>
      <c r="V302" s="8">
        <v>114000</v>
      </c>
      <c r="W302" s="8">
        <v>29919.4</v>
      </c>
      <c r="X302" s="8">
        <v>0</v>
      </c>
      <c r="Y302" s="8">
        <v>0</v>
      </c>
      <c r="Z302" s="8">
        <v>5343911.4319396205</v>
      </c>
      <c r="AA302" s="8">
        <v>4634.7887527663661</v>
      </c>
      <c r="AB302" s="22">
        <v>1.3890680927036408E-2</v>
      </c>
      <c r="AC302" s="22">
        <v>0</v>
      </c>
      <c r="AE302" s="8">
        <v>0</v>
      </c>
      <c r="AF302" s="8">
        <v>5487830.8319396209</v>
      </c>
      <c r="AH302" s="8">
        <v>41506.176672885194</v>
      </c>
      <c r="AJ302" s="22">
        <v>0</v>
      </c>
      <c r="AK302" s="8">
        <v>0</v>
      </c>
      <c r="AL302" s="8">
        <v>0</v>
      </c>
      <c r="AN302" s="8">
        <v>5487830.8319396209</v>
      </c>
      <c r="AO302" s="8">
        <v>41506.176672885194</v>
      </c>
      <c r="AP302" s="22">
        <v>7.6209516141766643E-3</v>
      </c>
    </row>
    <row r="303" spans="1:42" x14ac:dyDescent="0.2">
      <c r="A303" s="8">
        <v>556</v>
      </c>
      <c r="B303" s="17" t="s">
        <v>357</v>
      </c>
      <c r="C303" s="24">
        <v>556</v>
      </c>
      <c r="D303" s="19" t="s">
        <v>140</v>
      </c>
      <c r="E303" s="20">
        <v>605</v>
      </c>
      <c r="F303" s="8">
        <v>3025575.3070822591</v>
      </c>
      <c r="G303" s="8">
        <v>0</v>
      </c>
      <c r="H303" s="8">
        <v>0</v>
      </c>
      <c r="I303" s="8">
        <v>0</v>
      </c>
      <c r="K303" s="8">
        <v>3025575.3070822591</v>
      </c>
      <c r="L303" s="8">
        <v>114000</v>
      </c>
      <c r="M303" s="8">
        <v>70499</v>
      </c>
      <c r="N303" s="8">
        <v>0</v>
      </c>
      <c r="P303" s="8">
        <v>2841076.3070822591</v>
      </c>
      <c r="Q303" s="8">
        <v>5000.9509207971223</v>
      </c>
      <c r="R303" s="8">
        <v>4695.9938960037343</v>
      </c>
      <c r="T303" s="8">
        <v>574</v>
      </c>
      <c r="U303" s="8">
        <v>2852735.9910241733</v>
      </c>
      <c r="V303" s="8">
        <v>114000</v>
      </c>
      <c r="W303" s="8">
        <v>14214.2</v>
      </c>
      <c r="X303" s="8">
        <v>0</v>
      </c>
      <c r="Y303" s="8">
        <v>0</v>
      </c>
      <c r="Z303" s="8">
        <v>2724521.7910241731</v>
      </c>
      <c r="AA303" s="8">
        <v>4746.5536428992564</v>
      </c>
      <c r="AB303" s="22">
        <v>1.0766569977560685E-2</v>
      </c>
      <c r="AC303" s="22">
        <v>0</v>
      </c>
      <c r="AE303" s="8">
        <v>0</v>
      </c>
      <c r="AF303" s="8">
        <v>2852735.9910241733</v>
      </c>
      <c r="AH303" s="8">
        <v>-172839.31605808577</v>
      </c>
      <c r="AJ303" s="22">
        <v>0</v>
      </c>
      <c r="AK303" s="8">
        <v>0</v>
      </c>
      <c r="AL303" s="8">
        <v>0</v>
      </c>
      <c r="AN303" s="8">
        <v>2852735.9910241733</v>
      </c>
      <c r="AO303" s="8">
        <v>-172839.31605808577</v>
      </c>
      <c r="AP303" s="22">
        <v>-5.7126099506928131E-2</v>
      </c>
    </row>
    <row r="304" spans="1:42" x14ac:dyDescent="0.2">
      <c r="A304" s="8">
        <v>557</v>
      </c>
      <c r="B304" s="17" t="s">
        <v>358</v>
      </c>
      <c r="C304" s="24">
        <v>557</v>
      </c>
      <c r="D304" s="19" t="s">
        <v>140</v>
      </c>
      <c r="E304" s="20">
        <v>617</v>
      </c>
      <c r="F304" s="8">
        <v>3225364.920579534</v>
      </c>
      <c r="G304" s="8">
        <v>0</v>
      </c>
      <c r="H304" s="8">
        <v>0</v>
      </c>
      <c r="I304" s="8">
        <v>0</v>
      </c>
      <c r="K304" s="8">
        <v>3225364.920579534</v>
      </c>
      <c r="L304" s="8">
        <v>114000</v>
      </c>
      <c r="M304" s="8">
        <v>71485</v>
      </c>
      <c r="N304" s="8">
        <v>0</v>
      </c>
      <c r="P304" s="8">
        <v>3039879.920579534</v>
      </c>
      <c r="Q304" s="8">
        <v>5227.4958194157762</v>
      </c>
      <c r="R304" s="8">
        <v>4926.8718323817411</v>
      </c>
      <c r="T304" s="8">
        <v>601</v>
      </c>
      <c r="U304" s="8">
        <v>2865651.2690533148</v>
      </c>
      <c r="V304" s="8">
        <v>114000</v>
      </c>
      <c r="W304" s="8">
        <v>14413</v>
      </c>
      <c r="X304" s="8">
        <v>0</v>
      </c>
      <c r="Y304" s="8">
        <v>0</v>
      </c>
      <c r="Z304" s="8">
        <v>2737238.2690533148</v>
      </c>
      <c r="AA304" s="8">
        <v>4554.4729934331363</v>
      </c>
      <c r="AB304" s="22">
        <v>-7.5585249955361714E-2</v>
      </c>
      <c r="AC304" s="22">
        <v>6.0585249955361714E-2</v>
      </c>
      <c r="AE304" s="8">
        <v>179395.95263919013</v>
      </c>
      <c r="AF304" s="8">
        <v>3045047.2216925048</v>
      </c>
      <c r="AH304" s="8">
        <v>-180317.6988870292</v>
      </c>
      <c r="AJ304" s="22">
        <v>0</v>
      </c>
      <c r="AK304" s="8">
        <v>0</v>
      </c>
      <c r="AL304" s="8">
        <v>0</v>
      </c>
      <c r="AN304" s="8">
        <v>3045047.2216925048</v>
      </c>
      <c r="AO304" s="8">
        <v>-180317.6988870292</v>
      </c>
      <c r="AP304" s="22">
        <v>-5.590613878650038E-2</v>
      </c>
    </row>
    <row r="305" spans="1:42" x14ac:dyDescent="0.2">
      <c r="A305" s="8">
        <v>558</v>
      </c>
      <c r="B305" s="17" t="s">
        <v>359</v>
      </c>
      <c r="C305" s="24">
        <v>558</v>
      </c>
      <c r="D305" s="19" t="s">
        <v>140</v>
      </c>
      <c r="E305" s="20">
        <v>745.34</v>
      </c>
      <c r="F305" s="8">
        <v>3696726.7933535855</v>
      </c>
      <c r="G305" s="8">
        <v>0</v>
      </c>
      <c r="H305" s="8">
        <v>0</v>
      </c>
      <c r="I305" s="8">
        <v>0</v>
      </c>
      <c r="K305" s="8">
        <v>3696726.7933535855</v>
      </c>
      <c r="L305" s="8">
        <v>114000</v>
      </c>
      <c r="M305" s="8">
        <v>126947.5</v>
      </c>
      <c r="N305" s="8">
        <v>0</v>
      </c>
      <c r="P305" s="8">
        <v>3455779.2933535855</v>
      </c>
      <c r="Q305" s="8">
        <v>4959.7858606187583</v>
      </c>
      <c r="R305" s="8">
        <v>4636.5139310295772</v>
      </c>
      <c r="T305" s="8">
        <v>781</v>
      </c>
      <c r="U305" s="8">
        <v>3946728.1540734433</v>
      </c>
      <c r="V305" s="8">
        <v>114000</v>
      </c>
      <c r="W305" s="8">
        <v>127977.5</v>
      </c>
      <c r="X305" s="8">
        <v>0</v>
      </c>
      <c r="Y305" s="8">
        <v>0</v>
      </c>
      <c r="Z305" s="8">
        <v>3704750.6540734433</v>
      </c>
      <c r="AA305" s="8">
        <v>4743.5987888264317</v>
      </c>
      <c r="AB305" s="22">
        <v>2.3095985343685881E-2</v>
      </c>
      <c r="AC305" s="22">
        <v>0</v>
      </c>
      <c r="AE305" s="8">
        <v>0</v>
      </c>
      <c r="AF305" s="8">
        <v>3946728.1540734433</v>
      </c>
      <c r="AH305" s="8">
        <v>250001.36071985774</v>
      </c>
      <c r="AJ305" s="22">
        <v>0</v>
      </c>
      <c r="AK305" s="8">
        <v>0</v>
      </c>
      <c r="AL305" s="8">
        <v>0</v>
      </c>
      <c r="AN305" s="8">
        <v>3946728.1540734433</v>
      </c>
      <c r="AO305" s="8">
        <v>250001.36071985774</v>
      </c>
      <c r="AP305" s="22">
        <v>6.7627762259667087E-2</v>
      </c>
    </row>
    <row r="306" spans="1:42" x14ac:dyDescent="0.2">
      <c r="A306" s="8">
        <v>559</v>
      </c>
      <c r="B306" s="17" t="s">
        <v>360</v>
      </c>
      <c r="C306" s="24">
        <v>559</v>
      </c>
      <c r="D306" s="19" t="s">
        <v>140</v>
      </c>
      <c r="E306" s="20">
        <v>585</v>
      </c>
      <c r="F306" s="8">
        <v>3022441.3099671868</v>
      </c>
      <c r="G306" s="8">
        <v>0</v>
      </c>
      <c r="H306" s="8">
        <v>0</v>
      </c>
      <c r="I306" s="8">
        <v>0</v>
      </c>
      <c r="K306" s="8">
        <v>3022441.3099671868</v>
      </c>
      <c r="L306" s="8">
        <v>114000</v>
      </c>
      <c r="M306" s="8">
        <v>24551.4</v>
      </c>
      <c r="N306" s="8">
        <v>0</v>
      </c>
      <c r="P306" s="8">
        <v>2883889.9099671869</v>
      </c>
      <c r="Q306" s="8">
        <v>5166.5663418242511</v>
      </c>
      <c r="R306" s="8">
        <v>4929.726341824251</v>
      </c>
      <c r="T306" s="8">
        <v>571</v>
      </c>
      <c r="U306" s="8">
        <v>2982069.9670033669</v>
      </c>
      <c r="V306" s="8">
        <v>114000</v>
      </c>
      <c r="W306" s="8">
        <v>24750.6</v>
      </c>
      <c r="X306" s="8">
        <v>0</v>
      </c>
      <c r="Y306" s="8">
        <v>0</v>
      </c>
      <c r="Z306" s="8">
        <v>2843319.3670033668</v>
      </c>
      <c r="AA306" s="8">
        <v>4979.5435499183304</v>
      </c>
      <c r="AB306" s="22">
        <v>1.0105471306069399E-2</v>
      </c>
      <c r="AC306" s="22">
        <v>0</v>
      </c>
      <c r="AE306" s="8">
        <v>0</v>
      </c>
      <c r="AF306" s="8">
        <v>2982069.9670033669</v>
      </c>
      <c r="AH306" s="8">
        <v>-40371.342963819858</v>
      </c>
      <c r="AJ306" s="22">
        <v>0</v>
      </c>
      <c r="AK306" s="8">
        <v>0</v>
      </c>
      <c r="AL306" s="8">
        <v>0</v>
      </c>
      <c r="AN306" s="8">
        <v>2982069.9670033669</v>
      </c>
      <c r="AO306" s="8">
        <v>-40371.342963819858</v>
      </c>
      <c r="AP306" s="22">
        <v>-1.3357196657776673E-2</v>
      </c>
    </row>
    <row r="307" spans="1:42" x14ac:dyDescent="0.2">
      <c r="A307" s="8">
        <v>560</v>
      </c>
      <c r="B307" s="17" t="s">
        <v>361</v>
      </c>
      <c r="C307" s="24">
        <v>560</v>
      </c>
      <c r="D307" s="19" t="s">
        <v>140</v>
      </c>
      <c r="E307" s="20">
        <v>1620</v>
      </c>
      <c r="F307" s="8">
        <v>7424285.8884797273</v>
      </c>
      <c r="G307" s="8">
        <v>0</v>
      </c>
      <c r="H307" s="8">
        <v>0</v>
      </c>
      <c r="I307" s="8">
        <v>0</v>
      </c>
      <c r="K307" s="8">
        <v>7424285.8884797273</v>
      </c>
      <c r="L307" s="8">
        <v>114000</v>
      </c>
      <c r="M307" s="8">
        <v>158992.5</v>
      </c>
      <c r="N307" s="8">
        <v>0</v>
      </c>
      <c r="P307" s="8">
        <v>7151293.3884797273</v>
      </c>
      <c r="Q307" s="8">
        <v>4582.8925237529184</v>
      </c>
      <c r="R307" s="8">
        <v>4414.3786348640297</v>
      </c>
      <c r="T307" s="8">
        <v>1576</v>
      </c>
      <c r="U307" s="8">
        <v>7341966.7049149107</v>
      </c>
      <c r="V307" s="8">
        <v>114000</v>
      </c>
      <c r="W307" s="8">
        <v>210648.14</v>
      </c>
      <c r="X307" s="8">
        <v>0</v>
      </c>
      <c r="Y307" s="8">
        <v>0</v>
      </c>
      <c r="Z307" s="8">
        <v>7017318.5649149111</v>
      </c>
      <c r="AA307" s="8">
        <v>4452.6133026109837</v>
      </c>
      <c r="AB307" s="22">
        <v>8.6613928957029237E-3</v>
      </c>
      <c r="AC307" s="22">
        <v>0</v>
      </c>
      <c r="AE307" s="8">
        <v>0</v>
      </c>
      <c r="AF307" s="8">
        <v>7341966.7049149107</v>
      </c>
      <c r="AH307" s="8">
        <v>-82319.183564816602</v>
      </c>
      <c r="AJ307" s="22">
        <v>0</v>
      </c>
      <c r="AK307" s="8">
        <v>0</v>
      </c>
      <c r="AL307" s="8">
        <v>0</v>
      </c>
      <c r="AN307" s="8">
        <v>7341966.7049149107</v>
      </c>
      <c r="AO307" s="8">
        <v>-82319.183564816602</v>
      </c>
      <c r="AP307" s="22">
        <v>-1.1087825118985702E-2</v>
      </c>
    </row>
    <row r="308" spans="1:42" x14ac:dyDescent="0.2">
      <c r="A308" s="8">
        <v>561</v>
      </c>
      <c r="B308" s="17" t="s">
        <v>362</v>
      </c>
      <c r="C308" s="24">
        <v>561</v>
      </c>
      <c r="D308" s="19" t="s">
        <v>140</v>
      </c>
      <c r="E308" s="20">
        <v>882</v>
      </c>
      <c r="F308" s="8">
        <v>4148879.7337524393</v>
      </c>
      <c r="G308" s="8">
        <v>0</v>
      </c>
      <c r="H308" s="8">
        <v>0</v>
      </c>
      <c r="I308" s="8">
        <v>0</v>
      </c>
      <c r="K308" s="8">
        <v>4148879.7337524393</v>
      </c>
      <c r="L308" s="8">
        <v>114000</v>
      </c>
      <c r="M308" s="8">
        <v>20410.2</v>
      </c>
      <c r="N308" s="8">
        <v>0</v>
      </c>
      <c r="P308" s="8">
        <v>4014469.5337524391</v>
      </c>
      <c r="Q308" s="8">
        <v>4703.9452763633099</v>
      </c>
      <c r="R308" s="8">
        <v>4551.5527593565066</v>
      </c>
      <c r="T308" s="8">
        <v>897</v>
      </c>
      <c r="U308" s="8">
        <v>4331962.7337445887</v>
      </c>
      <c r="V308" s="8">
        <v>114000</v>
      </c>
      <c r="W308" s="8">
        <v>35038.519999999997</v>
      </c>
      <c r="X308" s="8">
        <v>0</v>
      </c>
      <c r="Y308" s="8">
        <v>0</v>
      </c>
      <c r="Z308" s="8">
        <v>4182924.2137445887</v>
      </c>
      <c r="AA308" s="8">
        <v>4663.2376964822615</v>
      </c>
      <c r="AB308" s="22">
        <v>2.453776612743138E-2</v>
      </c>
      <c r="AC308" s="22">
        <v>0</v>
      </c>
      <c r="AE308" s="8">
        <v>0</v>
      </c>
      <c r="AF308" s="8">
        <v>4331962.7337445887</v>
      </c>
      <c r="AH308" s="8">
        <v>183082.99999214942</v>
      </c>
      <c r="AJ308" s="22">
        <v>0</v>
      </c>
      <c r="AK308" s="8">
        <v>0</v>
      </c>
      <c r="AL308" s="8">
        <v>0</v>
      </c>
      <c r="AN308" s="8">
        <v>4331962.7337445887</v>
      </c>
      <c r="AO308" s="8">
        <v>183082.99999214942</v>
      </c>
      <c r="AP308" s="22">
        <v>4.4128297695089046E-2</v>
      </c>
    </row>
    <row r="309" spans="1:42" x14ac:dyDescent="0.2">
      <c r="A309" s="8">
        <v>562</v>
      </c>
      <c r="B309" s="17" t="s">
        <v>363</v>
      </c>
      <c r="C309" s="24">
        <v>562</v>
      </c>
      <c r="D309" s="19" t="s">
        <v>140</v>
      </c>
      <c r="E309" s="20">
        <v>743</v>
      </c>
      <c r="F309" s="8">
        <v>3604019.679830642</v>
      </c>
      <c r="G309" s="8">
        <v>0</v>
      </c>
      <c r="H309" s="8">
        <v>0</v>
      </c>
      <c r="I309" s="8">
        <v>0</v>
      </c>
      <c r="K309" s="8">
        <v>3604019.679830642</v>
      </c>
      <c r="L309" s="8">
        <v>114000</v>
      </c>
      <c r="M309" s="8">
        <v>115855</v>
      </c>
      <c r="N309" s="8">
        <v>0</v>
      </c>
      <c r="P309" s="8">
        <v>3374164.679830642</v>
      </c>
      <c r="Q309" s="8">
        <v>4850.6321397451438</v>
      </c>
      <c r="R309" s="8">
        <v>4541.2714398797334</v>
      </c>
      <c r="T309" s="8">
        <v>869</v>
      </c>
      <c r="U309" s="8">
        <v>4190017.7598993247</v>
      </c>
      <c r="V309" s="8">
        <v>114000</v>
      </c>
      <c r="W309" s="8">
        <v>109340</v>
      </c>
      <c r="X309" s="8">
        <v>0</v>
      </c>
      <c r="Y309" s="8">
        <v>0</v>
      </c>
      <c r="Z309" s="8">
        <v>3966677.7598993247</v>
      </c>
      <c r="AA309" s="8">
        <v>4564.6464440728705</v>
      </c>
      <c r="AB309" s="22">
        <v>5.1472378391361128E-3</v>
      </c>
      <c r="AC309" s="22">
        <v>0</v>
      </c>
      <c r="AE309" s="8">
        <v>0</v>
      </c>
      <c r="AF309" s="8">
        <v>4190017.7598993247</v>
      </c>
      <c r="AH309" s="8">
        <v>585998.08006868279</v>
      </c>
      <c r="AJ309" s="22">
        <v>0</v>
      </c>
      <c r="AK309" s="8">
        <v>0</v>
      </c>
      <c r="AL309" s="8">
        <v>0</v>
      </c>
      <c r="AN309" s="8">
        <v>4190017.7598993247</v>
      </c>
      <c r="AO309" s="8">
        <v>585998.08006868279</v>
      </c>
      <c r="AP309" s="22">
        <v>0.16259569373278773</v>
      </c>
    </row>
    <row r="310" spans="1:42" x14ac:dyDescent="0.2">
      <c r="A310" s="8">
        <v>990</v>
      </c>
      <c r="B310" s="17" t="s">
        <v>364</v>
      </c>
      <c r="C310" s="24">
        <v>990</v>
      </c>
      <c r="D310" s="19" t="s">
        <v>140</v>
      </c>
      <c r="E310" s="20">
        <v>533</v>
      </c>
      <c r="F310" s="8">
        <v>2500272.3552874369</v>
      </c>
      <c r="K310" s="8">
        <v>2500272.3552874369</v>
      </c>
      <c r="L310" s="8">
        <v>114000</v>
      </c>
      <c r="M310" s="8">
        <v>0</v>
      </c>
      <c r="N310" s="8">
        <v>7833.3333333333376</v>
      </c>
      <c r="P310" s="8">
        <v>2378439.0219541034</v>
      </c>
      <c r="Q310" s="8">
        <v>4690.9425052297129</v>
      </c>
      <c r="R310" s="8">
        <v>4462.3621425030078</v>
      </c>
      <c r="T310" s="8">
        <v>553</v>
      </c>
      <c r="U310" s="8">
        <v>2617973.1448033708</v>
      </c>
      <c r="V310" s="8">
        <v>114000</v>
      </c>
      <c r="W310" s="8">
        <v>7405.3</v>
      </c>
      <c r="X310" s="8">
        <v>7833.3333333333376</v>
      </c>
      <c r="Y310" s="8">
        <v>0</v>
      </c>
      <c r="Z310" s="8">
        <v>2488734.5114700375</v>
      </c>
      <c r="AA310" s="8">
        <v>4500.4240713743893</v>
      </c>
      <c r="AB310" s="22">
        <v>8.5295472791977328E-3</v>
      </c>
      <c r="AC310" s="22">
        <v>0</v>
      </c>
      <c r="AE310" s="8">
        <v>0</v>
      </c>
      <c r="AF310" s="8">
        <v>2617973.1448033708</v>
      </c>
      <c r="AH310" s="8">
        <v>117700.78951593395</v>
      </c>
      <c r="AJ310" s="22">
        <v>0</v>
      </c>
      <c r="AK310" s="8">
        <v>0</v>
      </c>
      <c r="AL310" s="8">
        <v>0</v>
      </c>
      <c r="AN310" s="8">
        <v>2617973.1448033708</v>
      </c>
      <c r="AO310" s="8">
        <v>117700.78951593395</v>
      </c>
      <c r="AP310" s="22">
        <v>4.7075187335902373E-2</v>
      </c>
    </row>
    <row r="311" spans="1:42" x14ac:dyDescent="0.2">
      <c r="A311" s="8">
        <v>991</v>
      </c>
      <c r="B311" s="17" t="s">
        <v>365</v>
      </c>
      <c r="C311" s="24">
        <v>991</v>
      </c>
      <c r="D311" s="19" t="s">
        <v>140</v>
      </c>
      <c r="E311" s="20">
        <v>405</v>
      </c>
      <c r="F311" s="8">
        <v>1957129.7402597405</v>
      </c>
      <c r="K311" s="8">
        <v>1957129.7402597405</v>
      </c>
      <c r="L311" s="8">
        <v>114000</v>
      </c>
      <c r="M311" s="8">
        <v>0</v>
      </c>
      <c r="N311" s="8">
        <v>28999.999999999996</v>
      </c>
      <c r="P311" s="8">
        <v>1814129.7402597405</v>
      </c>
      <c r="Q311" s="8">
        <v>4832.419111752446</v>
      </c>
      <c r="R311" s="8">
        <v>4479.3326919993597</v>
      </c>
      <c r="T311" s="8">
        <v>426</v>
      </c>
      <c r="U311" s="8">
        <v>2082037.2941584156</v>
      </c>
      <c r="V311" s="8">
        <v>114000</v>
      </c>
      <c r="W311" s="8">
        <v>710.71</v>
      </c>
      <c r="X311" s="8">
        <v>28999.999999999996</v>
      </c>
      <c r="Y311" s="8">
        <v>0</v>
      </c>
      <c r="Z311" s="8">
        <v>1938326.5841584157</v>
      </c>
      <c r="AA311" s="8">
        <v>4550.062404127736</v>
      </c>
      <c r="AB311" s="22">
        <v>1.579023416918961E-2</v>
      </c>
      <c r="AC311" s="22">
        <v>0</v>
      </c>
      <c r="AE311" s="8">
        <v>0</v>
      </c>
      <c r="AF311" s="8">
        <v>2082037.2941584156</v>
      </c>
      <c r="AH311" s="8">
        <v>124907.55389867513</v>
      </c>
      <c r="AJ311" s="22">
        <v>0</v>
      </c>
      <c r="AK311" s="8">
        <v>0</v>
      </c>
      <c r="AL311" s="8">
        <v>0</v>
      </c>
      <c r="AN311" s="8">
        <v>2082037.2941584156</v>
      </c>
      <c r="AO311" s="8">
        <v>124907.55389867513</v>
      </c>
      <c r="AP311" s="22">
        <v>6.3821805641816068E-2</v>
      </c>
    </row>
    <row r="312" spans="1:42" x14ac:dyDescent="0.2">
      <c r="A312" s="8">
        <v>992</v>
      </c>
      <c r="B312" s="17" t="s">
        <v>366</v>
      </c>
      <c r="C312" s="24">
        <v>992</v>
      </c>
      <c r="D312" s="19" t="s">
        <v>140</v>
      </c>
      <c r="E312" s="20">
        <v>245</v>
      </c>
      <c r="F312" s="8">
        <v>1300964.4342419894</v>
      </c>
      <c r="K312" s="8">
        <v>1300964.4342419894</v>
      </c>
      <c r="L312" s="8">
        <v>114000</v>
      </c>
      <c r="M312" s="8">
        <v>0</v>
      </c>
      <c r="N312" s="8">
        <v>48666.666666666664</v>
      </c>
      <c r="P312" s="8">
        <v>1138297.7675753227</v>
      </c>
      <c r="Q312" s="8">
        <v>5310.0589152734265</v>
      </c>
      <c r="R312" s="8">
        <v>4646.113337042133</v>
      </c>
      <c r="T312" s="8">
        <v>308</v>
      </c>
      <c r="U312" s="8">
        <v>1545630.3320859782</v>
      </c>
      <c r="V312" s="8">
        <v>114000</v>
      </c>
      <c r="W312" s="8">
        <v>14711.2</v>
      </c>
      <c r="X312" s="8">
        <v>48666.666666666664</v>
      </c>
      <c r="Y312" s="8">
        <v>0</v>
      </c>
      <c r="Z312" s="8">
        <v>1368252.4654193115</v>
      </c>
      <c r="AA312" s="8">
        <v>4442.3781344782847</v>
      </c>
      <c r="AB312" s="22">
        <v>-4.3850674269937807E-2</v>
      </c>
      <c r="AC312" s="22">
        <v>2.8850674269937808E-2</v>
      </c>
      <c r="AE312" s="8">
        <v>41285.398772530643</v>
      </c>
      <c r="AF312" s="8">
        <v>1586915.730858509</v>
      </c>
      <c r="AH312" s="8">
        <v>285951.29661651957</v>
      </c>
      <c r="AJ312" s="22">
        <v>0</v>
      </c>
      <c r="AK312" s="8">
        <v>0</v>
      </c>
      <c r="AL312" s="8">
        <v>0</v>
      </c>
      <c r="AN312" s="8">
        <v>1586915.730858509</v>
      </c>
      <c r="AO312" s="8">
        <v>285951.29661651957</v>
      </c>
      <c r="AP312" s="22">
        <v>0.21979947267592284</v>
      </c>
    </row>
    <row r="313" spans="1:42" x14ac:dyDescent="0.2">
      <c r="A313" s="8">
        <v>993</v>
      </c>
      <c r="B313" s="17" t="s">
        <v>367</v>
      </c>
      <c r="C313" s="24">
        <v>993</v>
      </c>
      <c r="D313" s="19" t="s">
        <v>140</v>
      </c>
      <c r="E313" s="20">
        <v>273</v>
      </c>
      <c r="F313" s="8">
        <v>1399548.932926829</v>
      </c>
      <c r="K313" s="8">
        <v>1399548.932926829</v>
      </c>
      <c r="L313" s="8">
        <v>114000</v>
      </c>
      <c r="M313" s="8">
        <v>0</v>
      </c>
      <c r="N313" s="8">
        <v>0</v>
      </c>
      <c r="P313" s="8">
        <v>1285548.932926829</v>
      </c>
      <c r="Q313" s="8">
        <v>5126.552867863842</v>
      </c>
      <c r="R313" s="8">
        <v>4708.9704502814247</v>
      </c>
      <c r="T313" s="8">
        <v>327</v>
      </c>
      <c r="U313" s="8">
        <v>1693337.1670048365</v>
      </c>
      <c r="V313" s="8">
        <v>114000</v>
      </c>
      <c r="W313" s="8">
        <v>7156.8</v>
      </c>
      <c r="X313" s="8">
        <v>0</v>
      </c>
      <c r="Y313" s="8">
        <v>0</v>
      </c>
      <c r="Z313" s="8">
        <v>1572180.3670048364</v>
      </c>
      <c r="AA313" s="8">
        <v>4807.8910305958298</v>
      </c>
      <c r="AB313" s="22">
        <v>2.1006838195065158E-2</v>
      </c>
      <c r="AC313" s="22">
        <v>0</v>
      </c>
      <c r="AE313" s="8">
        <v>0</v>
      </c>
      <c r="AF313" s="8">
        <v>1693337.1670048365</v>
      </c>
      <c r="AH313" s="8">
        <v>293788.23407800752</v>
      </c>
      <c r="AJ313" s="22">
        <v>0</v>
      </c>
      <c r="AK313" s="8">
        <v>0</v>
      </c>
      <c r="AL313" s="8">
        <v>0</v>
      </c>
      <c r="AN313" s="8">
        <v>1693337.1670048365</v>
      </c>
      <c r="AO313" s="8">
        <v>293788.23407800752</v>
      </c>
      <c r="AP313" s="22">
        <v>0.20991637174387193</v>
      </c>
    </row>
    <row r="314" spans="1:42" x14ac:dyDescent="0.2">
      <c r="A314" s="8">
        <v>994</v>
      </c>
      <c r="B314" s="8" t="s">
        <v>368</v>
      </c>
      <c r="C314" s="24">
        <v>994</v>
      </c>
      <c r="D314" s="19" t="s">
        <v>140</v>
      </c>
      <c r="E314" s="8">
        <v>170.07</v>
      </c>
      <c r="F314" s="8">
        <v>917214.59032582492</v>
      </c>
      <c r="K314" s="8">
        <v>917214.59032582492</v>
      </c>
      <c r="L314" s="8">
        <v>114000</v>
      </c>
      <c r="M314" s="8">
        <v>0</v>
      </c>
      <c r="N314" s="8">
        <v>58346.666666666657</v>
      </c>
      <c r="P314" s="8">
        <v>744867.92365915829</v>
      </c>
      <c r="Q314" s="8">
        <v>5393.1592304687774</v>
      </c>
      <c r="R314" s="8">
        <v>4379.7725857538562</v>
      </c>
      <c r="T314" s="8">
        <v>249.92000000000002</v>
      </c>
      <c r="U314" s="8">
        <v>1302482.23678487</v>
      </c>
      <c r="V314" s="8">
        <v>114000</v>
      </c>
      <c r="W314" s="8">
        <v>6858.6</v>
      </c>
      <c r="X314" s="8">
        <v>58346.666666666657</v>
      </c>
      <c r="Y314" s="8">
        <v>0</v>
      </c>
      <c r="Z314" s="8">
        <v>1123276.9701182032</v>
      </c>
      <c r="AA314" s="8">
        <v>4494.546135236088</v>
      </c>
      <c r="AB314" s="22">
        <v>2.6205367341573228E-2</v>
      </c>
      <c r="AC314" s="22">
        <v>0</v>
      </c>
      <c r="AE314" s="8">
        <v>0</v>
      </c>
      <c r="AF314" s="8">
        <v>1302482.23678487</v>
      </c>
      <c r="AH314" s="8">
        <v>385267.64645904512</v>
      </c>
      <c r="AJ314" s="22">
        <v>0</v>
      </c>
      <c r="AK314" s="8">
        <v>0</v>
      </c>
      <c r="AL314" s="8">
        <v>0</v>
      </c>
      <c r="AN314" s="8">
        <v>1302482.23678487</v>
      </c>
      <c r="AO314" s="8">
        <v>385267.64645904512</v>
      </c>
      <c r="AP314" s="22">
        <v>0.42004090484668949</v>
      </c>
    </row>
    <row r="315" spans="1:42" x14ac:dyDescent="0.2">
      <c r="A315" s="8">
        <v>599</v>
      </c>
      <c r="B315" s="8" t="s">
        <v>369</v>
      </c>
      <c r="C315" s="30">
        <v>1000</v>
      </c>
      <c r="D315" s="19" t="s">
        <v>140</v>
      </c>
      <c r="E315" s="8">
        <v>0</v>
      </c>
      <c r="F315" s="8">
        <v>0</v>
      </c>
      <c r="K315" s="8">
        <v>0</v>
      </c>
      <c r="L315" s="8">
        <v>0</v>
      </c>
      <c r="M315" s="8">
        <v>0</v>
      </c>
      <c r="N315" s="8">
        <v>0</v>
      </c>
      <c r="P315" s="8">
        <v>0</v>
      </c>
      <c r="Q315" s="8">
        <v>0</v>
      </c>
      <c r="R315" s="8">
        <v>0</v>
      </c>
      <c r="T315" s="8">
        <v>210</v>
      </c>
      <c r="U315" s="8">
        <v>1001892.7798348221</v>
      </c>
      <c r="V315" s="27">
        <v>0</v>
      </c>
      <c r="W315" s="8">
        <v>30243.41</v>
      </c>
      <c r="X315" s="8">
        <v>0</v>
      </c>
      <c r="Y315" s="8">
        <v>0</v>
      </c>
      <c r="Z315" s="8">
        <v>971649.36983482202</v>
      </c>
      <c r="AA315" s="8">
        <v>4626.9017611181998</v>
      </c>
      <c r="AB315" s="22">
        <v>0</v>
      </c>
      <c r="AC315" s="22">
        <v>0</v>
      </c>
      <c r="AE315" s="8">
        <v>0</v>
      </c>
      <c r="AF315" s="8">
        <v>1001892.7798348221</v>
      </c>
      <c r="AH315" s="8">
        <v>1001892.7798348221</v>
      </c>
      <c r="AJ315" s="28">
        <v>0</v>
      </c>
      <c r="AK315" s="8">
        <v>0</v>
      </c>
      <c r="AL315" s="8">
        <v>0</v>
      </c>
      <c r="AN315" s="8">
        <v>1001892.7798348221</v>
      </c>
      <c r="AO315" s="8">
        <v>1001892.7798348221</v>
      </c>
      <c r="AP315" s="22">
        <v>0</v>
      </c>
    </row>
    <row r="316" spans="1:42" x14ac:dyDescent="0.2">
      <c r="A316" s="8">
        <v>0</v>
      </c>
      <c r="B316" s="8" t="s">
        <v>626</v>
      </c>
      <c r="C316" s="8">
        <v>0</v>
      </c>
      <c r="E316" s="8">
        <v>0</v>
      </c>
      <c r="F316" s="8">
        <v>0</v>
      </c>
      <c r="G316" s="8">
        <v>0</v>
      </c>
      <c r="H316" s="8">
        <v>0</v>
      </c>
      <c r="I316" s="8">
        <v>0</v>
      </c>
      <c r="J316" s="8">
        <v>0</v>
      </c>
      <c r="K316" s="8">
        <v>0</v>
      </c>
      <c r="L316" s="8">
        <v>0</v>
      </c>
      <c r="M316" s="8">
        <v>0</v>
      </c>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v>0</v>
      </c>
      <c r="AP316" s="8">
        <v>0</v>
      </c>
    </row>
    <row r="317" spans="1:42" x14ac:dyDescent="0.2">
      <c r="E317" s="8">
        <v>88566.320000000022</v>
      </c>
      <c r="F317" s="8">
        <v>374796464.33780152</v>
      </c>
      <c r="G317" s="8">
        <v>0</v>
      </c>
      <c r="H317" s="8">
        <v>0</v>
      </c>
      <c r="I317" s="8">
        <v>0</v>
      </c>
      <c r="K317" s="8">
        <v>374796464.33780152</v>
      </c>
      <c r="L317" s="8">
        <v>34314000</v>
      </c>
      <c r="M317" s="8">
        <v>5246947.2349999994</v>
      </c>
      <c r="N317" s="8">
        <v>2065412.462808473</v>
      </c>
      <c r="P317" s="8">
        <v>333170104.63999313</v>
      </c>
      <c r="T317" s="8">
        <v>89876.41333333333</v>
      </c>
      <c r="U317" s="8">
        <v>383830499.08809024</v>
      </c>
      <c r="V317" s="8">
        <v>34048000</v>
      </c>
      <c r="W317" s="8">
        <v>4931212.959999999</v>
      </c>
      <c r="X317" s="8">
        <v>2038339.1647994814</v>
      </c>
      <c r="Y317" s="8">
        <v>0</v>
      </c>
      <c r="Z317" s="8">
        <v>342812946.96329075</v>
      </c>
      <c r="AB317" s="22"/>
      <c r="AE317" s="8">
        <v>1400645.6491220668</v>
      </c>
      <c r="AF317" s="8">
        <v>385231144.73721236</v>
      </c>
      <c r="AH317" s="8">
        <v>10434680.39941084</v>
      </c>
      <c r="AK317" s="8">
        <v>-1399556.7544479154</v>
      </c>
      <c r="AL317" s="8">
        <v>37989112.894364983</v>
      </c>
      <c r="AN317" s="8">
        <v>383831587.98276436</v>
      </c>
      <c r="AO317" s="8">
        <v>9040153.6449629292</v>
      </c>
    </row>
    <row r="318" spans="1:42" x14ac:dyDescent="0.2">
      <c r="AE318" s="31"/>
      <c r="AK318" s="31"/>
    </row>
    <row r="319" spans="1:42" x14ac:dyDescent="0.2">
      <c r="AN319" s="8">
        <v>374548842.40915442</v>
      </c>
    </row>
    <row r="320" spans="1:42" x14ac:dyDescent="0.2">
      <c r="AE320" s="8">
        <v>37</v>
      </c>
      <c r="AJ320" s="8">
        <v>54</v>
      </c>
      <c r="AK320" s="8">
        <v>1088.8946741514374</v>
      </c>
    </row>
    <row r="322" spans="18:40" x14ac:dyDescent="0.2">
      <c r="R322" s="32"/>
      <c r="AN322" s="8">
        <v>207855089.5301584</v>
      </c>
    </row>
    <row r="323" spans="18:40" x14ac:dyDescent="0.2">
      <c r="R323" s="33"/>
      <c r="AN323" s="8">
        <v>175976498.45260596</v>
      </c>
    </row>
    <row r="324" spans="18:40" x14ac:dyDescent="0.2">
      <c r="AE324" s="8">
        <v>241136.74031186599</v>
      </c>
      <c r="AK324" s="8">
        <v>-89202.289251720431</v>
      </c>
    </row>
    <row r="328" spans="18:40" x14ac:dyDescent="0.2">
      <c r="AN328" s="8">
        <v>379715220</v>
      </c>
    </row>
    <row r="329" spans="18:40" x14ac:dyDescent="0.2">
      <c r="AN329" s="8">
        <v>4116000</v>
      </c>
    </row>
    <row r="330" spans="18:40" x14ac:dyDescent="0.2">
      <c r="AN330" s="8">
        <v>383831220</v>
      </c>
    </row>
    <row r="331" spans="18:40" x14ac:dyDescent="0.2">
      <c r="AN331" s="8">
        <v>-367.98276436328888</v>
      </c>
    </row>
  </sheetData>
  <mergeCells count="5">
    <mergeCell ref="P2:R3"/>
    <mergeCell ref="Z2:AC3"/>
    <mergeCell ref="AE2:AH3"/>
    <mergeCell ref="AJ2:AL3"/>
    <mergeCell ref="AN2:AP3"/>
  </mergeCells>
  <conditionalFormatting sqref="AJ13:AJ281 AJ283:AJ309 AB13:AB309">
    <cfRule type="cellIs" dxfId="27" priority="24" stopIfTrue="1" operator="lessThan">
      <formula>0</formula>
    </cfRule>
    <cfRule type="cellIs" dxfId="26" priority="25" stopIfTrue="1" operator="greaterThan">
      <formula>0</formula>
    </cfRule>
  </conditionalFormatting>
  <conditionalFormatting sqref="AE13:AE281 AE283:AE313">
    <cfRule type="cellIs" dxfId="25" priority="26" stopIfTrue="1" operator="greaterThan">
      <formula>0</formula>
    </cfRule>
  </conditionalFormatting>
  <conditionalFormatting sqref="AK13:AK281 AK283:AK309">
    <cfRule type="cellIs" dxfId="24" priority="27" stopIfTrue="1" operator="lessThan">
      <formula>0</formula>
    </cfRule>
  </conditionalFormatting>
  <conditionalFormatting sqref="T13:T313">
    <cfRule type="cellIs" dxfId="23" priority="28" stopIfTrue="1" operator="notEqual">
      <formula>E13</formula>
    </cfRule>
  </conditionalFormatting>
  <conditionalFormatting sqref="AJ282">
    <cfRule type="cellIs" dxfId="22" priority="20" stopIfTrue="1" operator="lessThan">
      <formula>0</formula>
    </cfRule>
    <cfRule type="cellIs" dxfId="21" priority="21" stopIfTrue="1" operator="greaterThan">
      <formula>0</formula>
    </cfRule>
  </conditionalFormatting>
  <conditionalFormatting sqref="AE282">
    <cfRule type="cellIs" dxfId="20" priority="22" stopIfTrue="1" operator="greaterThan">
      <formula>0</formula>
    </cfRule>
  </conditionalFormatting>
  <conditionalFormatting sqref="AK282">
    <cfRule type="cellIs" dxfId="19" priority="23" stopIfTrue="1" operator="lessThan">
      <formula>0</formula>
    </cfRule>
  </conditionalFormatting>
  <conditionalFormatting sqref="AB310:AB313">
    <cfRule type="cellIs" dxfId="18" priority="18" stopIfTrue="1" operator="lessThan">
      <formula>0</formula>
    </cfRule>
    <cfRule type="cellIs" dxfId="17" priority="19" stopIfTrue="1" operator="greaterThan">
      <formula>0</formula>
    </cfRule>
  </conditionalFormatting>
  <conditionalFormatting sqref="AJ310:AJ313">
    <cfRule type="cellIs" dxfId="16" priority="15" stopIfTrue="1" operator="lessThan">
      <formula>0</formula>
    </cfRule>
    <cfRule type="cellIs" dxfId="15" priority="16" stopIfTrue="1" operator="greaterThan">
      <formula>0</formula>
    </cfRule>
  </conditionalFormatting>
  <conditionalFormatting sqref="AK310:AK313">
    <cfRule type="cellIs" dxfId="14" priority="17" stopIfTrue="1" operator="lessThan">
      <formula>0</formula>
    </cfRule>
  </conditionalFormatting>
  <conditionalFormatting sqref="T314">
    <cfRule type="cellIs" dxfId="13" priority="14" stopIfTrue="1" operator="notEqual">
      <formula>E314</formula>
    </cfRule>
  </conditionalFormatting>
  <conditionalFormatting sqref="AB314">
    <cfRule type="cellIs" dxfId="12" priority="12" stopIfTrue="1" operator="lessThan">
      <formula>0</formula>
    </cfRule>
    <cfRule type="cellIs" dxfId="11" priority="13" stopIfTrue="1" operator="greaterThan">
      <formula>0</formula>
    </cfRule>
  </conditionalFormatting>
  <conditionalFormatting sqref="AE314">
    <cfRule type="cellIs" dxfId="10" priority="11" stopIfTrue="1" operator="greaterThan">
      <formula>0</formula>
    </cfRule>
  </conditionalFormatting>
  <conditionalFormatting sqref="AJ314">
    <cfRule type="cellIs" dxfId="9" priority="8" stopIfTrue="1" operator="lessThan">
      <formula>0</formula>
    </cfRule>
    <cfRule type="cellIs" dxfId="8" priority="9" stopIfTrue="1" operator="greaterThan">
      <formula>0</formula>
    </cfRule>
  </conditionalFormatting>
  <conditionalFormatting sqref="AK314">
    <cfRule type="cellIs" dxfId="7" priority="10" stopIfTrue="1" operator="lessThan">
      <formula>0</formula>
    </cfRule>
  </conditionalFormatting>
  <conditionalFormatting sqref="T315">
    <cfRule type="cellIs" dxfId="6" priority="7" stopIfTrue="1" operator="notEqual">
      <formula>E315</formula>
    </cfRule>
  </conditionalFormatting>
  <conditionalFormatting sqref="AB315">
    <cfRule type="cellIs" dxfId="5" priority="5" stopIfTrue="1" operator="lessThan">
      <formula>0</formula>
    </cfRule>
    <cfRule type="cellIs" dxfId="4" priority="6" stopIfTrue="1" operator="greaterThan">
      <formula>0</formula>
    </cfRule>
  </conditionalFormatting>
  <conditionalFormatting sqref="AE315">
    <cfRule type="cellIs" dxfId="3" priority="4" stopIfTrue="1" operator="greaterThan">
      <formula>0</formula>
    </cfRule>
  </conditionalFormatting>
  <conditionalFormatting sqref="AK315">
    <cfRule type="cellIs" dxfId="2" priority="3" stopIfTrue="1" operator="lessThan">
      <formula>0</formula>
    </cfRule>
  </conditionalFormatting>
  <conditionalFormatting sqref="AJ315">
    <cfRule type="cellIs" dxfId="1" priority="1" stopIfTrue="1" operator="lessThan">
      <formula>0</formula>
    </cfRule>
    <cfRule type="cellIs" dxfId="0" priority="2" stopIfTrue="1" operator="greaterThan">
      <formula>0</formula>
    </cfRule>
  </conditionalFormatting>
  <pageMargins left="0" right="0" top="0" bottom="0" header="0" footer="0"/>
  <pageSetup paperSize="9" scale="42"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sheetPr>
  <dimension ref="A1:BK637"/>
  <sheetViews>
    <sheetView zoomScale="80" zoomScaleNormal="80" workbookViewId="0">
      <pane xSplit="4" ySplit="3" topLeftCell="AQ148" activePane="bottomRight" state="frozenSplit"/>
      <selection activeCell="E161" sqref="E161"/>
      <selection pane="topRight" activeCell="E161" sqref="E161"/>
      <selection pane="bottomLeft" activeCell="E161" sqref="E161"/>
      <selection pane="bottomRight" activeCell="E161" sqref="E161"/>
    </sheetView>
  </sheetViews>
  <sheetFormatPr defaultRowHeight="11.25" x14ac:dyDescent="0.2"/>
  <cols>
    <col min="3" max="3" width="10.6640625" bestFit="1" customWidth="1"/>
    <col min="4" max="4" width="65.1640625" bestFit="1" customWidth="1"/>
    <col min="5" max="7" width="16" style="41" bestFit="1" customWidth="1"/>
    <col min="8" max="8" width="12.6640625" style="41" bestFit="1" customWidth="1"/>
    <col min="9" max="9" width="14.1640625" style="41" bestFit="1" customWidth="1"/>
    <col min="10" max="11" width="12.6640625" style="41" bestFit="1" customWidth="1"/>
    <col min="12" max="15" width="14.1640625" style="41" bestFit="1" customWidth="1"/>
    <col min="16" max="16" width="12.6640625" style="41" bestFit="1" customWidth="1"/>
    <col min="17" max="22" width="14.1640625" style="41" bestFit="1" customWidth="1"/>
    <col min="23" max="24" width="12.6640625" style="41" bestFit="1" customWidth="1"/>
    <col min="25" max="26" width="14.1640625" style="41" bestFit="1" customWidth="1"/>
    <col min="27" max="28" width="10.83203125" style="41" bestFit="1" customWidth="1"/>
    <col min="29" max="29" width="14.1640625" style="41" bestFit="1" customWidth="1"/>
    <col min="30" max="30" width="12.6640625" style="41" bestFit="1" customWidth="1"/>
    <col min="31" max="31" width="9.83203125" style="41" bestFit="1" customWidth="1"/>
    <col min="32" max="32" width="11.5" style="41" bestFit="1" customWidth="1"/>
    <col min="33" max="33" width="14.1640625" style="41" bestFit="1" customWidth="1"/>
    <col min="34" max="34" width="7" style="41" bestFit="1" customWidth="1"/>
    <col min="35" max="35" width="37" style="41" bestFit="1" customWidth="1"/>
    <col min="36" max="36" width="31.83203125" style="41" bestFit="1" customWidth="1"/>
    <col min="37" max="40" width="16.6640625" style="41" bestFit="1" customWidth="1"/>
    <col min="41" max="42" width="16" style="41" bestFit="1" customWidth="1"/>
    <col min="43" max="44" width="14.1640625" style="41" bestFit="1" customWidth="1"/>
    <col min="45" max="48" width="16" style="41" bestFit="1" customWidth="1"/>
    <col min="49" max="50" width="11.5" style="41" bestFit="1" customWidth="1"/>
    <col min="51" max="51" width="10.1640625" style="41" bestFit="1" customWidth="1"/>
    <col min="52" max="52" width="11" style="41" bestFit="1" customWidth="1"/>
    <col min="53" max="53" width="14.1640625" style="41" bestFit="1" customWidth="1"/>
    <col min="54" max="54" width="16" style="41" bestFit="1" customWidth="1"/>
    <col min="55" max="55" width="11.83203125" style="41" bestFit="1" customWidth="1"/>
    <col min="56" max="56" width="10" style="41" bestFit="1" customWidth="1"/>
    <col min="57" max="57" width="13.5" style="41" bestFit="1" customWidth="1"/>
    <col min="58" max="58" width="16" style="41" bestFit="1" customWidth="1"/>
    <col min="59" max="59" width="16" style="48" bestFit="1" customWidth="1"/>
    <col min="60" max="60" width="16" style="48" customWidth="1"/>
    <col min="61" max="61" width="12.6640625" bestFit="1" customWidth="1"/>
  </cols>
  <sheetData>
    <row r="1" spans="1:63" x14ac:dyDescent="0.2">
      <c r="C1">
        <v>3</v>
      </c>
    </row>
    <row r="3" spans="1:63" ht="89.25" customHeight="1" x14ac:dyDescent="0.2">
      <c r="A3" s="34" t="s">
        <v>564</v>
      </c>
      <c r="B3" s="34" t="s">
        <v>370</v>
      </c>
      <c r="C3" s="34" t="s">
        <v>371</v>
      </c>
      <c r="D3" s="34" t="s">
        <v>372</v>
      </c>
      <c r="E3" s="37" t="s">
        <v>523</v>
      </c>
      <c r="F3" s="37" t="s">
        <v>524</v>
      </c>
      <c r="G3" s="37" t="s">
        <v>525</v>
      </c>
      <c r="H3" s="37" t="s">
        <v>526</v>
      </c>
      <c r="I3" s="37" t="s">
        <v>527</v>
      </c>
      <c r="J3" s="37" t="s">
        <v>528</v>
      </c>
      <c r="K3" s="37" t="s">
        <v>529</v>
      </c>
      <c r="L3" s="37" t="s">
        <v>530</v>
      </c>
      <c r="M3" s="37" t="s">
        <v>531</v>
      </c>
      <c r="N3" s="37" t="s">
        <v>532</v>
      </c>
      <c r="O3" s="37" t="s">
        <v>533</v>
      </c>
      <c r="P3" s="37" t="s">
        <v>534</v>
      </c>
      <c r="Q3" s="37" t="s">
        <v>535</v>
      </c>
      <c r="R3" s="37" t="s">
        <v>536</v>
      </c>
      <c r="S3" s="37" t="s">
        <v>537</v>
      </c>
      <c r="T3" s="37" t="s">
        <v>538</v>
      </c>
      <c r="U3" s="37" t="s">
        <v>539</v>
      </c>
      <c r="V3" s="37" t="s">
        <v>540</v>
      </c>
      <c r="W3" s="37" t="s">
        <v>541</v>
      </c>
      <c r="X3" s="37" t="s">
        <v>542</v>
      </c>
      <c r="Y3" s="37" t="s">
        <v>543</v>
      </c>
      <c r="Z3" s="37" t="s">
        <v>544</v>
      </c>
      <c r="AA3" s="37" t="s">
        <v>545</v>
      </c>
      <c r="AB3" s="37" t="s">
        <v>546</v>
      </c>
      <c r="AC3" s="37" t="s">
        <v>547</v>
      </c>
      <c r="AD3" s="37" t="s">
        <v>548</v>
      </c>
      <c r="AE3" s="37" t="s">
        <v>549</v>
      </c>
      <c r="AF3" s="37" t="s">
        <v>550</v>
      </c>
      <c r="AG3" s="37" t="s">
        <v>34</v>
      </c>
      <c r="AH3" s="37" t="s">
        <v>551</v>
      </c>
      <c r="AI3" s="37" t="s">
        <v>612</v>
      </c>
      <c r="AJ3" s="37" t="s">
        <v>613</v>
      </c>
      <c r="AK3" s="37" t="s">
        <v>614</v>
      </c>
      <c r="AL3" s="37" t="s">
        <v>615</v>
      </c>
      <c r="AM3" s="37" t="s">
        <v>616</v>
      </c>
      <c r="AN3" s="37" t="s">
        <v>617</v>
      </c>
      <c r="AO3" s="37" t="s">
        <v>552</v>
      </c>
      <c r="AP3" s="37" t="s">
        <v>553</v>
      </c>
      <c r="AQ3" s="38" t="s">
        <v>554</v>
      </c>
      <c r="AR3" s="37" t="s">
        <v>555</v>
      </c>
      <c r="AS3" s="37" t="s">
        <v>556</v>
      </c>
      <c r="AT3" s="39" t="s">
        <v>557</v>
      </c>
      <c r="AU3" s="39" t="s">
        <v>558</v>
      </c>
      <c r="AV3" s="39" t="s">
        <v>618</v>
      </c>
      <c r="AW3" s="39" t="s">
        <v>619</v>
      </c>
      <c r="AX3" s="39" t="s">
        <v>620</v>
      </c>
      <c r="AY3" s="40" t="s">
        <v>559</v>
      </c>
      <c r="AZ3" s="40" t="s">
        <v>560</v>
      </c>
      <c r="BA3" s="39" t="s">
        <v>621</v>
      </c>
      <c r="BB3" s="39" t="s">
        <v>622</v>
      </c>
      <c r="BC3" s="39" t="s">
        <v>623</v>
      </c>
      <c r="BD3" s="40" t="s">
        <v>561</v>
      </c>
      <c r="BE3" s="39" t="s">
        <v>562</v>
      </c>
      <c r="BF3" s="39" t="s">
        <v>563</v>
      </c>
      <c r="BG3" s="39" t="s">
        <v>602</v>
      </c>
      <c r="BH3" s="39" t="s">
        <v>603</v>
      </c>
      <c r="BI3" s="54" t="s">
        <v>722</v>
      </c>
    </row>
    <row r="4" spans="1:63" ht="15" x14ac:dyDescent="0.25">
      <c r="A4" s="50"/>
      <c r="B4" s="206" t="s">
        <v>26</v>
      </c>
      <c r="C4" s="207"/>
      <c r="D4" s="208"/>
      <c r="E4" s="51">
        <v>150608774</v>
      </c>
      <c r="F4" s="51">
        <v>86393190</v>
      </c>
      <c r="G4" s="51">
        <v>58894726</v>
      </c>
      <c r="H4" s="51">
        <v>2879435.9835886476</v>
      </c>
      <c r="I4" s="51">
        <v>3346569.5993117671</v>
      </c>
      <c r="J4" s="51">
        <v>706573.86295832344</v>
      </c>
      <c r="K4" s="51">
        <v>1434323.9476902087</v>
      </c>
      <c r="L4" s="51">
        <v>3702716.0934226676</v>
      </c>
      <c r="M4" s="51">
        <v>2574331.8558595665</v>
      </c>
      <c r="N4" s="51">
        <v>2268198.4799623275</v>
      </c>
      <c r="O4" s="51">
        <v>555496.05905145768</v>
      </c>
      <c r="P4" s="51">
        <v>419492.37930340099</v>
      </c>
      <c r="Q4" s="51">
        <v>831494.88204186969</v>
      </c>
      <c r="R4" s="51">
        <v>2120563.1396427061</v>
      </c>
      <c r="S4" s="51">
        <v>1335748.9734678518</v>
      </c>
      <c r="T4" s="51">
        <v>1259305.8273021309</v>
      </c>
      <c r="U4" s="51">
        <v>256770.78094396056</v>
      </c>
      <c r="V4" s="51">
        <v>1960082.4150041216</v>
      </c>
      <c r="W4" s="51">
        <v>297185.86551088374</v>
      </c>
      <c r="X4" s="51">
        <v>436752.9161895648</v>
      </c>
      <c r="Y4" s="51">
        <v>10555960.051951475</v>
      </c>
      <c r="Z4" s="51">
        <v>10316592.995528935</v>
      </c>
      <c r="AA4" s="51">
        <v>0</v>
      </c>
      <c r="AB4" s="51">
        <v>0</v>
      </c>
      <c r="AC4" s="51">
        <v>33858000</v>
      </c>
      <c r="AD4" s="51">
        <v>1895304.1833555859</v>
      </c>
      <c r="AE4" s="51">
        <v>0</v>
      </c>
      <c r="AF4" s="51">
        <v>64000</v>
      </c>
      <c r="AG4" s="51">
        <v>4657682.53</v>
      </c>
      <c r="AH4" s="51">
        <v>0</v>
      </c>
      <c r="AI4" s="51">
        <v>0</v>
      </c>
      <c r="AJ4" s="51">
        <v>0</v>
      </c>
      <c r="AK4" s="51">
        <v>152685.51</v>
      </c>
      <c r="AL4" s="51">
        <v>0</v>
      </c>
      <c r="AM4" s="51">
        <v>0</v>
      </c>
      <c r="AN4" s="51">
        <v>0</v>
      </c>
      <c r="AO4" s="51">
        <v>295896690</v>
      </c>
      <c r="AP4" s="51">
        <v>47257596.108731873</v>
      </c>
      <c r="AQ4" s="51">
        <v>40627672.223355591</v>
      </c>
      <c r="AR4" s="51">
        <v>24910918.784224927</v>
      </c>
      <c r="AS4" s="51">
        <v>383781958.33208776</v>
      </c>
      <c r="AT4" s="51">
        <v>210675814.0398435</v>
      </c>
      <c r="AU4" s="51">
        <v>173106144.29224408</v>
      </c>
      <c r="AV4" s="51">
        <v>343370971.61873186</v>
      </c>
      <c r="AW4" s="51">
        <v>1000517.6445193822</v>
      </c>
      <c r="AX4" s="51">
        <v>992601.23376805871</v>
      </c>
      <c r="AY4" s="52"/>
      <c r="AZ4" s="52"/>
      <c r="BA4" s="51">
        <v>7.4492641393953818</v>
      </c>
      <c r="BB4" s="51">
        <v>383781965.78135169</v>
      </c>
      <c r="BC4" s="52"/>
      <c r="BD4" s="52"/>
      <c r="BE4" s="51">
        <v>-1333406.8999999999</v>
      </c>
      <c r="BF4" s="51">
        <v>382448558.88135171</v>
      </c>
      <c r="BG4" s="51">
        <v>0</v>
      </c>
      <c r="BH4" s="166"/>
    </row>
    <row r="5" spans="1:63" ht="15" x14ac:dyDescent="0.25">
      <c r="A5" s="50">
        <v>205</v>
      </c>
      <c r="B5" s="35">
        <v>124531</v>
      </c>
      <c r="C5" s="35">
        <v>9352002</v>
      </c>
      <c r="D5" s="36" t="s">
        <v>153</v>
      </c>
      <c r="E5" s="42">
        <v>313490</v>
      </c>
      <c r="F5" s="42">
        <v>0</v>
      </c>
      <c r="G5" s="42">
        <v>0</v>
      </c>
      <c r="H5" s="42">
        <v>8000.0000000000055</v>
      </c>
      <c r="I5" s="42">
        <v>0</v>
      </c>
      <c r="J5" s="42">
        <v>600.60000000000059</v>
      </c>
      <c r="K5" s="42">
        <v>0</v>
      </c>
      <c r="L5" s="42">
        <v>2238.6000000000017</v>
      </c>
      <c r="M5" s="42">
        <v>0</v>
      </c>
      <c r="N5" s="42">
        <v>0</v>
      </c>
      <c r="O5" s="42">
        <v>0</v>
      </c>
      <c r="P5" s="42">
        <v>0</v>
      </c>
      <c r="Q5" s="42">
        <v>0</v>
      </c>
      <c r="R5" s="42">
        <v>0</v>
      </c>
      <c r="S5" s="42">
        <v>0</v>
      </c>
      <c r="T5" s="42">
        <v>0</v>
      </c>
      <c r="U5" s="42">
        <v>0</v>
      </c>
      <c r="V5" s="42">
        <v>0</v>
      </c>
      <c r="W5" s="42">
        <v>0</v>
      </c>
      <c r="X5" s="42">
        <v>893.90756302521004</v>
      </c>
      <c r="Y5" s="42">
        <v>19873.875259193625</v>
      </c>
      <c r="Z5" s="42">
        <v>0</v>
      </c>
      <c r="AA5" s="42">
        <v>0</v>
      </c>
      <c r="AB5" s="42">
        <v>0</v>
      </c>
      <c r="AC5" s="42">
        <v>114000</v>
      </c>
      <c r="AD5" s="42">
        <v>23230.974632843794</v>
      </c>
      <c r="AE5" s="42">
        <v>0</v>
      </c>
      <c r="AF5" s="42">
        <v>0</v>
      </c>
      <c r="AG5" s="42">
        <v>9101</v>
      </c>
      <c r="AH5" s="42">
        <v>0</v>
      </c>
      <c r="AI5" s="42">
        <v>0</v>
      </c>
      <c r="AJ5" s="42">
        <v>0</v>
      </c>
      <c r="AK5" s="42">
        <v>0</v>
      </c>
      <c r="AL5" s="42">
        <v>0</v>
      </c>
      <c r="AM5" s="42">
        <v>0</v>
      </c>
      <c r="AN5" s="42">
        <v>0</v>
      </c>
      <c r="AO5" s="42">
        <v>313490</v>
      </c>
      <c r="AP5" s="42">
        <v>31606.982822218844</v>
      </c>
      <c r="AQ5" s="42">
        <v>146331.97463284381</v>
      </c>
      <c r="AR5" s="42">
        <v>35291.27525919363</v>
      </c>
      <c r="AS5" s="43">
        <v>491428.95745506266</v>
      </c>
      <c r="AT5" s="42">
        <v>491428.9574550626</v>
      </c>
      <c r="AU5" s="42">
        <v>0</v>
      </c>
      <c r="AV5" s="42">
        <v>345096.98282221885</v>
      </c>
      <c r="AW5" s="42">
        <v>3000.8433288888596</v>
      </c>
      <c r="AX5" s="42">
        <v>2958.0704690296716</v>
      </c>
      <c r="AY5" s="44">
        <v>1.4459716327589264E-2</v>
      </c>
      <c r="AZ5" s="44">
        <v>-8.9497163275892647E-3</v>
      </c>
      <c r="BA5" s="42">
        <v>-3044.4975311059657</v>
      </c>
      <c r="BB5" s="43">
        <v>488384.45992395672</v>
      </c>
      <c r="BC5" s="43">
        <v>4246.8213906431019</v>
      </c>
      <c r="BD5" s="44">
        <v>4.6178907265683744E-3</v>
      </c>
      <c r="BE5" s="42">
        <v>-3479.8999999999996</v>
      </c>
      <c r="BF5" s="42">
        <v>484904.55992395669</v>
      </c>
      <c r="BG5" s="42">
        <v>-1911.3000000000002</v>
      </c>
      <c r="BH5" s="42">
        <v>482993.25992395671</v>
      </c>
      <c r="BI5" s="53">
        <v>1825.9015906846344</v>
      </c>
      <c r="BK5" t="str">
        <f>A5&amp;" - "&amp;D5</f>
        <v>205 - Bildeston Primary School</v>
      </c>
    </row>
    <row r="6" spans="1:63" ht="15" x14ac:dyDescent="0.25">
      <c r="A6" s="50">
        <v>429</v>
      </c>
      <c r="B6" s="35">
        <v>124533</v>
      </c>
      <c r="C6" s="35">
        <v>9352005</v>
      </c>
      <c r="D6" s="36" t="s">
        <v>276</v>
      </c>
      <c r="E6" s="42">
        <v>509762</v>
      </c>
      <c r="F6" s="42">
        <v>0</v>
      </c>
      <c r="G6" s="42">
        <v>0</v>
      </c>
      <c r="H6" s="42">
        <v>5599.9999999999991</v>
      </c>
      <c r="I6" s="42">
        <v>0</v>
      </c>
      <c r="J6" s="42">
        <v>301.91451612903194</v>
      </c>
      <c r="K6" s="42">
        <v>2964.2516129032228</v>
      </c>
      <c r="L6" s="42">
        <v>0</v>
      </c>
      <c r="M6" s="42">
        <v>0</v>
      </c>
      <c r="N6" s="42">
        <v>0</v>
      </c>
      <c r="O6" s="42">
        <v>0</v>
      </c>
      <c r="P6" s="42">
        <v>0</v>
      </c>
      <c r="Q6" s="42">
        <v>0</v>
      </c>
      <c r="R6" s="42">
        <v>0</v>
      </c>
      <c r="S6" s="42">
        <v>0</v>
      </c>
      <c r="T6" s="42">
        <v>0</v>
      </c>
      <c r="U6" s="42">
        <v>0</v>
      </c>
      <c r="V6" s="42">
        <v>0</v>
      </c>
      <c r="W6" s="42">
        <v>0</v>
      </c>
      <c r="X6" s="42">
        <v>2805</v>
      </c>
      <c r="Y6" s="42">
        <v>22367.557236467223</v>
      </c>
      <c r="Z6" s="42">
        <v>0</v>
      </c>
      <c r="AA6" s="42">
        <v>0</v>
      </c>
      <c r="AB6" s="42">
        <v>0</v>
      </c>
      <c r="AC6" s="42">
        <v>114000</v>
      </c>
      <c r="AD6" s="42">
        <v>0</v>
      </c>
      <c r="AE6" s="42">
        <v>0</v>
      </c>
      <c r="AF6" s="42">
        <v>0</v>
      </c>
      <c r="AG6" s="42">
        <v>21438.27</v>
      </c>
      <c r="AH6" s="42">
        <v>0</v>
      </c>
      <c r="AI6" s="42">
        <v>0</v>
      </c>
      <c r="AJ6" s="42">
        <v>0</v>
      </c>
      <c r="AK6" s="42">
        <v>0</v>
      </c>
      <c r="AL6" s="42">
        <v>0</v>
      </c>
      <c r="AM6" s="42">
        <v>0</v>
      </c>
      <c r="AN6" s="42">
        <v>0</v>
      </c>
      <c r="AO6" s="42">
        <v>509762</v>
      </c>
      <c r="AP6" s="42">
        <v>34038.723365499478</v>
      </c>
      <c r="AQ6" s="42">
        <v>135438.26999999999</v>
      </c>
      <c r="AR6" s="42">
        <v>36798.440300983348</v>
      </c>
      <c r="AS6" s="43">
        <v>679238.99336549954</v>
      </c>
      <c r="AT6" s="42">
        <v>679238.99336549942</v>
      </c>
      <c r="AU6" s="42">
        <v>0</v>
      </c>
      <c r="AV6" s="42">
        <v>543800.72336549952</v>
      </c>
      <c r="AW6" s="42">
        <v>2908.0252586390347</v>
      </c>
      <c r="AX6" s="42">
        <v>2908.0734118298305</v>
      </c>
      <c r="AY6" s="44">
        <v>-1.6558450897394071E-5</v>
      </c>
      <c r="AZ6" s="44">
        <v>0</v>
      </c>
      <c r="BA6" s="42">
        <v>0</v>
      </c>
      <c r="BB6" s="43">
        <v>679238.99336549954</v>
      </c>
      <c r="BC6" s="43">
        <v>3632.2940821684469</v>
      </c>
      <c r="BD6" s="44">
        <v>-6.4595506744034026E-3</v>
      </c>
      <c r="BE6" s="42">
        <v>-5658.62</v>
      </c>
      <c r="BF6" s="42">
        <v>673580.37336549954</v>
      </c>
      <c r="BG6" s="42">
        <v>-3107.94</v>
      </c>
      <c r="BH6" s="42">
        <v>670472.4333654996</v>
      </c>
      <c r="BI6" s="53">
        <v>2853.6538996516233</v>
      </c>
      <c r="BK6" t="str">
        <f t="shared" ref="BK6:BK69" si="0">A6&amp;" - "&amp;D6</f>
        <v>429 - Clare Community Primary School</v>
      </c>
    </row>
    <row r="7" spans="1:63" ht="15" x14ac:dyDescent="0.25">
      <c r="A7" s="50">
        <v>436</v>
      </c>
      <c r="B7" s="35">
        <v>124534</v>
      </c>
      <c r="C7" s="35">
        <v>9352007</v>
      </c>
      <c r="D7" s="36" t="s">
        <v>373</v>
      </c>
      <c r="E7" s="42">
        <v>711486</v>
      </c>
      <c r="F7" s="42">
        <v>0</v>
      </c>
      <c r="G7" s="42">
        <v>0</v>
      </c>
      <c r="H7" s="42">
        <v>8000.0000000000055</v>
      </c>
      <c r="I7" s="42">
        <v>0</v>
      </c>
      <c r="J7" s="42">
        <v>151.89593023255804</v>
      </c>
      <c r="K7" s="42">
        <v>0</v>
      </c>
      <c r="L7" s="42">
        <v>0</v>
      </c>
      <c r="M7" s="42">
        <v>0</v>
      </c>
      <c r="N7" s="42">
        <v>0</v>
      </c>
      <c r="O7" s="42">
        <v>0</v>
      </c>
      <c r="P7" s="42">
        <v>0</v>
      </c>
      <c r="Q7" s="42">
        <v>0</v>
      </c>
      <c r="R7" s="42">
        <v>0</v>
      </c>
      <c r="S7" s="42">
        <v>0</v>
      </c>
      <c r="T7" s="42">
        <v>0</v>
      </c>
      <c r="U7" s="42">
        <v>0</v>
      </c>
      <c r="V7" s="42">
        <v>0</v>
      </c>
      <c r="W7" s="42">
        <v>0</v>
      </c>
      <c r="X7" s="42">
        <v>917.9657794676807</v>
      </c>
      <c r="Y7" s="42">
        <v>49883.586838267576</v>
      </c>
      <c r="Z7" s="42">
        <v>0</v>
      </c>
      <c r="AA7" s="42">
        <v>0</v>
      </c>
      <c r="AB7" s="42">
        <v>0</v>
      </c>
      <c r="AC7" s="42">
        <v>114000</v>
      </c>
      <c r="AD7" s="42">
        <v>0</v>
      </c>
      <c r="AE7" s="42">
        <v>0</v>
      </c>
      <c r="AF7" s="42">
        <v>0</v>
      </c>
      <c r="AG7" s="42">
        <v>17483.5</v>
      </c>
      <c r="AH7" s="42">
        <v>0</v>
      </c>
      <c r="AI7" s="42">
        <v>0</v>
      </c>
      <c r="AJ7" s="42">
        <v>0</v>
      </c>
      <c r="AK7" s="42">
        <v>0</v>
      </c>
      <c r="AL7" s="42">
        <v>0</v>
      </c>
      <c r="AM7" s="42">
        <v>0</v>
      </c>
      <c r="AN7" s="42">
        <v>0</v>
      </c>
      <c r="AO7" s="42">
        <v>711486</v>
      </c>
      <c r="AP7" s="42">
        <v>58953.448547967819</v>
      </c>
      <c r="AQ7" s="42">
        <v>131483.5</v>
      </c>
      <c r="AR7" s="42">
        <v>63957.334803383856</v>
      </c>
      <c r="AS7" s="43">
        <v>901922.94854796783</v>
      </c>
      <c r="AT7" s="42">
        <v>901922.94854796794</v>
      </c>
      <c r="AU7" s="42">
        <v>0</v>
      </c>
      <c r="AV7" s="42">
        <v>770439.44854796783</v>
      </c>
      <c r="AW7" s="42">
        <v>2951.8752817929803</v>
      </c>
      <c r="AX7" s="42">
        <v>2952.3723477401777</v>
      </c>
      <c r="AY7" s="44">
        <v>-1.683615373168759E-4</v>
      </c>
      <c r="AZ7" s="44">
        <v>0</v>
      </c>
      <c r="BA7" s="42">
        <v>0</v>
      </c>
      <c r="BB7" s="43">
        <v>901922.94854796783</v>
      </c>
      <c r="BC7" s="43">
        <v>3455.6434810266965</v>
      </c>
      <c r="BD7" s="44">
        <v>-1.5505210425067473E-3</v>
      </c>
      <c r="BE7" s="42">
        <v>-7897.86</v>
      </c>
      <c r="BF7" s="42">
        <v>894025.08854796784</v>
      </c>
      <c r="BG7" s="42">
        <v>-4337.8200000000006</v>
      </c>
      <c r="BH7" s="42">
        <v>889687.26854796789</v>
      </c>
      <c r="BI7" s="53">
        <v>4174.3505056325303</v>
      </c>
      <c r="BK7" t="str">
        <f t="shared" si="0"/>
        <v>436 - Elmswell C P School</v>
      </c>
    </row>
    <row r="8" spans="1:63" ht="15" x14ac:dyDescent="0.25">
      <c r="A8" s="50">
        <v>443</v>
      </c>
      <c r="B8" s="35">
        <v>124536</v>
      </c>
      <c r="C8" s="35">
        <v>9352009</v>
      </c>
      <c r="D8" s="36" t="s">
        <v>285</v>
      </c>
      <c r="E8" s="42">
        <v>746924</v>
      </c>
      <c r="F8" s="42">
        <v>0</v>
      </c>
      <c r="G8" s="42">
        <v>0</v>
      </c>
      <c r="H8" s="42">
        <v>23199.999999999967</v>
      </c>
      <c r="I8" s="42">
        <v>0</v>
      </c>
      <c r="J8" s="42">
        <v>21020.999999999996</v>
      </c>
      <c r="K8" s="42">
        <v>982.8</v>
      </c>
      <c r="L8" s="42">
        <v>54845.699999999953</v>
      </c>
      <c r="M8" s="42">
        <v>0</v>
      </c>
      <c r="N8" s="42">
        <v>0</v>
      </c>
      <c r="O8" s="42">
        <v>0</v>
      </c>
      <c r="P8" s="42">
        <v>0</v>
      </c>
      <c r="Q8" s="42">
        <v>0</v>
      </c>
      <c r="R8" s="42">
        <v>0</v>
      </c>
      <c r="S8" s="42">
        <v>0</v>
      </c>
      <c r="T8" s="42">
        <v>0</v>
      </c>
      <c r="U8" s="42">
        <v>0</v>
      </c>
      <c r="V8" s="42">
        <v>10911.504424778768</v>
      </c>
      <c r="W8" s="42">
        <v>0</v>
      </c>
      <c r="X8" s="42">
        <v>0</v>
      </c>
      <c r="Y8" s="42">
        <v>67539.950025045968</v>
      </c>
      <c r="Z8" s="42">
        <v>0</v>
      </c>
      <c r="AA8" s="42">
        <v>0</v>
      </c>
      <c r="AB8" s="42">
        <v>0</v>
      </c>
      <c r="AC8" s="42">
        <v>114000</v>
      </c>
      <c r="AD8" s="42">
        <v>0</v>
      </c>
      <c r="AE8" s="42">
        <v>0</v>
      </c>
      <c r="AF8" s="42">
        <v>0</v>
      </c>
      <c r="AG8" s="42">
        <v>10419.9</v>
      </c>
      <c r="AH8" s="42">
        <v>0</v>
      </c>
      <c r="AI8" s="42">
        <v>0</v>
      </c>
      <c r="AJ8" s="42">
        <v>0</v>
      </c>
      <c r="AK8" s="42">
        <v>0</v>
      </c>
      <c r="AL8" s="42">
        <v>0</v>
      </c>
      <c r="AM8" s="42">
        <v>0</v>
      </c>
      <c r="AN8" s="42">
        <v>0</v>
      </c>
      <c r="AO8" s="42">
        <v>746924</v>
      </c>
      <c r="AP8" s="42">
        <v>178500.95444982464</v>
      </c>
      <c r="AQ8" s="42">
        <v>124419.9</v>
      </c>
      <c r="AR8" s="42">
        <v>127562.50002504593</v>
      </c>
      <c r="AS8" s="43">
        <v>1049844.8544498247</v>
      </c>
      <c r="AT8" s="42">
        <v>1049844.8544498247</v>
      </c>
      <c r="AU8" s="42">
        <v>0</v>
      </c>
      <c r="AV8" s="42">
        <v>925424.95444982464</v>
      </c>
      <c r="AW8" s="42">
        <v>3377.4633374081191</v>
      </c>
      <c r="AX8" s="42">
        <v>3418.0404246186031</v>
      </c>
      <c r="AY8" s="44">
        <v>-1.1871447428832489E-2</v>
      </c>
      <c r="AZ8" s="44">
        <v>0</v>
      </c>
      <c r="BA8" s="42">
        <v>0</v>
      </c>
      <c r="BB8" s="43">
        <v>1049844.8544498247</v>
      </c>
      <c r="BC8" s="43">
        <v>3831.5505636854914</v>
      </c>
      <c r="BD8" s="44">
        <v>-2.7363571875583359E-2</v>
      </c>
      <c r="BE8" s="42">
        <v>-8291.24</v>
      </c>
      <c r="BF8" s="42">
        <v>1041553.6144498247</v>
      </c>
      <c r="BG8" s="42">
        <v>-4553.88</v>
      </c>
      <c r="BH8" s="42">
        <v>1036999.7344498247</v>
      </c>
      <c r="BI8" s="53">
        <v>4472.1036945865244</v>
      </c>
      <c r="BK8" t="str">
        <f t="shared" si="0"/>
        <v>443 - Pot Kiln Primary School</v>
      </c>
    </row>
    <row r="9" spans="1:63" ht="15" x14ac:dyDescent="0.25">
      <c r="A9" s="50">
        <v>451</v>
      </c>
      <c r="B9" s="35">
        <v>124537</v>
      </c>
      <c r="C9" s="35">
        <v>9352011</v>
      </c>
      <c r="D9" s="36" t="s">
        <v>293</v>
      </c>
      <c r="E9" s="42">
        <v>616076</v>
      </c>
      <c r="F9" s="42">
        <v>0</v>
      </c>
      <c r="G9" s="42">
        <v>0</v>
      </c>
      <c r="H9" s="42">
        <v>8799.9999999999964</v>
      </c>
      <c r="I9" s="42">
        <v>0</v>
      </c>
      <c r="J9" s="42">
        <v>1951.9499999999998</v>
      </c>
      <c r="K9" s="42">
        <v>491.40000000000038</v>
      </c>
      <c r="L9" s="42">
        <v>0</v>
      </c>
      <c r="M9" s="42">
        <v>0</v>
      </c>
      <c r="N9" s="42">
        <v>0</v>
      </c>
      <c r="O9" s="42">
        <v>0</v>
      </c>
      <c r="P9" s="42">
        <v>0</v>
      </c>
      <c r="Q9" s="42">
        <v>0</v>
      </c>
      <c r="R9" s="42">
        <v>0</v>
      </c>
      <c r="S9" s="42">
        <v>0</v>
      </c>
      <c r="T9" s="42">
        <v>0</v>
      </c>
      <c r="U9" s="42">
        <v>0</v>
      </c>
      <c r="V9" s="42">
        <v>3459.1836734694011</v>
      </c>
      <c r="W9" s="42">
        <v>0</v>
      </c>
      <c r="X9" s="42">
        <v>1727.6859504132231</v>
      </c>
      <c r="Y9" s="42">
        <v>48795.003228962836</v>
      </c>
      <c r="Z9" s="42">
        <v>0</v>
      </c>
      <c r="AA9" s="42">
        <v>0</v>
      </c>
      <c r="AB9" s="42">
        <v>0</v>
      </c>
      <c r="AC9" s="42">
        <v>114000</v>
      </c>
      <c r="AD9" s="42">
        <v>0</v>
      </c>
      <c r="AE9" s="42">
        <v>0</v>
      </c>
      <c r="AF9" s="42">
        <v>0</v>
      </c>
      <c r="AG9" s="42">
        <v>19998.25</v>
      </c>
      <c r="AH9" s="42">
        <v>0</v>
      </c>
      <c r="AI9" s="42">
        <v>0</v>
      </c>
      <c r="AJ9" s="42">
        <v>0</v>
      </c>
      <c r="AK9" s="42">
        <v>0</v>
      </c>
      <c r="AL9" s="42">
        <v>0</v>
      </c>
      <c r="AM9" s="42">
        <v>0</v>
      </c>
      <c r="AN9" s="42">
        <v>0</v>
      </c>
      <c r="AO9" s="42">
        <v>616076</v>
      </c>
      <c r="AP9" s="42">
        <v>65225.222852845458</v>
      </c>
      <c r="AQ9" s="42">
        <v>133998.25</v>
      </c>
      <c r="AR9" s="42">
        <v>64414.478228962835</v>
      </c>
      <c r="AS9" s="43">
        <v>815299.47285284544</v>
      </c>
      <c r="AT9" s="42">
        <v>815299.47285284544</v>
      </c>
      <c r="AU9" s="42">
        <v>0</v>
      </c>
      <c r="AV9" s="42">
        <v>681301.22285284544</v>
      </c>
      <c r="AW9" s="42">
        <v>3014.6071807648027</v>
      </c>
      <c r="AX9" s="42">
        <v>3047.274434929308</v>
      </c>
      <c r="AY9" s="44">
        <v>-1.0720154965387321E-2</v>
      </c>
      <c r="AZ9" s="44">
        <v>0</v>
      </c>
      <c r="BA9" s="42">
        <v>0</v>
      </c>
      <c r="BB9" s="43">
        <v>815299.47285284544</v>
      </c>
      <c r="BC9" s="43">
        <v>3607.5197913842717</v>
      </c>
      <c r="BD9" s="44">
        <v>-3.4938722796066246E-3</v>
      </c>
      <c r="BE9" s="42">
        <v>-6838.7599999999993</v>
      </c>
      <c r="BF9" s="42">
        <v>808460.71285284543</v>
      </c>
      <c r="BG9" s="42">
        <v>-3756.1200000000003</v>
      </c>
      <c r="BH9" s="42">
        <v>804704.59285284544</v>
      </c>
      <c r="BI9" s="53">
        <v>3890.5403471074274</v>
      </c>
      <c r="BK9" t="str">
        <f t="shared" si="0"/>
        <v>451 - New Cangle Community Primary School</v>
      </c>
    </row>
    <row r="10" spans="1:63" ht="15" x14ac:dyDescent="0.25">
      <c r="A10" s="50">
        <v>460</v>
      </c>
      <c r="B10" s="35">
        <v>124538</v>
      </c>
      <c r="C10" s="35">
        <v>9352012</v>
      </c>
      <c r="D10" s="36" t="s">
        <v>374</v>
      </c>
      <c r="E10" s="42">
        <v>250792</v>
      </c>
      <c r="F10" s="42">
        <v>0</v>
      </c>
      <c r="G10" s="42">
        <v>0</v>
      </c>
      <c r="H10" s="42">
        <v>3199.9999999999991</v>
      </c>
      <c r="I10" s="42">
        <v>0</v>
      </c>
      <c r="J10" s="42">
        <v>450.44999999999982</v>
      </c>
      <c r="K10" s="42">
        <v>491.39999999999986</v>
      </c>
      <c r="L10" s="42">
        <v>0</v>
      </c>
      <c r="M10" s="42">
        <v>0</v>
      </c>
      <c r="N10" s="42">
        <v>0</v>
      </c>
      <c r="O10" s="42">
        <v>0</v>
      </c>
      <c r="P10" s="42">
        <v>0</v>
      </c>
      <c r="Q10" s="42">
        <v>0</v>
      </c>
      <c r="R10" s="42">
        <v>0</v>
      </c>
      <c r="S10" s="42">
        <v>0</v>
      </c>
      <c r="T10" s="42">
        <v>0</v>
      </c>
      <c r="U10" s="42">
        <v>0</v>
      </c>
      <c r="V10" s="42">
        <v>0</v>
      </c>
      <c r="W10" s="42">
        <v>0</v>
      </c>
      <c r="X10" s="42">
        <v>0</v>
      </c>
      <c r="Y10" s="42">
        <v>16649.506600361674</v>
      </c>
      <c r="Z10" s="42">
        <v>0</v>
      </c>
      <c r="AA10" s="42">
        <v>0</v>
      </c>
      <c r="AB10" s="42">
        <v>0</v>
      </c>
      <c r="AC10" s="42">
        <v>114000</v>
      </c>
      <c r="AD10" s="42">
        <v>38584.779706275032</v>
      </c>
      <c r="AE10" s="42">
        <v>0</v>
      </c>
      <c r="AF10" s="42">
        <v>0</v>
      </c>
      <c r="AG10" s="42">
        <v>6179.39</v>
      </c>
      <c r="AH10" s="42">
        <v>0</v>
      </c>
      <c r="AI10" s="42">
        <v>0</v>
      </c>
      <c r="AJ10" s="42">
        <v>0</v>
      </c>
      <c r="AK10" s="42">
        <v>0</v>
      </c>
      <c r="AL10" s="42">
        <v>0</v>
      </c>
      <c r="AM10" s="42">
        <v>0</v>
      </c>
      <c r="AN10" s="42">
        <v>0</v>
      </c>
      <c r="AO10" s="42">
        <v>250792</v>
      </c>
      <c r="AP10" s="42">
        <v>20791.356600361672</v>
      </c>
      <c r="AQ10" s="42">
        <v>158764.16970627505</v>
      </c>
      <c r="AR10" s="42">
        <v>28718.231600361672</v>
      </c>
      <c r="AS10" s="43">
        <v>430347.52630663669</v>
      </c>
      <c r="AT10" s="42">
        <v>430347.52630663675</v>
      </c>
      <c r="AU10" s="42">
        <v>0</v>
      </c>
      <c r="AV10" s="42">
        <v>271583.35660036164</v>
      </c>
      <c r="AW10" s="42">
        <v>2951.9930065256699</v>
      </c>
      <c r="AX10" s="42">
        <v>2689.5248585313193</v>
      </c>
      <c r="AY10" s="44">
        <v>9.7589039626009538E-2</v>
      </c>
      <c r="AZ10" s="44">
        <v>-9.2079039626009537E-2</v>
      </c>
      <c r="BA10" s="42">
        <v>-22783.695674193561</v>
      </c>
      <c r="BB10" s="43">
        <v>407563.83063244313</v>
      </c>
      <c r="BC10" s="43">
        <v>4430.0416373091648</v>
      </c>
      <c r="BD10" s="44">
        <v>3.7814940168634514E-3</v>
      </c>
      <c r="BE10" s="42">
        <v>-2783.9199999999996</v>
      </c>
      <c r="BF10" s="42">
        <v>404779.91063244315</v>
      </c>
      <c r="BG10" s="42">
        <v>-1529.0400000000002</v>
      </c>
      <c r="BH10" s="42">
        <v>403250.87063244317</v>
      </c>
      <c r="BI10" s="53">
        <v>1319.5975503122875</v>
      </c>
      <c r="BK10" t="str">
        <f t="shared" si="0"/>
        <v>460 - Hundon County Primary School</v>
      </c>
    </row>
    <row r="11" spans="1:63" ht="15" x14ac:dyDescent="0.25">
      <c r="A11" s="50">
        <v>466</v>
      </c>
      <c r="B11" s="35">
        <v>124539</v>
      </c>
      <c r="C11" s="35">
        <v>9352013</v>
      </c>
      <c r="D11" s="36" t="s">
        <v>375</v>
      </c>
      <c r="E11" s="42">
        <v>820526</v>
      </c>
      <c r="F11" s="42">
        <v>0</v>
      </c>
      <c r="G11" s="42">
        <v>0</v>
      </c>
      <c r="H11" s="42">
        <v>16799.999999999975</v>
      </c>
      <c r="I11" s="42">
        <v>0</v>
      </c>
      <c r="J11" s="42">
        <v>600.60000000000014</v>
      </c>
      <c r="K11" s="42">
        <v>0</v>
      </c>
      <c r="L11" s="42">
        <v>0</v>
      </c>
      <c r="M11" s="42">
        <v>0</v>
      </c>
      <c r="N11" s="42">
        <v>0</v>
      </c>
      <c r="O11" s="42">
        <v>0</v>
      </c>
      <c r="P11" s="42">
        <v>0</v>
      </c>
      <c r="Q11" s="42">
        <v>0</v>
      </c>
      <c r="R11" s="42">
        <v>0</v>
      </c>
      <c r="S11" s="42">
        <v>0</v>
      </c>
      <c r="T11" s="42">
        <v>0</v>
      </c>
      <c r="U11" s="42">
        <v>0</v>
      </c>
      <c r="V11" s="42">
        <v>3597.6095617529882</v>
      </c>
      <c r="W11" s="42">
        <v>0</v>
      </c>
      <c r="X11" s="42">
        <v>1831.7434210526314</v>
      </c>
      <c r="Y11" s="42">
        <v>54346.841912093601</v>
      </c>
      <c r="Z11" s="42">
        <v>0</v>
      </c>
      <c r="AA11" s="42">
        <v>0</v>
      </c>
      <c r="AB11" s="42">
        <v>0</v>
      </c>
      <c r="AC11" s="42">
        <v>114000</v>
      </c>
      <c r="AD11" s="42">
        <v>0</v>
      </c>
      <c r="AE11" s="42">
        <v>0</v>
      </c>
      <c r="AF11" s="42">
        <v>0</v>
      </c>
      <c r="AG11" s="42">
        <v>11136.75</v>
      </c>
      <c r="AH11" s="42">
        <v>0</v>
      </c>
      <c r="AI11" s="42">
        <v>0</v>
      </c>
      <c r="AJ11" s="42">
        <v>0</v>
      </c>
      <c r="AK11" s="42">
        <v>0</v>
      </c>
      <c r="AL11" s="42">
        <v>0</v>
      </c>
      <c r="AM11" s="42">
        <v>0</v>
      </c>
      <c r="AN11" s="42">
        <v>0</v>
      </c>
      <c r="AO11" s="42">
        <v>820526</v>
      </c>
      <c r="AP11" s="42">
        <v>77176.794894899198</v>
      </c>
      <c r="AQ11" s="42">
        <v>125136.75</v>
      </c>
      <c r="AR11" s="42">
        <v>73044.941912093593</v>
      </c>
      <c r="AS11" s="43">
        <v>1022839.5448948992</v>
      </c>
      <c r="AT11" s="42">
        <v>1022839.5448948991</v>
      </c>
      <c r="AU11" s="42">
        <v>0</v>
      </c>
      <c r="AV11" s="42">
        <v>897702.79489489924</v>
      </c>
      <c r="AW11" s="42">
        <v>2982.401311943187</v>
      </c>
      <c r="AX11" s="42">
        <v>3014.804011478941</v>
      </c>
      <c r="AY11" s="44">
        <v>-1.0747862684400014E-2</v>
      </c>
      <c r="AZ11" s="44">
        <v>0</v>
      </c>
      <c r="BA11" s="42">
        <v>0</v>
      </c>
      <c r="BB11" s="43">
        <v>1022839.5448948992</v>
      </c>
      <c r="BC11" s="43">
        <v>3398.1380229066422</v>
      </c>
      <c r="BD11" s="44">
        <v>-1.5613291341477264E-2</v>
      </c>
      <c r="BE11" s="42">
        <v>-9108.26</v>
      </c>
      <c r="BF11" s="42">
        <v>1013731.2848948992</v>
      </c>
      <c r="BG11" s="42">
        <v>-5002.62</v>
      </c>
      <c r="BH11" s="42">
        <v>1008728.6648948992</v>
      </c>
      <c r="BI11" s="53">
        <v>4739.7816792755939</v>
      </c>
      <c r="BK11" t="str">
        <f t="shared" si="0"/>
        <v>466 - Lakenheath Community Primary</v>
      </c>
    </row>
    <row r="12" spans="1:63" ht="15" x14ac:dyDescent="0.25">
      <c r="A12" s="50">
        <v>467</v>
      </c>
      <c r="B12" s="35">
        <v>124540</v>
      </c>
      <c r="C12" s="35">
        <v>9352015</v>
      </c>
      <c r="D12" s="36" t="s">
        <v>376</v>
      </c>
      <c r="E12" s="42">
        <v>286230</v>
      </c>
      <c r="F12" s="42">
        <v>0</v>
      </c>
      <c r="G12" s="42">
        <v>0</v>
      </c>
      <c r="H12" s="42">
        <v>1999.9999999999993</v>
      </c>
      <c r="I12" s="42">
        <v>0</v>
      </c>
      <c r="J12" s="42">
        <v>0</v>
      </c>
      <c r="K12" s="42">
        <v>0</v>
      </c>
      <c r="L12" s="42">
        <v>2238.5999999999945</v>
      </c>
      <c r="M12" s="42">
        <v>1164.7999999999995</v>
      </c>
      <c r="N12" s="42">
        <v>0</v>
      </c>
      <c r="O12" s="42">
        <v>0</v>
      </c>
      <c r="P12" s="42">
        <v>0</v>
      </c>
      <c r="Q12" s="42">
        <v>0</v>
      </c>
      <c r="R12" s="42">
        <v>0</v>
      </c>
      <c r="S12" s="42">
        <v>0</v>
      </c>
      <c r="T12" s="42">
        <v>0</v>
      </c>
      <c r="U12" s="42">
        <v>0</v>
      </c>
      <c r="V12" s="42">
        <v>0</v>
      </c>
      <c r="W12" s="42">
        <v>0</v>
      </c>
      <c r="X12" s="42">
        <v>0</v>
      </c>
      <c r="Y12" s="42">
        <v>7882.6034482758751</v>
      </c>
      <c r="Z12" s="42">
        <v>0</v>
      </c>
      <c r="AA12" s="42">
        <v>0</v>
      </c>
      <c r="AB12" s="42">
        <v>0</v>
      </c>
      <c r="AC12" s="42">
        <v>114000</v>
      </c>
      <c r="AD12" s="42">
        <v>29906.542056074759</v>
      </c>
      <c r="AE12" s="42">
        <v>0</v>
      </c>
      <c r="AF12" s="42">
        <v>0</v>
      </c>
      <c r="AG12" s="42">
        <v>3824.23</v>
      </c>
      <c r="AH12" s="42">
        <v>0</v>
      </c>
      <c r="AI12" s="42">
        <v>0</v>
      </c>
      <c r="AJ12" s="42">
        <v>0</v>
      </c>
      <c r="AK12" s="42">
        <v>0</v>
      </c>
      <c r="AL12" s="42">
        <v>0</v>
      </c>
      <c r="AM12" s="42">
        <v>0</v>
      </c>
      <c r="AN12" s="42">
        <v>0</v>
      </c>
      <c r="AO12" s="42">
        <v>286230</v>
      </c>
      <c r="AP12" s="42">
        <v>13286.003448275867</v>
      </c>
      <c r="AQ12" s="42">
        <v>147730.77205607478</v>
      </c>
      <c r="AR12" s="42">
        <v>20582.10344827587</v>
      </c>
      <c r="AS12" s="43">
        <v>447246.77550435066</v>
      </c>
      <c r="AT12" s="42">
        <v>447246.77550435066</v>
      </c>
      <c r="AU12" s="42">
        <v>0</v>
      </c>
      <c r="AV12" s="42">
        <v>299516.00344827591</v>
      </c>
      <c r="AW12" s="42">
        <v>2852.5333661740565</v>
      </c>
      <c r="AX12" s="42">
        <v>2826.5607579461903</v>
      </c>
      <c r="AY12" s="44">
        <v>9.1887670041588577E-3</v>
      </c>
      <c r="AZ12" s="44">
        <v>-3.6787670041588576E-3</v>
      </c>
      <c r="BA12" s="42">
        <v>-1091.8171374161832</v>
      </c>
      <c r="BB12" s="43">
        <v>446154.9583669345</v>
      </c>
      <c r="BC12" s="43">
        <v>4249.094841589852</v>
      </c>
      <c r="BD12" s="44">
        <v>1.5124618890223873E-2</v>
      </c>
      <c r="BE12" s="42">
        <v>-3177.2999999999997</v>
      </c>
      <c r="BF12" s="42">
        <v>442977.65836693451</v>
      </c>
      <c r="BG12" s="42">
        <v>-1745.1000000000001</v>
      </c>
      <c r="BH12" s="42">
        <v>441232.55836693454</v>
      </c>
      <c r="BI12" s="53">
        <v>1640.3404698442973</v>
      </c>
      <c r="BK12" t="str">
        <f t="shared" si="0"/>
        <v>467 - Lavenham Com Primary School</v>
      </c>
    </row>
    <row r="13" spans="1:63" ht="15" x14ac:dyDescent="0.25">
      <c r="A13" s="50">
        <v>508</v>
      </c>
      <c r="B13" s="35">
        <v>140623</v>
      </c>
      <c r="C13" s="35">
        <v>9352016</v>
      </c>
      <c r="D13" s="36" t="s">
        <v>377</v>
      </c>
      <c r="E13" s="42">
        <v>196272</v>
      </c>
      <c r="F13" s="42">
        <v>0</v>
      </c>
      <c r="G13" s="42">
        <v>0</v>
      </c>
      <c r="H13" s="42">
        <v>2399.9999999999991</v>
      </c>
      <c r="I13" s="42">
        <v>0</v>
      </c>
      <c r="J13" s="42">
        <v>150.15000000000015</v>
      </c>
      <c r="K13" s="42">
        <v>0</v>
      </c>
      <c r="L13" s="42">
        <v>16789.499999999975</v>
      </c>
      <c r="M13" s="42">
        <v>0</v>
      </c>
      <c r="N13" s="42">
        <v>0</v>
      </c>
      <c r="O13" s="42">
        <v>0</v>
      </c>
      <c r="P13" s="42">
        <v>0</v>
      </c>
      <c r="Q13" s="42">
        <v>0</v>
      </c>
      <c r="R13" s="42">
        <v>0</v>
      </c>
      <c r="S13" s="42">
        <v>0</v>
      </c>
      <c r="T13" s="42">
        <v>0</v>
      </c>
      <c r="U13" s="42">
        <v>0</v>
      </c>
      <c r="V13" s="42">
        <v>0</v>
      </c>
      <c r="W13" s="42">
        <v>0</v>
      </c>
      <c r="X13" s="42">
        <v>0</v>
      </c>
      <c r="Y13" s="42">
        <v>7914.6947368421179</v>
      </c>
      <c r="Z13" s="42">
        <v>0</v>
      </c>
      <c r="AA13" s="42">
        <v>0</v>
      </c>
      <c r="AB13" s="42">
        <v>0</v>
      </c>
      <c r="AC13" s="42">
        <v>114000</v>
      </c>
      <c r="AD13" s="42">
        <v>0</v>
      </c>
      <c r="AE13" s="42">
        <v>0</v>
      </c>
      <c r="AF13" s="42">
        <v>0</v>
      </c>
      <c r="AG13" s="42">
        <v>43110</v>
      </c>
      <c r="AH13" s="42">
        <v>0</v>
      </c>
      <c r="AI13" s="42">
        <v>0</v>
      </c>
      <c r="AJ13" s="42">
        <v>0</v>
      </c>
      <c r="AK13" s="42">
        <v>0</v>
      </c>
      <c r="AL13" s="42">
        <v>0</v>
      </c>
      <c r="AM13" s="42">
        <v>0</v>
      </c>
      <c r="AN13" s="42">
        <v>0</v>
      </c>
      <c r="AO13" s="42">
        <v>196272</v>
      </c>
      <c r="AP13" s="42">
        <v>27254.344736842089</v>
      </c>
      <c r="AQ13" s="42">
        <v>157110</v>
      </c>
      <c r="AR13" s="42">
        <v>27582.319736842102</v>
      </c>
      <c r="AS13" s="43">
        <v>380636.34473684209</v>
      </c>
      <c r="AT13" s="42">
        <v>380636.34473684209</v>
      </c>
      <c r="AU13" s="42">
        <v>0</v>
      </c>
      <c r="AV13" s="42">
        <v>223526.34473684209</v>
      </c>
      <c r="AW13" s="42">
        <v>3104.5325657894737</v>
      </c>
      <c r="AX13" s="42">
        <v>3208.1005523656763</v>
      </c>
      <c r="AY13" s="44">
        <v>-3.2283273197229082E-2</v>
      </c>
      <c r="AZ13" s="44">
        <v>1.7283273197229082E-2</v>
      </c>
      <c r="BA13" s="42">
        <v>3992.1464369316604</v>
      </c>
      <c r="BB13" s="43">
        <v>384628.49117377377</v>
      </c>
      <c r="BC13" s="43">
        <v>5342.0623774135247</v>
      </c>
      <c r="BD13" s="44">
        <v>-5.5783914594774053E-2</v>
      </c>
      <c r="BE13" s="42">
        <v>-2178.7199999999998</v>
      </c>
      <c r="BF13" s="42">
        <v>382449.7711737738</v>
      </c>
      <c r="BG13" s="42">
        <v>-1196.6400000000001</v>
      </c>
      <c r="BH13" s="42">
        <v>381253.13117377379</v>
      </c>
      <c r="BI13" s="53">
        <v>1104.3620581396219</v>
      </c>
      <c r="BK13" t="str">
        <f t="shared" si="0"/>
        <v>508 - Trinity Church of England Voluntary Aided Primary School</v>
      </c>
    </row>
    <row r="14" spans="1:63" ht="15" x14ac:dyDescent="0.25">
      <c r="A14" s="50">
        <v>473</v>
      </c>
      <c r="B14" s="35">
        <v>124541</v>
      </c>
      <c r="C14" s="35">
        <v>9352018</v>
      </c>
      <c r="D14" s="36" t="s">
        <v>378</v>
      </c>
      <c r="E14" s="42">
        <v>504310</v>
      </c>
      <c r="F14" s="42">
        <v>0</v>
      </c>
      <c r="G14" s="42">
        <v>0</v>
      </c>
      <c r="H14" s="42">
        <v>11199.999999999975</v>
      </c>
      <c r="I14" s="42">
        <v>0</v>
      </c>
      <c r="J14" s="42">
        <v>0</v>
      </c>
      <c r="K14" s="42">
        <v>0</v>
      </c>
      <c r="L14" s="42">
        <v>5596.4999999999945</v>
      </c>
      <c r="M14" s="42">
        <v>0</v>
      </c>
      <c r="N14" s="42">
        <v>0</v>
      </c>
      <c r="O14" s="42">
        <v>0</v>
      </c>
      <c r="P14" s="42">
        <v>0</v>
      </c>
      <c r="Q14" s="42">
        <v>0</v>
      </c>
      <c r="R14" s="42">
        <v>0</v>
      </c>
      <c r="S14" s="42">
        <v>0</v>
      </c>
      <c r="T14" s="42">
        <v>0</v>
      </c>
      <c r="U14" s="42">
        <v>0</v>
      </c>
      <c r="V14" s="42">
        <v>4204.5454545454677</v>
      </c>
      <c r="W14" s="42">
        <v>0</v>
      </c>
      <c r="X14" s="42">
        <v>930.02717391304338</v>
      </c>
      <c r="Y14" s="42">
        <v>43472.69458631258</v>
      </c>
      <c r="Z14" s="42">
        <v>0</v>
      </c>
      <c r="AA14" s="42">
        <v>0</v>
      </c>
      <c r="AB14" s="42">
        <v>0</v>
      </c>
      <c r="AC14" s="42">
        <v>114000</v>
      </c>
      <c r="AD14" s="42">
        <v>0</v>
      </c>
      <c r="AE14" s="42">
        <v>0</v>
      </c>
      <c r="AF14" s="42">
        <v>0</v>
      </c>
      <c r="AG14" s="42">
        <v>16166.25</v>
      </c>
      <c r="AH14" s="42">
        <v>0</v>
      </c>
      <c r="AI14" s="42">
        <v>0</v>
      </c>
      <c r="AJ14" s="42">
        <v>0</v>
      </c>
      <c r="AK14" s="42">
        <v>0</v>
      </c>
      <c r="AL14" s="42">
        <v>0</v>
      </c>
      <c r="AM14" s="42">
        <v>0</v>
      </c>
      <c r="AN14" s="42">
        <v>0</v>
      </c>
      <c r="AO14" s="42">
        <v>504310</v>
      </c>
      <c r="AP14" s="42">
        <v>65403.767214771062</v>
      </c>
      <c r="AQ14" s="42">
        <v>130166.25</v>
      </c>
      <c r="AR14" s="42">
        <v>61868.744586312561</v>
      </c>
      <c r="AS14" s="43">
        <v>699880.01721477101</v>
      </c>
      <c r="AT14" s="42">
        <v>699880.01721477113</v>
      </c>
      <c r="AU14" s="42">
        <v>0</v>
      </c>
      <c r="AV14" s="42">
        <v>569713.76721477101</v>
      </c>
      <c r="AW14" s="42">
        <v>3079.5338768366</v>
      </c>
      <c r="AX14" s="42">
        <v>3072.254284616979</v>
      </c>
      <c r="AY14" s="44">
        <v>2.3694627935163127E-3</v>
      </c>
      <c r="AZ14" s="44">
        <v>0</v>
      </c>
      <c r="BA14" s="42">
        <v>0</v>
      </c>
      <c r="BB14" s="43">
        <v>699880.01721477101</v>
      </c>
      <c r="BC14" s="43">
        <v>3783.1352281879513</v>
      </c>
      <c r="BD14" s="44">
        <v>7.3114761552217633E-3</v>
      </c>
      <c r="BE14" s="42">
        <v>-5598.0999999999995</v>
      </c>
      <c r="BF14" s="42">
        <v>694281.91721477103</v>
      </c>
      <c r="BG14" s="42">
        <v>-3074.7000000000003</v>
      </c>
      <c r="BH14" s="42">
        <v>691207.21721477108</v>
      </c>
      <c r="BI14" s="53">
        <v>3176.8464150720474</v>
      </c>
      <c r="BK14" t="str">
        <f t="shared" si="0"/>
        <v>473 - Beck Row Primary</v>
      </c>
    </row>
    <row r="15" spans="1:63" ht="15" x14ac:dyDescent="0.25">
      <c r="A15" s="50">
        <v>476</v>
      </c>
      <c r="B15" s="35">
        <v>124542</v>
      </c>
      <c r="C15" s="35">
        <v>9352019</v>
      </c>
      <c r="D15" s="36" t="s">
        <v>379</v>
      </c>
      <c r="E15" s="42">
        <v>648788</v>
      </c>
      <c r="F15" s="42">
        <v>0</v>
      </c>
      <c r="G15" s="42">
        <v>0</v>
      </c>
      <c r="H15" s="42">
        <v>8000.0000000000045</v>
      </c>
      <c r="I15" s="42">
        <v>0</v>
      </c>
      <c r="J15" s="42">
        <v>300.29999999999978</v>
      </c>
      <c r="K15" s="42">
        <v>0</v>
      </c>
      <c r="L15" s="42">
        <v>5596.49999999999</v>
      </c>
      <c r="M15" s="42">
        <v>0</v>
      </c>
      <c r="N15" s="42">
        <v>0</v>
      </c>
      <c r="O15" s="42">
        <v>0</v>
      </c>
      <c r="P15" s="42">
        <v>0</v>
      </c>
      <c r="Q15" s="42">
        <v>0</v>
      </c>
      <c r="R15" s="42">
        <v>0</v>
      </c>
      <c r="S15" s="42">
        <v>0</v>
      </c>
      <c r="T15" s="42">
        <v>0</v>
      </c>
      <c r="U15" s="42">
        <v>0</v>
      </c>
      <c r="V15" s="42">
        <v>3859.4594594594555</v>
      </c>
      <c r="W15" s="42">
        <v>0</v>
      </c>
      <c r="X15" s="42">
        <v>3302.25</v>
      </c>
      <c r="Y15" s="42">
        <v>43623.188479471799</v>
      </c>
      <c r="Z15" s="42">
        <v>0</v>
      </c>
      <c r="AA15" s="42">
        <v>0</v>
      </c>
      <c r="AB15" s="42">
        <v>0</v>
      </c>
      <c r="AC15" s="42">
        <v>114000</v>
      </c>
      <c r="AD15" s="42">
        <v>0</v>
      </c>
      <c r="AE15" s="42">
        <v>0</v>
      </c>
      <c r="AF15" s="42">
        <v>0</v>
      </c>
      <c r="AG15" s="42">
        <v>11735.5</v>
      </c>
      <c r="AH15" s="42">
        <v>0</v>
      </c>
      <c r="AI15" s="42">
        <v>0</v>
      </c>
      <c r="AJ15" s="42">
        <v>0</v>
      </c>
      <c r="AK15" s="42">
        <v>0</v>
      </c>
      <c r="AL15" s="42">
        <v>0</v>
      </c>
      <c r="AM15" s="42">
        <v>0</v>
      </c>
      <c r="AN15" s="42">
        <v>0</v>
      </c>
      <c r="AO15" s="42">
        <v>648788</v>
      </c>
      <c r="AP15" s="42">
        <v>64681.697938931247</v>
      </c>
      <c r="AQ15" s="42">
        <v>125735.5</v>
      </c>
      <c r="AR15" s="42">
        <v>60569.388479471803</v>
      </c>
      <c r="AS15" s="43">
        <v>839205.19793893129</v>
      </c>
      <c r="AT15" s="42">
        <v>839205.19793893129</v>
      </c>
      <c r="AU15" s="42">
        <v>0</v>
      </c>
      <c r="AV15" s="42">
        <v>713469.69793893129</v>
      </c>
      <c r="AW15" s="42">
        <v>2997.7718400795434</v>
      </c>
      <c r="AX15" s="42">
        <v>2990.6661399082273</v>
      </c>
      <c r="AY15" s="44">
        <v>2.3759590134438003E-3</v>
      </c>
      <c r="AZ15" s="44">
        <v>0</v>
      </c>
      <c r="BA15" s="42">
        <v>0</v>
      </c>
      <c r="BB15" s="43">
        <v>839205.19793893129</v>
      </c>
      <c r="BC15" s="43">
        <v>3526.0722602476103</v>
      </c>
      <c r="BD15" s="44">
        <v>-3.3140630363701962E-2</v>
      </c>
      <c r="BE15" s="42">
        <v>-7201.8799999999992</v>
      </c>
      <c r="BF15" s="42">
        <v>832003.31793893129</v>
      </c>
      <c r="BG15" s="42">
        <v>-3955.5600000000004</v>
      </c>
      <c r="BH15" s="42">
        <v>828047.75793893123</v>
      </c>
      <c r="BI15" s="53">
        <v>3108.2586380793027</v>
      </c>
      <c r="BK15" t="str">
        <f t="shared" si="0"/>
        <v>476 - West Row County Primary</v>
      </c>
    </row>
    <row r="16" spans="1:63" ht="15" x14ac:dyDescent="0.25">
      <c r="A16" s="50">
        <v>479</v>
      </c>
      <c r="B16" s="35">
        <v>124543</v>
      </c>
      <c r="C16" s="35">
        <v>9352020</v>
      </c>
      <c r="D16" s="36" t="s">
        <v>314</v>
      </c>
      <c r="E16" s="42">
        <v>553378</v>
      </c>
      <c r="F16" s="42">
        <v>0</v>
      </c>
      <c r="G16" s="42">
        <v>0</v>
      </c>
      <c r="H16" s="42">
        <v>2000.0000000000014</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34479.386620553356</v>
      </c>
      <c r="Z16" s="42">
        <v>0</v>
      </c>
      <c r="AA16" s="42">
        <v>0</v>
      </c>
      <c r="AB16" s="42">
        <v>0</v>
      </c>
      <c r="AC16" s="42">
        <v>114000</v>
      </c>
      <c r="AD16" s="42">
        <v>0</v>
      </c>
      <c r="AE16" s="42">
        <v>0</v>
      </c>
      <c r="AF16" s="42">
        <v>0</v>
      </c>
      <c r="AG16" s="42">
        <v>10298.5</v>
      </c>
      <c r="AH16" s="42">
        <v>0</v>
      </c>
      <c r="AI16" s="42">
        <v>0</v>
      </c>
      <c r="AJ16" s="42">
        <v>0</v>
      </c>
      <c r="AK16" s="42">
        <v>0</v>
      </c>
      <c r="AL16" s="42">
        <v>0</v>
      </c>
      <c r="AM16" s="42">
        <v>0</v>
      </c>
      <c r="AN16" s="42">
        <v>0</v>
      </c>
      <c r="AO16" s="42">
        <v>553378</v>
      </c>
      <c r="AP16" s="42">
        <v>36479.386620553356</v>
      </c>
      <c r="AQ16" s="42">
        <v>124298.5</v>
      </c>
      <c r="AR16" s="42">
        <v>45477.186620553359</v>
      </c>
      <c r="AS16" s="43">
        <v>714155.88662055333</v>
      </c>
      <c r="AT16" s="42">
        <v>714155.88662055333</v>
      </c>
      <c r="AU16" s="42">
        <v>0</v>
      </c>
      <c r="AV16" s="42">
        <v>589857.38662055333</v>
      </c>
      <c r="AW16" s="42">
        <v>2905.7014119239079</v>
      </c>
      <c r="AX16" s="42">
        <v>2891.1975720729624</v>
      </c>
      <c r="AY16" s="44">
        <v>5.0165509237566127E-3</v>
      </c>
      <c r="AZ16" s="44">
        <v>0</v>
      </c>
      <c r="BA16" s="42">
        <v>0</v>
      </c>
      <c r="BB16" s="43">
        <v>714155.88662055333</v>
      </c>
      <c r="BC16" s="43">
        <v>3518.0092936973069</v>
      </c>
      <c r="BD16" s="44">
        <v>9.4932810798109557E-4</v>
      </c>
      <c r="BE16" s="42">
        <v>-6142.78</v>
      </c>
      <c r="BF16" s="42">
        <v>708013.1066205533</v>
      </c>
      <c r="BG16" s="42">
        <v>-3373.86</v>
      </c>
      <c r="BH16" s="42">
        <v>704639.24662055331</v>
      </c>
      <c r="BI16" s="53">
        <v>3126.9045250426934</v>
      </c>
      <c r="BK16" t="str">
        <f t="shared" si="0"/>
        <v>479 - Nayland Primary School</v>
      </c>
    </row>
    <row r="17" spans="1:63" ht="15" x14ac:dyDescent="0.25">
      <c r="A17" s="50">
        <v>482</v>
      </c>
      <c r="B17" s="35">
        <v>124544</v>
      </c>
      <c r="C17" s="35">
        <v>9352021</v>
      </c>
      <c r="D17" s="36" t="s">
        <v>317</v>
      </c>
      <c r="E17" s="42">
        <v>550652</v>
      </c>
      <c r="F17" s="42">
        <v>0</v>
      </c>
      <c r="G17" s="42">
        <v>0</v>
      </c>
      <c r="H17" s="42">
        <v>3600.0000000000036</v>
      </c>
      <c r="I17" s="42">
        <v>0</v>
      </c>
      <c r="J17" s="42">
        <v>905.3820895522382</v>
      </c>
      <c r="K17" s="42">
        <v>0</v>
      </c>
      <c r="L17" s="42">
        <v>0</v>
      </c>
      <c r="M17" s="42">
        <v>0</v>
      </c>
      <c r="N17" s="42">
        <v>0</v>
      </c>
      <c r="O17" s="42">
        <v>0</v>
      </c>
      <c r="P17" s="42">
        <v>0</v>
      </c>
      <c r="Q17" s="42">
        <v>0</v>
      </c>
      <c r="R17" s="42">
        <v>0</v>
      </c>
      <c r="S17" s="42">
        <v>0</v>
      </c>
      <c r="T17" s="42">
        <v>0</v>
      </c>
      <c r="U17" s="42">
        <v>0</v>
      </c>
      <c r="V17" s="42">
        <v>0</v>
      </c>
      <c r="W17" s="42">
        <v>0</v>
      </c>
      <c r="X17" s="42">
        <v>0</v>
      </c>
      <c r="Y17" s="42">
        <v>28262.61292289694</v>
      </c>
      <c r="Z17" s="42">
        <v>0</v>
      </c>
      <c r="AA17" s="42">
        <v>0</v>
      </c>
      <c r="AB17" s="42">
        <v>0</v>
      </c>
      <c r="AC17" s="42">
        <v>114000</v>
      </c>
      <c r="AD17" s="42">
        <v>0</v>
      </c>
      <c r="AE17" s="42">
        <v>0</v>
      </c>
      <c r="AF17" s="42">
        <v>0</v>
      </c>
      <c r="AG17" s="42">
        <v>7928.28</v>
      </c>
      <c r="AH17" s="42">
        <v>0</v>
      </c>
      <c r="AI17" s="42">
        <v>0</v>
      </c>
      <c r="AJ17" s="42">
        <v>0</v>
      </c>
      <c r="AK17" s="42">
        <v>0</v>
      </c>
      <c r="AL17" s="42">
        <v>0</v>
      </c>
      <c r="AM17" s="42">
        <v>0</v>
      </c>
      <c r="AN17" s="42">
        <v>0</v>
      </c>
      <c r="AO17" s="42">
        <v>550652</v>
      </c>
      <c r="AP17" s="42">
        <v>32767.995012449181</v>
      </c>
      <c r="AQ17" s="42">
        <v>121928.28</v>
      </c>
      <c r="AR17" s="42">
        <v>40513.103967673058</v>
      </c>
      <c r="AS17" s="43">
        <v>705348.27501244924</v>
      </c>
      <c r="AT17" s="42">
        <v>705348.27501244924</v>
      </c>
      <c r="AU17" s="42">
        <v>0</v>
      </c>
      <c r="AV17" s="42">
        <v>583419.99501244922</v>
      </c>
      <c r="AW17" s="42">
        <v>2888.2177970913326</v>
      </c>
      <c r="AX17" s="42">
        <v>2884.3194651201547</v>
      </c>
      <c r="AY17" s="44">
        <v>1.3515604004064338E-3</v>
      </c>
      <c r="AZ17" s="44">
        <v>0</v>
      </c>
      <c r="BA17" s="42">
        <v>0</v>
      </c>
      <c r="BB17" s="43">
        <v>705348.27501244924</v>
      </c>
      <c r="BC17" s="43">
        <v>3491.8231436259862</v>
      </c>
      <c r="BD17" s="44">
        <v>-6.2370287257221824E-3</v>
      </c>
      <c r="BE17" s="42">
        <v>-6112.5199999999995</v>
      </c>
      <c r="BF17" s="42">
        <v>699235.75501244923</v>
      </c>
      <c r="BG17" s="42">
        <v>-3357.2400000000002</v>
      </c>
      <c r="BH17" s="42">
        <v>695878.51501244924</v>
      </c>
      <c r="BI17" s="53">
        <v>3028.1642410892091</v>
      </c>
      <c r="BK17" t="str">
        <f t="shared" si="0"/>
        <v>482 - Exning Primary School</v>
      </c>
    </row>
    <row r="18" spans="1:63" ht="15" x14ac:dyDescent="0.25">
      <c r="A18" s="50">
        <v>499</v>
      </c>
      <c r="B18" s="35">
        <v>124547</v>
      </c>
      <c r="C18" s="35">
        <v>9352026</v>
      </c>
      <c r="D18" s="36" t="s">
        <v>380</v>
      </c>
      <c r="E18" s="42">
        <v>485228</v>
      </c>
      <c r="F18" s="42">
        <v>0</v>
      </c>
      <c r="G18" s="42">
        <v>0</v>
      </c>
      <c r="H18" s="42">
        <v>8000.0000000000173</v>
      </c>
      <c r="I18" s="42">
        <v>0</v>
      </c>
      <c r="J18" s="42">
        <v>0</v>
      </c>
      <c r="K18" s="42">
        <v>0</v>
      </c>
      <c r="L18" s="42">
        <v>0</v>
      </c>
      <c r="M18" s="42">
        <v>0</v>
      </c>
      <c r="N18" s="42">
        <v>0</v>
      </c>
      <c r="O18" s="42">
        <v>0</v>
      </c>
      <c r="P18" s="42">
        <v>0</v>
      </c>
      <c r="Q18" s="42">
        <v>0</v>
      </c>
      <c r="R18" s="42">
        <v>0</v>
      </c>
      <c r="S18" s="42">
        <v>0</v>
      </c>
      <c r="T18" s="42">
        <v>0</v>
      </c>
      <c r="U18" s="42">
        <v>0</v>
      </c>
      <c r="V18" s="42">
        <v>0</v>
      </c>
      <c r="W18" s="42">
        <v>0</v>
      </c>
      <c r="X18" s="42">
        <v>1819.3370165745855</v>
      </c>
      <c r="Y18" s="42">
        <v>35548.818587258982</v>
      </c>
      <c r="Z18" s="42">
        <v>0</v>
      </c>
      <c r="AA18" s="42">
        <v>0</v>
      </c>
      <c r="AB18" s="42">
        <v>0</v>
      </c>
      <c r="AC18" s="42">
        <v>114000</v>
      </c>
      <c r="AD18" s="42">
        <v>0</v>
      </c>
      <c r="AE18" s="42">
        <v>0</v>
      </c>
      <c r="AF18" s="42">
        <v>0</v>
      </c>
      <c r="AG18" s="42">
        <v>11017</v>
      </c>
      <c r="AH18" s="42">
        <v>0</v>
      </c>
      <c r="AI18" s="42">
        <v>0</v>
      </c>
      <c r="AJ18" s="42">
        <v>0</v>
      </c>
      <c r="AK18" s="42">
        <v>0</v>
      </c>
      <c r="AL18" s="42">
        <v>0</v>
      </c>
      <c r="AM18" s="42">
        <v>0</v>
      </c>
      <c r="AN18" s="42">
        <v>0</v>
      </c>
      <c r="AO18" s="42">
        <v>485228</v>
      </c>
      <c r="AP18" s="42">
        <v>45368.155603833584</v>
      </c>
      <c r="AQ18" s="42">
        <v>125017</v>
      </c>
      <c r="AR18" s="42">
        <v>49546.618587258985</v>
      </c>
      <c r="AS18" s="43">
        <v>655613.15560383361</v>
      </c>
      <c r="AT18" s="42">
        <v>655613.1556038335</v>
      </c>
      <c r="AU18" s="42">
        <v>0</v>
      </c>
      <c r="AV18" s="42">
        <v>530596.15560383361</v>
      </c>
      <c r="AW18" s="42">
        <v>2980.8772786732225</v>
      </c>
      <c r="AX18" s="42">
        <v>2939.5350184844792</v>
      </c>
      <c r="AY18" s="44">
        <v>1.4064217615634277E-2</v>
      </c>
      <c r="AZ18" s="44">
        <v>-8.5542176156342756E-3</v>
      </c>
      <c r="BA18" s="42">
        <v>-4475.8851581670888</v>
      </c>
      <c r="BB18" s="43">
        <v>651137.27044566651</v>
      </c>
      <c r="BC18" s="43">
        <v>3658.0745530655422</v>
      </c>
      <c r="BD18" s="44">
        <v>-3.7358450516111752E-3</v>
      </c>
      <c r="BE18" s="42">
        <v>-5386.28</v>
      </c>
      <c r="BF18" s="42">
        <v>645750.99044566648</v>
      </c>
      <c r="BG18" s="42">
        <v>-2958.36</v>
      </c>
      <c r="BH18" s="42">
        <v>642792.63044566649</v>
      </c>
      <c r="BI18" s="53">
        <v>2713.9364652161371</v>
      </c>
      <c r="BK18" t="str">
        <f t="shared" si="0"/>
        <v>499 - Stanton Community Primary</v>
      </c>
    </row>
    <row r="19" spans="1:63" ht="15" x14ac:dyDescent="0.25">
      <c r="A19" s="50">
        <v>415</v>
      </c>
      <c r="B19" s="35">
        <v>124550</v>
      </c>
      <c r="C19" s="35">
        <v>9352032</v>
      </c>
      <c r="D19" s="36" t="s">
        <v>382</v>
      </c>
      <c r="E19" s="42">
        <v>1019524</v>
      </c>
      <c r="F19" s="42">
        <v>0</v>
      </c>
      <c r="G19" s="42">
        <v>0</v>
      </c>
      <c r="H19" s="42">
        <v>13200.000000000005</v>
      </c>
      <c r="I19" s="42">
        <v>0</v>
      </c>
      <c r="J19" s="42">
        <v>7678.1798927613809</v>
      </c>
      <c r="K19" s="42">
        <v>0</v>
      </c>
      <c r="L19" s="42">
        <v>3366.9024128686328</v>
      </c>
      <c r="M19" s="42">
        <v>0</v>
      </c>
      <c r="N19" s="42">
        <v>0</v>
      </c>
      <c r="O19" s="42">
        <v>0</v>
      </c>
      <c r="P19" s="42">
        <v>0</v>
      </c>
      <c r="Q19" s="42">
        <v>0</v>
      </c>
      <c r="R19" s="42">
        <v>0</v>
      </c>
      <c r="S19" s="42">
        <v>0</v>
      </c>
      <c r="T19" s="42">
        <v>0</v>
      </c>
      <c r="U19" s="42">
        <v>0</v>
      </c>
      <c r="V19" s="42">
        <v>17809.523809523787</v>
      </c>
      <c r="W19" s="42">
        <v>0</v>
      </c>
      <c r="X19" s="42">
        <v>0</v>
      </c>
      <c r="Y19" s="42">
        <v>70791.854221158312</v>
      </c>
      <c r="Z19" s="42">
        <v>0</v>
      </c>
      <c r="AA19" s="42">
        <v>0</v>
      </c>
      <c r="AB19" s="42">
        <v>0</v>
      </c>
      <c r="AC19" s="42">
        <v>114000</v>
      </c>
      <c r="AD19" s="42">
        <v>0</v>
      </c>
      <c r="AE19" s="42">
        <v>0</v>
      </c>
      <c r="AF19" s="42">
        <v>0</v>
      </c>
      <c r="AG19" s="42">
        <v>10777.5</v>
      </c>
      <c r="AH19" s="42">
        <v>0</v>
      </c>
      <c r="AI19" s="42">
        <v>0</v>
      </c>
      <c r="AJ19" s="42">
        <v>0</v>
      </c>
      <c r="AK19" s="42">
        <v>0</v>
      </c>
      <c r="AL19" s="42">
        <v>0</v>
      </c>
      <c r="AM19" s="42">
        <v>0</v>
      </c>
      <c r="AN19" s="42">
        <v>0</v>
      </c>
      <c r="AO19" s="42">
        <v>1019524</v>
      </c>
      <c r="AP19" s="42">
        <v>112846.46033631211</v>
      </c>
      <c r="AQ19" s="42">
        <v>124777.5</v>
      </c>
      <c r="AR19" s="42">
        <v>92912.195373973329</v>
      </c>
      <c r="AS19" s="43">
        <v>1257147.9603363122</v>
      </c>
      <c r="AT19" s="42">
        <v>1257147.9603363122</v>
      </c>
      <c r="AU19" s="42">
        <v>0</v>
      </c>
      <c r="AV19" s="42">
        <v>1132370.4603363122</v>
      </c>
      <c r="AW19" s="42">
        <v>3027.7285035730274</v>
      </c>
      <c r="AX19" s="42">
        <v>3010.9274053267818</v>
      </c>
      <c r="AY19" s="44">
        <v>5.5800409589822526E-3</v>
      </c>
      <c r="AZ19" s="44">
        <v>-7.0040958982252495E-5</v>
      </c>
      <c r="BA19" s="42">
        <v>-78.872202842742368</v>
      </c>
      <c r="BB19" s="43">
        <v>1257069.0881334695</v>
      </c>
      <c r="BC19" s="43">
        <v>3361.1472944745174</v>
      </c>
      <c r="BD19" s="44">
        <v>-8.052813330264752E-3</v>
      </c>
      <c r="BE19" s="42">
        <v>-11317.24</v>
      </c>
      <c r="BF19" s="42">
        <v>1245751.8481334695</v>
      </c>
      <c r="BG19" s="42">
        <v>-6215.88</v>
      </c>
      <c r="BH19" s="42">
        <v>1239535.9681334696</v>
      </c>
      <c r="BI19" s="53">
        <v>5498.8604980279933</v>
      </c>
      <c r="BK19" t="str">
        <f t="shared" si="0"/>
        <v>415 - Guildhall Feoffment CP School</v>
      </c>
    </row>
    <row r="20" spans="1:63" ht="15" x14ac:dyDescent="0.25">
      <c r="A20" s="50">
        <v>424</v>
      </c>
      <c r="B20" s="35">
        <v>124552</v>
      </c>
      <c r="C20" s="35">
        <v>9352034</v>
      </c>
      <c r="D20" s="36" t="s">
        <v>383</v>
      </c>
      <c r="E20" s="42">
        <v>894128</v>
      </c>
      <c r="F20" s="42">
        <v>0</v>
      </c>
      <c r="G20" s="42">
        <v>0</v>
      </c>
      <c r="H20" s="42">
        <v>27158.017492711377</v>
      </c>
      <c r="I20" s="42">
        <v>0</v>
      </c>
      <c r="J20" s="42">
        <v>15076.285714285725</v>
      </c>
      <c r="K20" s="42">
        <v>0</v>
      </c>
      <c r="L20" s="42">
        <v>6422.1061224489831</v>
      </c>
      <c r="M20" s="42">
        <v>0</v>
      </c>
      <c r="N20" s="42">
        <v>2375.6571428571415</v>
      </c>
      <c r="O20" s="42">
        <v>0</v>
      </c>
      <c r="P20" s="42">
        <v>0</v>
      </c>
      <c r="Q20" s="42">
        <v>0</v>
      </c>
      <c r="R20" s="42">
        <v>0</v>
      </c>
      <c r="S20" s="42">
        <v>0</v>
      </c>
      <c r="T20" s="42">
        <v>0</v>
      </c>
      <c r="U20" s="42">
        <v>0</v>
      </c>
      <c r="V20" s="42">
        <v>10040.816326530601</v>
      </c>
      <c r="W20" s="42">
        <v>0</v>
      </c>
      <c r="X20" s="42">
        <v>991.50326797385617</v>
      </c>
      <c r="Y20" s="42">
        <v>69621.123809523764</v>
      </c>
      <c r="Z20" s="42">
        <v>0</v>
      </c>
      <c r="AA20" s="42">
        <v>0</v>
      </c>
      <c r="AB20" s="42">
        <v>0</v>
      </c>
      <c r="AC20" s="42">
        <v>114000</v>
      </c>
      <c r="AD20" s="42">
        <v>0</v>
      </c>
      <c r="AE20" s="42">
        <v>0</v>
      </c>
      <c r="AF20" s="42">
        <v>0</v>
      </c>
      <c r="AG20" s="42">
        <v>14489.75</v>
      </c>
      <c r="AH20" s="42">
        <v>0</v>
      </c>
      <c r="AI20" s="42">
        <v>0</v>
      </c>
      <c r="AJ20" s="42">
        <v>0</v>
      </c>
      <c r="AK20" s="42">
        <v>0</v>
      </c>
      <c r="AL20" s="42">
        <v>0</v>
      </c>
      <c r="AM20" s="42">
        <v>0</v>
      </c>
      <c r="AN20" s="42">
        <v>0</v>
      </c>
      <c r="AO20" s="42">
        <v>894128</v>
      </c>
      <c r="AP20" s="42">
        <v>131685.50987633143</v>
      </c>
      <c r="AQ20" s="42">
        <v>128489.75</v>
      </c>
      <c r="AR20" s="42">
        <v>105134.95704567539</v>
      </c>
      <c r="AS20" s="43">
        <v>1154303.2598763313</v>
      </c>
      <c r="AT20" s="42">
        <v>1154303.2598763315</v>
      </c>
      <c r="AU20" s="42">
        <v>0</v>
      </c>
      <c r="AV20" s="42">
        <v>1025813.5098763313</v>
      </c>
      <c r="AW20" s="42">
        <v>3127.4802130375956</v>
      </c>
      <c r="AX20" s="42">
        <v>3106.5879936492556</v>
      </c>
      <c r="AY20" s="44">
        <v>6.7251336292580757E-3</v>
      </c>
      <c r="AZ20" s="44">
        <v>-1.2151336292580755E-3</v>
      </c>
      <c r="BA20" s="42">
        <v>-1238.1736102130872</v>
      </c>
      <c r="BB20" s="43">
        <v>1153065.0862661183</v>
      </c>
      <c r="BC20" s="43">
        <v>3515.4423361771901</v>
      </c>
      <c r="BD20" s="44">
        <v>-2.6982058378256513E-3</v>
      </c>
      <c r="BE20" s="42">
        <v>-9925.2799999999988</v>
      </c>
      <c r="BF20" s="42">
        <v>1143139.8062661183</v>
      </c>
      <c r="BG20" s="42">
        <v>-5451.3600000000006</v>
      </c>
      <c r="BH20" s="42">
        <v>1137688.4462661182</v>
      </c>
      <c r="BI20" s="53">
        <v>5261.0409385888579</v>
      </c>
      <c r="BK20" t="str">
        <f t="shared" si="0"/>
        <v>424 - Westgate Community Primary</v>
      </c>
    </row>
    <row r="21" spans="1:63" ht="15" x14ac:dyDescent="0.25">
      <c r="A21" s="50">
        <v>422</v>
      </c>
      <c r="B21" s="35">
        <v>124553</v>
      </c>
      <c r="C21" s="35">
        <v>9352035</v>
      </c>
      <c r="D21" s="36" t="s">
        <v>384</v>
      </c>
      <c r="E21" s="42">
        <v>444338</v>
      </c>
      <c r="F21" s="42">
        <v>0</v>
      </c>
      <c r="G21" s="42">
        <v>0</v>
      </c>
      <c r="H21" s="42">
        <v>8400.0000000000091</v>
      </c>
      <c r="I21" s="42">
        <v>0</v>
      </c>
      <c r="J21" s="42">
        <v>4354.3500000000031</v>
      </c>
      <c r="K21" s="42">
        <v>0</v>
      </c>
      <c r="L21" s="42">
        <v>16789.499999999996</v>
      </c>
      <c r="M21" s="42">
        <v>0</v>
      </c>
      <c r="N21" s="42">
        <v>0</v>
      </c>
      <c r="O21" s="42">
        <v>0</v>
      </c>
      <c r="P21" s="42">
        <v>0</v>
      </c>
      <c r="Q21" s="42">
        <v>0</v>
      </c>
      <c r="R21" s="42">
        <v>0</v>
      </c>
      <c r="S21" s="42">
        <v>0</v>
      </c>
      <c r="T21" s="42">
        <v>0</v>
      </c>
      <c r="U21" s="42">
        <v>0</v>
      </c>
      <c r="V21" s="42">
        <v>3676.6917293233064</v>
      </c>
      <c r="W21" s="42">
        <v>0</v>
      </c>
      <c r="X21" s="42">
        <v>0</v>
      </c>
      <c r="Y21" s="42">
        <v>29509.005263157876</v>
      </c>
      <c r="Z21" s="42">
        <v>0</v>
      </c>
      <c r="AA21" s="42">
        <v>0</v>
      </c>
      <c r="AB21" s="42">
        <v>0</v>
      </c>
      <c r="AC21" s="42">
        <v>114000</v>
      </c>
      <c r="AD21" s="42">
        <v>0</v>
      </c>
      <c r="AE21" s="42">
        <v>0</v>
      </c>
      <c r="AF21" s="42">
        <v>0</v>
      </c>
      <c r="AG21" s="42">
        <v>11735.5</v>
      </c>
      <c r="AH21" s="42">
        <v>0</v>
      </c>
      <c r="AI21" s="42">
        <v>0</v>
      </c>
      <c r="AJ21" s="42">
        <v>0</v>
      </c>
      <c r="AK21" s="42">
        <v>0</v>
      </c>
      <c r="AL21" s="42">
        <v>0</v>
      </c>
      <c r="AM21" s="42">
        <v>0</v>
      </c>
      <c r="AN21" s="42">
        <v>0</v>
      </c>
      <c r="AO21" s="42">
        <v>444338</v>
      </c>
      <c r="AP21" s="42">
        <v>62729.546992481191</v>
      </c>
      <c r="AQ21" s="42">
        <v>125735.5</v>
      </c>
      <c r="AR21" s="42">
        <v>54278.730263157879</v>
      </c>
      <c r="AS21" s="43">
        <v>632803.04699248122</v>
      </c>
      <c r="AT21" s="42">
        <v>632803.04699248122</v>
      </c>
      <c r="AU21" s="42">
        <v>0</v>
      </c>
      <c r="AV21" s="42">
        <v>507067.54699248122</v>
      </c>
      <c r="AW21" s="42">
        <v>3110.8438465796394</v>
      </c>
      <c r="AX21" s="42">
        <v>3112.4280628708279</v>
      </c>
      <c r="AY21" s="44">
        <v>-5.0899691790059413E-4</v>
      </c>
      <c r="AZ21" s="44">
        <v>0</v>
      </c>
      <c r="BA21" s="42">
        <v>0</v>
      </c>
      <c r="BB21" s="43">
        <v>632803.04699248122</v>
      </c>
      <c r="BC21" s="43">
        <v>3882.2272821624615</v>
      </c>
      <c r="BD21" s="44">
        <v>-1.4301494871684195E-2</v>
      </c>
      <c r="BE21" s="42">
        <v>-4932.38</v>
      </c>
      <c r="BF21" s="42">
        <v>627870.66699248122</v>
      </c>
      <c r="BG21" s="42">
        <v>-2709.06</v>
      </c>
      <c r="BH21" s="42">
        <v>625161.60699248116</v>
      </c>
      <c r="BI21" s="53">
        <v>2558.7825628387918</v>
      </c>
      <c r="BK21" t="str">
        <f t="shared" si="0"/>
        <v>422 - Sexton's Manor CP School</v>
      </c>
    </row>
    <row r="22" spans="1:63" ht="15" x14ac:dyDescent="0.25">
      <c r="A22" s="50">
        <v>269</v>
      </c>
      <c r="B22" s="35">
        <v>141125</v>
      </c>
      <c r="C22" s="35">
        <v>9352037</v>
      </c>
      <c r="D22" s="36" t="s">
        <v>385</v>
      </c>
      <c r="E22" s="42">
        <v>965004</v>
      </c>
      <c r="F22" s="42">
        <v>0</v>
      </c>
      <c r="G22" s="42">
        <v>0</v>
      </c>
      <c r="H22" s="42">
        <v>30000</v>
      </c>
      <c r="I22" s="42">
        <v>0</v>
      </c>
      <c r="J22" s="42">
        <v>1051.0499999999984</v>
      </c>
      <c r="K22" s="42">
        <v>16707.600000000002</v>
      </c>
      <c r="L22" s="42">
        <v>96259.800000000134</v>
      </c>
      <c r="M22" s="42">
        <v>168895.99999999988</v>
      </c>
      <c r="N22" s="42">
        <v>14905.800000000016</v>
      </c>
      <c r="O22" s="42">
        <v>0</v>
      </c>
      <c r="P22" s="42">
        <v>0</v>
      </c>
      <c r="Q22" s="42">
        <v>0</v>
      </c>
      <c r="R22" s="42">
        <v>0</v>
      </c>
      <c r="S22" s="42">
        <v>0</v>
      </c>
      <c r="T22" s="42">
        <v>0</v>
      </c>
      <c r="U22" s="42">
        <v>0</v>
      </c>
      <c r="V22" s="42">
        <v>19405.315614617957</v>
      </c>
      <c r="W22" s="42">
        <v>0</v>
      </c>
      <c r="X22" s="42">
        <v>965.92920353982311</v>
      </c>
      <c r="Y22" s="42">
        <v>124573.87370391368</v>
      </c>
      <c r="Z22" s="42">
        <v>0</v>
      </c>
      <c r="AA22" s="42">
        <v>0</v>
      </c>
      <c r="AB22" s="42">
        <v>0</v>
      </c>
      <c r="AC22" s="42">
        <v>114000</v>
      </c>
      <c r="AD22" s="42">
        <v>0</v>
      </c>
      <c r="AE22" s="42">
        <v>0</v>
      </c>
      <c r="AF22" s="42">
        <v>0</v>
      </c>
      <c r="AG22" s="42">
        <v>18681</v>
      </c>
      <c r="AH22" s="42">
        <v>0</v>
      </c>
      <c r="AI22" s="42">
        <v>0</v>
      </c>
      <c r="AJ22" s="42">
        <v>0</v>
      </c>
      <c r="AK22" s="42">
        <v>0</v>
      </c>
      <c r="AL22" s="42">
        <v>0</v>
      </c>
      <c r="AM22" s="42">
        <v>0</v>
      </c>
      <c r="AN22" s="42">
        <v>0</v>
      </c>
      <c r="AO22" s="42">
        <v>965004</v>
      </c>
      <c r="AP22" s="42">
        <v>472765.3685220714</v>
      </c>
      <c r="AQ22" s="42">
        <v>132681</v>
      </c>
      <c r="AR22" s="42">
        <v>298481.79870391364</v>
      </c>
      <c r="AS22" s="43">
        <v>1570450.3685220713</v>
      </c>
      <c r="AT22" s="42">
        <v>1570450.3685220717</v>
      </c>
      <c r="AU22" s="42">
        <v>0</v>
      </c>
      <c r="AV22" s="42">
        <v>1437769.3685220713</v>
      </c>
      <c r="AW22" s="42">
        <v>4061.4953913052859</v>
      </c>
      <c r="AX22" s="42">
        <v>4129.8762764401235</v>
      </c>
      <c r="AY22" s="44">
        <v>-1.6557611065719548E-2</v>
      </c>
      <c r="AZ22" s="44">
        <v>1.5576110657195483E-3</v>
      </c>
      <c r="BA22" s="42">
        <v>2277.190309835466</v>
      </c>
      <c r="BB22" s="43">
        <v>1572727.5588319066</v>
      </c>
      <c r="BC22" s="43">
        <v>4442.7332170392847</v>
      </c>
      <c r="BD22" s="44">
        <v>-2.3029658985903589E-2</v>
      </c>
      <c r="BE22" s="42">
        <v>-10712.039999999999</v>
      </c>
      <c r="BF22" s="42">
        <v>1562015.5188319066</v>
      </c>
      <c r="BG22" s="42">
        <v>-5883.4800000000005</v>
      </c>
      <c r="BH22" s="42">
        <v>1556132.0388319066</v>
      </c>
      <c r="BI22" s="53">
        <v>7342.601039678395</v>
      </c>
      <c r="BK22" t="str">
        <f t="shared" si="0"/>
        <v>269 - Morland CEVA Primary School</v>
      </c>
    </row>
    <row r="23" spans="1:63" ht="15" x14ac:dyDescent="0.25">
      <c r="A23" s="50">
        <v>417</v>
      </c>
      <c r="B23" s="35">
        <v>124555</v>
      </c>
      <c r="C23" s="35">
        <v>9352038</v>
      </c>
      <c r="D23" s="36" t="s">
        <v>386</v>
      </c>
      <c r="E23" s="42">
        <v>716938</v>
      </c>
      <c r="F23" s="42">
        <v>0</v>
      </c>
      <c r="G23" s="42">
        <v>0</v>
      </c>
      <c r="H23" s="42">
        <v>27999.999999999949</v>
      </c>
      <c r="I23" s="42">
        <v>0</v>
      </c>
      <c r="J23" s="42">
        <v>16966.949999999997</v>
      </c>
      <c r="K23" s="42">
        <v>0</v>
      </c>
      <c r="L23" s="42">
        <v>66038.699999999924</v>
      </c>
      <c r="M23" s="42">
        <v>0</v>
      </c>
      <c r="N23" s="42">
        <v>0</v>
      </c>
      <c r="O23" s="42">
        <v>0</v>
      </c>
      <c r="P23" s="42">
        <v>0</v>
      </c>
      <c r="Q23" s="42">
        <v>0</v>
      </c>
      <c r="R23" s="42">
        <v>0</v>
      </c>
      <c r="S23" s="42">
        <v>0</v>
      </c>
      <c r="T23" s="42">
        <v>0</v>
      </c>
      <c r="U23" s="42">
        <v>0</v>
      </c>
      <c r="V23" s="42">
        <v>7108.1081081081011</v>
      </c>
      <c r="W23" s="42">
        <v>0</v>
      </c>
      <c r="X23" s="42">
        <v>3347.8211009174315</v>
      </c>
      <c r="Y23" s="42">
        <v>64077.865956096939</v>
      </c>
      <c r="Z23" s="42">
        <v>0</v>
      </c>
      <c r="AA23" s="42">
        <v>0</v>
      </c>
      <c r="AB23" s="42">
        <v>0</v>
      </c>
      <c r="AC23" s="42">
        <v>114000</v>
      </c>
      <c r="AD23" s="42">
        <v>0</v>
      </c>
      <c r="AE23" s="42">
        <v>0</v>
      </c>
      <c r="AF23" s="42">
        <v>0</v>
      </c>
      <c r="AG23" s="42">
        <v>10657.75</v>
      </c>
      <c r="AH23" s="42">
        <v>0</v>
      </c>
      <c r="AI23" s="42">
        <v>0</v>
      </c>
      <c r="AJ23" s="42">
        <v>0</v>
      </c>
      <c r="AK23" s="42">
        <v>0</v>
      </c>
      <c r="AL23" s="42">
        <v>0</v>
      </c>
      <c r="AM23" s="42">
        <v>0</v>
      </c>
      <c r="AN23" s="42">
        <v>0</v>
      </c>
      <c r="AO23" s="42">
        <v>716938</v>
      </c>
      <c r="AP23" s="42">
        <v>185539.44516512234</v>
      </c>
      <c r="AQ23" s="42">
        <v>124657.75</v>
      </c>
      <c r="AR23" s="42">
        <v>129578.49095609688</v>
      </c>
      <c r="AS23" s="43">
        <v>1027135.1951651224</v>
      </c>
      <c r="AT23" s="42">
        <v>1027135.1951651223</v>
      </c>
      <c r="AU23" s="42">
        <v>0</v>
      </c>
      <c r="AV23" s="42">
        <v>902477.44516512239</v>
      </c>
      <c r="AW23" s="42">
        <v>3431.4731755327848</v>
      </c>
      <c r="AX23" s="42">
        <v>3473.4005601276713</v>
      </c>
      <c r="AY23" s="44">
        <v>-1.2070990336152115E-2</v>
      </c>
      <c r="AZ23" s="44">
        <v>0</v>
      </c>
      <c r="BA23" s="42">
        <v>0</v>
      </c>
      <c r="BB23" s="43">
        <v>1027135.1951651224</v>
      </c>
      <c r="BC23" s="43">
        <v>3905.4570158369675</v>
      </c>
      <c r="BD23" s="44">
        <v>-2.4205090119082118E-2</v>
      </c>
      <c r="BE23" s="42">
        <v>-7958.3799999999992</v>
      </c>
      <c r="BF23" s="42">
        <v>1019176.8151651224</v>
      </c>
      <c r="BG23" s="42">
        <v>-4371.0600000000004</v>
      </c>
      <c r="BH23" s="42">
        <v>1014805.7551651223</v>
      </c>
      <c r="BI23" s="53">
        <v>4488.0957135307908</v>
      </c>
      <c r="BK23" t="str">
        <f t="shared" si="0"/>
        <v>417 - Howard Primary School</v>
      </c>
    </row>
    <row r="24" spans="1:63" ht="15" x14ac:dyDescent="0.25">
      <c r="A24" s="50">
        <v>452</v>
      </c>
      <c r="B24" s="35">
        <v>124556</v>
      </c>
      <c r="C24" s="35">
        <v>9352039</v>
      </c>
      <c r="D24" s="36" t="s">
        <v>294</v>
      </c>
      <c r="E24" s="42">
        <v>746924</v>
      </c>
      <c r="F24" s="42">
        <v>0</v>
      </c>
      <c r="G24" s="42">
        <v>0</v>
      </c>
      <c r="H24" s="42">
        <v>22400.000000000044</v>
      </c>
      <c r="I24" s="42">
        <v>0</v>
      </c>
      <c r="J24" s="42">
        <v>8558.5500000000011</v>
      </c>
      <c r="K24" s="42">
        <v>26535.600000000017</v>
      </c>
      <c r="L24" s="42">
        <v>0</v>
      </c>
      <c r="M24" s="42">
        <v>0</v>
      </c>
      <c r="N24" s="42">
        <v>0</v>
      </c>
      <c r="O24" s="42">
        <v>0</v>
      </c>
      <c r="P24" s="42">
        <v>0</v>
      </c>
      <c r="Q24" s="42">
        <v>0</v>
      </c>
      <c r="R24" s="42">
        <v>0</v>
      </c>
      <c r="S24" s="42">
        <v>0</v>
      </c>
      <c r="T24" s="42">
        <v>0</v>
      </c>
      <c r="U24" s="42">
        <v>0</v>
      </c>
      <c r="V24" s="42">
        <v>10538.461538461521</v>
      </c>
      <c r="W24" s="42">
        <v>0</v>
      </c>
      <c r="X24" s="42">
        <v>3840.151515151515</v>
      </c>
      <c r="Y24" s="42">
        <v>64936.566279069753</v>
      </c>
      <c r="Z24" s="42">
        <v>0</v>
      </c>
      <c r="AA24" s="42">
        <v>0</v>
      </c>
      <c r="AB24" s="42">
        <v>0</v>
      </c>
      <c r="AC24" s="42">
        <v>114000</v>
      </c>
      <c r="AD24" s="42">
        <v>0</v>
      </c>
      <c r="AE24" s="42">
        <v>0</v>
      </c>
      <c r="AF24" s="42">
        <v>0</v>
      </c>
      <c r="AG24" s="42">
        <v>7345.32</v>
      </c>
      <c r="AH24" s="42">
        <v>0</v>
      </c>
      <c r="AI24" s="42">
        <v>0</v>
      </c>
      <c r="AJ24" s="42">
        <v>0</v>
      </c>
      <c r="AK24" s="42">
        <v>0</v>
      </c>
      <c r="AL24" s="42">
        <v>0</v>
      </c>
      <c r="AM24" s="42">
        <v>0</v>
      </c>
      <c r="AN24" s="42">
        <v>0</v>
      </c>
      <c r="AO24" s="42">
        <v>746924</v>
      </c>
      <c r="AP24" s="42">
        <v>136809.32933268286</v>
      </c>
      <c r="AQ24" s="42">
        <v>121345.32</v>
      </c>
      <c r="AR24" s="42">
        <v>103681.4412790698</v>
      </c>
      <c r="AS24" s="43">
        <v>1005078.6493326828</v>
      </c>
      <c r="AT24" s="42">
        <v>1005078.6493326828</v>
      </c>
      <c r="AU24" s="42">
        <v>0</v>
      </c>
      <c r="AV24" s="42">
        <v>883733.32933268289</v>
      </c>
      <c r="AW24" s="42">
        <v>3225.3041216521274</v>
      </c>
      <c r="AX24" s="42">
        <v>3363.7463697376252</v>
      </c>
      <c r="AY24" s="44">
        <v>-4.1157160162553039E-2</v>
      </c>
      <c r="AZ24" s="44">
        <v>2.6157160162553039E-2</v>
      </c>
      <c r="BA24" s="42">
        <v>24108.178395804756</v>
      </c>
      <c r="BB24" s="43">
        <v>1029186.8277284876</v>
      </c>
      <c r="BC24" s="43">
        <v>3756.1563055784218</v>
      </c>
      <c r="BD24" s="44">
        <v>-2.1070332992855989E-2</v>
      </c>
      <c r="BE24" s="42">
        <v>-8291.24</v>
      </c>
      <c r="BF24" s="42">
        <v>1020895.5877284876</v>
      </c>
      <c r="BG24" s="42">
        <v>-4553.88</v>
      </c>
      <c r="BH24" s="42">
        <v>1016341.7077284876</v>
      </c>
      <c r="BI24" s="53">
        <v>4738.2447800540222</v>
      </c>
      <c r="BK24" t="str">
        <f t="shared" si="0"/>
        <v>452 - Clements Community Primary School</v>
      </c>
    </row>
    <row r="25" spans="1:63" ht="15" x14ac:dyDescent="0.25">
      <c r="A25" s="50">
        <v>442</v>
      </c>
      <c r="B25" s="35">
        <v>124558</v>
      </c>
      <c r="C25" s="35">
        <v>9352041</v>
      </c>
      <c r="D25" s="36" t="s">
        <v>387</v>
      </c>
      <c r="E25" s="42">
        <v>1240330</v>
      </c>
      <c r="F25" s="42">
        <v>0</v>
      </c>
      <c r="G25" s="42">
        <v>0</v>
      </c>
      <c r="H25" s="42">
        <v>24000.000000000025</v>
      </c>
      <c r="I25" s="42">
        <v>0</v>
      </c>
      <c r="J25" s="42">
        <v>7207.1999999999662</v>
      </c>
      <c r="K25" s="42">
        <v>982.80000000000098</v>
      </c>
      <c r="L25" s="42">
        <v>94021.200000000186</v>
      </c>
      <c r="M25" s="42">
        <v>1164.8000000000011</v>
      </c>
      <c r="N25" s="42">
        <v>0</v>
      </c>
      <c r="O25" s="42">
        <v>0</v>
      </c>
      <c r="P25" s="42">
        <v>0</v>
      </c>
      <c r="Q25" s="42">
        <v>0</v>
      </c>
      <c r="R25" s="42">
        <v>0</v>
      </c>
      <c r="S25" s="42">
        <v>0</v>
      </c>
      <c r="T25" s="42">
        <v>0</v>
      </c>
      <c r="U25" s="42">
        <v>0</v>
      </c>
      <c r="V25" s="42">
        <v>6911.3924050632822</v>
      </c>
      <c r="W25" s="42">
        <v>0</v>
      </c>
      <c r="X25" s="42">
        <v>1790.9574468085107</v>
      </c>
      <c r="Y25" s="42">
        <v>88217.749177437407</v>
      </c>
      <c r="Z25" s="42">
        <v>0</v>
      </c>
      <c r="AA25" s="42">
        <v>0</v>
      </c>
      <c r="AB25" s="42">
        <v>0</v>
      </c>
      <c r="AC25" s="42">
        <v>114000</v>
      </c>
      <c r="AD25" s="42">
        <v>0</v>
      </c>
      <c r="AE25" s="42">
        <v>0</v>
      </c>
      <c r="AF25" s="42">
        <v>0</v>
      </c>
      <c r="AG25" s="42">
        <v>17124.25</v>
      </c>
      <c r="AH25" s="42">
        <v>0</v>
      </c>
      <c r="AI25" s="42">
        <v>0</v>
      </c>
      <c r="AJ25" s="42">
        <v>0</v>
      </c>
      <c r="AK25" s="42">
        <v>0</v>
      </c>
      <c r="AL25" s="42">
        <v>0</v>
      </c>
      <c r="AM25" s="42">
        <v>0</v>
      </c>
      <c r="AN25" s="42">
        <v>0</v>
      </c>
      <c r="AO25" s="42">
        <v>1240330</v>
      </c>
      <c r="AP25" s="42">
        <v>224296.09902930941</v>
      </c>
      <c r="AQ25" s="42">
        <v>131124.25</v>
      </c>
      <c r="AR25" s="42">
        <v>161903.5491774375</v>
      </c>
      <c r="AS25" s="43">
        <v>1595750.3490293093</v>
      </c>
      <c r="AT25" s="42">
        <v>1595750.3490293096</v>
      </c>
      <c r="AU25" s="42">
        <v>0</v>
      </c>
      <c r="AV25" s="42">
        <v>1464626.0990293093</v>
      </c>
      <c r="AW25" s="42">
        <v>3218.9584594050757</v>
      </c>
      <c r="AX25" s="42">
        <v>3240.3767386719765</v>
      </c>
      <c r="AY25" s="44">
        <v>-6.6098114491707962E-3</v>
      </c>
      <c r="AZ25" s="44">
        <v>0</v>
      </c>
      <c r="BA25" s="42">
        <v>0</v>
      </c>
      <c r="BB25" s="43">
        <v>1595750.3490293093</v>
      </c>
      <c r="BC25" s="43">
        <v>3507.1436242402401</v>
      </c>
      <c r="BD25" s="44">
        <v>-8.6735110007005733E-3</v>
      </c>
      <c r="BE25" s="42">
        <v>-13768.3</v>
      </c>
      <c r="BF25" s="42">
        <v>1581982.0490293093</v>
      </c>
      <c r="BG25" s="42">
        <v>-7562.1</v>
      </c>
      <c r="BH25" s="42">
        <v>1574419.9490293092</v>
      </c>
      <c r="BI25" s="53">
        <v>8034.8237241711267</v>
      </c>
      <c r="BK25" t="str">
        <f t="shared" si="0"/>
        <v>442 - Wells Hall Community Primary</v>
      </c>
    </row>
    <row r="26" spans="1:63" ht="15" x14ac:dyDescent="0.25">
      <c r="A26" s="50">
        <v>239</v>
      </c>
      <c r="B26" s="35">
        <v>124559</v>
      </c>
      <c r="C26" s="35">
        <v>9352042</v>
      </c>
      <c r="D26" s="36" t="s">
        <v>173</v>
      </c>
      <c r="E26" s="42">
        <v>1420246</v>
      </c>
      <c r="F26" s="42">
        <v>0</v>
      </c>
      <c r="G26" s="42">
        <v>0</v>
      </c>
      <c r="H26" s="42">
        <v>10399.999999999991</v>
      </c>
      <c r="I26" s="42">
        <v>0</v>
      </c>
      <c r="J26" s="42">
        <v>14264.249999999998</v>
      </c>
      <c r="K26" s="42">
        <v>0</v>
      </c>
      <c r="L26" s="42">
        <v>0</v>
      </c>
      <c r="M26" s="42">
        <v>0</v>
      </c>
      <c r="N26" s="42">
        <v>0</v>
      </c>
      <c r="O26" s="42">
        <v>0</v>
      </c>
      <c r="P26" s="42">
        <v>0</v>
      </c>
      <c r="Q26" s="42">
        <v>0</v>
      </c>
      <c r="R26" s="42">
        <v>0</v>
      </c>
      <c r="S26" s="42">
        <v>0</v>
      </c>
      <c r="T26" s="42">
        <v>0</v>
      </c>
      <c r="U26" s="42">
        <v>0</v>
      </c>
      <c r="V26" s="42">
        <v>5141.4473684210498</v>
      </c>
      <c r="W26" s="42">
        <v>0</v>
      </c>
      <c r="X26" s="42">
        <v>912.73674242424249</v>
      </c>
      <c r="Y26" s="42">
        <v>48514.127858180487</v>
      </c>
      <c r="Z26" s="42">
        <v>0</v>
      </c>
      <c r="AA26" s="42">
        <v>0</v>
      </c>
      <c r="AB26" s="42">
        <v>0</v>
      </c>
      <c r="AC26" s="42">
        <v>114000</v>
      </c>
      <c r="AD26" s="42">
        <v>0</v>
      </c>
      <c r="AE26" s="42">
        <v>0</v>
      </c>
      <c r="AF26" s="42">
        <v>0</v>
      </c>
      <c r="AG26" s="42">
        <v>35206.5</v>
      </c>
      <c r="AH26" s="42">
        <v>0</v>
      </c>
      <c r="AI26" s="42">
        <v>0</v>
      </c>
      <c r="AJ26" s="42">
        <v>0</v>
      </c>
      <c r="AK26" s="42">
        <v>0</v>
      </c>
      <c r="AL26" s="42">
        <v>0</v>
      </c>
      <c r="AM26" s="42">
        <v>0</v>
      </c>
      <c r="AN26" s="42">
        <v>0</v>
      </c>
      <c r="AO26" s="42">
        <v>1420246</v>
      </c>
      <c r="AP26" s="42">
        <v>79232.561969025774</v>
      </c>
      <c r="AQ26" s="42">
        <v>149206.5</v>
      </c>
      <c r="AR26" s="42">
        <v>70844.052858180483</v>
      </c>
      <c r="AS26" s="43">
        <v>1648685.0619690258</v>
      </c>
      <c r="AT26" s="42">
        <v>1648685.061969026</v>
      </c>
      <c r="AU26" s="42">
        <v>0</v>
      </c>
      <c r="AV26" s="42">
        <v>1499478.5619690258</v>
      </c>
      <c r="AW26" s="42">
        <v>2878.0778540672281</v>
      </c>
      <c r="AX26" s="42">
        <v>2885.5580404473531</v>
      </c>
      <c r="AY26" s="44">
        <v>-2.5922841527613975E-3</v>
      </c>
      <c r="AZ26" s="44">
        <v>0</v>
      </c>
      <c r="BA26" s="42">
        <v>0</v>
      </c>
      <c r="BB26" s="43">
        <v>1648685.0619690258</v>
      </c>
      <c r="BC26" s="43">
        <v>3164.4626909194353</v>
      </c>
      <c r="BD26" s="44">
        <v>-8.0866722248295053E-3</v>
      </c>
      <c r="BE26" s="42">
        <v>-15765.46</v>
      </c>
      <c r="BF26" s="42">
        <v>1632919.6019690258</v>
      </c>
      <c r="BG26" s="42">
        <v>-8659.02</v>
      </c>
      <c r="BH26" s="42">
        <v>1624260.5819690258</v>
      </c>
      <c r="BI26" s="53">
        <v>7916.1888673763333</v>
      </c>
      <c r="BK26" t="str">
        <f t="shared" si="0"/>
        <v>239 - Hadleigh Community Primary School</v>
      </c>
    </row>
    <row r="27" spans="1:63" ht="15" x14ac:dyDescent="0.25">
      <c r="A27" s="50">
        <v>416</v>
      </c>
      <c r="B27" s="35">
        <v>124561</v>
      </c>
      <c r="C27" s="35">
        <v>9352045</v>
      </c>
      <c r="D27" s="36" t="s">
        <v>266</v>
      </c>
      <c r="E27" s="42">
        <v>779636</v>
      </c>
      <c r="F27" s="42">
        <v>0</v>
      </c>
      <c r="G27" s="42">
        <v>0</v>
      </c>
      <c r="H27" s="42">
        <v>8399.9999999999964</v>
      </c>
      <c r="I27" s="42">
        <v>0</v>
      </c>
      <c r="J27" s="42">
        <v>600.60000000000059</v>
      </c>
      <c r="K27" s="42">
        <v>0</v>
      </c>
      <c r="L27" s="42">
        <v>0</v>
      </c>
      <c r="M27" s="42">
        <v>0</v>
      </c>
      <c r="N27" s="42">
        <v>0</v>
      </c>
      <c r="O27" s="42">
        <v>0</v>
      </c>
      <c r="P27" s="42">
        <v>0</v>
      </c>
      <c r="Q27" s="42">
        <v>0</v>
      </c>
      <c r="R27" s="42">
        <v>0</v>
      </c>
      <c r="S27" s="42">
        <v>0</v>
      </c>
      <c r="T27" s="42">
        <v>0</v>
      </c>
      <c r="U27" s="42">
        <v>0</v>
      </c>
      <c r="V27" s="42">
        <v>5253.0612244898075</v>
      </c>
      <c r="W27" s="42">
        <v>0</v>
      </c>
      <c r="X27" s="42">
        <v>0</v>
      </c>
      <c r="Y27" s="42">
        <v>48085.918972303152</v>
      </c>
      <c r="Z27" s="42">
        <v>0</v>
      </c>
      <c r="AA27" s="42">
        <v>0</v>
      </c>
      <c r="AB27" s="42">
        <v>0</v>
      </c>
      <c r="AC27" s="42">
        <v>114000</v>
      </c>
      <c r="AD27" s="42">
        <v>0</v>
      </c>
      <c r="AE27" s="42">
        <v>0</v>
      </c>
      <c r="AF27" s="42">
        <v>0</v>
      </c>
      <c r="AG27" s="42">
        <v>16046.5</v>
      </c>
      <c r="AH27" s="42">
        <v>0</v>
      </c>
      <c r="AI27" s="42">
        <v>0</v>
      </c>
      <c r="AJ27" s="42">
        <v>0</v>
      </c>
      <c r="AK27" s="42">
        <v>0</v>
      </c>
      <c r="AL27" s="42">
        <v>0</v>
      </c>
      <c r="AM27" s="42">
        <v>0</v>
      </c>
      <c r="AN27" s="42">
        <v>0</v>
      </c>
      <c r="AO27" s="42">
        <v>779636</v>
      </c>
      <c r="AP27" s="42">
        <v>62339.580196792958</v>
      </c>
      <c r="AQ27" s="42">
        <v>130046.5</v>
      </c>
      <c r="AR27" s="42">
        <v>62584.018972303151</v>
      </c>
      <c r="AS27" s="43">
        <v>972022.08019679296</v>
      </c>
      <c r="AT27" s="42">
        <v>972022.08019679296</v>
      </c>
      <c r="AU27" s="42">
        <v>0</v>
      </c>
      <c r="AV27" s="42">
        <v>841975.58019679296</v>
      </c>
      <c r="AW27" s="42">
        <v>2943.9705601286469</v>
      </c>
      <c r="AX27" s="42">
        <v>2995.9356065656193</v>
      </c>
      <c r="AY27" s="44">
        <v>-1.7345181359402582E-2</v>
      </c>
      <c r="AZ27" s="44">
        <v>2.3451813594025823E-3</v>
      </c>
      <c r="BA27" s="42">
        <v>2009.4395288076134</v>
      </c>
      <c r="BB27" s="43">
        <v>974031.51972560061</v>
      </c>
      <c r="BC27" s="43">
        <v>3405.7046144251772</v>
      </c>
      <c r="BD27" s="44">
        <v>-2.4446452376262084E-2</v>
      </c>
      <c r="BE27" s="42">
        <v>-8654.3599999999988</v>
      </c>
      <c r="BF27" s="42">
        <v>965377.15972560062</v>
      </c>
      <c r="BG27" s="42">
        <v>-4753.3200000000006</v>
      </c>
      <c r="BH27" s="42">
        <v>960623.83972560067</v>
      </c>
      <c r="BI27" s="53">
        <v>4308.3348623435686</v>
      </c>
      <c r="BK27" t="str">
        <f t="shared" si="0"/>
        <v>416 - Hardwick Primary School</v>
      </c>
    </row>
    <row r="28" spans="1:63" ht="15" x14ac:dyDescent="0.25">
      <c r="A28" s="50">
        <v>413</v>
      </c>
      <c r="B28" s="35">
        <v>124563</v>
      </c>
      <c r="C28" s="35">
        <v>9352049</v>
      </c>
      <c r="D28" s="36" t="s">
        <v>388</v>
      </c>
      <c r="E28" s="42">
        <v>730568</v>
      </c>
      <c r="F28" s="42">
        <v>0</v>
      </c>
      <c r="G28" s="42">
        <v>0</v>
      </c>
      <c r="H28" s="42">
        <v>18399.999999999989</v>
      </c>
      <c r="I28" s="42">
        <v>0</v>
      </c>
      <c r="J28" s="42">
        <v>4992.2052631579008</v>
      </c>
      <c r="K28" s="42">
        <v>0</v>
      </c>
      <c r="L28" s="42">
        <v>0</v>
      </c>
      <c r="M28" s="42">
        <v>0</v>
      </c>
      <c r="N28" s="42">
        <v>0</v>
      </c>
      <c r="O28" s="42">
        <v>0</v>
      </c>
      <c r="P28" s="42">
        <v>0</v>
      </c>
      <c r="Q28" s="42">
        <v>0</v>
      </c>
      <c r="R28" s="42">
        <v>0</v>
      </c>
      <c r="S28" s="42">
        <v>0</v>
      </c>
      <c r="T28" s="42">
        <v>0</v>
      </c>
      <c r="U28" s="42">
        <v>0</v>
      </c>
      <c r="V28" s="42">
        <v>17478.260869565212</v>
      </c>
      <c r="W28" s="42">
        <v>0</v>
      </c>
      <c r="X28" s="42">
        <v>935.47169811320759</v>
      </c>
      <c r="Y28" s="42">
        <v>74298.54824066229</v>
      </c>
      <c r="Z28" s="42">
        <v>0</v>
      </c>
      <c r="AA28" s="42">
        <v>0</v>
      </c>
      <c r="AB28" s="42">
        <v>0</v>
      </c>
      <c r="AC28" s="42">
        <v>114000</v>
      </c>
      <c r="AD28" s="42">
        <v>0</v>
      </c>
      <c r="AE28" s="42">
        <v>0</v>
      </c>
      <c r="AF28" s="42">
        <v>0</v>
      </c>
      <c r="AG28" s="42">
        <v>17723</v>
      </c>
      <c r="AH28" s="42">
        <v>0</v>
      </c>
      <c r="AI28" s="42">
        <v>0</v>
      </c>
      <c r="AJ28" s="42">
        <v>0</v>
      </c>
      <c r="AK28" s="42">
        <v>0</v>
      </c>
      <c r="AL28" s="42">
        <v>0</v>
      </c>
      <c r="AM28" s="42">
        <v>0</v>
      </c>
      <c r="AN28" s="42">
        <v>0</v>
      </c>
      <c r="AO28" s="42">
        <v>730568</v>
      </c>
      <c r="AP28" s="42">
        <v>116104.4860714986</v>
      </c>
      <c r="AQ28" s="42">
        <v>131723</v>
      </c>
      <c r="AR28" s="42">
        <v>95992.450872241243</v>
      </c>
      <c r="AS28" s="43">
        <v>978395.4860714986</v>
      </c>
      <c r="AT28" s="42">
        <v>978395.4860714986</v>
      </c>
      <c r="AU28" s="42">
        <v>0</v>
      </c>
      <c r="AV28" s="42">
        <v>846672.4860714986</v>
      </c>
      <c r="AW28" s="42">
        <v>3159.2256942966364</v>
      </c>
      <c r="AX28" s="42">
        <v>3278.3925022390795</v>
      </c>
      <c r="AY28" s="44">
        <v>-3.6349158272249091E-2</v>
      </c>
      <c r="AZ28" s="44">
        <v>2.1349158272249091E-2</v>
      </c>
      <c r="BA28" s="42">
        <v>18757.566669573633</v>
      </c>
      <c r="BB28" s="43">
        <v>997153.05274107226</v>
      </c>
      <c r="BC28" s="43">
        <v>3720.7203460487772</v>
      </c>
      <c r="BD28" s="44">
        <v>-1.584642814404591E-2</v>
      </c>
      <c r="BE28" s="42">
        <v>-8109.6799999999994</v>
      </c>
      <c r="BF28" s="42">
        <v>989043.37274107221</v>
      </c>
      <c r="BG28" s="42">
        <v>-4454.16</v>
      </c>
      <c r="BH28" s="42">
        <v>984589.21274107217</v>
      </c>
      <c r="BI28" s="53">
        <v>4721.7890887313733</v>
      </c>
      <c r="BK28" t="str">
        <f t="shared" si="0"/>
        <v>413 - Glade Community Primary School</v>
      </c>
    </row>
    <row r="29" spans="1:63" ht="15" x14ac:dyDescent="0.25">
      <c r="A29" s="50">
        <v>486</v>
      </c>
      <c r="B29" s="35">
        <v>124565</v>
      </c>
      <c r="C29" s="35">
        <v>9352055</v>
      </c>
      <c r="D29" s="36" t="s">
        <v>320</v>
      </c>
      <c r="E29" s="42">
        <v>542474</v>
      </c>
      <c r="F29" s="42">
        <v>0</v>
      </c>
      <c r="G29" s="42">
        <v>0</v>
      </c>
      <c r="H29" s="42">
        <v>5999.9999999999964</v>
      </c>
      <c r="I29" s="42">
        <v>0</v>
      </c>
      <c r="J29" s="42">
        <v>3002.9999999999982</v>
      </c>
      <c r="K29" s="42">
        <v>0</v>
      </c>
      <c r="L29" s="42">
        <v>2238.5999999999985</v>
      </c>
      <c r="M29" s="42">
        <v>0</v>
      </c>
      <c r="N29" s="42">
        <v>0</v>
      </c>
      <c r="O29" s="42">
        <v>0</v>
      </c>
      <c r="P29" s="42">
        <v>0</v>
      </c>
      <c r="Q29" s="42">
        <v>0</v>
      </c>
      <c r="R29" s="42">
        <v>0</v>
      </c>
      <c r="S29" s="42">
        <v>0</v>
      </c>
      <c r="T29" s="42">
        <v>0</v>
      </c>
      <c r="U29" s="42">
        <v>0</v>
      </c>
      <c r="V29" s="42">
        <v>12291.176470588236</v>
      </c>
      <c r="W29" s="42">
        <v>0</v>
      </c>
      <c r="X29" s="42">
        <v>0</v>
      </c>
      <c r="Y29" s="42">
        <v>30312.74470261798</v>
      </c>
      <c r="Z29" s="42">
        <v>0</v>
      </c>
      <c r="AA29" s="42">
        <v>0</v>
      </c>
      <c r="AB29" s="42">
        <v>0</v>
      </c>
      <c r="AC29" s="42">
        <v>114000</v>
      </c>
      <c r="AD29" s="42">
        <v>0</v>
      </c>
      <c r="AE29" s="42">
        <v>0</v>
      </c>
      <c r="AF29" s="42">
        <v>0</v>
      </c>
      <c r="AG29" s="42">
        <v>9939.25</v>
      </c>
      <c r="AH29" s="42">
        <v>0</v>
      </c>
      <c r="AI29" s="42">
        <v>0</v>
      </c>
      <c r="AJ29" s="42">
        <v>0</v>
      </c>
      <c r="AK29" s="42">
        <v>0</v>
      </c>
      <c r="AL29" s="42">
        <v>0</v>
      </c>
      <c r="AM29" s="42">
        <v>0</v>
      </c>
      <c r="AN29" s="42">
        <v>0</v>
      </c>
      <c r="AO29" s="42">
        <v>542474</v>
      </c>
      <c r="AP29" s="42">
        <v>53845.521173206209</v>
      </c>
      <c r="AQ29" s="42">
        <v>123939.25</v>
      </c>
      <c r="AR29" s="42">
        <v>45931.344702617978</v>
      </c>
      <c r="AS29" s="43">
        <v>720258.77117320616</v>
      </c>
      <c r="AT29" s="42">
        <v>720258.77117320616</v>
      </c>
      <c r="AU29" s="42">
        <v>0</v>
      </c>
      <c r="AV29" s="42">
        <v>596319.52117320616</v>
      </c>
      <c r="AW29" s="42">
        <v>2996.5805084080712</v>
      </c>
      <c r="AX29" s="42">
        <v>3015.1768381152274</v>
      </c>
      <c r="AY29" s="44">
        <v>-6.1675751392348439E-3</v>
      </c>
      <c r="AZ29" s="44">
        <v>0</v>
      </c>
      <c r="BA29" s="42">
        <v>0</v>
      </c>
      <c r="BB29" s="43">
        <v>720258.77117320616</v>
      </c>
      <c r="BC29" s="43">
        <v>3619.3908099156088</v>
      </c>
      <c r="BD29" s="44">
        <v>-1.8822456589370984E-2</v>
      </c>
      <c r="BE29" s="42">
        <v>-6021.74</v>
      </c>
      <c r="BF29" s="42">
        <v>714237.03117320617</v>
      </c>
      <c r="BG29" s="42">
        <v>-3307.38</v>
      </c>
      <c r="BH29" s="42">
        <v>710929.65117320616</v>
      </c>
      <c r="BI29" s="53">
        <v>3006.4748962219428</v>
      </c>
      <c r="BK29" t="str">
        <f t="shared" si="0"/>
        <v>486 - Paddocks Primary School</v>
      </c>
    </row>
    <row r="30" spans="1:63" ht="15" x14ac:dyDescent="0.25">
      <c r="A30" s="50">
        <v>1</v>
      </c>
      <c r="B30" s="35">
        <v>124566</v>
      </c>
      <c r="C30" s="35">
        <v>9352058</v>
      </c>
      <c r="D30" s="36" t="s">
        <v>389</v>
      </c>
      <c r="E30" s="42">
        <v>280778</v>
      </c>
      <c r="F30" s="42">
        <v>0</v>
      </c>
      <c r="G30" s="42">
        <v>0</v>
      </c>
      <c r="H30" s="42">
        <v>5200.0000000000127</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17609.833920454548</v>
      </c>
      <c r="Z30" s="42">
        <v>0</v>
      </c>
      <c r="AA30" s="42">
        <v>0</v>
      </c>
      <c r="AB30" s="42">
        <v>0</v>
      </c>
      <c r="AC30" s="42">
        <v>114000</v>
      </c>
      <c r="AD30" s="42">
        <v>31241.65554072096</v>
      </c>
      <c r="AE30" s="42">
        <v>0</v>
      </c>
      <c r="AF30" s="42">
        <v>0</v>
      </c>
      <c r="AG30" s="42">
        <v>6295.99</v>
      </c>
      <c r="AH30" s="42">
        <v>0</v>
      </c>
      <c r="AI30" s="42">
        <v>0</v>
      </c>
      <c r="AJ30" s="42">
        <v>0</v>
      </c>
      <c r="AK30" s="42">
        <v>10775</v>
      </c>
      <c r="AL30" s="42">
        <v>0</v>
      </c>
      <c r="AM30" s="42">
        <v>0</v>
      </c>
      <c r="AN30" s="42">
        <v>0</v>
      </c>
      <c r="AO30" s="42">
        <v>280778</v>
      </c>
      <c r="AP30" s="42">
        <v>22809.833920454563</v>
      </c>
      <c r="AQ30" s="42">
        <v>162312.64554072096</v>
      </c>
      <c r="AR30" s="42">
        <v>30207.633920454555</v>
      </c>
      <c r="AS30" s="43">
        <v>465900.47946117551</v>
      </c>
      <c r="AT30" s="42">
        <v>465900.47946117551</v>
      </c>
      <c r="AU30" s="42">
        <v>0</v>
      </c>
      <c r="AV30" s="42">
        <v>314362.83392045455</v>
      </c>
      <c r="AW30" s="42">
        <v>3052.0663487422771</v>
      </c>
      <c r="AX30" s="42">
        <v>3083.9563634408428</v>
      </c>
      <c r="AY30" s="44">
        <v>-1.0340618005043763E-2</v>
      </c>
      <c r="AZ30" s="44">
        <v>0</v>
      </c>
      <c r="BA30" s="42">
        <v>0</v>
      </c>
      <c r="BB30" s="43">
        <v>465900.47946117551</v>
      </c>
      <c r="BC30" s="43">
        <v>4523.3056258366551</v>
      </c>
      <c r="BD30" s="44">
        <v>-1.7301126810974288E-2</v>
      </c>
      <c r="BE30" s="42">
        <v>-3116.7799999999997</v>
      </c>
      <c r="BF30" s="42">
        <v>462783.69946117548</v>
      </c>
      <c r="BG30" s="42">
        <v>-1711.8600000000001</v>
      </c>
      <c r="BH30" s="42">
        <v>461071.83946117549</v>
      </c>
      <c r="BI30" s="53">
        <v>1643.283851753919</v>
      </c>
      <c r="BK30" t="str">
        <f t="shared" si="0"/>
        <v>1 - Aldeburgh P School</v>
      </c>
    </row>
    <row r="31" spans="1:63" ht="15" x14ac:dyDescent="0.25">
      <c r="A31" s="50">
        <v>5</v>
      </c>
      <c r="B31" s="35">
        <v>124568</v>
      </c>
      <c r="C31" s="35">
        <v>9352061</v>
      </c>
      <c r="D31" s="36" t="s">
        <v>391</v>
      </c>
      <c r="E31" s="42">
        <v>196272</v>
      </c>
      <c r="F31" s="42">
        <v>0</v>
      </c>
      <c r="G31" s="42">
        <v>0</v>
      </c>
      <c r="H31" s="42">
        <v>3600</v>
      </c>
      <c r="I31" s="42">
        <v>0</v>
      </c>
      <c r="J31" s="42">
        <v>150.15000000000015</v>
      </c>
      <c r="K31" s="42">
        <v>0</v>
      </c>
      <c r="L31" s="42">
        <v>8954.3999999999905</v>
      </c>
      <c r="M31" s="42">
        <v>0</v>
      </c>
      <c r="N31" s="42">
        <v>1242.1500000000012</v>
      </c>
      <c r="O31" s="42">
        <v>0</v>
      </c>
      <c r="P31" s="42">
        <v>0</v>
      </c>
      <c r="Q31" s="42">
        <v>0</v>
      </c>
      <c r="R31" s="42">
        <v>0</v>
      </c>
      <c r="S31" s="42">
        <v>0</v>
      </c>
      <c r="T31" s="42">
        <v>0</v>
      </c>
      <c r="U31" s="42">
        <v>0</v>
      </c>
      <c r="V31" s="42">
        <v>0</v>
      </c>
      <c r="W31" s="42">
        <v>0</v>
      </c>
      <c r="X31" s="42">
        <v>0</v>
      </c>
      <c r="Y31" s="42">
        <v>9851.929411764695</v>
      </c>
      <c r="Z31" s="42">
        <v>0</v>
      </c>
      <c r="AA31" s="42">
        <v>0</v>
      </c>
      <c r="AB31" s="42">
        <v>0</v>
      </c>
      <c r="AC31" s="42">
        <v>114000</v>
      </c>
      <c r="AD31" s="42">
        <v>0</v>
      </c>
      <c r="AE31" s="42">
        <v>0</v>
      </c>
      <c r="AF31" s="42">
        <v>0</v>
      </c>
      <c r="AG31" s="42">
        <v>2984.76</v>
      </c>
      <c r="AH31" s="42">
        <v>0</v>
      </c>
      <c r="AI31" s="42">
        <v>0</v>
      </c>
      <c r="AJ31" s="42">
        <v>0</v>
      </c>
      <c r="AK31" s="42">
        <v>0</v>
      </c>
      <c r="AL31" s="42">
        <v>0</v>
      </c>
      <c r="AM31" s="42">
        <v>0</v>
      </c>
      <c r="AN31" s="42">
        <v>0</v>
      </c>
      <c r="AO31" s="42">
        <v>196272</v>
      </c>
      <c r="AP31" s="42">
        <v>23798.629411764687</v>
      </c>
      <c r="AQ31" s="42">
        <v>116984.76</v>
      </c>
      <c r="AR31" s="42">
        <v>26823.079411764691</v>
      </c>
      <c r="AS31" s="43">
        <v>337055.38941176469</v>
      </c>
      <c r="AT31" s="42">
        <v>337055.38941176469</v>
      </c>
      <c r="AU31" s="42">
        <v>0</v>
      </c>
      <c r="AV31" s="42">
        <v>220070.62941176468</v>
      </c>
      <c r="AW31" s="42">
        <v>3056.5365196078428</v>
      </c>
      <c r="AX31" s="42">
        <v>3120.2471262088261</v>
      </c>
      <c r="AY31" s="44">
        <v>-2.0418448931765597E-2</v>
      </c>
      <c r="AZ31" s="44">
        <v>5.418448931765598E-3</v>
      </c>
      <c r="BA31" s="42">
        <v>1217.2967789652641</v>
      </c>
      <c r="BB31" s="43">
        <v>338272.68619072996</v>
      </c>
      <c r="BC31" s="43">
        <v>4698.2317526490269</v>
      </c>
      <c r="BD31" s="44">
        <v>-5.9486494824119496E-2</v>
      </c>
      <c r="BE31" s="42">
        <v>-2178.7199999999998</v>
      </c>
      <c r="BF31" s="42">
        <v>336093.96619072999</v>
      </c>
      <c r="BG31" s="42">
        <v>-1196.6400000000001</v>
      </c>
      <c r="BH31" s="42">
        <v>334897.32619072997</v>
      </c>
      <c r="BI31" s="53">
        <v>1037.0806488439639</v>
      </c>
      <c r="BK31" t="str">
        <f t="shared" si="0"/>
        <v>5 - Barnby and North Cove CP School</v>
      </c>
    </row>
    <row r="32" spans="1:63" ht="15" x14ac:dyDescent="0.25">
      <c r="A32" s="50">
        <v>211</v>
      </c>
      <c r="B32" s="35">
        <v>124572</v>
      </c>
      <c r="C32" s="35">
        <v>9352066</v>
      </c>
      <c r="D32" s="36" t="s">
        <v>156</v>
      </c>
      <c r="E32" s="42">
        <v>267148</v>
      </c>
      <c r="F32" s="42">
        <v>0</v>
      </c>
      <c r="G32" s="42">
        <v>0</v>
      </c>
      <c r="H32" s="42">
        <v>1999.9999999999995</v>
      </c>
      <c r="I32" s="42">
        <v>0</v>
      </c>
      <c r="J32" s="42">
        <v>750.74999999999989</v>
      </c>
      <c r="K32" s="42">
        <v>3931.2000000000003</v>
      </c>
      <c r="L32" s="42">
        <v>0</v>
      </c>
      <c r="M32" s="42">
        <v>8153.5999999999958</v>
      </c>
      <c r="N32" s="42">
        <v>0</v>
      </c>
      <c r="O32" s="42">
        <v>0</v>
      </c>
      <c r="P32" s="42">
        <v>0</v>
      </c>
      <c r="Q32" s="42">
        <v>0</v>
      </c>
      <c r="R32" s="42">
        <v>0</v>
      </c>
      <c r="S32" s="42">
        <v>0</v>
      </c>
      <c r="T32" s="42">
        <v>0</v>
      </c>
      <c r="U32" s="42">
        <v>0</v>
      </c>
      <c r="V32" s="42">
        <v>0</v>
      </c>
      <c r="W32" s="42">
        <v>0</v>
      </c>
      <c r="X32" s="42">
        <v>0</v>
      </c>
      <c r="Y32" s="42">
        <v>14627.754878048774</v>
      </c>
      <c r="Z32" s="42">
        <v>0</v>
      </c>
      <c r="AA32" s="42">
        <v>0</v>
      </c>
      <c r="AB32" s="42">
        <v>0</v>
      </c>
      <c r="AC32" s="42">
        <v>114000</v>
      </c>
      <c r="AD32" s="42">
        <v>0</v>
      </c>
      <c r="AE32" s="42">
        <v>0</v>
      </c>
      <c r="AF32" s="42">
        <v>0</v>
      </c>
      <c r="AG32" s="42">
        <v>6878.94</v>
      </c>
      <c r="AH32" s="42">
        <v>0</v>
      </c>
      <c r="AI32" s="42">
        <v>0</v>
      </c>
      <c r="AJ32" s="42">
        <v>0</v>
      </c>
      <c r="AK32" s="42">
        <v>0</v>
      </c>
      <c r="AL32" s="42">
        <v>0</v>
      </c>
      <c r="AM32" s="42">
        <v>0</v>
      </c>
      <c r="AN32" s="42">
        <v>0</v>
      </c>
      <c r="AO32" s="42">
        <v>267148</v>
      </c>
      <c r="AP32" s="42">
        <v>29463.30487804877</v>
      </c>
      <c r="AQ32" s="42">
        <v>120878.94</v>
      </c>
      <c r="AR32" s="42">
        <v>32043.329878048771</v>
      </c>
      <c r="AS32" s="43">
        <v>417490.24487804878</v>
      </c>
      <c r="AT32" s="42">
        <v>417490.24487804878</v>
      </c>
      <c r="AU32" s="42">
        <v>0</v>
      </c>
      <c r="AV32" s="42">
        <v>296611.30487804877</v>
      </c>
      <c r="AW32" s="42">
        <v>3026.6459681433548</v>
      </c>
      <c r="AX32" s="42">
        <v>3042.7078799938749</v>
      </c>
      <c r="AY32" s="44">
        <v>-5.2788215247769532E-3</v>
      </c>
      <c r="AZ32" s="44">
        <v>0</v>
      </c>
      <c r="BA32" s="42">
        <v>0</v>
      </c>
      <c r="BB32" s="43">
        <v>417490.24487804878</v>
      </c>
      <c r="BC32" s="43">
        <v>4260.1045395719266</v>
      </c>
      <c r="BD32" s="44">
        <v>-2.0092674940515476E-2</v>
      </c>
      <c r="BE32" s="42">
        <v>-2965.48</v>
      </c>
      <c r="BF32" s="42">
        <v>414524.76487804879</v>
      </c>
      <c r="BG32" s="42">
        <v>-1628.76</v>
      </c>
      <c r="BH32" s="42">
        <v>412896.00487804879</v>
      </c>
      <c r="BI32" s="53">
        <v>1508.9369805757058</v>
      </c>
      <c r="BK32" t="str">
        <f t="shared" si="0"/>
        <v>211 - Bucklesham Primary School</v>
      </c>
    </row>
    <row r="33" spans="1:63" ht="15" x14ac:dyDescent="0.25">
      <c r="A33" s="50">
        <v>15</v>
      </c>
      <c r="B33" s="35">
        <v>124573</v>
      </c>
      <c r="C33" s="35">
        <v>9352067</v>
      </c>
      <c r="D33" s="36" t="s">
        <v>77</v>
      </c>
      <c r="E33" s="42">
        <v>537022</v>
      </c>
      <c r="F33" s="42">
        <v>0</v>
      </c>
      <c r="G33" s="42">
        <v>0</v>
      </c>
      <c r="H33" s="42">
        <v>17600.000000000033</v>
      </c>
      <c r="I33" s="42">
        <v>0</v>
      </c>
      <c r="J33" s="42">
        <v>11861.850000000002</v>
      </c>
      <c r="K33" s="42">
        <v>0</v>
      </c>
      <c r="L33" s="42">
        <v>0</v>
      </c>
      <c r="M33" s="42">
        <v>0</v>
      </c>
      <c r="N33" s="42">
        <v>2484.3000000000025</v>
      </c>
      <c r="O33" s="42">
        <v>0</v>
      </c>
      <c r="P33" s="42">
        <v>0</v>
      </c>
      <c r="Q33" s="42">
        <v>0</v>
      </c>
      <c r="R33" s="42">
        <v>0</v>
      </c>
      <c r="S33" s="42">
        <v>0</v>
      </c>
      <c r="T33" s="42">
        <v>0</v>
      </c>
      <c r="U33" s="42">
        <v>0</v>
      </c>
      <c r="V33" s="42">
        <v>8742.6035502958439</v>
      </c>
      <c r="W33" s="42">
        <v>0</v>
      </c>
      <c r="X33" s="42">
        <v>2971.0597826086955</v>
      </c>
      <c r="Y33" s="42">
        <v>48100.283348412748</v>
      </c>
      <c r="Z33" s="42">
        <v>0</v>
      </c>
      <c r="AA33" s="42">
        <v>0</v>
      </c>
      <c r="AB33" s="42">
        <v>0</v>
      </c>
      <c r="AC33" s="42">
        <v>114000</v>
      </c>
      <c r="AD33" s="42">
        <v>0</v>
      </c>
      <c r="AE33" s="42">
        <v>0</v>
      </c>
      <c r="AF33" s="42">
        <v>0</v>
      </c>
      <c r="AG33" s="42">
        <v>16405.75</v>
      </c>
      <c r="AH33" s="42">
        <v>0</v>
      </c>
      <c r="AI33" s="42">
        <v>0</v>
      </c>
      <c r="AJ33" s="42">
        <v>0</v>
      </c>
      <c r="AK33" s="42">
        <v>0</v>
      </c>
      <c r="AL33" s="42">
        <v>0</v>
      </c>
      <c r="AM33" s="42">
        <v>0</v>
      </c>
      <c r="AN33" s="42">
        <v>0</v>
      </c>
      <c r="AO33" s="42">
        <v>537022</v>
      </c>
      <c r="AP33" s="42">
        <v>91760.096681317315</v>
      </c>
      <c r="AQ33" s="42">
        <v>130405.75</v>
      </c>
      <c r="AR33" s="42">
        <v>74071.158348412762</v>
      </c>
      <c r="AS33" s="43">
        <v>759187.84668131731</v>
      </c>
      <c r="AT33" s="42">
        <v>759187.84668131731</v>
      </c>
      <c r="AU33" s="42">
        <v>0</v>
      </c>
      <c r="AV33" s="42">
        <v>628782.09668131731</v>
      </c>
      <c r="AW33" s="42">
        <v>3191.787292798565</v>
      </c>
      <c r="AX33" s="42">
        <v>3165.5743711542659</v>
      </c>
      <c r="AY33" s="44">
        <v>8.2806210093054992E-3</v>
      </c>
      <c r="AZ33" s="44">
        <v>-2.7706210093054991E-3</v>
      </c>
      <c r="BA33" s="42">
        <v>-1727.8095512700934</v>
      </c>
      <c r="BB33" s="43">
        <v>757460.03713004722</v>
      </c>
      <c r="BC33" s="43">
        <v>3844.9748077667373</v>
      </c>
      <c r="BD33" s="44">
        <v>-1.4659191424766682E-2</v>
      </c>
      <c r="BE33" s="42">
        <v>-5961.2199999999993</v>
      </c>
      <c r="BF33" s="42">
        <v>751498.81713004725</v>
      </c>
      <c r="BG33" s="42">
        <v>-3274.1400000000003</v>
      </c>
      <c r="BH33" s="42">
        <v>748224.67713004723</v>
      </c>
      <c r="BI33" s="53">
        <v>3039.5332499236051</v>
      </c>
      <c r="BK33" t="str">
        <f t="shared" si="0"/>
        <v>15 - Bungay Primary School</v>
      </c>
    </row>
    <row r="34" spans="1:63" ht="15" x14ac:dyDescent="0.25">
      <c r="A34" s="50">
        <v>19</v>
      </c>
      <c r="B34" s="35">
        <v>124574</v>
      </c>
      <c r="C34" s="35">
        <v>9352068</v>
      </c>
      <c r="D34" s="36" t="s">
        <v>394</v>
      </c>
      <c r="E34" s="42">
        <v>1134016</v>
      </c>
      <c r="F34" s="42">
        <v>0</v>
      </c>
      <c r="G34" s="42">
        <v>0</v>
      </c>
      <c r="H34" s="42">
        <v>17600.00000000004</v>
      </c>
      <c r="I34" s="42">
        <v>0</v>
      </c>
      <c r="J34" s="42">
        <v>16816.799999999985</v>
      </c>
      <c r="K34" s="42">
        <v>2948.3999999999955</v>
      </c>
      <c r="L34" s="42">
        <v>39175.500000000007</v>
      </c>
      <c r="M34" s="42">
        <v>3494.3999999999992</v>
      </c>
      <c r="N34" s="42">
        <v>2484.3000000000011</v>
      </c>
      <c r="O34" s="42">
        <v>0</v>
      </c>
      <c r="P34" s="42">
        <v>0</v>
      </c>
      <c r="Q34" s="42">
        <v>0</v>
      </c>
      <c r="R34" s="42">
        <v>0</v>
      </c>
      <c r="S34" s="42">
        <v>0</v>
      </c>
      <c r="T34" s="42">
        <v>0</v>
      </c>
      <c r="U34" s="42">
        <v>0</v>
      </c>
      <c r="V34" s="42">
        <v>5258.4269662921333</v>
      </c>
      <c r="W34" s="42">
        <v>0</v>
      </c>
      <c r="X34" s="42">
        <v>2781.6867469879517</v>
      </c>
      <c r="Y34" s="42">
        <v>69711.001537035467</v>
      </c>
      <c r="Z34" s="42">
        <v>0</v>
      </c>
      <c r="AA34" s="42">
        <v>0</v>
      </c>
      <c r="AB34" s="42">
        <v>0</v>
      </c>
      <c r="AC34" s="42">
        <v>114000</v>
      </c>
      <c r="AD34" s="42">
        <v>0</v>
      </c>
      <c r="AE34" s="42">
        <v>0</v>
      </c>
      <c r="AF34" s="42">
        <v>0</v>
      </c>
      <c r="AG34" s="42">
        <v>29698</v>
      </c>
      <c r="AH34" s="42">
        <v>0</v>
      </c>
      <c r="AI34" s="42">
        <v>0</v>
      </c>
      <c r="AJ34" s="42">
        <v>0</v>
      </c>
      <c r="AK34" s="42">
        <v>0</v>
      </c>
      <c r="AL34" s="42">
        <v>0</v>
      </c>
      <c r="AM34" s="42">
        <v>0</v>
      </c>
      <c r="AN34" s="42">
        <v>0</v>
      </c>
      <c r="AO34" s="42">
        <v>1134016</v>
      </c>
      <c r="AP34" s="42">
        <v>160270.51525031557</v>
      </c>
      <c r="AQ34" s="42">
        <v>143698</v>
      </c>
      <c r="AR34" s="42">
        <v>120968.50153703548</v>
      </c>
      <c r="AS34" s="43">
        <v>1437984.5152503157</v>
      </c>
      <c r="AT34" s="42">
        <v>1437984.5152503154</v>
      </c>
      <c r="AU34" s="42">
        <v>0</v>
      </c>
      <c r="AV34" s="42">
        <v>1294286.5152503157</v>
      </c>
      <c r="AW34" s="42">
        <v>3111.2656616594127</v>
      </c>
      <c r="AX34" s="42">
        <v>3131.1056283474559</v>
      </c>
      <c r="AY34" s="44">
        <v>-6.336409256980066E-3</v>
      </c>
      <c r="AZ34" s="44">
        <v>0</v>
      </c>
      <c r="BA34" s="42">
        <v>0</v>
      </c>
      <c r="BB34" s="43">
        <v>1437984.5152503157</v>
      </c>
      <c r="BC34" s="43">
        <v>3456.6935462747974</v>
      </c>
      <c r="BD34" s="44">
        <v>-1.1405554371453297E-2</v>
      </c>
      <c r="BE34" s="42">
        <v>-12588.16</v>
      </c>
      <c r="BF34" s="42">
        <v>1425396.3552503157</v>
      </c>
      <c r="BG34" s="42">
        <v>-6913.92</v>
      </c>
      <c r="BH34" s="42">
        <v>1418482.4352503158</v>
      </c>
      <c r="BI34" s="53">
        <v>6855.3369358058526</v>
      </c>
      <c r="BK34" t="str">
        <f t="shared" si="0"/>
        <v>19 - Carlton Colville Primary</v>
      </c>
    </row>
    <row r="35" spans="1:63" ht="15" x14ac:dyDescent="0.25">
      <c r="A35" s="50">
        <v>219</v>
      </c>
      <c r="B35" s="35">
        <v>124575</v>
      </c>
      <c r="C35" s="35">
        <v>9352069</v>
      </c>
      <c r="D35" s="36" t="s">
        <v>159</v>
      </c>
      <c r="E35" s="42">
        <v>1063140</v>
      </c>
      <c r="F35" s="42">
        <v>0</v>
      </c>
      <c r="G35" s="42">
        <v>0</v>
      </c>
      <c r="H35" s="42">
        <v>19600.000000000058</v>
      </c>
      <c r="I35" s="42">
        <v>0</v>
      </c>
      <c r="J35" s="42">
        <v>300.30000000000013</v>
      </c>
      <c r="K35" s="42">
        <v>1474.1999999999996</v>
      </c>
      <c r="L35" s="42">
        <v>7835.0999999999776</v>
      </c>
      <c r="M35" s="42">
        <v>18636.799999999988</v>
      </c>
      <c r="N35" s="42">
        <v>0</v>
      </c>
      <c r="O35" s="42">
        <v>2921.1000000000013</v>
      </c>
      <c r="P35" s="42">
        <v>0</v>
      </c>
      <c r="Q35" s="42">
        <v>0</v>
      </c>
      <c r="R35" s="42">
        <v>0</v>
      </c>
      <c r="S35" s="42">
        <v>0</v>
      </c>
      <c r="T35" s="42">
        <v>0</v>
      </c>
      <c r="U35" s="42">
        <v>0</v>
      </c>
      <c r="V35" s="42">
        <v>0</v>
      </c>
      <c r="W35" s="42">
        <v>0</v>
      </c>
      <c r="X35" s="42">
        <v>0</v>
      </c>
      <c r="Y35" s="42">
        <v>50228.981246552714</v>
      </c>
      <c r="Z35" s="42">
        <v>0</v>
      </c>
      <c r="AA35" s="42">
        <v>0</v>
      </c>
      <c r="AB35" s="42">
        <v>0</v>
      </c>
      <c r="AC35" s="42">
        <v>114000</v>
      </c>
      <c r="AD35" s="42">
        <v>0</v>
      </c>
      <c r="AE35" s="42">
        <v>0</v>
      </c>
      <c r="AF35" s="42">
        <v>0</v>
      </c>
      <c r="AG35" s="42">
        <v>18441.5</v>
      </c>
      <c r="AH35" s="42">
        <v>0</v>
      </c>
      <c r="AI35" s="42">
        <v>0</v>
      </c>
      <c r="AJ35" s="42">
        <v>0</v>
      </c>
      <c r="AK35" s="42">
        <v>0</v>
      </c>
      <c r="AL35" s="42">
        <v>0</v>
      </c>
      <c r="AM35" s="42">
        <v>0</v>
      </c>
      <c r="AN35" s="42">
        <v>0</v>
      </c>
      <c r="AO35" s="42">
        <v>1063140</v>
      </c>
      <c r="AP35" s="42">
        <v>100996.48124655274</v>
      </c>
      <c r="AQ35" s="42">
        <v>132441.5</v>
      </c>
      <c r="AR35" s="42">
        <v>85610.531246552724</v>
      </c>
      <c r="AS35" s="43">
        <v>1296577.9812465527</v>
      </c>
      <c r="AT35" s="42">
        <v>1296577.9812465529</v>
      </c>
      <c r="AU35" s="42">
        <v>0</v>
      </c>
      <c r="AV35" s="42">
        <v>1164136.4812465527</v>
      </c>
      <c r="AW35" s="42">
        <v>2984.9653365296222</v>
      </c>
      <c r="AX35" s="42">
        <v>2968.4665150239603</v>
      </c>
      <c r="AY35" s="44">
        <v>5.5580285046701082E-3</v>
      </c>
      <c r="AZ35" s="44">
        <v>-4.8028504670108094E-5</v>
      </c>
      <c r="BA35" s="42">
        <v>-55.602693073156232</v>
      </c>
      <c r="BB35" s="43">
        <v>1296522.3785534794</v>
      </c>
      <c r="BC35" s="43">
        <v>3324.4163552653317</v>
      </c>
      <c r="BD35" s="44">
        <v>-3.2947617401433149E-3</v>
      </c>
      <c r="BE35" s="42">
        <v>-11801.4</v>
      </c>
      <c r="BF35" s="42">
        <v>1284720.9785534795</v>
      </c>
      <c r="BG35" s="42">
        <v>-6481.8</v>
      </c>
      <c r="BH35" s="42">
        <v>1278239.1785534795</v>
      </c>
      <c r="BI35" s="53">
        <v>5935.4596059189726</v>
      </c>
      <c r="BK35" t="str">
        <f t="shared" si="0"/>
        <v>219 - Claydon Primary School</v>
      </c>
    </row>
    <row r="36" spans="1:63" ht="15" x14ac:dyDescent="0.25">
      <c r="A36" s="50">
        <v>431</v>
      </c>
      <c r="B36" s="35">
        <v>124576</v>
      </c>
      <c r="C36" s="35">
        <v>9352070</v>
      </c>
      <c r="D36" s="36" t="s">
        <v>395</v>
      </c>
      <c r="E36" s="42">
        <v>1109482</v>
      </c>
      <c r="F36" s="42">
        <v>0</v>
      </c>
      <c r="G36" s="42">
        <v>0</v>
      </c>
      <c r="H36" s="42">
        <v>27199.999999999982</v>
      </c>
      <c r="I36" s="42">
        <v>0</v>
      </c>
      <c r="J36" s="42">
        <v>750.75000000000091</v>
      </c>
      <c r="K36" s="42">
        <v>982.79999999999927</v>
      </c>
      <c r="L36" s="42">
        <v>138793.20000000016</v>
      </c>
      <c r="M36" s="42">
        <v>0</v>
      </c>
      <c r="N36" s="42">
        <v>0</v>
      </c>
      <c r="O36" s="42">
        <v>0</v>
      </c>
      <c r="P36" s="42">
        <v>0</v>
      </c>
      <c r="Q36" s="42">
        <v>0</v>
      </c>
      <c r="R36" s="42">
        <v>0</v>
      </c>
      <c r="S36" s="42">
        <v>0</v>
      </c>
      <c r="T36" s="42">
        <v>0</v>
      </c>
      <c r="U36" s="42">
        <v>0</v>
      </c>
      <c r="V36" s="42">
        <v>8796.8299711815616</v>
      </c>
      <c r="W36" s="42">
        <v>0</v>
      </c>
      <c r="X36" s="42">
        <v>943.54636591478697</v>
      </c>
      <c r="Y36" s="42">
        <v>68998.84562380315</v>
      </c>
      <c r="Z36" s="42">
        <v>0</v>
      </c>
      <c r="AA36" s="42">
        <v>0</v>
      </c>
      <c r="AB36" s="42">
        <v>0</v>
      </c>
      <c r="AC36" s="42">
        <v>114000</v>
      </c>
      <c r="AD36" s="42">
        <v>0</v>
      </c>
      <c r="AE36" s="42">
        <v>0</v>
      </c>
      <c r="AF36" s="42">
        <v>0</v>
      </c>
      <c r="AG36" s="42">
        <v>26345</v>
      </c>
      <c r="AH36" s="42">
        <v>0</v>
      </c>
      <c r="AI36" s="42">
        <v>0</v>
      </c>
      <c r="AJ36" s="42">
        <v>0</v>
      </c>
      <c r="AK36" s="42">
        <v>0</v>
      </c>
      <c r="AL36" s="42">
        <v>0</v>
      </c>
      <c r="AM36" s="42">
        <v>0</v>
      </c>
      <c r="AN36" s="42">
        <v>0</v>
      </c>
      <c r="AO36" s="42">
        <v>1109482</v>
      </c>
      <c r="AP36" s="42">
        <v>246465.97196089962</v>
      </c>
      <c r="AQ36" s="42">
        <v>140345</v>
      </c>
      <c r="AR36" s="42">
        <v>162860.0206238032</v>
      </c>
      <c r="AS36" s="43">
        <v>1496292.9719608997</v>
      </c>
      <c r="AT36" s="42">
        <v>1496292.9719608997</v>
      </c>
      <c r="AU36" s="42">
        <v>0</v>
      </c>
      <c r="AV36" s="42">
        <v>1355947.9719608997</v>
      </c>
      <c r="AW36" s="42">
        <v>3331.5674986754293</v>
      </c>
      <c r="AX36" s="42">
        <v>3322.2490437720703</v>
      </c>
      <c r="AY36" s="44">
        <v>2.804863446594255E-3</v>
      </c>
      <c r="AZ36" s="44">
        <v>0</v>
      </c>
      <c r="BA36" s="42">
        <v>0</v>
      </c>
      <c r="BB36" s="43">
        <v>1496292.9719608997</v>
      </c>
      <c r="BC36" s="43">
        <v>3676.395508503439</v>
      </c>
      <c r="BD36" s="44">
        <v>-5.0052666654866185E-3</v>
      </c>
      <c r="BE36" s="42">
        <v>-12315.82</v>
      </c>
      <c r="BF36" s="42">
        <v>1483977.1519608996</v>
      </c>
      <c r="BG36" s="42">
        <v>-6764.34</v>
      </c>
      <c r="BH36" s="42">
        <v>1477212.8119608995</v>
      </c>
      <c r="BI36" s="53">
        <v>6975.8678787159315</v>
      </c>
      <c r="BK36" t="str">
        <f t="shared" si="0"/>
        <v>431 - Combs Ford County Primary</v>
      </c>
    </row>
    <row r="37" spans="1:63" ht="15" x14ac:dyDescent="0.25">
      <c r="A37" s="50">
        <v>220</v>
      </c>
      <c r="B37" s="35">
        <v>124577</v>
      </c>
      <c r="C37" s="35">
        <v>9352071</v>
      </c>
      <c r="D37" s="36" t="s">
        <v>160</v>
      </c>
      <c r="E37" s="42">
        <v>212628</v>
      </c>
      <c r="F37" s="42">
        <v>0</v>
      </c>
      <c r="G37" s="42">
        <v>0</v>
      </c>
      <c r="H37" s="42">
        <v>3599.9999999999877</v>
      </c>
      <c r="I37" s="42">
        <v>0</v>
      </c>
      <c r="J37" s="42">
        <v>150.14999999999975</v>
      </c>
      <c r="K37" s="42">
        <v>2457</v>
      </c>
      <c r="L37" s="42">
        <v>5596.5</v>
      </c>
      <c r="M37" s="42">
        <v>0</v>
      </c>
      <c r="N37" s="42">
        <v>0</v>
      </c>
      <c r="O37" s="42">
        <v>0</v>
      </c>
      <c r="P37" s="42">
        <v>0</v>
      </c>
      <c r="Q37" s="42">
        <v>0</v>
      </c>
      <c r="R37" s="42">
        <v>0</v>
      </c>
      <c r="S37" s="42">
        <v>0</v>
      </c>
      <c r="T37" s="42">
        <v>0</v>
      </c>
      <c r="U37" s="42">
        <v>0</v>
      </c>
      <c r="V37" s="42">
        <v>0</v>
      </c>
      <c r="W37" s="42">
        <v>0</v>
      </c>
      <c r="X37" s="42">
        <v>0</v>
      </c>
      <c r="Y37" s="42">
        <v>13309.468421052632</v>
      </c>
      <c r="Z37" s="42">
        <v>0</v>
      </c>
      <c r="AA37" s="42">
        <v>0</v>
      </c>
      <c r="AB37" s="42">
        <v>0</v>
      </c>
      <c r="AC37" s="42">
        <v>114000</v>
      </c>
      <c r="AD37" s="42">
        <v>0</v>
      </c>
      <c r="AE37" s="42">
        <v>0</v>
      </c>
      <c r="AF37" s="42">
        <v>1000</v>
      </c>
      <c r="AG37" s="42">
        <v>6295.99</v>
      </c>
      <c r="AH37" s="42">
        <v>0</v>
      </c>
      <c r="AI37" s="42">
        <v>0</v>
      </c>
      <c r="AJ37" s="42">
        <v>0</v>
      </c>
      <c r="AK37" s="42">
        <v>0</v>
      </c>
      <c r="AL37" s="42">
        <v>0</v>
      </c>
      <c r="AM37" s="42">
        <v>0</v>
      </c>
      <c r="AN37" s="42">
        <v>0</v>
      </c>
      <c r="AO37" s="42">
        <v>212628</v>
      </c>
      <c r="AP37" s="42">
        <v>25113.118421052619</v>
      </c>
      <c r="AQ37" s="42">
        <v>121295.99</v>
      </c>
      <c r="AR37" s="42">
        <v>29209.093421052625</v>
      </c>
      <c r="AS37" s="43">
        <v>359037.10842105263</v>
      </c>
      <c r="AT37" s="42">
        <v>359037.10842105263</v>
      </c>
      <c r="AU37" s="42">
        <v>0</v>
      </c>
      <c r="AV37" s="42">
        <v>238741.11842105264</v>
      </c>
      <c r="AW37" s="42">
        <v>3060.7835695006747</v>
      </c>
      <c r="AX37" s="42">
        <v>3017.2359579363024</v>
      </c>
      <c r="AY37" s="44">
        <v>1.443294862300315E-2</v>
      </c>
      <c r="AZ37" s="44">
        <v>-8.9229486230031491E-3</v>
      </c>
      <c r="BA37" s="42">
        <v>-2099.9660320191788</v>
      </c>
      <c r="BB37" s="43">
        <v>356937.14238903346</v>
      </c>
      <c r="BC37" s="43">
        <v>4576.1172101158136</v>
      </c>
      <c r="BD37" s="44">
        <v>-2.3091701521046892E-2</v>
      </c>
      <c r="BE37" s="42">
        <v>-2360.2799999999997</v>
      </c>
      <c r="BF37" s="42">
        <v>354576.86238903343</v>
      </c>
      <c r="BG37" s="42">
        <v>-1296.3600000000001</v>
      </c>
      <c r="BH37" s="42">
        <v>353280.50238903344</v>
      </c>
      <c r="BI37" s="53">
        <v>1162.0240706499392</v>
      </c>
      <c r="BK37" t="str">
        <f t="shared" si="0"/>
        <v>220 - Copdock Primary School</v>
      </c>
    </row>
    <row r="38" spans="1:63" ht="15" x14ac:dyDescent="0.25">
      <c r="A38" s="50">
        <v>29</v>
      </c>
      <c r="B38" s="35">
        <v>124578</v>
      </c>
      <c r="C38" s="35">
        <v>9352072</v>
      </c>
      <c r="D38" s="36" t="s">
        <v>396</v>
      </c>
      <c r="E38" s="42">
        <v>182642</v>
      </c>
      <c r="F38" s="42">
        <v>0</v>
      </c>
      <c r="G38" s="42">
        <v>0</v>
      </c>
      <c r="H38" s="42">
        <v>2000.0000000000005</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9399.7155737704834</v>
      </c>
      <c r="Z38" s="42">
        <v>0</v>
      </c>
      <c r="AA38" s="42">
        <v>0</v>
      </c>
      <c r="AB38" s="42">
        <v>0</v>
      </c>
      <c r="AC38" s="42">
        <v>114000</v>
      </c>
      <c r="AD38" s="42">
        <v>55273.698264352468</v>
      </c>
      <c r="AE38" s="42">
        <v>0</v>
      </c>
      <c r="AF38" s="42">
        <v>1000</v>
      </c>
      <c r="AG38" s="42">
        <v>6529.17</v>
      </c>
      <c r="AH38" s="42">
        <v>0</v>
      </c>
      <c r="AI38" s="42">
        <v>0</v>
      </c>
      <c r="AJ38" s="42">
        <v>0</v>
      </c>
      <c r="AK38" s="42">
        <v>2970</v>
      </c>
      <c r="AL38" s="42">
        <v>0</v>
      </c>
      <c r="AM38" s="42">
        <v>0</v>
      </c>
      <c r="AN38" s="42">
        <v>0</v>
      </c>
      <c r="AO38" s="42">
        <v>182642</v>
      </c>
      <c r="AP38" s="42">
        <v>11399.715573770483</v>
      </c>
      <c r="AQ38" s="42">
        <v>179772.86826435247</v>
      </c>
      <c r="AR38" s="42">
        <v>20397.515573770484</v>
      </c>
      <c r="AS38" s="43">
        <v>373814.58383812296</v>
      </c>
      <c r="AT38" s="42">
        <v>373814.58383812296</v>
      </c>
      <c r="AU38" s="42">
        <v>0</v>
      </c>
      <c r="AV38" s="42">
        <v>198011.71557377049</v>
      </c>
      <c r="AW38" s="42">
        <v>2955.3987399070224</v>
      </c>
      <c r="AX38" s="42">
        <v>2567.3205385991473</v>
      </c>
      <c r="AY38" s="44">
        <v>0.15116079019865167</v>
      </c>
      <c r="AZ38" s="44">
        <v>-0.14565079019865168</v>
      </c>
      <c r="BA38" s="42">
        <v>-25053.461764392989</v>
      </c>
      <c r="BB38" s="43">
        <v>348761.12207372999</v>
      </c>
      <c r="BC38" s="43">
        <v>5205.3898816974624</v>
      </c>
      <c r="BD38" s="44">
        <v>2.1497986979756023E-2</v>
      </c>
      <c r="BE38" s="42">
        <v>-2027.4199999999998</v>
      </c>
      <c r="BF38" s="42">
        <v>346733.70207373</v>
      </c>
      <c r="BG38" s="42">
        <v>-1113.54</v>
      </c>
      <c r="BH38" s="42">
        <v>345620.16207373003</v>
      </c>
      <c r="BI38" s="53">
        <v>948.11523370723842</v>
      </c>
      <c r="BK38" t="str">
        <f t="shared" si="0"/>
        <v>29 - Earl Soham Community Primary</v>
      </c>
    </row>
    <row r="39" spans="1:63" ht="15" x14ac:dyDescent="0.25">
      <c r="A39" s="50">
        <v>228</v>
      </c>
      <c r="B39" s="35">
        <v>124580</v>
      </c>
      <c r="C39" s="35">
        <v>9352074</v>
      </c>
      <c r="D39" s="36" t="s">
        <v>164</v>
      </c>
      <c r="E39" s="42">
        <v>534296</v>
      </c>
      <c r="F39" s="42">
        <v>0</v>
      </c>
      <c r="G39" s="42">
        <v>0</v>
      </c>
      <c r="H39" s="42">
        <v>24151.658767772533</v>
      </c>
      <c r="I39" s="42">
        <v>0</v>
      </c>
      <c r="J39" s="42">
        <v>2789.5165876777251</v>
      </c>
      <c r="K39" s="42">
        <v>42907.836966824689</v>
      </c>
      <c r="L39" s="42">
        <v>51986.445497630382</v>
      </c>
      <c r="M39" s="42">
        <v>1081.9943127962097</v>
      </c>
      <c r="N39" s="42">
        <v>0</v>
      </c>
      <c r="O39" s="42">
        <v>0</v>
      </c>
      <c r="P39" s="42">
        <v>0</v>
      </c>
      <c r="Q39" s="42">
        <v>0</v>
      </c>
      <c r="R39" s="42">
        <v>0</v>
      </c>
      <c r="S39" s="42">
        <v>0</v>
      </c>
      <c r="T39" s="42">
        <v>0</v>
      </c>
      <c r="U39" s="42">
        <v>0</v>
      </c>
      <c r="V39" s="42">
        <v>4180.0947867298628</v>
      </c>
      <c r="W39" s="42">
        <v>0</v>
      </c>
      <c r="X39" s="42">
        <v>0</v>
      </c>
      <c r="Y39" s="42">
        <v>44700.665579190972</v>
      </c>
      <c r="Z39" s="42">
        <v>0</v>
      </c>
      <c r="AA39" s="42">
        <v>0</v>
      </c>
      <c r="AB39" s="42">
        <v>0</v>
      </c>
      <c r="AC39" s="42">
        <v>114000</v>
      </c>
      <c r="AD39" s="42">
        <v>0</v>
      </c>
      <c r="AE39" s="42">
        <v>0</v>
      </c>
      <c r="AF39" s="42">
        <v>0</v>
      </c>
      <c r="AG39" s="42">
        <v>22153.75</v>
      </c>
      <c r="AH39" s="42">
        <v>0</v>
      </c>
      <c r="AI39" s="42">
        <v>0</v>
      </c>
      <c r="AJ39" s="42">
        <v>0</v>
      </c>
      <c r="AK39" s="42">
        <v>0</v>
      </c>
      <c r="AL39" s="42">
        <v>0</v>
      </c>
      <c r="AM39" s="42">
        <v>0</v>
      </c>
      <c r="AN39" s="42">
        <v>0</v>
      </c>
      <c r="AO39" s="42">
        <v>534296</v>
      </c>
      <c r="AP39" s="42">
        <v>171798.21249862236</v>
      </c>
      <c r="AQ39" s="42">
        <v>136153.75</v>
      </c>
      <c r="AR39" s="42">
        <v>116157.19164554174</v>
      </c>
      <c r="AS39" s="43">
        <v>842247.96249862236</v>
      </c>
      <c r="AT39" s="42">
        <v>842247.96249862236</v>
      </c>
      <c r="AU39" s="42">
        <v>0</v>
      </c>
      <c r="AV39" s="42">
        <v>706094.21249862236</v>
      </c>
      <c r="AW39" s="42">
        <v>3602.5214923399099</v>
      </c>
      <c r="AX39" s="42">
        <v>3686.8963760298252</v>
      </c>
      <c r="AY39" s="44">
        <v>-2.2885070553779186E-2</v>
      </c>
      <c r="AZ39" s="44">
        <v>7.8850705537791867E-3</v>
      </c>
      <c r="BA39" s="42">
        <v>5698.0018576957227</v>
      </c>
      <c r="BB39" s="43">
        <v>847945.96435631812</v>
      </c>
      <c r="BC39" s="43">
        <v>4326.2549201852962</v>
      </c>
      <c r="BD39" s="44">
        <v>-1.2531316139542281E-2</v>
      </c>
      <c r="BE39" s="42">
        <v>-5930.96</v>
      </c>
      <c r="BF39" s="42">
        <v>842015.00435631815</v>
      </c>
      <c r="BG39" s="42">
        <v>-3257.52</v>
      </c>
      <c r="BH39" s="42">
        <v>838757.48435631813</v>
      </c>
      <c r="BI39" s="53">
        <v>3948.5710659455258</v>
      </c>
      <c r="BK39" t="str">
        <f t="shared" si="0"/>
        <v>228 - Causton Junior School</v>
      </c>
    </row>
    <row r="40" spans="1:63" ht="15" x14ac:dyDescent="0.25">
      <c r="A40" s="50">
        <v>234</v>
      </c>
      <c r="B40" s="35">
        <v>124581</v>
      </c>
      <c r="C40" s="35">
        <v>9352075</v>
      </c>
      <c r="D40" s="36" t="s">
        <v>397</v>
      </c>
      <c r="E40" s="42">
        <v>318942</v>
      </c>
      <c r="F40" s="42">
        <v>0</v>
      </c>
      <c r="G40" s="42">
        <v>0</v>
      </c>
      <c r="H40" s="42">
        <v>16214.173228346464</v>
      </c>
      <c r="I40" s="42">
        <v>0</v>
      </c>
      <c r="J40" s="42">
        <v>1383.2716535433078</v>
      </c>
      <c r="K40" s="42">
        <v>30784.081889763798</v>
      </c>
      <c r="L40" s="42">
        <v>19592.15669291333</v>
      </c>
      <c r="M40" s="42">
        <v>1073.0834645669295</v>
      </c>
      <c r="N40" s="42">
        <v>0</v>
      </c>
      <c r="O40" s="42">
        <v>0</v>
      </c>
      <c r="P40" s="42">
        <v>0</v>
      </c>
      <c r="Q40" s="42">
        <v>0</v>
      </c>
      <c r="R40" s="42">
        <v>0</v>
      </c>
      <c r="S40" s="42">
        <v>0</v>
      </c>
      <c r="T40" s="42">
        <v>0</v>
      </c>
      <c r="U40" s="42">
        <v>0</v>
      </c>
      <c r="V40" s="42">
        <v>15428.571428571428</v>
      </c>
      <c r="W40" s="42">
        <v>0</v>
      </c>
      <c r="X40" s="42">
        <v>721.5</v>
      </c>
      <c r="Y40" s="42">
        <v>20826.664772727279</v>
      </c>
      <c r="Z40" s="42">
        <v>0</v>
      </c>
      <c r="AA40" s="42">
        <v>0</v>
      </c>
      <c r="AB40" s="42">
        <v>0</v>
      </c>
      <c r="AC40" s="42">
        <v>114000</v>
      </c>
      <c r="AD40" s="42">
        <v>0</v>
      </c>
      <c r="AE40" s="42">
        <v>0</v>
      </c>
      <c r="AF40" s="42">
        <v>0</v>
      </c>
      <c r="AG40" s="42">
        <v>10178.75</v>
      </c>
      <c r="AH40" s="42">
        <v>0</v>
      </c>
      <c r="AI40" s="42">
        <v>0</v>
      </c>
      <c r="AJ40" s="42">
        <v>0</v>
      </c>
      <c r="AK40" s="42">
        <v>0</v>
      </c>
      <c r="AL40" s="42">
        <v>0</v>
      </c>
      <c r="AM40" s="42">
        <v>0</v>
      </c>
      <c r="AN40" s="42">
        <v>0</v>
      </c>
      <c r="AO40" s="42">
        <v>318942</v>
      </c>
      <c r="AP40" s="42">
        <v>106023.50313043252</v>
      </c>
      <c r="AQ40" s="42">
        <v>124178.75</v>
      </c>
      <c r="AR40" s="42">
        <v>65347.848237294194</v>
      </c>
      <c r="AS40" s="43">
        <v>549144.25313043245</v>
      </c>
      <c r="AT40" s="42">
        <v>549144.25313043245</v>
      </c>
      <c r="AU40" s="42">
        <v>0</v>
      </c>
      <c r="AV40" s="42">
        <v>424965.50313043245</v>
      </c>
      <c r="AW40" s="42">
        <v>3632.1837874395937</v>
      </c>
      <c r="AX40" s="42">
        <v>3760.8203386358032</v>
      </c>
      <c r="AY40" s="44">
        <v>-3.4204386174658624E-2</v>
      </c>
      <c r="AZ40" s="44">
        <v>1.9204386174658625E-2</v>
      </c>
      <c r="BA40" s="42">
        <v>8450.2367956506696</v>
      </c>
      <c r="BB40" s="43">
        <v>557594.48992608313</v>
      </c>
      <c r="BC40" s="43">
        <v>4765.7648711631036</v>
      </c>
      <c r="BD40" s="44">
        <v>1.473674342257425E-2</v>
      </c>
      <c r="BE40" s="42">
        <v>-3540.4199999999996</v>
      </c>
      <c r="BF40" s="42">
        <v>554054.06992608309</v>
      </c>
      <c r="BG40" s="42">
        <v>-1944.5400000000002</v>
      </c>
      <c r="BH40" s="42">
        <v>552109.52992608305</v>
      </c>
      <c r="BI40" s="53">
        <v>2698.3885455308396</v>
      </c>
      <c r="BK40" t="str">
        <f t="shared" si="0"/>
        <v>234 - Maidstone Infants School</v>
      </c>
    </row>
    <row r="41" spans="1:63" ht="15" x14ac:dyDescent="0.25">
      <c r="A41" s="50">
        <v>230</v>
      </c>
      <c r="B41" s="35">
        <v>124582</v>
      </c>
      <c r="C41" s="35">
        <v>9352076</v>
      </c>
      <c r="D41" s="36" t="s">
        <v>398</v>
      </c>
      <c r="E41" s="42">
        <v>719664</v>
      </c>
      <c r="F41" s="42">
        <v>0</v>
      </c>
      <c r="G41" s="42">
        <v>0</v>
      </c>
      <c r="H41" s="42">
        <v>6800.0000000000018</v>
      </c>
      <c r="I41" s="42">
        <v>0</v>
      </c>
      <c r="J41" s="42">
        <v>1951.9499999999985</v>
      </c>
      <c r="K41" s="42">
        <v>16216.2</v>
      </c>
      <c r="L41" s="42">
        <v>22386.000000000011</v>
      </c>
      <c r="M41" s="42">
        <v>0</v>
      </c>
      <c r="N41" s="42">
        <v>0</v>
      </c>
      <c r="O41" s="42">
        <v>0</v>
      </c>
      <c r="P41" s="42">
        <v>0</v>
      </c>
      <c r="Q41" s="42">
        <v>0</v>
      </c>
      <c r="R41" s="42">
        <v>0</v>
      </c>
      <c r="S41" s="42">
        <v>0</v>
      </c>
      <c r="T41" s="42">
        <v>0</v>
      </c>
      <c r="U41" s="42">
        <v>0</v>
      </c>
      <c r="V41" s="42">
        <v>18206.896551724149</v>
      </c>
      <c r="W41" s="42">
        <v>0</v>
      </c>
      <c r="X41" s="42">
        <v>0</v>
      </c>
      <c r="Y41" s="42">
        <v>46214.802312138672</v>
      </c>
      <c r="Z41" s="42">
        <v>0</v>
      </c>
      <c r="AA41" s="42">
        <v>0</v>
      </c>
      <c r="AB41" s="42">
        <v>0</v>
      </c>
      <c r="AC41" s="42">
        <v>114000</v>
      </c>
      <c r="AD41" s="42">
        <v>0</v>
      </c>
      <c r="AE41" s="42">
        <v>0</v>
      </c>
      <c r="AF41" s="42">
        <v>0</v>
      </c>
      <c r="AG41" s="42">
        <v>12573.75</v>
      </c>
      <c r="AH41" s="42">
        <v>0</v>
      </c>
      <c r="AI41" s="42">
        <v>0</v>
      </c>
      <c r="AJ41" s="42">
        <v>0</v>
      </c>
      <c r="AK41" s="42">
        <v>0</v>
      </c>
      <c r="AL41" s="42">
        <v>0</v>
      </c>
      <c r="AM41" s="42">
        <v>0</v>
      </c>
      <c r="AN41" s="42">
        <v>0</v>
      </c>
      <c r="AO41" s="42">
        <v>719664</v>
      </c>
      <c r="AP41" s="42">
        <v>111775.84886386283</v>
      </c>
      <c r="AQ41" s="42">
        <v>126573.75</v>
      </c>
      <c r="AR41" s="42">
        <v>79889.67731213868</v>
      </c>
      <c r="AS41" s="43">
        <v>958013.5988638628</v>
      </c>
      <c r="AT41" s="42">
        <v>958013.5988638628</v>
      </c>
      <c r="AU41" s="42">
        <v>0</v>
      </c>
      <c r="AV41" s="42">
        <v>831439.8488638628</v>
      </c>
      <c r="AW41" s="42">
        <v>3149.3933669085714</v>
      </c>
      <c r="AX41" s="42">
        <v>3169.4877220544631</v>
      </c>
      <c r="AY41" s="44">
        <v>-6.3399378410800723E-3</v>
      </c>
      <c r="AZ41" s="44">
        <v>0</v>
      </c>
      <c r="BA41" s="42">
        <v>0</v>
      </c>
      <c r="BB41" s="43">
        <v>958013.5988638628</v>
      </c>
      <c r="BC41" s="43">
        <v>3628.8393896358439</v>
      </c>
      <c r="BD41" s="44">
        <v>-8.5848717042488198E-3</v>
      </c>
      <c r="BE41" s="42">
        <v>-7988.6399999999994</v>
      </c>
      <c r="BF41" s="42">
        <v>950024.95886386279</v>
      </c>
      <c r="BG41" s="42">
        <v>-4387.68</v>
      </c>
      <c r="BH41" s="42">
        <v>945637.27886386274</v>
      </c>
      <c r="BI41" s="53">
        <v>4481.3292894038759</v>
      </c>
      <c r="BK41" t="str">
        <f t="shared" si="0"/>
        <v>230 - Fairfield Infants School</v>
      </c>
    </row>
    <row r="42" spans="1:63" ht="15" x14ac:dyDescent="0.25">
      <c r="A42" s="50">
        <v>237</v>
      </c>
      <c r="B42" s="35">
        <v>124584</v>
      </c>
      <c r="C42" s="35">
        <v>9352079</v>
      </c>
      <c r="D42" s="36" t="s">
        <v>171</v>
      </c>
      <c r="E42" s="42">
        <v>477050</v>
      </c>
      <c r="F42" s="42">
        <v>0</v>
      </c>
      <c r="G42" s="42">
        <v>0</v>
      </c>
      <c r="H42" s="42">
        <v>5200.0000000000018</v>
      </c>
      <c r="I42" s="42">
        <v>0</v>
      </c>
      <c r="J42" s="42">
        <v>303.77167630057812</v>
      </c>
      <c r="K42" s="42">
        <v>0</v>
      </c>
      <c r="L42" s="42">
        <v>0</v>
      </c>
      <c r="M42" s="42">
        <v>0</v>
      </c>
      <c r="N42" s="42">
        <v>0</v>
      </c>
      <c r="O42" s="42">
        <v>0</v>
      </c>
      <c r="P42" s="42">
        <v>0</v>
      </c>
      <c r="Q42" s="42">
        <v>0</v>
      </c>
      <c r="R42" s="42">
        <v>0</v>
      </c>
      <c r="S42" s="42">
        <v>0</v>
      </c>
      <c r="T42" s="42">
        <v>0</v>
      </c>
      <c r="U42" s="42">
        <v>0</v>
      </c>
      <c r="V42" s="42">
        <v>1693.5483870967751</v>
      </c>
      <c r="W42" s="42">
        <v>0</v>
      </c>
      <c r="X42" s="42">
        <v>957.84023668639054</v>
      </c>
      <c r="Y42" s="42">
        <v>23207.584889643455</v>
      </c>
      <c r="Z42" s="42">
        <v>0</v>
      </c>
      <c r="AA42" s="42">
        <v>0</v>
      </c>
      <c r="AB42" s="42">
        <v>0</v>
      </c>
      <c r="AC42" s="42">
        <v>114000</v>
      </c>
      <c r="AD42" s="42">
        <v>0</v>
      </c>
      <c r="AE42" s="42">
        <v>0</v>
      </c>
      <c r="AF42" s="42">
        <v>0</v>
      </c>
      <c r="AG42" s="42">
        <v>17483.5</v>
      </c>
      <c r="AH42" s="42">
        <v>0</v>
      </c>
      <c r="AI42" s="42">
        <v>0</v>
      </c>
      <c r="AJ42" s="42">
        <v>0</v>
      </c>
      <c r="AK42" s="42">
        <v>0</v>
      </c>
      <c r="AL42" s="42">
        <v>0</v>
      </c>
      <c r="AM42" s="42">
        <v>0</v>
      </c>
      <c r="AN42" s="42">
        <v>0</v>
      </c>
      <c r="AO42" s="42">
        <v>477050</v>
      </c>
      <c r="AP42" s="42">
        <v>31362.7451897272</v>
      </c>
      <c r="AQ42" s="42">
        <v>131483.5</v>
      </c>
      <c r="AR42" s="42">
        <v>35957.270727793744</v>
      </c>
      <c r="AS42" s="43">
        <v>639896.24518972728</v>
      </c>
      <c r="AT42" s="42">
        <v>639896.24518972728</v>
      </c>
      <c r="AU42" s="42">
        <v>0</v>
      </c>
      <c r="AV42" s="42">
        <v>508412.74518972728</v>
      </c>
      <c r="AW42" s="42">
        <v>2905.2156867984418</v>
      </c>
      <c r="AX42" s="42">
        <v>2915.7661461170001</v>
      </c>
      <c r="AY42" s="44">
        <v>-3.6184175238499873E-3</v>
      </c>
      <c r="AZ42" s="44">
        <v>0</v>
      </c>
      <c r="BA42" s="42">
        <v>0</v>
      </c>
      <c r="BB42" s="43">
        <v>639896.24518972728</v>
      </c>
      <c r="BC42" s="43">
        <v>3656.5499725127274</v>
      </c>
      <c r="BD42" s="44">
        <v>-1.5215389856100492E-2</v>
      </c>
      <c r="BE42" s="42">
        <v>-5295.5</v>
      </c>
      <c r="BF42" s="42">
        <v>634600.74518972728</v>
      </c>
      <c r="BG42" s="42">
        <v>-2908.5</v>
      </c>
      <c r="BH42" s="42">
        <v>631692.24518972728</v>
      </c>
      <c r="BI42" s="53">
        <v>2599.6949062270046</v>
      </c>
      <c r="BK42" t="str">
        <f t="shared" si="0"/>
        <v>237 - Grundisburgh Primary School</v>
      </c>
    </row>
    <row r="43" spans="1:63" ht="15" x14ac:dyDescent="0.25">
      <c r="A43" s="50">
        <v>41</v>
      </c>
      <c r="B43" s="35">
        <v>124585</v>
      </c>
      <c r="C43" s="35">
        <v>9352080</v>
      </c>
      <c r="D43" s="36" t="s">
        <v>399</v>
      </c>
      <c r="E43" s="42">
        <v>752376</v>
      </c>
      <c r="F43" s="42">
        <v>0</v>
      </c>
      <c r="G43" s="42">
        <v>0</v>
      </c>
      <c r="H43" s="42">
        <v>15200.000000000015</v>
      </c>
      <c r="I43" s="42">
        <v>0</v>
      </c>
      <c r="J43" s="42">
        <v>7357.3500000000022</v>
      </c>
      <c r="K43" s="42">
        <v>0</v>
      </c>
      <c r="L43" s="42">
        <v>0</v>
      </c>
      <c r="M43" s="42">
        <v>0</v>
      </c>
      <c r="N43" s="42">
        <v>0</v>
      </c>
      <c r="O43" s="42">
        <v>0</v>
      </c>
      <c r="P43" s="42">
        <v>0</v>
      </c>
      <c r="Q43" s="42">
        <v>0</v>
      </c>
      <c r="R43" s="42">
        <v>0</v>
      </c>
      <c r="S43" s="42">
        <v>0</v>
      </c>
      <c r="T43" s="42">
        <v>0</v>
      </c>
      <c r="U43" s="42">
        <v>0</v>
      </c>
      <c r="V43" s="42">
        <v>3584.4155844155848</v>
      </c>
      <c r="W43" s="42">
        <v>0</v>
      </c>
      <c r="X43" s="42">
        <v>963.39622641509436</v>
      </c>
      <c r="Y43" s="42">
        <v>53223.397316968709</v>
      </c>
      <c r="Z43" s="42">
        <v>0</v>
      </c>
      <c r="AA43" s="42">
        <v>0</v>
      </c>
      <c r="AB43" s="42">
        <v>0</v>
      </c>
      <c r="AC43" s="42">
        <v>114000</v>
      </c>
      <c r="AD43" s="42">
        <v>0</v>
      </c>
      <c r="AE43" s="42">
        <v>0</v>
      </c>
      <c r="AF43" s="42">
        <v>0</v>
      </c>
      <c r="AG43" s="42">
        <v>21914.25</v>
      </c>
      <c r="AH43" s="42">
        <v>0</v>
      </c>
      <c r="AI43" s="42">
        <v>0</v>
      </c>
      <c r="AJ43" s="42">
        <v>0</v>
      </c>
      <c r="AK43" s="42">
        <v>0</v>
      </c>
      <c r="AL43" s="42">
        <v>0</v>
      </c>
      <c r="AM43" s="42">
        <v>0</v>
      </c>
      <c r="AN43" s="42">
        <v>0</v>
      </c>
      <c r="AO43" s="42">
        <v>752376</v>
      </c>
      <c r="AP43" s="42">
        <v>80328.55912779941</v>
      </c>
      <c r="AQ43" s="42">
        <v>135914.25</v>
      </c>
      <c r="AR43" s="42">
        <v>74499.872316968715</v>
      </c>
      <c r="AS43" s="43">
        <v>968618.80912779947</v>
      </c>
      <c r="AT43" s="42">
        <v>968618.80912779935</v>
      </c>
      <c r="AU43" s="42">
        <v>0</v>
      </c>
      <c r="AV43" s="42">
        <v>832704.55912779947</v>
      </c>
      <c r="AW43" s="42">
        <v>3017.0455040862298</v>
      </c>
      <c r="AX43" s="42">
        <v>3040.3596766246233</v>
      </c>
      <c r="AY43" s="44">
        <v>-7.6682284394314192E-3</v>
      </c>
      <c r="AZ43" s="44">
        <v>0</v>
      </c>
      <c r="BA43" s="42">
        <v>0</v>
      </c>
      <c r="BB43" s="43">
        <v>968618.80912779947</v>
      </c>
      <c r="BC43" s="43">
        <v>3509.4884388688388</v>
      </c>
      <c r="BD43" s="44">
        <v>-1.9777898710790165E-2</v>
      </c>
      <c r="BE43" s="42">
        <v>-8351.76</v>
      </c>
      <c r="BF43" s="42">
        <v>960267.04912779946</v>
      </c>
      <c r="BG43" s="42">
        <v>-4587.12</v>
      </c>
      <c r="BH43" s="42">
        <v>955679.92912779946</v>
      </c>
      <c r="BI43" s="53">
        <v>4186.4746009733681</v>
      </c>
      <c r="BK43" t="str">
        <f t="shared" si="0"/>
        <v>41 - Edgar Sewter Primary School</v>
      </c>
    </row>
    <row r="44" spans="1:63" ht="15" x14ac:dyDescent="0.25">
      <c r="A44" s="50">
        <v>42</v>
      </c>
      <c r="B44" s="35">
        <v>124586</v>
      </c>
      <c r="C44" s="35">
        <v>9352081</v>
      </c>
      <c r="D44" s="36" t="s">
        <v>400</v>
      </c>
      <c r="E44" s="42">
        <v>139026</v>
      </c>
      <c r="F44" s="42">
        <v>0</v>
      </c>
      <c r="G44" s="42">
        <v>0</v>
      </c>
      <c r="H44" s="42">
        <v>1999.9999999999995</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9504.7684964251803</v>
      </c>
      <c r="Z44" s="42">
        <v>0</v>
      </c>
      <c r="AA44" s="42">
        <v>0</v>
      </c>
      <c r="AB44" s="42">
        <v>0</v>
      </c>
      <c r="AC44" s="42">
        <v>114000</v>
      </c>
      <c r="AD44" s="42">
        <v>65954.606141522017</v>
      </c>
      <c r="AE44" s="42">
        <v>0</v>
      </c>
      <c r="AF44" s="42">
        <v>0</v>
      </c>
      <c r="AG44" s="42">
        <v>3870.86</v>
      </c>
      <c r="AH44" s="42">
        <v>0</v>
      </c>
      <c r="AI44" s="42">
        <v>0</v>
      </c>
      <c r="AJ44" s="42">
        <v>0</v>
      </c>
      <c r="AK44" s="42">
        <v>23500</v>
      </c>
      <c r="AL44" s="42">
        <v>0</v>
      </c>
      <c r="AM44" s="42">
        <v>0</v>
      </c>
      <c r="AN44" s="42">
        <v>0</v>
      </c>
      <c r="AO44" s="42">
        <v>139026</v>
      </c>
      <c r="AP44" s="42">
        <v>11504.76849642518</v>
      </c>
      <c r="AQ44" s="42">
        <v>207325.46614152199</v>
      </c>
      <c r="AR44" s="42">
        <v>20502.568496425178</v>
      </c>
      <c r="AS44" s="43">
        <v>357856.23463794717</v>
      </c>
      <c r="AT44" s="42">
        <v>357856.23463794717</v>
      </c>
      <c r="AU44" s="42">
        <v>0</v>
      </c>
      <c r="AV44" s="42">
        <v>174030.76849642518</v>
      </c>
      <c r="AW44" s="42">
        <v>3412.368009733827</v>
      </c>
      <c r="AX44" s="42">
        <v>3096.9546881605688</v>
      </c>
      <c r="AY44" s="44">
        <v>0.10184628234279959</v>
      </c>
      <c r="AZ44" s="44">
        <v>-9.633628234279959E-2</v>
      </c>
      <c r="BA44" s="42">
        <v>-15215.804163316165</v>
      </c>
      <c r="BB44" s="43">
        <v>342640.43047463102</v>
      </c>
      <c r="BC44" s="43">
        <v>6718.4398132280594</v>
      </c>
      <c r="BD44" s="44">
        <v>5.9548182895847734E-2</v>
      </c>
      <c r="BE44" s="42">
        <v>-1543.26</v>
      </c>
      <c r="BF44" s="42">
        <v>341097.17047463101</v>
      </c>
      <c r="BG44" s="42">
        <v>-847.62</v>
      </c>
      <c r="BH44" s="42">
        <v>340249.55047463102</v>
      </c>
      <c r="BI44" s="53">
        <v>931.30663332557901</v>
      </c>
      <c r="BK44" t="str">
        <f t="shared" si="0"/>
        <v>42 - Helmingham Primary School</v>
      </c>
    </row>
    <row r="45" spans="1:63" ht="15" x14ac:dyDescent="0.25">
      <c r="A45" s="50">
        <v>242</v>
      </c>
      <c r="B45" s="35">
        <v>124587</v>
      </c>
      <c r="C45" s="35">
        <v>9352083</v>
      </c>
      <c r="D45" s="36" t="s">
        <v>175</v>
      </c>
      <c r="E45" s="42">
        <v>288956</v>
      </c>
      <c r="F45" s="42">
        <v>0</v>
      </c>
      <c r="G45" s="42">
        <v>0</v>
      </c>
      <c r="H45" s="42">
        <v>2800</v>
      </c>
      <c r="I45" s="42">
        <v>0</v>
      </c>
      <c r="J45" s="42">
        <v>150.14999999999995</v>
      </c>
      <c r="K45" s="42">
        <v>0</v>
      </c>
      <c r="L45" s="42">
        <v>1119.2999999999995</v>
      </c>
      <c r="M45" s="42">
        <v>2329.6000000000013</v>
      </c>
      <c r="N45" s="42">
        <v>0</v>
      </c>
      <c r="O45" s="42">
        <v>0</v>
      </c>
      <c r="P45" s="42">
        <v>0</v>
      </c>
      <c r="Q45" s="42">
        <v>0</v>
      </c>
      <c r="R45" s="42">
        <v>0</v>
      </c>
      <c r="S45" s="42">
        <v>0</v>
      </c>
      <c r="T45" s="42">
        <v>0</v>
      </c>
      <c r="U45" s="42">
        <v>0</v>
      </c>
      <c r="V45" s="42">
        <v>0</v>
      </c>
      <c r="W45" s="42">
        <v>0</v>
      </c>
      <c r="X45" s="42">
        <v>0</v>
      </c>
      <c r="Y45" s="42">
        <v>10339.71758241759</v>
      </c>
      <c r="Z45" s="42">
        <v>0</v>
      </c>
      <c r="AA45" s="42">
        <v>0</v>
      </c>
      <c r="AB45" s="42">
        <v>0</v>
      </c>
      <c r="AC45" s="42">
        <v>114000</v>
      </c>
      <c r="AD45" s="42">
        <v>29238.985313751666</v>
      </c>
      <c r="AE45" s="42">
        <v>0</v>
      </c>
      <c r="AF45" s="42">
        <v>0</v>
      </c>
      <c r="AG45" s="42">
        <v>7112.13</v>
      </c>
      <c r="AH45" s="42">
        <v>0</v>
      </c>
      <c r="AI45" s="42">
        <v>0</v>
      </c>
      <c r="AJ45" s="42">
        <v>0</v>
      </c>
      <c r="AK45" s="42">
        <v>0</v>
      </c>
      <c r="AL45" s="42">
        <v>0</v>
      </c>
      <c r="AM45" s="42">
        <v>0</v>
      </c>
      <c r="AN45" s="42">
        <v>0</v>
      </c>
      <c r="AO45" s="42">
        <v>288956</v>
      </c>
      <c r="AP45" s="42">
        <v>16738.767582417589</v>
      </c>
      <c r="AQ45" s="42">
        <v>150351.11531375168</v>
      </c>
      <c r="AR45" s="42">
        <v>23537.042582417591</v>
      </c>
      <c r="AS45" s="43">
        <v>456045.88289616926</v>
      </c>
      <c r="AT45" s="42">
        <v>456045.88289616926</v>
      </c>
      <c r="AU45" s="42">
        <v>0</v>
      </c>
      <c r="AV45" s="42">
        <v>305694.76758241758</v>
      </c>
      <c r="AW45" s="42">
        <v>2883.9129017209207</v>
      </c>
      <c r="AX45" s="42">
        <v>2861.2943169076275</v>
      </c>
      <c r="AY45" s="44">
        <v>7.9050186063132598E-3</v>
      </c>
      <c r="AZ45" s="44">
        <v>-2.3950186063132596E-3</v>
      </c>
      <c r="BA45" s="42">
        <v>-726.40243147600859</v>
      </c>
      <c r="BB45" s="43">
        <v>455319.48046469328</v>
      </c>
      <c r="BC45" s="43">
        <v>4295.4667968367294</v>
      </c>
      <c r="BD45" s="44">
        <v>1.173415573745773E-2</v>
      </c>
      <c r="BE45" s="42">
        <v>-3207.56</v>
      </c>
      <c r="BF45" s="42">
        <v>452111.92046469328</v>
      </c>
      <c r="BG45" s="42">
        <v>-1761.72</v>
      </c>
      <c r="BH45" s="42">
        <v>450350.20046469331</v>
      </c>
      <c r="BI45" s="53">
        <v>1660.4974264092668</v>
      </c>
      <c r="BK45" t="str">
        <f t="shared" si="0"/>
        <v>242 - Henley Primary School</v>
      </c>
    </row>
    <row r="46" spans="1:63" ht="15" x14ac:dyDescent="0.25">
      <c r="A46" s="50">
        <v>245</v>
      </c>
      <c r="B46" s="35">
        <v>124588</v>
      </c>
      <c r="C46" s="35">
        <v>9352084</v>
      </c>
      <c r="D46" s="36" t="s">
        <v>177</v>
      </c>
      <c r="E46" s="42">
        <v>441612</v>
      </c>
      <c r="F46" s="42">
        <v>0</v>
      </c>
      <c r="G46" s="42">
        <v>0</v>
      </c>
      <c r="H46" s="42">
        <v>4000</v>
      </c>
      <c r="I46" s="42">
        <v>0</v>
      </c>
      <c r="J46" s="42">
        <v>300.30000000000047</v>
      </c>
      <c r="K46" s="42">
        <v>3439.8000000000025</v>
      </c>
      <c r="L46" s="42">
        <v>13431.600000000004</v>
      </c>
      <c r="M46" s="42">
        <v>4659.2000000000071</v>
      </c>
      <c r="N46" s="42">
        <v>1242.1500000000001</v>
      </c>
      <c r="O46" s="42">
        <v>0</v>
      </c>
      <c r="P46" s="42">
        <v>0</v>
      </c>
      <c r="Q46" s="42">
        <v>0</v>
      </c>
      <c r="R46" s="42">
        <v>0</v>
      </c>
      <c r="S46" s="42">
        <v>0</v>
      </c>
      <c r="T46" s="42">
        <v>0</v>
      </c>
      <c r="U46" s="42">
        <v>0</v>
      </c>
      <c r="V46" s="42">
        <v>0</v>
      </c>
      <c r="W46" s="42">
        <v>0</v>
      </c>
      <c r="X46" s="42">
        <v>0</v>
      </c>
      <c r="Y46" s="42">
        <v>21226.337953964176</v>
      </c>
      <c r="Z46" s="42">
        <v>0</v>
      </c>
      <c r="AA46" s="42">
        <v>0</v>
      </c>
      <c r="AB46" s="42">
        <v>0</v>
      </c>
      <c r="AC46" s="42">
        <v>114000</v>
      </c>
      <c r="AD46" s="42">
        <v>0</v>
      </c>
      <c r="AE46" s="42">
        <v>0</v>
      </c>
      <c r="AF46" s="42">
        <v>0</v>
      </c>
      <c r="AG46" s="42">
        <v>9819.5</v>
      </c>
      <c r="AH46" s="42">
        <v>0</v>
      </c>
      <c r="AI46" s="42">
        <v>0</v>
      </c>
      <c r="AJ46" s="42">
        <v>0</v>
      </c>
      <c r="AK46" s="42">
        <v>0</v>
      </c>
      <c r="AL46" s="42">
        <v>0</v>
      </c>
      <c r="AM46" s="42">
        <v>0</v>
      </c>
      <c r="AN46" s="42">
        <v>0</v>
      </c>
      <c r="AO46" s="42">
        <v>441612</v>
      </c>
      <c r="AP46" s="42">
        <v>48299.387953964193</v>
      </c>
      <c r="AQ46" s="42">
        <v>123819.5</v>
      </c>
      <c r="AR46" s="42">
        <v>44760.662953964187</v>
      </c>
      <c r="AS46" s="43">
        <v>613730.88795396418</v>
      </c>
      <c r="AT46" s="42">
        <v>613730.88795396418</v>
      </c>
      <c r="AU46" s="42">
        <v>0</v>
      </c>
      <c r="AV46" s="42">
        <v>489911.38795396418</v>
      </c>
      <c r="AW46" s="42">
        <v>3024.1443700861987</v>
      </c>
      <c r="AX46" s="42">
        <v>2984.0359352837627</v>
      </c>
      <c r="AY46" s="44">
        <v>1.3441002612665242E-2</v>
      </c>
      <c r="AZ46" s="44">
        <v>-7.931002612665241E-3</v>
      </c>
      <c r="BA46" s="42">
        <v>-3833.9562814416427</v>
      </c>
      <c r="BB46" s="43">
        <v>609896.93167252257</v>
      </c>
      <c r="BC46" s="43">
        <v>3764.7958745217443</v>
      </c>
      <c r="BD46" s="44">
        <v>-9.5236044155584398E-3</v>
      </c>
      <c r="BE46" s="42">
        <v>-4902.12</v>
      </c>
      <c r="BF46" s="42">
        <v>604994.81167252257</v>
      </c>
      <c r="BG46" s="42">
        <v>-2692.44</v>
      </c>
      <c r="BH46" s="42">
        <v>602302.37167252263</v>
      </c>
      <c r="BI46" s="53">
        <v>2440.1624310167686</v>
      </c>
      <c r="BK46" t="str">
        <f t="shared" si="0"/>
        <v>245 - Holbrook Primary School</v>
      </c>
    </row>
    <row r="47" spans="1:63" ht="15" x14ac:dyDescent="0.25">
      <c r="A47" s="50">
        <v>246</v>
      </c>
      <c r="B47" s="35">
        <v>124589</v>
      </c>
      <c r="C47" s="35">
        <v>9352085</v>
      </c>
      <c r="D47" s="36" t="s">
        <v>178</v>
      </c>
      <c r="E47" s="42">
        <v>231710</v>
      </c>
      <c r="F47" s="42">
        <v>0</v>
      </c>
      <c r="G47" s="42">
        <v>0</v>
      </c>
      <c r="H47" s="42">
        <v>1600.0000000000011</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13613.151911468836</v>
      </c>
      <c r="Z47" s="42">
        <v>0</v>
      </c>
      <c r="AA47" s="42">
        <v>0</v>
      </c>
      <c r="AB47" s="42">
        <v>0</v>
      </c>
      <c r="AC47" s="42">
        <v>114000</v>
      </c>
      <c r="AD47" s="42">
        <v>43257.67690253671</v>
      </c>
      <c r="AE47" s="42">
        <v>0</v>
      </c>
      <c r="AF47" s="42">
        <v>0</v>
      </c>
      <c r="AG47" s="42">
        <v>4290.6000000000004</v>
      </c>
      <c r="AH47" s="42">
        <v>0</v>
      </c>
      <c r="AI47" s="42">
        <v>0</v>
      </c>
      <c r="AJ47" s="42">
        <v>0</v>
      </c>
      <c r="AK47" s="42">
        <v>0</v>
      </c>
      <c r="AL47" s="42">
        <v>0</v>
      </c>
      <c r="AM47" s="42">
        <v>0</v>
      </c>
      <c r="AN47" s="42">
        <v>0</v>
      </c>
      <c r="AO47" s="42">
        <v>231710</v>
      </c>
      <c r="AP47" s="42">
        <v>15213.151911468838</v>
      </c>
      <c r="AQ47" s="42">
        <v>161548.27690253672</v>
      </c>
      <c r="AR47" s="42">
        <v>24410.951911468837</v>
      </c>
      <c r="AS47" s="43">
        <v>408471.42881400557</v>
      </c>
      <c r="AT47" s="42">
        <v>408471.42881400557</v>
      </c>
      <c r="AU47" s="42">
        <v>0</v>
      </c>
      <c r="AV47" s="42">
        <v>246923.15191146886</v>
      </c>
      <c r="AW47" s="42">
        <v>2904.9782577819865</v>
      </c>
      <c r="AX47" s="42">
        <v>2919.12455204666</v>
      </c>
      <c r="AY47" s="44">
        <v>-4.8460742296025962E-3</v>
      </c>
      <c r="AZ47" s="44">
        <v>0</v>
      </c>
      <c r="BA47" s="42">
        <v>0</v>
      </c>
      <c r="BB47" s="43">
        <v>408471.42881400557</v>
      </c>
      <c r="BC47" s="43">
        <v>4805.546221341242</v>
      </c>
      <c r="BD47" s="44">
        <v>-1.9360784187624214E-3</v>
      </c>
      <c r="BE47" s="42">
        <v>-2572.1</v>
      </c>
      <c r="BF47" s="42">
        <v>405899.3288140056</v>
      </c>
      <c r="BG47" s="42">
        <v>-1412.7</v>
      </c>
      <c r="BH47" s="42">
        <v>404486.62881400558</v>
      </c>
      <c r="BI47" s="53">
        <v>1324.4454214505167</v>
      </c>
      <c r="BK47" t="str">
        <f t="shared" si="0"/>
        <v>246 - Hollesley Primary School</v>
      </c>
    </row>
    <row r="48" spans="1:63" ht="15" x14ac:dyDescent="0.25">
      <c r="A48" s="50">
        <v>44</v>
      </c>
      <c r="B48" s="35">
        <v>124590</v>
      </c>
      <c r="C48" s="35">
        <v>9352086</v>
      </c>
      <c r="D48" s="36" t="s">
        <v>401</v>
      </c>
      <c r="E48" s="42">
        <v>264422</v>
      </c>
      <c r="F48" s="42">
        <v>0</v>
      </c>
      <c r="G48" s="42">
        <v>0</v>
      </c>
      <c r="H48" s="42">
        <v>4399.9999999999964</v>
      </c>
      <c r="I48" s="42">
        <v>0</v>
      </c>
      <c r="J48" s="42">
        <v>1651.6499999999987</v>
      </c>
      <c r="K48" s="42">
        <v>0</v>
      </c>
      <c r="L48" s="42">
        <v>0</v>
      </c>
      <c r="M48" s="42">
        <v>0</v>
      </c>
      <c r="N48" s="42">
        <v>0</v>
      </c>
      <c r="O48" s="42">
        <v>0</v>
      </c>
      <c r="P48" s="42">
        <v>0</v>
      </c>
      <c r="Q48" s="42">
        <v>0</v>
      </c>
      <c r="R48" s="42">
        <v>0</v>
      </c>
      <c r="S48" s="42">
        <v>0</v>
      </c>
      <c r="T48" s="42">
        <v>0</v>
      </c>
      <c r="U48" s="42">
        <v>0</v>
      </c>
      <c r="V48" s="42">
        <v>0</v>
      </c>
      <c r="W48" s="42">
        <v>0</v>
      </c>
      <c r="X48" s="42">
        <v>0</v>
      </c>
      <c r="Y48" s="42">
        <v>11735.63963414633</v>
      </c>
      <c r="Z48" s="42">
        <v>0</v>
      </c>
      <c r="AA48" s="42">
        <v>0</v>
      </c>
      <c r="AB48" s="42">
        <v>0</v>
      </c>
      <c r="AC48" s="42">
        <v>114000</v>
      </c>
      <c r="AD48" s="42">
        <v>0</v>
      </c>
      <c r="AE48" s="42">
        <v>0</v>
      </c>
      <c r="AF48" s="42">
        <v>0</v>
      </c>
      <c r="AG48" s="42">
        <v>6062.8</v>
      </c>
      <c r="AH48" s="42">
        <v>0</v>
      </c>
      <c r="AI48" s="42">
        <v>0</v>
      </c>
      <c r="AJ48" s="42">
        <v>0</v>
      </c>
      <c r="AK48" s="42">
        <v>0</v>
      </c>
      <c r="AL48" s="42">
        <v>0</v>
      </c>
      <c r="AM48" s="42">
        <v>0</v>
      </c>
      <c r="AN48" s="42">
        <v>0</v>
      </c>
      <c r="AO48" s="42">
        <v>264422</v>
      </c>
      <c r="AP48" s="42">
        <v>17787.289634146324</v>
      </c>
      <c r="AQ48" s="42">
        <v>120062.8</v>
      </c>
      <c r="AR48" s="42">
        <v>24759.264634146326</v>
      </c>
      <c r="AS48" s="43">
        <v>402272.08963414631</v>
      </c>
      <c r="AT48" s="42">
        <v>402272.08963414637</v>
      </c>
      <c r="AU48" s="42">
        <v>0</v>
      </c>
      <c r="AV48" s="42">
        <v>282209.28963414632</v>
      </c>
      <c r="AW48" s="42">
        <v>2909.3741199396527</v>
      </c>
      <c r="AX48" s="42">
        <v>2895.9244365426061</v>
      </c>
      <c r="AY48" s="44">
        <v>4.6443488743455955E-3</v>
      </c>
      <c r="AZ48" s="44">
        <v>0</v>
      </c>
      <c r="BA48" s="42">
        <v>0</v>
      </c>
      <c r="BB48" s="43">
        <v>402272.08963414631</v>
      </c>
      <c r="BC48" s="43">
        <v>4147.1349446819204</v>
      </c>
      <c r="BD48" s="44">
        <v>-2.0302646199986896E-2</v>
      </c>
      <c r="BE48" s="42">
        <v>-2935.22</v>
      </c>
      <c r="BF48" s="42">
        <v>399336.86963414634</v>
      </c>
      <c r="BG48" s="42">
        <v>-1612.14</v>
      </c>
      <c r="BH48" s="42">
        <v>397724.72963414632</v>
      </c>
      <c r="BI48" s="53">
        <v>1390.3098746228409</v>
      </c>
      <c r="BK48" t="str">
        <f t="shared" si="0"/>
        <v>44 - Holton St.Peter CP School</v>
      </c>
    </row>
    <row r="49" spans="1:63" ht="15" x14ac:dyDescent="0.25">
      <c r="A49" s="50">
        <v>48</v>
      </c>
      <c r="B49" s="35">
        <v>124592</v>
      </c>
      <c r="C49" s="35">
        <v>9352088</v>
      </c>
      <c r="D49" s="36" t="s">
        <v>402</v>
      </c>
      <c r="E49" s="42">
        <v>286230</v>
      </c>
      <c r="F49" s="42">
        <v>0</v>
      </c>
      <c r="G49" s="42">
        <v>0</v>
      </c>
      <c r="H49" s="42">
        <v>3999.9999999999986</v>
      </c>
      <c r="I49" s="42">
        <v>0</v>
      </c>
      <c r="J49" s="42">
        <v>450.45000000000044</v>
      </c>
      <c r="K49" s="42">
        <v>0</v>
      </c>
      <c r="L49" s="42">
        <v>0</v>
      </c>
      <c r="M49" s="42">
        <v>0</v>
      </c>
      <c r="N49" s="42">
        <v>1242.1499999999996</v>
      </c>
      <c r="O49" s="42">
        <v>0</v>
      </c>
      <c r="P49" s="42">
        <v>0</v>
      </c>
      <c r="Q49" s="42">
        <v>0</v>
      </c>
      <c r="R49" s="42">
        <v>0</v>
      </c>
      <c r="S49" s="42">
        <v>0</v>
      </c>
      <c r="T49" s="42">
        <v>0</v>
      </c>
      <c r="U49" s="42">
        <v>0</v>
      </c>
      <c r="V49" s="42">
        <v>0</v>
      </c>
      <c r="W49" s="42">
        <v>0</v>
      </c>
      <c r="X49" s="42">
        <v>961.63366336633669</v>
      </c>
      <c r="Y49" s="42">
        <v>14248.499999999985</v>
      </c>
      <c r="Z49" s="42">
        <v>0</v>
      </c>
      <c r="AA49" s="42">
        <v>0</v>
      </c>
      <c r="AB49" s="42">
        <v>0</v>
      </c>
      <c r="AC49" s="42">
        <v>114000</v>
      </c>
      <c r="AD49" s="42">
        <v>29906.542056074759</v>
      </c>
      <c r="AE49" s="42">
        <v>0</v>
      </c>
      <c r="AF49" s="42">
        <v>0</v>
      </c>
      <c r="AG49" s="42">
        <v>14250.25</v>
      </c>
      <c r="AH49" s="42">
        <v>0</v>
      </c>
      <c r="AI49" s="42">
        <v>0</v>
      </c>
      <c r="AJ49" s="42">
        <v>0</v>
      </c>
      <c r="AK49" s="42">
        <v>0</v>
      </c>
      <c r="AL49" s="42">
        <v>0</v>
      </c>
      <c r="AM49" s="42">
        <v>0</v>
      </c>
      <c r="AN49" s="42">
        <v>0</v>
      </c>
      <c r="AO49" s="42">
        <v>286230</v>
      </c>
      <c r="AP49" s="42">
        <v>20902.733663366322</v>
      </c>
      <c r="AQ49" s="42">
        <v>158156.79205607477</v>
      </c>
      <c r="AR49" s="42">
        <v>27092.599999999984</v>
      </c>
      <c r="AS49" s="43">
        <v>465289.52571944107</v>
      </c>
      <c r="AT49" s="42">
        <v>465289.52571944112</v>
      </c>
      <c r="AU49" s="42">
        <v>0</v>
      </c>
      <c r="AV49" s="42">
        <v>307132.73366336629</v>
      </c>
      <c r="AW49" s="42">
        <v>2925.0736539368218</v>
      </c>
      <c r="AX49" s="42">
        <v>2823.434876402906</v>
      </c>
      <c r="AY49" s="44">
        <v>3.5998272311279576E-2</v>
      </c>
      <c r="AZ49" s="44">
        <v>-3.0488272311279575E-2</v>
      </c>
      <c r="BA49" s="42">
        <v>-9038.5733933182582</v>
      </c>
      <c r="BB49" s="43">
        <v>456250.95232612279</v>
      </c>
      <c r="BC49" s="43">
        <v>4345.2471650106936</v>
      </c>
      <c r="BD49" s="44">
        <v>2.2649435602120072E-3</v>
      </c>
      <c r="BE49" s="42">
        <v>-3177.2999999999997</v>
      </c>
      <c r="BF49" s="42">
        <v>453073.6523261228</v>
      </c>
      <c r="BG49" s="42">
        <v>-1745.1000000000001</v>
      </c>
      <c r="BH49" s="42">
        <v>451328.55232612282</v>
      </c>
      <c r="BI49" s="53">
        <v>1578.9436452172433</v>
      </c>
      <c r="BK49" t="str">
        <f t="shared" si="0"/>
        <v>48 - Ilketshall St Lawrence</v>
      </c>
    </row>
    <row r="50" spans="1:63" ht="15" x14ac:dyDescent="0.25">
      <c r="A50" s="50">
        <v>309</v>
      </c>
      <c r="B50" s="35">
        <v>124593</v>
      </c>
      <c r="C50" s="35">
        <v>9352089</v>
      </c>
      <c r="D50" s="36" t="s">
        <v>214</v>
      </c>
      <c r="E50" s="42">
        <v>1526560</v>
      </c>
      <c r="F50" s="42">
        <v>0</v>
      </c>
      <c r="G50" s="42">
        <v>0</v>
      </c>
      <c r="H50" s="42">
        <v>13199.999999999995</v>
      </c>
      <c r="I50" s="42">
        <v>0</v>
      </c>
      <c r="J50" s="42">
        <v>0</v>
      </c>
      <c r="K50" s="42">
        <v>3938.2325581395312</v>
      </c>
      <c r="L50" s="42">
        <v>2242.6046511627883</v>
      </c>
      <c r="M50" s="42">
        <v>2333.7674418604629</v>
      </c>
      <c r="N50" s="42">
        <v>1244.3720930232546</v>
      </c>
      <c r="O50" s="42">
        <v>0</v>
      </c>
      <c r="P50" s="42">
        <v>0</v>
      </c>
      <c r="Q50" s="42">
        <v>0</v>
      </c>
      <c r="R50" s="42">
        <v>0</v>
      </c>
      <c r="S50" s="42">
        <v>0</v>
      </c>
      <c r="T50" s="42">
        <v>0</v>
      </c>
      <c r="U50" s="42">
        <v>0</v>
      </c>
      <c r="V50" s="42">
        <v>16119.40298507465</v>
      </c>
      <c r="W50" s="42">
        <v>0</v>
      </c>
      <c r="X50" s="42">
        <v>0</v>
      </c>
      <c r="Y50" s="42">
        <v>80664.494244320929</v>
      </c>
      <c r="Z50" s="42">
        <v>0</v>
      </c>
      <c r="AA50" s="42">
        <v>0</v>
      </c>
      <c r="AB50" s="42">
        <v>0</v>
      </c>
      <c r="AC50" s="42">
        <v>114000</v>
      </c>
      <c r="AD50" s="42">
        <v>0</v>
      </c>
      <c r="AE50" s="42">
        <v>0</v>
      </c>
      <c r="AF50" s="42">
        <v>0</v>
      </c>
      <c r="AG50" s="42">
        <v>32811.5</v>
      </c>
      <c r="AH50" s="42">
        <v>0</v>
      </c>
      <c r="AI50" s="42">
        <v>0</v>
      </c>
      <c r="AJ50" s="42">
        <v>0</v>
      </c>
      <c r="AK50" s="42">
        <v>0</v>
      </c>
      <c r="AL50" s="42">
        <v>0</v>
      </c>
      <c r="AM50" s="42">
        <v>0</v>
      </c>
      <c r="AN50" s="42">
        <v>0</v>
      </c>
      <c r="AO50" s="42">
        <v>1526560</v>
      </c>
      <c r="AP50" s="42">
        <v>119742.87397358162</v>
      </c>
      <c r="AQ50" s="42">
        <v>146811.5</v>
      </c>
      <c r="AR50" s="42">
        <v>102141.78261641394</v>
      </c>
      <c r="AS50" s="43">
        <v>1793114.3739735817</v>
      </c>
      <c r="AT50" s="42">
        <v>1793114.3739735817</v>
      </c>
      <c r="AU50" s="42">
        <v>0</v>
      </c>
      <c r="AV50" s="42">
        <v>1646302.8739735817</v>
      </c>
      <c r="AW50" s="42">
        <v>2939.8265606671102</v>
      </c>
      <c r="AX50" s="42">
        <v>2934.7544759868192</v>
      </c>
      <c r="AY50" s="44">
        <v>1.7282824583087228E-3</v>
      </c>
      <c r="AZ50" s="44">
        <v>0</v>
      </c>
      <c r="BA50" s="42">
        <v>0</v>
      </c>
      <c r="BB50" s="43">
        <v>1793114.3739735817</v>
      </c>
      <c r="BC50" s="43">
        <v>3201.989953524253</v>
      </c>
      <c r="BD50" s="44">
        <v>-7.8960817477032874E-3</v>
      </c>
      <c r="BE50" s="42">
        <v>-16945.599999999999</v>
      </c>
      <c r="BF50" s="42">
        <v>1776168.7739735816</v>
      </c>
      <c r="BG50" s="42">
        <v>-9307.2000000000007</v>
      </c>
      <c r="BH50" s="42">
        <v>1766861.5739735817</v>
      </c>
      <c r="BI50" s="53">
        <v>8267.9153230386801</v>
      </c>
      <c r="BK50" t="str">
        <f t="shared" si="0"/>
        <v>309 - Heath Primary School</v>
      </c>
    </row>
    <row r="51" spans="1:63" ht="15" x14ac:dyDescent="0.25">
      <c r="A51" s="50">
        <v>310</v>
      </c>
      <c r="B51" s="35">
        <v>124595</v>
      </c>
      <c r="C51" s="35">
        <v>9352092</v>
      </c>
      <c r="D51" s="36" t="s">
        <v>215</v>
      </c>
      <c r="E51" s="42">
        <v>278052</v>
      </c>
      <c r="F51" s="42">
        <v>0</v>
      </c>
      <c r="G51" s="42">
        <v>0</v>
      </c>
      <c r="H51" s="42">
        <v>800</v>
      </c>
      <c r="I51" s="42">
        <v>0</v>
      </c>
      <c r="J51" s="42">
        <v>150.15</v>
      </c>
      <c r="K51" s="42">
        <v>982.80000000000007</v>
      </c>
      <c r="L51" s="42">
        <v>0</v>
      </c>
      <c r="M51" s="42">
        <v>2329.6</v>
      </c>
      <c r="N51" s="42">
        <v>0</v>
      </c>
      <c r="O51" s="42">
        <v>0</v>
      </c>
      <c r="P51" s="42">
        <v>0</v>
      </c>
      <c r="Q51" s="42">
        <v>0</v>
      </c>
      <c r="R51" s="42">
        <v>0</v>
      </c>
      <c r="S51" s="42">
        <v>0</v>
      </c>
      <c r="T51" s="42">
        <v>0</v>
      </c>
      <c r="U51" s="42">
        <v>0</v>
      </c>
      <c r="V51" s="42">
        <v>0</v>
      </c>
      <c r="W51" s="42">
        <v>0</v>
      </c>
      <c r="X51" s="42">
        <v>1797.1428571428573</v>
      </c>
      <c r="Y51" s="42">
        <v>15447.245629510837</v>
      </c>
      <c r="Z51" s="42">
        <v>0</v>
      </c>
      <c r="AA51" s="42">
        <v>0</v>
      </c>
      <c r="AB51" s="42">
        <v>0</v>
      </c>
      <c r="AC51" s="42">
        <v>114000</v>
      </c>
      <c r="AD51" s="42">
        <v>0</v>
      </c>
      <c r="AE51" s="42">
        <v>0</v>
      </c>
      <c r="AF51" s="42">
        <v>0</v>
      </c>
      <c r="AG51" s="42">
        <v>5596.43</v>
      </c>
      <c r="AH51" s="42">
        <v>0</v>
      </c>
      <c r="AI51" s="42">
        <v>0</v>
      </c>
      <c r="AJ51" s="42">
        <v>0</v>
      </c>
      <c r="AK51" s="42">
        <v>0</v>
      </c>
      <c r="AL51" s="42">
        <v>0</v>
      </c>
      <c r="AM51" s="42">
        <v>0</v>
      </c>
      <c r="AN51" s="42">
        <v>0</v>
      </c>
      <c r="AO51" s="42">
        <v>278052</v>
      </c>
      <c r="AP51" s="42">
        <v>21506.938486653693</v>
      </c>
      <c r="AQ51" s="42">
        <v>119596.43</v>
      </c>
      <c r="AR51" s="42">
        <v>27576.320629510836</v>
      </c>
      <c r="AS51" s="43">
        <v>419155.36848665366</v>
      </c>
      <c r="AT51" s="42">
        <v>419155.36848665366</v>
      </c>
      <c r="AU51" s="42">
        <v>0</v>
      </c>
      <c r="AV51" s="42">
        <v>299558.93848665367</v>
      </c>
      <c r="AW51" s="42">
        <v>2936.8523381044479</v>
      </c>
      <c r="AX51" s="42">
        <v>2898.5268615027812</v>
      </c>
      <c r="AY51" s="44">
        <v>1.3222398284691513E-2</v>
      </c>
      <c r="AZ51" s="44">
        <v>-7.7123982846915131E-3</v>
      </c>
      <c r="BA51" s="42">
        <v>-2280.1685466682052</v>
      </c>
      <c r="BB51" s="43">
        <v>416875.19993998547</v>
      </c>
      <c r="BC51" s="43">
        <v>4087.0117641175048</v>
      </c>
      <c r="BD51" s="44">
        <v>1.0618229442571403E-2</v>
      </c>
      <c r="BE51" s="42">
        <v>-3086.52</v>
      </c>
      <c r="BF51" s="42">
        <v>413788.67993998545</v>
      </c>
      <c r="BG51" s="42">
        <v>-1695.24</v>
      </c>
      <c r="BH51" s="42">
        <v>412093.43993998546</v>
      </c>
      <c r="BI51" s="53">
        <v>1620.9371807052128</v>
      </c>
      <c r="BK51" t="str">
        <f t="shared" si="0"/>
        <v>310 - Bealings School</v>
      </c>
    </row>
    <row r="52" spans="1:63" ht="15" x14ac:dyDescent="0.25">
      <c r="A52" s="50">
        <v>314</v>
      </c>
      <c r="B52" s="35">
        <v>124597</v>
      </c>
      <c r="C52" s="35">
        <v>9352095</v>
      </c>
      <c r="D52" s="36" t="s">
        <v>403</v>
      </c>
      <c r="E52" s="42">
        <v>417078</v>
      </c>
      <c r="F52" s="42">
        <v>0</v>
      </c>
      <c r="G52" s="42">
        <v>0</v>
      </c>
      <c r="H52" s="42">
        <v>10400.000000000009</v>
      </c>
      <c r="I52" s="42">
        <v>0</v>
      </c>
      <c r="J52" s="42">
        <v>450.45000000000005</v>
      </c>
      <c r="K52" s="42">
        <v>0</v>
      </c>
      <c r="L52" s="42">
        <v>0</v>
      </c>
      <c r="M52" s="42">
        <v>0</v>
      </c>
      <c r="N52" s="42">
        <v>0</v>
      </c>
      <c r="O52" s="42">
        <v>0</v>
      </c>
      <c r="P52" s="42">
        <v>0</v>
      </c>
      <c r="Q52" s="42">
        <v>0</v>
      </c>
      <c r="R52" s="42">
        <v>0</v>
      </c>
      <c r="S52" s="42">
        <v>0</v>
      </c>
      <c r="T52" s="42">
        <v>0</v>
      </c>
      <c r="U52" s="42">
        <v>0</v>
      </c>
      <c r="V52" s="42">
        <v>0</v>
      </c>
      <c r="W52" s="42">
        <v>0</v>
      </c>
      <c r="X52" s="42">
        <v>3700</v>
      </c>
      <c r="Y52" s="42">
        <v>49235.495336739921</v>
      </c>
      <c r="Z52" s="42">
        <v>0</v>
      </c>
      <c r="AA52" s="42">
        <v>0</v>
      </c>
      <c r="AB52" s="42">
        <v>0</v>
      </c>
      <c r="AC52" s="42">
        <v>114000</v>
      </c>
      <c r="AD52" s="42">
        <v>0</v>
      </c>
      <c r="AE52" s="42">
        <v>0</v>
      </c>
      <c r="AF52" s="42">
        <v>0</v>
      </c>
      <c r="AG52" s="42">
        <v>10538</v>
      </c>
      <c r="AH52" s="42">
        <v>0</v>
      </c>
      <c r="AI52" s="42">
        <v>0</v>
      </c>
      <c r="AJ52" s="42">
        <v>0</v>
      </c>
      <c r="AK52" s="42">
        <v>0</v>
      </c>
      <c r="AL52" s="42">
        <v>0</v>
      </c>
      <c r="AM52" s="42">
        <v>0</v>
      </c>
      <c r="AN52" s="42">
        <v>0</v>
      </c>
      <c r="AO52" s="42">
        <v>417078</v>
      </c>
      <c r="AP52" s="42">
        <v>63785.945336739933</v>
      </c>
      <c r="AQ52" s="42">
        <v>124538</v>
      </c>
      <c r="AR52" s="42">
        <v>64658.520336739923</v>
      </c>
      <c r="AS52" s="43">
        <v>605401.94533674</v>
      </c>
      <c r="AT52" s="42">
        <v>605401.94533674</v>
      </c>
      <c r="AU52" s="42">
        <v>0</v>
      </c>
      <c r="AV52" s="42">
        <v>480863.94533674</v>
      </c>
      <c r="AW52" s="42">
        <v>3142.9016035081045</v>
      </c>
      <c r="AX52" s="42">
        <v>3148.4288408225539</v>
      </c>
      <c r="AY52" s="44">
        <v>-1.7555541490356047E-3</v>
      </c>
      <c r="AZ52" s="44">
        <v>0</v>
      </c>
      <c r="BA52" s="42">
        <v>0</v>
      </c>
      <c r="BB52" s="43">
        <v>605401.94533674</v>
      </c>
      <c r="BC52" s="43">
        <v>3956.8754597172547</v>
      </c>
      <c r="BD52" s="44">
        <v>-1.4459731668615472E-2</v>
      </c>
      <c r="BE52" s="42">
        <v>-4629.78</v>
      </c>
      <c r="BF52" s="42">
        <v>600772.16533673997</v>
      </c>
      <c r="BG52" s="42">
        <v>-2542.86</v>
      </c>
      <c r="BH52" s="42">
        <v>598229.30533673998</v>
      </c>
      <c r="BI52" s="53">
        <v>2441.7106990844854</v>
      </c>
      <c r="BK52" t="str">
        <f t="shared" si="0"/>
        <v>314 - Melton Community Primary</v>
      </c>
    </row>
    <row r="53" spans="1:63" ht="15" x14ac:dyDescent="0.25">
      <c r="A53" s="50">
        <v>84</v>
      </c>
      <c r="B53" s="35">
        <v>124601</v>
      </c>
      <c r="C53" s="35">
        <v>9352100</v>
      </c>
      <c r="D53" s="36" t="s">
        <v>119</v>
      </c>
      <c r="E53" s="42">
        <v>174464</v>
      </c>
      <c r="F53" s="42">
        <v>0</v>
      </c>
      <c r="G53" s="42">
        <v>0</v>
      </c>
      <c r="H53" s="42">
        <v>3600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13218.839097744369</v>
      </c>
      <c r="Z53" s="42">
        <v>0</v>
      </c>
      <c r="AA53" s="42">
        <v>0</v>
      </c>
      <c r="AB53" s="42">
        <v>0</v>
      </c>
      <c r="AC53" s="42">
        <v>114000</v>
      </c>
      <c r="AD53" s="42">
        <v>0</v>
      </c>
      <c r="AE53" s="42">
        <v>0</v>
      </c>
      <c r="AF53" s="42">
        <v>1000</v>
      </c>
      <c r="AG53" s="42">
        <v>3637.68</v>
      </c>
      <c r="AH53" s="42">
        <v>0</v>
      </c>
      <c r="AI53" s="42">
        <v>0</v>
      </c>
      <c r="AJ53" s="42">
        <v>0</v>
      </c>
      <c r="AK53" s="42">
        <v>4117.25</v>
      </c>
      <c r="AL53" s="42">
        <v>0</v>
      </c>
      <c r="AM53" s="42">
        <v>0</v>
      </c>
      <c r="AN53" s="42">
        <v>0</v>
      </c>
      <c r="AO53" s="42">
        <v>174464</v>
      </c>
      <c r="AP53" s="42">
        <v>16818.839097744371</v>
      </c>
      <c r="AQ53" s="42">
        <v>122754.93</v>
      </c>
      <c r="AR53" s="42">
        <v>25016.639097744366</v>
      </c>
      <c r="AS53" s="43">
        <v>314037.76909774437</v>
      </c>
      <c r="AT53" s="42">
        <v>314037.76909774437</v>
      </c>
      <c r="AU53" s="42">
        <v>0</v>
      </c>
      <c r="AV53" s="42">
        <v>196400.08909774438</v>
      </c>
      <c r="AW53" s="42">
        <v>3068.7513921522559</v>
      </c>
      <c r="AX53" s="42">
        <v>3012.730310907396</v>
      </c>
      <c r="AY53" s="44">
        <v>1.8594787937718564E-2</v>
      </c>
      <c r="AZ53" s="44">
        <v>-1.3084787937718563E-2</v>
      </c>
      <c r="BA53" s="42">
        <v>-2522.9399828326523</v>
      </c>
      <c r="BB53" s="43">
        <v>311514.82911491173</v>
      </c>
      <c r="BC53" s="43">
        <v>4867.4192049204958</v>
      </c>
      <c r="BD53" s="44">
        <v>2.7857556992938459E-2</v>
      </c>
      <c r="BE53" s="42">
        <v>-1936.6399999999999</v>
      </c>
      <c r="BF53" s="42">
        <v>309578.18911491171</v>
      </c>
      <c r="BG53" s="42">
        <v>-1063.68</v>
      </c>
      <c r="BH53" s="42">
        <v>308514.50911491172</v>
      </c>
      <c r="BI53" s="53">
        <v>1096.7113473896663</v>
      </c>
      <c r="BK53" t="str">
        <f t="shared" si="0"/>
        <v>84 - Occold Primary School</v>
      </c>
    </row>
    <row r="54" spans="1:63" ht="15" x14ac:dyDescent="0.25">
      <c r="A54" s="50">
        <v>318</v>
      </c>
      <c r="B54" s="35">
        <v>124602</v>
      </c>
      <c r="C54" s="35">
        <v>9352101</v>
      </c>
      <c r="D54" s="36" t="s">
        <v>222</v>
      </c>
      <c r="E54" s="42">
        <v>188094</v>
      </c>
      <c r="F54" s="42">
        <v>0</v>
      </c>
      <c r="G54" s="42">
        <v>0</v>
      </c>
      <c r="H54" s="42">
        <v>1999.9999999999993</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16688.192142857133</v>
      </c>
      <c r="Z54" s="42">
        <v>0</v>
      </c>
      <c r="AA54" s="42">
        <v>0</v>
      </c>
      <c r="AB54" s="42">
        <v>0</v>
      </c>
      <c r="AC54" s="42">
        <v>114000</v>
      </c>
      <c r="AD54" s="42">
        <v>0</v>
      </c>
      <c r="AE54" s="42">
        <v>0</v>
      </c>
      <c r="AF54" s="42">
        <v>0</v>
      </c>
      <c r="AG54" s="42">
        <v>5013.47</v>
      </c>
      <c r="AH54" s="42">
        <v>0</v>
      </c>
      <c r="AI54" s="42">
        <v>0</v>
      </c>
      <c r="AJ54" s="42">
        <v>0</v>
      </c>
      <c r="AK54" s="42">
        <v>0</v>
      </c>
      <c r="AL54" s="42">
        <v>0</v>
      </c>
      <c r="AM54" s="42">
        <v>0</v>
      </c>
      <c r="AN54" s="42">
        <v>0</v>
      </c>
      <c r="AO54" s="42">
        <v>188094</v>
      </c>
      <c r="AP54" s="42">
        <v>18688.192142857133</v>
      </c>
      <c r="AQ54" s="42">
        <v>119013.47</v>
      </c>
      <c r="AR54" s="42">
        <v>27685.992142857132</v>
      </c>
      <c r="AS54" s="43">
        <v>325795.66214285709</v>
      </c>
      <c r="AT54" s="42">
        <v>325795.66214285709</v>
      </c>
      <c r="AU54" s="42">
        <v>0</v>
      </c>
      <c r="AV54" s="42">
        <v>206782.19214285709</v>
      </c>
      <c r="AW54" s="42">
        <v>2996.8433643892331</v>
      </c>
      <c r="AX54" s="42">
        <v>3119.2328787548436</v>
      </c>
      <c r="AY54" s="44">
        <v>-3.9237055751498343E-2</v>
      </c>
      <c r="AZ54" s="44">
        <v>2.4237055751498343E-2</v>
      </c>
      <c r="BA54" s="42">
        <v>5216.4704617158595</v>
      </c>
      <c r="BB54" s="43">
        <v>331012.13260457298</v>
      </c>
      <c r="BC54" s="43">
        <v>4797.2772841242459</v>
      </c>
      <c r="BD54" s="44">
        <v>-9.5364692458309475E-2</v>
      </c>
      <c r="BE54" s="42">
        <v>-2087.94</v>
      </c>
      <c r="BF54" s="42">
        <v>328924.19260457298</v>
      </c>
      <c r="BG54" s="42">
        <v>-1146.78</v>
      </c>
      <c r="BH54" s="42">
        <v>327777.41260457295</v>
      </c>
      <c r="BI54" s="53">
        <v>905.09356848360835</v>
      </c>
      <c r="BK54" t="str">
        <f t="shared" si="0"/>
        <v>318 - Otley Primary School</v>
      </c>
    </row>
    <row r="55" spans="1:63" ht="15" x14ac:dyDescent="0.25">
      <c r="A55" s="50">
        <v>494</v>
      </c>
      <c r="B55" s="35">
        <v>124604</v>
      </c>
      <c r="C55" s="35">
        <v>9352105</v>
      </c>
      <c r="D55" s="36" t="s">
        <v>325</v>
      </c>
      <c r="E55" s="42">
        <v>280778</v>
      </c>
      <c r="F55" s="42">
        <v>0</v>
      </c>
      <c r="G55" s="42">
        <v>0</v>
      </c>
      <c r="H55" s="42">
        <v>400</v>
      </c>
      <c r="I55" s="42">
        <v>0</v>
      </c>
      <c r="J55" s="42">
        <v>150.15</v>
      </c>
      <c r="K55" s="42">
        <v>0</v>
      </c>
      <c r="L55" s="42">
        <v>0</v>
      </c>
      <c r="M55" s="42">
        <v>0</v>
      </c>
      <c r="N55" s="42">
        <v>0</v>
      </c>
      <c r="O55" s="42">
        <v>0</v>
      </c>
      <c r="P55" s="42">
        <v>0</v>
      </c>
      <c r="Q55" s="42">
        <v>0</v>
      </c>
      <c r="R55" s="42">
        <v>0</v>
      </c>
      <c r="S55" s="42">
        <v>0</v>
      </c>
      <c r="T55" s="42">
        <v>0</v>
      </c>
      <c r="U55" s="42">
        <v>0</v>
      </c>
      <c r="V55" s="42">
        <v>5942.3076923076978</v>
      </c>
      <c r="W55" s="42">
        <v>0</v>
      </c>
      <c r="X55" s="42">
        <v>0</v>
      </c>
      <c r="Y55" s="42">
        <v>14526.497779413548</v>
      </c>
      <c r="Z55" s="42">
        <v>0</v>
      </c>
      <c r="AA55" s="42">
        <v>0</v>
      </c>
      <c r="AB55" s="42">
        <v>0</v>
      </c>
      <c r="AC55" s="42">
        <v>114000</v>
      </c>
      <c r="AD55" s="42">
        <v>31241.65554072096</v>
      </c>
      <c r="AE55" s="42">
        <v>0</v>
      </c>
      <c r="AF55" s="42">
        <v>0</v>
      </c>
      <c r="AG55" s="42">
        <v>6529.17</v>
      </c>
      <c r="AH55" s="42">
        <v>0</v>
      </c>
      <c r="AI55" s="42">
        <v>0</v>
      </c>
      <c r="AJ55" s="42">
        <v>0</v>
      </c>
      <c r="AK55" s="42">
        <v>0</v>
      </c>
      <c r="AL55" s="42">
        <v>0</v>
      </c>
      <c r="AM55" s="42">
        <v>0</v>
      </c>
      <c r="AN55" s="42">
        <v>0</v>
      </c>
      <c r="AO55" s="42">
        <v>280778</v>
      </c>
      <c r="AP55" s="42">
        <v>21018.955471721245</v>
      </c>
      <c r="AQ55" s="42">
        <v>151770.82554072098</v>
      </c>
      <c r="AR55" s="42">
        <v>24799.372779413548</v>
      </c>
      <c r="AS55" s="43">
        <v>453567.7810124422</v>
      </c>
      <c r="AT55" s="42">
        <v>453567.7810124422</v>
      </c>
      <c r="AU55" s="42">
        <v>0</v>
      </c>
      <c r="AV55" s="42">
        <v>301796.95547172124</v>
      </c>
      <c r="AW55" s="42">
        <v>2930.0675288516627</v>
      </c>
      <c r="AX55" s="42">
        <v>2960.1647332404996</v>
      </c>
      <c r="AY55" s="44">
        <v>-1.0167408607658598E-2</v>
      </c>
      <c r="AZ55" s="44">
        <v>0</v>
      </c>
      <c r="BA55" s="42">
        <v>0</v>
      </c>
      <c r="BB55" s="43">
        <v>453567.7810124422</v>
      </c>
      <c r="BC55" s="43">
        <v>4403.570689441186</v>
      </c>
      <c r="BD55" s="44">
        <v>7.5839521636233975E-3</v>
      </c>
      <c r="BE55" s="42">
        <v>-3116.7799999999997</v>
      </c>
      <c r="BF55" s="42">
        <v>450451.00101244217</v>
      </c>
      <c r="BG55" s="42">
        <v>-1711.8600000000001</v>
      </c>
      <c r="BH55" s="42">
        <v>448739.14101244218</v>
      </c>
      <c r="BI55" s="53">
        <v>1702.2579360645743</v>
      </c>
      <c r="BK55" t="str">
        <f t="shared" si="0"/>
        <v>494 - Ringshall School</v>
      </c>
    </row>
    <row r="56" spans="1:63" ht="15" x14ac:dyDescent="0.25">
      <c r="A56" s="50">
        <v>96</v>
      </c>
      <c r="B56" s="35">
        <v>124605</v>
      </c>
      <c r="C56" s="35">
        <v>9352106</v>
      </c>
      <c r="D56" s="36" t="s">
        <v>124</v>
      </c>
      <c r="E56" s="42">
        <v>806896</v>
      </c>
      <c r="F56" s="42">
        <v>0</v>
      </c>
      <c r="G56" s="42">
        <v>0</v>
      </c>
      <c r="H56" s="42">
        <v>17199.999999999967</v>
      </c>
      <c r="I56" s="42">
        <v>0</v>
      </c>
      <c r="J56" s="42">
        <v>451.97694915254112</v>
      </c>
      <c r="K56" s="42">
        <v>0</v>
      </c>
      <c r="L56" s="42">
        <v>0</v>
      </c>
      <c r="M56" s="42">
        <v>0</v>
      </c>
      <c r="N56" s="42">
        <v>0</v>
      </c>
      <c r="O56" s="42">
        <v>0</v>
      </c>
      <c r="P56" s="42">
        <v>0</v>
      </c>
      <c r="Q56" s="42">
        <v>0</v>
      </c>
      <c r="R56" s="42">
        <v>0</v>
      </c>
      <c r="S56" s="42">
        <v>0</v>
      </c>
      <c r="T56" s="42">
        <v>0</v>
      </c>
      <c r="U56" s="42">
        <v>0</v>
      </c>
      <c r="V56" s="42">
        <v>8638.1322957198263</v>
      </c>
      <c r="W56" s="42">
        <v>0</v>
      </c>
      <c r="X56" s="42">
        <v>1850</v>
      </c>
      <c r="Y56" s="42">
        <v>74040.933322831159</v>
      </c>
      <c r="Z56" s="42">
        <v>0</v>
      </c>
      <c r="AA56" s="42">
        <v>0</v>
      </c>
      <c r="AB56" s="42">
        <v>0</v>
      </c>
      <c r="AC56" s="42">
        <v>114000</v>
      </c>
      <c r="AD56" s="42">
        <v>0</v>
      </c>
      <c r="AE56" s="42">
        <v>0</v>
      </c>
      <c r="AF56" s="42">
        <v>0</v>
      </c>
      <c r="AG56" s="42">
        <v>34488</v>
      </c>
      <c r="AH56" s="42">
        <v>0</v>
      </c>
      <c r="AI56" s="42">
        <v>0</v>
      </c>
      <c r="AJ56" s="42">
        <v>0</v>
      </c>
      <c r="AK56" s="42">
        <v>0</v>
      </c>
      <c r="AL56" s="42">
        <v>0</v>
      </c>
      <c r="AM56" s="42">
        <v>0</v>
      </c>
      <c r="AN56" s="42">
        <v>0</v>
      </c>
      <c r="AO56" s="42">
        <v>806896</v>
      </c>
      <c r="AP56" s="42">
        <v>102181.04256770349</v>
      </c>
      <c r="AQ56" s="42">
        <v>148488</v>
      </c>
      <c r="AR56" s="42">
        <v>92864.721797407416</v>
      </c>
      <c r="AS56" s="43">
        <v>1057565.0425677034</v>
      </c>
      <c r="AT56" s="42">
        <v>1057565.0425677034</v>
      </c>
      <c r="AU56" s="42">
        <v>0</v>
      </c>
      <c r="AV56" s="42">
        <v>909077.04256770341</v>
      </c>
      <c r="AW56" s="42">
        <v>3071.2062248908901</v>
      </c>
      <c r="AX56" s="42">
        <v>3062.1234884773758</v>
      </c>
      <c r="AY56" s="44">
        <v>2.9661561487288944E-3</v>
      </c>
      <c r="AZ56" s="44">
        <v>0</v>
      </c>
      <c r="BA56" s="42">
        <v>0</v>
      </c>
      <c r="BB56" s="43">
        <v>1057565.0425677034</v>
      </c>
      <c r="BC56" s="43">
        <v>3572.8548735395384</v>
      </c>
      <c r="BD56" s="44">
        <v>-4.1510596848565173E-3</v>
      </c>
      <c r="BE56" s="42">
        <v>-8956.9599999999991</v>
      </c>
      <c r="BF56" s="42">
        <v>1048608.0825677034</v>
      </c>
      <c r="BG56" s="42">
        <v>-4919.5200000000004</v>
      </c>
      <c r="BH56" s="42">
        <v>1043688.5625677034</v>
      </c>
      <c r="BI56" s="53">
        <v>4749.5560876514728</v>
      </c>
      <c r="BK56" t="str">
        <f t="shared" si="0"/>
        <v>96 - Saxmundham Primary School</v>
      </c>
    </row>
    <row r="57" spans="1:63" ht="15" x14ac:dyDescent="0.25">
      <c r="A57" s="50">
        <v>322</v>
      </c>
      <c r="B57" s="35">
        <v>124606</v>
      </c>
      <c r="C57" s="35">
        <v>9352107</v>
      </c>
      <c r="D57" s="36" t="s">
        <v>406</v>
      </c>
      <c r="E57" s="42">
        <v>384366</v>
      </c>
      <c r="F57" s="42">
        <v>0</v>
      </c>
      <c r="G57" s="42">
        <v>0</v>
      </c>
      <c r="H57" s="42">
        <v>7199.9999999999945</v>
      </c>
      <c r="I57" s="42">
        <v>0</v>
      </c>
      <c r="J57" s="42">
        <v>0</v>
      </c>
      <c r="K57" s="42">
        <v>491.39999999999975</v>
      </c>
      <c r="L57" s="42">
        <v>0</v>
      </c>
      <c r="M57" s="42">
        <v>0</v>
      </c>
      <c r="N57" s="42">
        <v>0</v>
      </c>
      <c r="O57" s="42">
        <v>0</v>
      </c>
      <c r="P57" s="42">
        <v>0</v>
      </c>
      <c r="Q57" s="42">
        <v>0</v>
      </c>
      <c r="R57" s="42">
        <v>0</v>
      </c>
      <c r="S57" s="42">
        <v>0</v>
      </c>
      <c r="T57" s="42">
        <v>0</v>
      </c>
      <c r="U57" s="42">
        <v>0</v>
      </c>
      <c r="V57" s="42">
        <v>0</v>
      </c>
      <c r="W57" s="42">
        <v>0</v>
      </c>
      <c r="X57" s="42">
        <v>2022.0930232558139</v>
      </c>
      <c r="Y57" s="42">
        <v>31143.773335913324</v>
      </c>
      <c r="Z57" s="42">
        <v>0</v>
      </c>
      <c r="AA57" s="42">
        <v>0</v>
      </c>
      <c r="AB57" s="42">
        <v>0</v>
      </c>
      <c r="AC57" s="42">
        <v>114000</v>
      </c>
      <c r="AD57" s="42">
        <v>0</v>
      </c>
      <c r="AE57" s="42">
        <v>0</v>
      </c>
      <c r="AF57" s="42">
        <v>0</v>
      </c>
      <c r="AG57" s="42">
        <v>3541.28</v>
      </c>
      <c r="AH57" s="42">
        <v>0</v>
      </c>
      <c r="AI57" s="42">
        <v>0</v>
      </c>
      <c r="AJ57" s="42">
        <v>0</v>
      </c>
      <c r="AK57" s="42">
        <v>0</v>
      </c>
      <c r="AL57" s="42">
        <v>0</v>
      </c>
      <c r="AM57" s="42">
        <v>0</v>
      </c>
      <c r="AN57" s="42">
        <v>0</v>
      </c>
      <c r="AO57" s="42">
        <v>384366</v>
      </c>
      <c r="AP57" s="42">
        <v>40857.266359169131</v>
      </c>
      <c r="AQ57" s="42">
        <v>117541.28</v>
      </c>
      <c r="AR57" s="42">
        <v>44987.273335913327</v>
      </c>
      <c r="AS57" s="43">
        <v>542764.54635916918</v>
      </c>
      <c r="AT57" s="42">
        <v>542764.54635916918</v>
      </c>
      <c r="AU57" s="42">
        <v>0</v>
      </c>
      <c r="AV57" s="42">
        <v>425223.26635916915</v>
      </c>
      <c r="AW57" s="42">
        <v>3015.7678465189301</v>
      </c>
      <c r="AX57" s="42">
        <v>2989.918988591477</v>
      </c>
      <c r="AY57" s="44">
        <v>8.6453372235447221E-3</v>
      </c>
      <c r="AZ57" s="44">
        <v>-3.135337223544722E-3</v>
      </c>
      <c r="BA57" s="42">
        <v>-1321.7910063442805</v>
      </c>
      <c r="BB57" s="43">
        <v>541442.75535282493</v>
      </c>
      <c r="BC57" s="43">
        <v>3840.0195415093967</v>
      </c>
      <c r="BD57" s="44">
        <v>-2.3458053807329571E-2</v>
      </c>
      <c r="BE57" s="42">
        <v>-4266.66</v>
      </c>
      <c r="BF57" s="42">
        <v>537176.09535282489</v>
      </c>
      <c r="BG57" s="42">
        <v>-2343.42</v>
      </c>
      <c r="BH57" s="42">
        <v>534832.67535282485</v>
      </c>
      <c r="BI57" s="53">
        <v>2003.3006488823901</v>
      </c>
      <c r="BK57" t="str">
        <f t="shared" si="0"/>
        <v>322 - Shotley C P School</v>
      </c>
    </row>
    <row r="58" spans="1:63" ht="15" x14ac:dyDescent="0.25">
      <c r="A58" s="50">
        <v>97</v>
      </c>
      <c r="B58" s="35">
        <v>124607</v>
      </c>
      <c r="C58" s="35">
        <v>9352108</v>
      </c>
      <c r="D58" s="36" t="s">
        <v>407</v>
      </c>
      <c r="E58" s="42">
        <v>100862</v>
      </c>
      <c r="F58" s="42">
        <v>0</v>
      </c>
      <c r="G58" s="42">
        <v>0</v>
      </c>
      <c r="H58" s="42">
        <v>1599.9999999999984</v>
      </c>
      <c r="I58" s="42">
        <v>0</v>
      </c>
      <c r="J58" s="42">
        <v>150.14999999999986</v>
      </c>
      <c r="K58" s="42">
        <v>0</v>
      </c>
      <c r="L58" s="42">
        <v>0</v>
      </c>
      <c r="M58" s="42">
        <v>0</v>
      </c>
      <c r="N58" s="42">
        <v>0</v>
      </c>
      <c r="O58" s="42">
        <v>0</v>
      </c>
      <c r="P58" s="42">
        <v>0</v>
      </c>
      <c r="Q58" s="42">
        <v>0</v>
      </c>
      <c r="R58" s="42">
        <v>0</v>
      </c>
      <c r="S58" s="42">
        <v>0</v>
      </c>
      <c r="T58" s="42">
        <v>0</v>
      </c>
      <c r="U58" s="42">
        <v>0</v>
      </c>
      <c r="V58" s="42">
        <v>0</v>
      </c>
      <c r="W58" s="42">
        <v>0</v>
      </c>
      <c r="X58" s="42">
        <v>0</v>
      </c>
      <c r="Y58" s="42">
        <v>8969.7910714285699</v>
      </c>
      <c r="Z58" s="42">
        <v>0</v>
      </c>
      <c r="AA58" s="42">
        <v>0</v>
      </c>
      <c r="AB58" s="42">
        <v>0</v>
      </c>
      <c r="AC58" s="42">
        <v>114000</v>
      </c>
      <c r="AD58" s="42">
        <v>75300.400534045388</v>
      </c>
      <c r="AE58" s="42">
        <v>0</v>
      </c>
      <c r="AF58" s="42">
        <v>0</v>
      </c>
      <c r="AG58" s="42">
        <v>1585.65</v>
      </c>
      <c r="AH58" s="42">
        <v>0</v>
      </c>
      <c r="AI58" s="42">
        <v>0</v>
      </c>
      <c r="AJ58" s="42">
        <v>0</v>
      </c>
      <c r="AK58" s="42">
        <v>5000</v>
      </c>
      <c r="AL58" s="42">
        <v>0</v>
      </c>
      <c r="AM58" s="42">
        <v>0</v>
      </c>
      <c r="AN58" s="42">
        <v>0</v>
      </c>
      <c r="AO58" s="42">
        <v>100862</v>
      </c>
      <c r="AP58" s="42">
        <v>10719.941071428568</v>
      </c>
      <c r="AQ58" s="42">
        <v>195886.05053404538</v>
      </c>
      <c r="AR58" s="42">
        <v>19842.666071428568</v>
      </c>
      <c r="AS58" s="43">
        <v>307467.99160547392</v>
      </c>
      <c r="AT58" s="42">
        <v>307467.99160547392</v>
      </c>
      <c r="AU58" s="42">
        <v>0</v>
      </c>
      <c r="AV58" s="42">
        <v>116581.94107142853</v>
      </c>
      <c r="AW58" s="42">
        <v>3150.863272200771</v>
      </c>
      <c r="AX58" s="42">
        <v>1571.4737055949342</v>
      </c>
      <c r="AY58" s="44">
        <v>1.0050372214200718</v>
      </c>
      <c r="AZ58" s="44">
        <v>-0.99952722142007178</v>
      </c>
      <c r="BA58" s="42">
        <v>-58117.037620056311</v>
      </c>
      <c r="BB58" s="43">
        <v>249350.95398541761</v>
      </c>
      <c r="BC58" s="43">
        <v>6739.214972578854</v>
      </c>
      <c r="BD58" s="44">
        <v>-4.2092997295691381E-2</v>
      </c>
      <c r="BE58" s="42">
        <v>-1119.6199999999999</v>
      </c>
      <c r="BF58" s="42">
        <v>248231.33398541762</v>
      </c>
      <c r="BG58" s="42">
        <v>-614.94000000000005</v>
      </c>
      <c r="BH58" s="42">
        <v>247616.39398541761</v>
      </c>
      <c r="BI58" s="53">
        <v>290.17377013193345</v>
      </c>
      <c r="BK58" t="str">
        <f t="shared" si="0"/>
        <v>97 - Snape Community Primary</v>
      </c>
    </row>
    <row r="59" spans="1:63" ht="15" x14ac:dyDescent="0.25">
      <c r="A59" s="50">
        <v>98</v>
      </c>
      <c r="B59" s="35">
        <v>124608</v>
      </c>
      <c r="C59" s="35">
        <v>9352109</v>
      </c>
      <c r="D59" s="36" t="s">
        <v>126</v>
      </c>
      <c r="E59" s="42">
        <v>160834</v>
      </c>
      <c r="F59" s="42">
        <v>0</v>
      </c>
      <c r="G59" s="42">
        <v>0</v>
      </c>
      <c r="H59" s="42">
        <v>1599.9999999999993</v>
      </c>
      <c r="I59" s="42">
        <v>0</v>
      </c>
      <c r="J59" s="42">
        <v>0</v>
      </c>
      <c r="K59" s="42">
        <v>1474.1999999999987</v>
      </c>
      <c r="L59" s="42">
        <v>1119.3000000000011</v>
      </c>
      <c r="M59" s="42">
        <v>1164.8000000000013</v>
      </c>
      <c r="N59" s="42">
        <v>2484.3000000000029</v>
      </c>
      <c r="O59" s="42">
        <v>0</v>
      </c>
      <c r="P59" s="42">
        <v>0</v>
      </c>
      <c r="Q59" s="42">
        <v>0</v>
      </c>
      <c r="R59" s="42">
        <v>0</v>
      </c>
      <c r="S59" s="42">
        <v>0</v>
      </c>
      <c r="T59" s="42">
        <v>0</v>
      </c>
      <c r="U59" s="42">
        <v>0</v>
      </c>
      <c r="V59" s="42">
        <v>0</v>
      </c>
      <c r="W59" s="42">
        <v>0</v>
      </c>
      <c r="X59" s="42">
        <v>1984.5454545454545</v>
      </c>
      <c r="Y59" s="42">
        <v>11356.003070458957</v>
      </c>
      <c r="Z59" s="42">
        <v>0</v>
      </c>
      <c r="AA59" s="42">
        <v>0</v>
      </c>
      <c r="AB59" s="42">
        <v>0</v>
      </c>
      <c r="AC59" s="42">
        <v>114000</v>
      </c>
      <c r="AD59" s="42">
        <v>60614.152202937243</v>
      </c>
      <c r="AE59" s="42">
        <v>0</v>
      </c>
      <c r="AF59" s="42">
        <v>1000</v>
      </c>
      <c r="AG59" s="42">
        <v>1935.43</v>
      </c>
      <c r="AH59" s="42">
        <v>0</v>
      </c>
      <c r="AI59" s="42">
        <v>0</v>
      </c>
      <c r="AJ59" s="42">
        <v>0</v>
      </c>
      <c r="AK59" s="42">
        <v>0</v>
      </c>
      <c r="AL59" s="42">
        <v>0</v>
      </c>
      <c r="AM59" s="42">
        <v>0</v>
      </c>
      <c r="AN59" s="42">
        <v>0</v>
      </c>
      <c r="AO59" s="42">
        <v>160834</v>
      </c>
      <c r="AP59" s="42">
        <v>21183.148525004413</v>
      </c>
      <c r="AQ59" s="42">
        <v>177549.58220293722</v>
      </c>
      <c r="AR59" s="42">
        <v>25275.103070458958</v>
      </c>
      <c r="AS59" s="43">
        <v>359566.73072794161</v>
      </c>
      <c r="AT59" s="42">
        <v>359566.73072794161</v>
      </c>
      <c r="AU59" s="42">
        <v>0</v>
      </c>
      <c r="AV59" s="42">
        <v>183017.14852500439</v>
      </c>
      <c r="AW59" s="42">
        <v>3101.9855682204134</v>
      </c>
      <c r="AX59" s="42">
        <v>1528.9186178953157</v>
      </c>
      <c r="AY59" s="44">
        <v>1.0288755280451458</v>
      </c>
      <c r="AZ59" s="44">
        <v>-1.0233655280451459</v>
      </c>
      <c r="BA59" s="42">
        <v>-92313.913915689176</v>
      </c>
      <c r="BB59" s="43">
        <v>267252.81681225245</v>
      </c>
      <c r="BC59" s="43">
        <v>4529.7087595297025</v>
      </c>
      <c r="BD59" s="44">
        <v>-2.2847654079083179E-2</v>
      </c>
      <c r="BE59" s="42">
        <v>-1785.34</v>
      </c>
      <c r="BF59" s="42">
        <v>265467.47681225243</v>
      </c>
      <c r="BG59" s="42">
        <v>-980.58</v>
      </c>
      <c r="BH59" s="42">
        <v>264486.89681225241</v>
      </c>
      <c r="BI59" s="53">
        <v>459.77167702979938</v>
      </c>
      <c r="BK59" t="str">
        <f t="shared" si="0"/>
        <v>98 - Somerleyton Primary School</v>
      </c>
    </row>
    <row r="60" spans="1:63" ht="15" x14ac:dyDescent="0.25">
      <c r="A60" s="50">
        <v>324</v>
      </c>
      <c r="B60" s="35">
        <v>124609</v>
      </c>
      <c r="C60" s="35">
        <v>9352110</v>
      </c>
      <c r="D60" s="36" t="s">
        <v>408</v>
      </c>
      <c r="E60" s="42">
        <v>248066</v>
      </c>
      <c r="F60" s="42">
        <v>0</v>
      </c>
      <c r="G60" s="42">
        <v>0</v>
      </c>
      <c r="H60" s="42">
        <v>4000.0000000000041</v>
      </c>
      <c r="I60" s="42">
        <v>0</v>
      </c>
      <c r="J60" s="42">
        <v>0</v>
      </c>
      <c r="K60" s="42">
        <v>0</v>
      </c>
      <c r="L60" s="42">
        <v>1119.3000000000011</v>
      </c>
      <c r="M60" s="42">
        <v>2329.6000000000026</v>
      </c>
      <c r="N60" s="42">
        <v>0</v>
      </c>
      <c r="O60" s="42">
        <v>0</v>
      </c>
      <c r="P60" s="42">
        <v>0</v>
      </c>
      <c r="Q60" s="42">
        <v>0</v>
      </c>
      <c r="R60" s="42">
        <v>0</v>
      </c>
      <c r="S60" s="42">
        <v>0</v>
      </c>
      <c r="T60" s="42">
        <v>0</v>
      </c>
      <c r="U60" s="42">
        <v>0</v>
      </c>
      <c r="V60" s="42">
        <v>0</v>
      </c>
      <c r="W60" s="42">
        <v>0</v>
      </c>
      <c r="X60" s="42">
        <v>0</v>
      </c>
      <c r="Y60" s="42">
        <v>16708.46392405064</v>
      </c>
      <c r="Z60" s="42">
        <v>0</v>
      </c>
      <c r="AA60" s="42">
        <v>0</v>
      </c>
      <c r="AB60" s="42">
        <v>0</v>
      </c>
      <c r="AC60" s="42">
        <v>114000</v>
      </c>
      <c r="AD60" s="42">
        <v>39252.336448598122</v>
      </c>
      <c r="AE60" s="42">
        <v>0</v>
      </c>
      <c r="AF60" s="42">
        <v>0</v>
      </c>
      <c r="AG60" s="42">
        <v>4523.78</v>
      </c>
      <c r="AH60" s="42">
        <v>0</v>
      </c>
      <c r="AI60" s="42">
        <v>0</v>
      </c>
      <c r="AJ60" s="42">
        <v>0</v>
      </c>
      <c r="AK60" s="42">
        <v>0</v>
      </c>
      <c r="AL60" s="42">
        <v>0</v>
      </c>
      <c r="AM60" s="42">
        <v>0</v>
      </c>
      <c r="AN60" s="42">
        <v>0</v>
      </c>
      <c r="AO60" s="42">
        <v>248066</v>
      </c>
      <c r="AP60" s="42">
        <v>24157.363924050645</v>
      </c>
      <c r="AQ60" s="42">
        <v>157776.11644859813</v>
      </c>
      <c r="AR60" s="42">
        <v>30430.713924050644</v>
      </c>
      <c r="AS60" s="43">
        <v>429999.4803726488</v>
      </c>
      <c r="AT60" s="42">
        <v>429999.4803726488</v>
      </c>
      <c r="AU60" s="42">
        <v>0</v>
      </c>
      <c r="AV60" s="42">
        <v>272223.36392405065</v>
      </c>
      <c r="AW60" s="42">
        <v>2991.4655376269302</v>
      </c>
      <c r="AX60" s="42">
        <v>2772.8362147508346</v>
      </c>
      <c r="AY60" s="44">
        <v>7.8846821789559415E-2</v>
      </c>
      <c r="AZ60" s="44">
        <v>-7.3336821789559414E-2</v>
      </c>
      <c r="BA60" s="42">
        <v>-18504.94057528648</v>
      </c>
      <c r="BB60" s="43">
        <v>411494.53979736235</v>
      </c>
      <c r="BC60" s="43">
        <v>4521.9180197512342</v>
      </c>
      <c r="BD60" s="44">
        <v>1.2125859355190283E-2</v>
      </c>
      <c r="BE60" s="42">
        <v>-2753.66</v>
      </c>
      <c r="BF60" s="42">
        <v>408740.87979736237</v>
      </c>
      <c r="BG60" s="42">
        <v>-1512.42</v>
      </c>
      <c r="BH60" s="42">
        <v>407228.45979736239</v>
      </c>
      <c r="BI60" s="53">
        <v>1375.1024648233781</v>
      </c>
      <c r="BK60" t="str">
        <f t="shared" si="0"/>
        <v>324 - Somersham Primary</v>
      </c>
    </row>
    <row r="61" spans="1:63" ht="15" x14ac:dyDescent="0.25">
      <c r="A61" s="50">
        <v>99</v>
      </c>
      <c r="B61" s="35">
        <v>124610</v>
      </c>
      <c r="C61" s="35">
        <v>9352111</v>
      </c>
      <c r="D61" s="36" t="s">
        <v>127</v>
      </c>
      <c r="E61" s="42">
        <v>171738</v>
      </c>
      <c r="F61" s="42">
        <v>0</v>
      </c>
      <c r="G61" s="42">
        <v>0</v>
      </c>
      <c r="H61" s="42">
        <v>4000.0000000000073</v>
      </c>
      <c r="I61" s="42">
        <v>0</v>
      </c>
      <c r="J61" s="42">
        <v>0</v>
      </c>
      <c r="K61" s="42">
        <v>491.40000000000089</v>
      </c>
      <c r="L61" s="42">
        <v>4477.2000000000007</v>
      </c>
      <c r="M61" s="42">
        <v>0</v>
      </c>
      <c r="N61" s="42">
        <v>0</v>
      </c>
      <c r="O61" s="42">
        <v>0</v>
      </c>
      <c r="P61" s="42">
        <v>0</v>
      </c>
      <c r="Q61" s="42">
        <v>0</v>
      </c>
      <c r="R61" s="42">
        <v>0</v>
      </c>
      <c r="S61" s="42">
        <v>0</v>
      </c>
      <c r="T61" s="42">
        <v>0</v>
      </c>
      <c r="U61" s="42">
        <v>0</v>
      </c>
      <c r="V61" s="42">
        <v>0</v>
      </c>
      <c r="W61" s="42">
        <v>0</v>
      </c>
      <c r="X61" s="42">
        <v>0</v>
      </c>
      <c r="Y61" s="42">
        <v>4264.2249999999949</v>
      </c>
      <c r="Z61" s="42">
        <v>0</v>
      </c>
      <c r="AA61" s="42">
        <v>0</v>
      </c>
      <c r="AB61" s="42">
        <v>0</v>
      </c>
      <c r="AC61" s="42">
        <v>114000</v>
      </c>
      <c r="AD61" s="42">
        <v>0</v>
      </c>
      <c r="AE61" s="42">
        <v>0</v>
      </c>
      <c r="AF61" s="42">
        <v>0</v>
      </c>
      <c r="AG61" s="42">
        <v>2565.0300000000002</v>
      </c>
      <c r="AH61" s="42">
        <v>0</v>
      </c>
      <c r="AI61" s="42">
        <v>0</v>
      </c>
      <c r="AJ61" s="42">
        <v>0</v>
      </c>
      <c r="AK61" s="42">
        <v>0</v>
      </c>
      <c r="AL61" s="42">
        <v>0</v>
      </c>
      <c r="AM61" s="42">
        <v>0</v>
      </c>
      <c r="AN61" s="42">
        <v>0</v>
      </c>
      <c r="AO61" s="42">
        <v>171738</v>
      </c>
      <c r="AP61" s="42">
        <v>13232.825000000004</v>
      </c>
      <c r="AQ61" s="42">
        <v>116565.03</v>
      </c>
      <c r="AR61" s="42">
        <v>18746.324999999997</v>
      </c>
      <c r="AS61" s="43">
        <v>301535.85499999998</v>
      </c>
      <c r="AT61" s="42">
        <v>301535.85499999998</v>
      </c>
      <c r="AU61" s="42">
        <v>0</v>
      </c>
      <c r="AV61" s="42">
        <v>184970.82499999998</v>
      </c>
      <c r="AW61" s="42">
        <v>2936.0448412698411</v>
      </c>
      <c r="AX61" s="42">
        <v>2952.7896901560825</v>
      </c>
      <c r="AY61" s="44">
        <v>-5.6708572717064547E-3</v>
      </c>
      <c r="AZ61" s="44">
        <v>0</v>
      </c>
      <c r="BA61" s="42">
        <v>0</v>
      </c>
      <c r="BB61" s="43">
        <v>301535.85499999998</v>
      </c>
      <c r="BC61" s="43">
        <v>4786.2834126984126</v>
      </c>
      <c r="BD61" s="44">
        <v>5.8010276036974506E-2</v>
      </c>
      <c r="BE61" s="42">
        <v>-1906.3799999999999</v>
      </c>
      <c r="BF61" s="42">
        <v>299629.47499999998</v>
      </c>
      <c r="BG61" s="42">
        <v>-1047.0600000000002</v>
      </c>
      <c r="BH61" s="42">
        <v>298582.41499999998</v>
      </c>
      <c r="BI61" s="53">
        <v>1168.3602382938041</v>
      </c>
      <c r="BK61" t="str">
        <f t="shared" si="0"/>
        <v>99 - Southwold Primary School</v>
      </c>
    </row>
    <row r="62" spans="1:63" ht="15" x14ac:dyDescent="0.25">
      <c r="A62" s="50">
        <v>506</v>
      </c>
      <c r="B62" s="35">
        <v>124612</v>
      </c>
      <c r="C62" s="35">
        <v>9352114</v>
      </c>
      <c r="D62" s="36" t="s">
        <v>409</v>
      </c>
      <c r="E62" s="42">
        <v>569734</v>
      </c>
      <c r="F62" s="42">
        <v>0</v>
      </c>
      <c r="G62" s="42">
        <v>0</v>
      </c>
      <c r="H62" s="42">
        <v>9199.9999999999873</v>
      </c>
      <c r="I62" s="42">
        <v>0</v>
      </c>
      <c r="J62" s="42">
        <v>750.75000000000148</v>
      </c>
      <c r="K62" s="42">
        <v>0</v>
      </c>
      <c r="L62" s="42">
        <v>2238.5999999999995</v>
      </c>
      <c r="M62" s="42">
        <v>0</v>
      </c>
      <c r="N62" s="42">
        <v>0</v>
      </c>
      <c r="O62" s="42">
        <v>0</v>
      </c>
      <c r="P62" s="42">
        <v>0</v>
      </c>
      <c r="Q62" s="42">
        <v>0</v>
      </c>
      <c r="R62" s="42">
        <v>0</v>
      </c>
      <c r="S62" s="42">
        <v>0</v>
      </c>
      <c r="T62" s="42">
        <v>0</v>
      </c>
      <c r="U62" s="42">
        <v>0</v>
      </c>
      <c r="V62" s="42">
        <v>0</v>
      </c>
      <c r="W62" s="42">
        <v>0</v>
      </c>
      <c r="X62" s="42">
        <v>1972.704081632653</v>
      </c>
      <c r="Y62" s="42">
        <v>35281.254775280933</v>
      </c>
      <c r="Z62" s="42">
        <v>0</v>
      </c>
      <c r="AA62" s="42">
        <v>0</v>
      </c>
      <c r="AB62" s="42">
        <v>0</v>
      </c>
      <c r="AC62" s="42">
        <v>114000</v>
      </c>
      <c r="AD62" s="42">
        <v>0</v>
      </c>
      <c r="AE62" s="42">
        <v>0</v>
      </c>
      <c r="AF62" s="42">
        <v>0</v>
      </c>
      <c r="AG62" s="42">
        <v>9819.5</v>
      </c>
      <c r="AH62" s="42">
        <v>0</v>
      </c>
      <c r="AI62" s="42">
        <v>0</v>
      </c>
      <c r="AJ62" s="42">
        <v>0</v>
      </c>
      <c r="AK62" s="42">
        <v>0</v>
      </c>
      <c r="AL62" s="42">
        <v>0</v>
      </c>
      <c r="AM62" s="42">
        <v>0</v>
      </c>
      <c r="AN62" s="42">
        <v>0</v>
      </c>
      <c r="AO62" s="42">
        <v>569734</v>
      </c>
      <c r="AP62" s="42">
        <v>49443.308856913573</v>
      </c>
      <c r="AQ62" s="42">
        <v>123819.5</v>
      </c>
      <c r="AR62" s="42">
        <v>51373.729775280925</v>
      </c>
      <c r="AS62" s="43">
        <v>742996.80885691359</v>
      </c>
      <c r="AT62" s="42">
        <v>742996.80885691359</v>
      </c>
      <c r="AU62" s="42">
        <v>0</v>
      </c>
      <c r="AV62" s="42">
        <v>619177.30885691359</v>
      </c>
      <c r="AW62" s="42">
        <v>2962.5708557747062</v>
      </c>
      <c r="AX62" s="42">
        <v>2939.8104193957142</v>
      </c>
      <c r="AY62" s="44">
        <v>7.7421442650952958E-3</v>
      </c>
      <c r="AZ62" s="44">
        <v>-2.2321442650952957E-3</v>
      </c>
      <c r="BA62" s="42">
        <v>-1371.4749223374017</v>
      </c>
      <c r="BB62" s="43">
        <v>741625.33393457613</v>
      </c>
      <c r="BC62" s="43">
        <v>3548.4465738496465</v>
      </c>
      <c r="BD62" s="44">
        <v>-1.039456483180734E-2</v>
      </c>
      <c r="BE62" s="42">
        <v>-6324.3399999999992</v>
      </c>
      <c r="BF62" s="42">
        <v>735300.99393457617</v>
      </c>
      <c r="BG62" s="42">
        <v>-3473.5800000000004</v>
      </c>
      <c r="BH62" s="42">
        <v>731827.41393457621</v>
      </c>
      <c r="BI62" s="53">
        <v>3055.4032790442702</v>
      </c>
      <c r="BK62" t="str">
        <f t="shared" si="0"/>
        <v>506 - The Freeman CP School</v>
      </c>
    </row>
    <row r="63" spans="1:63" ht="15" x14ac:dyDescent="0.25">
      <c r="A63" s="50">
        <v>333</v>
      </c>
      <c r="B63" s="35">
        <v>124613</v>
      </c>
      <c r="C63" s="35">
        <v>9352117</v>
      </c>
      <c r="D63" s="36" t="s">
        <v>231</v>
      </c>
      <c r="E63" s="42">
        <v>1074044</v>
      </c>
      <c r="F63" s="42">
        <v>0</v>
      </c>
      <c r="G63" s="42">
        <v>0</v>
      </c>
      <c r="H63" s="42">
        <v>15199.999999999996</v>
      </c>
      <c r="I63" s="42">
        <v>0</v>
      </c>
      <c r="J63" s="42">
        <v>1501.5000000000014</v>
      </c>
      <c r="K63" s="42">
        <v>23095.800000000032</v>
      </c>
      <c r="L63" s="42">
        <v>16789.499999999993</v>
      </c>
      <c r="M63" s="42">
        <v>0</v>
      </c>
      <c r="N63" s="42">
        <v>0</v>
      </c>
      <c r="O63" s="42">
        <v>0</v>
      </c>
      <c r="P63" s="42">
        <v>0</v>
      </c>
      <c r="Q63" s="42">
        <v>0</v>
      </c>
      <c r="R63" s="42">
        <v>0</v>
      </c>
      <c r="S63" s="42">
        <v>0</v>
      </c>
      <c r="T63" s="42">
        <v>0</v>
      </c>
      <c r="U63" s="42">
        <v>0</v>
      </c>
      <c r="V63" s="42">
        <v>1769.4610778443089</v>
      </c>
      <c r="W63" s="42">
        <v>0</v>
      </c>
      <c r="X63" s="42">
        <v>987.66937669376694</v>
      </c>
      <c r="Y63" s="42">
        <v>88401.413551254518</v>
      </c>
      <c r="Z63" s="42">
        <v>0</v>
      </c>
      <c r="AA63" s="42">
        <v>0</v>
      </c>
      <c r="AB63" s="42">
        <v>0</v>
      </c>
      <c r="AC63" s="42">
        <v>114000</v>
      </c>
      <c r="AD63" s="42">
        <v>0</v>
      </c>
      <c r="AE63" s="42">
        <v>0</v>
      </c>
      <c r="AF63" s="42">
        <v>0</v>
      </c>
      <c r="AG63" s="42">
        <v>20118</v>
      </c>
      <c r="AH63" s="42">
        <v>0</v>
      </c>
      <c r="AI63" s="42">
        <v>0</v>
      </c>
      <c r="AJ63" s="42">
        <v>0</v>
      </c>
      <c r="AK63" s="42">
        <v>0</v>
      </c>
      <c r="AL63" s="42">
        <v>0</v>
      </c>
      <c r="AM63" s="42">
        <v>0</v>
      </c>
      <c r="AN63" s="42">
        <v>0</v>
      </c>
      <c r="AO63" s="42">
        <v>1074044</v>
      </c>
      <c r="AP63" s="42">
        <v>147745.34400579263</v>
      </c>
      <c r="AQ63" s="42">
        <v>134118</v>
      </c>
      <c r="AR63" s="42">
        <v>126692.61355125453</v>
      </c>
      <c r="AS63" s="43">
        <v>1355907.3440057926</v>
      </c>
      <c r="AT63" s="42">
        <v>1355907.3440057924</v>
      </c>
      <c r="AU63" s="42">
        <v>0</v>
      </c>
      <c r="AV63" s="42">
        <v>1221789.3440057926</v>
      </c>
      <c r="AW63" s="42">
        <v>3100.9881827558188</v>
      </c>
      <c r="AX63" s="42">
        <v>3117.1676172920752</v>
      </c>
      <c r="AY63" s="44">
        <v>-5.1904281458921625E-3</v>
      </c>
      <c r="AZ63" s="44">
        <v>0</v>
      </c>
      <c r="BA63" s="42">
        <v>0</v>
      </c>
      <c r="BB63" s="43">
        <v>1355907.3440057926</v>
      </c>
      <c r="BC63" s="43">
        <v>3441.3891979842451</v>
      </c>
      <c r="BD63" s="44">
        <v>-1.7624685572510734E-2</v>
      </c>
      <c r="BE63" s="42">
        <v>-11922.439999999999</v>
      </c>
      <c r="BF63" s="42">
        <v>1343984.9040057927</v>
      </c>
      <c r="BG63" s="42">
        <v>-6548.2800000000007</v>
      </c>
      <c r="BH63" s="42">
        <v>1337436.6240057927</v>
      </c>
      <c r="BI63" s="53">
        <v>6002.5530883925294</v>
      </c>
      <c r="BK63" t="str">
        <f t="shared" si="0"/>
        <v>333 - Trimley St Mary Primary School</v>
      </c>
    </row>
    <row r="64" spans="1:63" ht="15" x14ac:dyDescent="0.25">
      <c r="A64" s="50">
        <v>332</v>
      </c>
      <c r="B64" s="35">
        <v>124614</v>
      </c>
      <c r="C64" s="35">
        <v>9352118</v>
      </c>
      <c r="D64" s="36" t="s">
        <v>410</v>
      </c>
      <c r="E64" s="42">
        <v>553378</v>
      </c>
      <c r="F64" s="42">
        <v>0</v>
      </c>
      <c r="G64" s="42">
        <v>0</v>
      </c>
      <c r="H64" s="42">
        <v>6400.0000000000018</v>
      </c>
      <c r="I64" s="42">
        <v>0</v>
      </c>
      <c r="J64" s="42">
        <v>153.16809045226123</v>
      </c>
      <c r="K64" s="42">
        <v>7017.8834170854234</v>
      </c>
      <c r="L64" s="42">
        <v>1141.7984924623108</v>
      </c>
      <c r="M64" s="42">
        <v>0</v>
      </c>
      <c r="N64" s="42">
        <v>0</v>
      </c>
      <c r="O64" s="42">
        <v>0</v>
      </c>
      <c r="P64" s="42">
        <v>0</v>
      </c>
      <c r="Q64" s="42">
        <v>0</v>
      </c>
      <c r="R64" s="42">
        <v>0</v>
      </c>
      <c r="S64" s="42">
        <v>0</v>
      </c>
      <c r="T64" s="42">
        <v>0</v>
      </c>
      <c r="U64" s="42">
        <v>0</v>
      </c>
      <c r="V64" s="42">
        <v>5280.3468208092345</v>
      </c>
      <c r="W64" s="42">
        <v>0</v>
      </c>
      <c r="X64" s="42">
        <v>972.92746113989631</v>
      </c>
      <c r="Y64" s="42">
        <v>29597.468595809842</v>
      </c>
      <c r="Z64" s="42">
        <v>0</v>
      </c>
      <c r="AA64" s="42">
        <v>0</v>
      </c>
      <c r="AB64" s="42">
        <v>0</v>
      </c>
      <c r="AC64" s="42">
        <v>114000</v>
      </c>
      <c r="AD64" s="42">
        <v>0</v>
      </c>
      <c r="AE64" s="42">
        <v>0</v>
      </c>
      <c r="AF64" s="42">
        <v>0</v>
      </c>
      <c r="AG64" s="42">
        <v>13292.25</v>
      </c>
      <c r="AH64" s="42">
        <v>0</v>
      </c>
      <c r="AI64" s="42">
        <v>0</v>
      </c>
      <c r="AJ64" s="42">
        <v>0</v>
      </c>
      <c r="AK64" s="42">
        <v>0</v>
      </c>
      <c r="AL64" s="42">
        <v>0</v>
      </c>
      <c r="AM64" s="42">
        <v>0</v>
      </c>
      <c r="AN64" s="42">
        <v>0</v>
      </c>
      <c r="AO64" s="42">
        <v>553378</v>
      </c>
      <c r="AP64" s="42">
        <v>50563.592877758972</v>
      </c>
      <c r="AQ64" s="42">
        <v>127292.25</v>
      </c>
      <c r="AR64" s="42">
        <v>46951.693595809833</v>
      </c>
      <c r="AS64" s="43">
        <v>731233.84287775902</v>
      </c>
      <c r="AT64" s="42">
        <v>731233.84287775878</v>
      </c>
      <c r="AU64" s="42">
        <v>0</v>
      </c>
      <c r="AV64" s="42">
        <v>603941.59287775902</v>
      </c>
      <c r="AW64" s="42">
        <v>2975.0817383140839</v>
      </c>
      <c r="AX64" s="42">
        <v>2970.3323148176455</v>
      </c>
      <c r="AY64" s="44">
        <v>1.5989535826498645E-3</v>
      </c>
      <c r="AZ64" s="44">
        <v>0</v>
      </c>
      <c r="BA64" s="42">
        <v>0</v>
      </c>
      <c r="BB64" s="43">
        <v>731233.84287775902</v>
      </c>
      <c r="BC64" s="43">
        <v>3602.1371570332958</v>
      </c>
      <c r="BD64" s="44">
        <v>-1.4481966694198878E-2</v>
      </c>
      <c r="BE64" s="42">
        <v>-6142.78</v>
      </c>
      <c r="BF64" s="42">
        <v>725091.06287775899</v>
      </c>
      <c r="BG64" s="42">
        <v>-3373.86</v>
      </c>
      <c r="BH64" s="42">
        <v>721717.202877759</v>
      </c>
      <c r="BI64" s="53">
        <v>2993.1011698297607</v>
      </c>
      <c r="BK64" t="str">
        <f t="shared" si="0"/>
        <v>332 - Trimley St Martin Primary</v>
      </c>
    </row>
    <row r="65" spans="1:63" ht="15" x14ac:dyDescent="0.25">
      <c r="A65" s="50">
        <v>337</v>
      </c>
      <c r="B65" s="35">
        <v>124615</v>
      </c>
      <c r="C65" s="35">
        <v>9352121</v>
      </c>
      <c r="D65" s="36" t="s">
        <v>232</v>
      </c>
      <c r="E65" s="42">
        <v>288956</v>
      </c>
      <c r="F65" s="42">
        <v>0</v>
      </c>
      <c r="G65" s="42">
        <v>0</v>
      </c>
      <c r="H65" s="42">
        <v>1600.0000000000011</v>
      </c>
      <c r="I65" s="42">
        <v>0</v>
      </c>
      <c r="J65" s="42">
        <v>1501.4999999999995</v>
      </c>
      <c r="K65" s="42">
        <v>5405.3999999999805</v>
      </c>
      <c r="L65" s="42">
        <v>0</v>
      </c>
      <c r="M65" s="42">
        <v>2329.6000000000013</v>
      </c>
      <c r="N65" s="42">
        <v>1242.1499999999996</v>
      </c>
      <c r="O65" s="42">
        <v>0</v>
      </c>
      <c r="P65" s="42">
        <v>0</v>
      </c>
      <c r="Q65" s="42">
        <v>0</v>
      </c>
      <c r="R65" s="42">
        <v>0</v>
      </c>
      <c r="S65" s="42">
        <v>0</v>
      </c>
      <c r="T65" s="42">
        <v>0</v>
      </c>
      <c r="U65" s="42">
        <v>0</v>
      </c>
      <c r="V65" s="42">
        <v>0</v>
      </c>
      <c r="W65" s="42">
        <v>0</v>
      </c>
      <c r="X65" s="42">
        <v>0</v>
      </c>
      <c r="Y65" s="42">
        <v>14279.5207130694</v>
      </c>
      <c r="Z65" s="42">
        <v>0</v>
      </c>
      <c r="AA65" s="42">
        <v>0</v>
      </c>
      <c r="AB65" s="42">
        <v>0</v>
      </c>
      <c r="AC65" s="42">
        <v>114000</v>
      </c>
      <c r="AD65" s="42">
        <v>29238.985313751666</v>
      </c>
      <c r="AE65" s="42">
        <v>0</v>
      </c>
      <c r="AF65" s="42">
        <v>0</v>
      </c>
      <c r="AG65" s="42">
        <v>6412.58</v>
      </c>
      <c r="AH65" s="42">
        <v>0</v>
      </c>
      <c r="AI65" s="42">
        <v>0</v>
      </c>
      <c r="AJ65" s="42">
        <v>0</v>
      </c>
      <c r="AK65" s="42">
        <v>0</v>
      </c>
      <c r="AL65" s="42">
        <v>0</v>
      </c>
      <c r="AM65" s="42">
        <v>0</v>
      </c>
      <c r="AN65" s="42">
        <v>0</v>
      </c>
      <c r="AO65" s="42">
        <v>288956</v>
      </c>
      <c r="AP65" s="42">
        <v>26358.170713069383</v>
      </c>
      <c r="AQ65" s="42">
        <v>149651.56531375166</v>
      </c>
      <c r="AR65" s="42">
        <v>30316.645713069389</v>
      </c>
      <c r="AS65" s="43">
        <v>464965.73602682108</v>
      </c>
      <c r="AT65" s="42">
        <v>464965.73602682108</v>
      </c>
      <c r="AU65" s="42">
        <v>0</v>
      </c>
      <c r="AV65" s="42">
        <v>315314.17071306938</v>
      </c>
      <c r="AW65" s="42">
        <v>2974.661987859145</v>
      </c>
      <c r="AX65" s="42">
        <v>2843.7437399101782</v>
      </c>
      <c r="AY65" s="44">
        <v>4.6037287436139371E-2</v>
      </c>
      <c r="AZ65" s="44">
        <v>-4.052728743613937E-2</v>
      </c>
      <c r="BA65" s="42">
        <v>-12216.417313858545</v>
      </c>
      <c r="BB65" s="43">
        <v>452749.31871296256</v>
      </c>
      <c r="BC65" s="43">
        <v>4271.2199878581378</v>
      </c>
      <c r="BD65" s="44">
        <v>-1.9839020809945263E-2</v>
      </c>
      <c r="BE65" s="42">
        <v>-3207.56</v>
      </c>
      <c r="BF65" s="42">
        <v>449541.75871296256</v>
      </c>
      <c r="BG65" s="42">
        <v>-1761.72</v>
      </c>
      <c r="BH65" s="42">
        <v>447780.03871296259</v>
      </c>
      <c r="BI65" s="53">
        <v>1500.283895230544</v>
      </c>
      <c r="BK65" t="str">
        <f t="shared" si="0"/>
        <v>337 - Waldringfield Primary School</v>
      </c>
    </row>
    <row r="66" spans="1:63" ht="15" x14ac:dyDescent="0.25">
      <c r="A66" s="50">
        <v>109</v>
      </c>
      <c r="B66" s="35">
        <v>124616</v>
      </c>
      <c r="C66" s="35">
        <v>9352122</v>
      </c>
      <c r="D66" s="36" t="s">
        <v>131</v>
      </c>
      <c r="E66" s="42">
        <v>226258</v>
      </c>
      <c r="F66" s="42">
        <v>0</v>
      </c>
      <c r="G66" s="42">
        <v>0</v>
      </c>
      <c r="H66" s="42">
        <v>4400.0000000000091</v>
      </c>
      <c r="I66" s="42">
        <v>0</v>
      </c>
      <c r="J66" s="42">
        <v>153.85740740740766</v>
      </c>
      <c r="K66" s="42">
        <v>0</v>
      </c>
      <c r="L66" s="42">
        <v>0</v>
      </c>
      <c r="M66" s="42">
        <v>0</v>
      </c>
      <c r="N66" s="42">
        <v>0</v>
      </c>
      <c r="O66" s="42">
        <v>0</v>
      </c>
      <c r="P66" s="42">
        <v>0</v>
      </c>
      <c r="Q66" s="42">
        <v>0</v>
      </c>
      <c r="R66" s="42">
        <v>0</v>
      </c>
      <c r="S66" s="42">
        <v>0</v>
      </c>
      <c r="T66" s="42">
        <v>0</v>
      </c>
      <c r="U66" s="42">
        <v>0</v>
      </c>
      <c r="V66" s="42">
        <v>1778.5714285714303</v>
      </c>
      <c r="W66" s="42">
        <v>0</v>
      </c>
      <c r="X66" s="42">
        <v>971.83544303797476</v>
      </c>
      <c r="Y66" s="42">
        <v>15379.969228039017</v>
      </c>
      <c r="Z66" s="42">
        <v>0</v>
      </c>
      <c r="AA66" s="42">
        <v>0</v>
      </c>
      <c r="AB66" s="42">
        <v>0</v>
      </c>
      <c r="AC66" s="42">
        <v>114000</v>
      </c>
      <c r="AD66" s="42">
        <v>44592.790387182904</v>
      </c>
      <c r="AE66" s="42">
        <v>0</v>
      </c>
      <c r="AF66" s="42">
        <v>0</v>
      </c>
      <c r="AG66" s="42">
        <v>3777.59</v>
      </c>
      <c r="AH66" s="42">
        <v>0</v>
      </c>
      <c r="AI66" s="42">
        <v>0</v>
      </c>
      <c r="AJ66" s="42">
        <v>0</v>
      </c>
      <c r="AK66" s="42">
        <v>0</v>
      </c>
      <c r="AL66" s="42">
        <v>0</v>
      </c>
      <c r="AM66" s="42">
        <v>0</v>
      </c>
      <c r="AN66" s="42">
        <v>0</v>
      </c>
      <c r="AO66" s="42">
        <v>226258</v>
      </c>
      <c r="AP66" s="42">
        <v>22684.23350705584</v>
      </c>
      <c r="AQ66" s="42">
        <v>162370.3803871829</v>
      </c>
      <c r="AR66" s="42">
        <v>27654.697931742725</v>
      </c>
      <c r="AS66" s="43">
        <v>411312.61389423872</v>
      </c>
      <c r="AT66" s="42">
        <v>411312.61389423872</v>
      </c>
      <c r="AU66" s="42">
        <v>0</v>
      </c>
      <c r="AV66" s="42">
        <v>248942.23350705582</v>
      </c>
      <c r="AW66" s="42">
        <v>2999.3040181572992</v>
      </c>
      <c r="AX66" s="42">
        <v>2847.3777372111072</v>
      </c>
      <c r="AY66" s="44">
        <v>5.3356559953649761E-2</v>
      </c>
      <c r="AZ66" s="44">
        <v>-4.784655995364976E-2</v>
      </c>
      <c r="BA66" s="42">
        <v>-11307.690057975182</v>
      </c>
      <c r="BB66" s="43">
        <v>400004.92383626354</v>
      </c>
      <c r="BC66" s="43">
        <v>4819.3364317622109</v>
      </c>
      <c r="BD66" s="44">
        <v>-4.1734914049235794E-2</v>
      </c>
      <c r="BE66" s="42">
        <v>-2511.58</v>
      </c>
      <c r="BF66" s="42">
        <v>397493.34383626352</v>
      </c>
      <c r="BG66" s="42">
        <v>-1379.46</v>
      </c>
      <c r="BH66" s="42">
        <v>396113.8838362635</v>
      </c>
      <c r="BI66" s="53">
        <v>1126.6508219840714</v>
      </c>
      <c r="BK66" t="str">
        <f t="shared" si="0"/>
        <v>109 - Wenhaston Primary School</v>
      </c>
    </row>
    <row r="67" spans="1:63" ht="15" x14ac:dyDescent="0.25">
      <c r="A67" s="50">
        <v>339</v>
      </c>
      <c r="B67" s="35">
        <v>124618</v>
      </c>
      <c r="C67" s="35">
        <v>9352124</v>
      </c>
      <c r="D67" s="36" t="s">
        <v>234</v>
      </c>
      <c r="E67" s="42">
        <v>291682</v>
      </c>
      <c r="F67" s="42">
        <v>0</v>
      </c>
      <c r="G67" s="42">
        <v>0</v>
      </c>
      <c r="H67" s="42">
        <v>799.99999999999875</v>
      </c>
      <c r="I67" s="42">
        <v>0</v>
      </c>
      <c r="J67" s="42">
        <v>300.29999999999956</v>
      </c>
      <c r="K67" s="42">
        <v>0</v>
      </c>
      <c r="L67" s="42">
        <v>0</v>
      </c>
      <c r="M67" s="42">
        <v>2329.5999999999963</v>
      </c>
      <c r="N67" s="42">
        <v>1242.1499999999996</v>
      </c>
      <c r="O67" s="42">
        <v>0</v>
      </c>
      <c r="P67" s="42">
        <v>0</v>
      </c>
      <c r="Q67" s="42">
        <v>0</v>
      </c>
      <c r="R67" s="42">
        <v>0</v>
      </c>
      <c r="S67" s="42">
        <v>0</v>
      </c>
      <c r="T67" s="42">
        <v>0</v>
      </c>
      <c r="U67" s="42">
        <v>0</v>
      </c>
      <c r="V67" s="42">
        <v>0</v>
      </c>
      <c r="W67" s="42">
        <v>0</v>
      </c>
      <c r="X67" s="42">
        <v>0</v>
      </c>
      <c r="Y67" s="42">
        <v>11922.992554347837</v>
      </c>
      <c r="Z67" s="42">
        <v>0</v>
      </c>
      <c r="AA67" s="42">
        <v>0</v>
      </c>
      <c r="AB67" s="42">
        <v>0</v>
      </c>
      <c r="AC67" s="42">
        <v>114000</v>
      </c>
      <c r="AD67" s="42">
        <v>0</v>
      </c>
      <c r="AE67" s="42">
        <v>0</v>
      </c>
      <c r="AF67" s="42">
        <v>0</v>
      </c>
      <c r="AG67" s="42">
        <v>9750.76</v>
      </c>
      <c r="AH67" s="42">
        <v>0</v>
      </c>
      <c r="AI67" s="42">
        <v>0</v>
      </c>
      <c r="AJ67" s="42">
        <v>0</v>
      </c>
      <c r="AK67" s="42">
        <v>0</v>
      </c>
      <c r="AL67" s="42">
        <v>0</v>
      </c>
      <c r="AM67" s="42">
        <v>0</v>
      </c>
      <c r="AN67" s="42">
        <v>0</v>
      </c>
      <c r="AO67" s="42">
        <v>291682</v>
      </c>
      <c r="AP67" s="42">
        <v>16595.04255434783</v>
      </c>
      <c r="AQ67" s="42">
        <v>123750.76</v>
      </c>
      <c r="AR67" s="42">
        <v>24256.817554347832</v>
      </c>
      <c r="AS67" s="43">
        <v>432027.80255434784</v>
      </c>
      <c r="AT67" s="42">
        <v>432027.80255434784</v>
      </c>
      <c r="AU67" s="42">
        <v>0</v>
      </c>
      <c r="AV67" s="42">
        <v>308277.04255434783</v>
      </c>
      <c r="AW67" s="42">
        <v>2881.0938556481105</v>
      </c>
      <c r="AX67" s="42">
        <v>2875.2139468548371</v>
      </c>
      <c r="AY67" s="44">
        <v>2.0450334834057854E-3</v>
      </c>
      <c r="AZ67" s="44">
        <v>0</v>
      </c>
      <c r="BA67" s="42">
        <v>0</v>
      </c>
      <c r="BB67" s="43">
        <v>432027.80255434784</v>
      </c>
      <c r="BC67" s="43">
        <v>4037.6430145266154</v>
      </c>
      <c r="BD67" s="44">
        <v>-8.5472309041250139E-3</v>
      </c>
      <c r="BE67" s="42">
        <v>-3237.8199999999997</v>
      </c>
      <c r="BF67" s="42">
        <v>428789.98255434784</v>
      </c>
      <c r="BG67" s="42">
        <v>-1778.3400000000001</v>
      </c>
      <c r="BH67" s="42">
        <v>427011.64255434781</v>
      </c>
      <c r="BI67" s="53">
        <v>1592.73108024215</v>
      </c>
      <c r="BK67" t="str">
        <f t="shared" si="0"/>
        <v>339 - Witnesham Primary School</v>
      </c>
    </row>
    <row r="68" spans="1:63" ht="15" x14ac:dyDescent="0.25">
      <c r="A68" s="50">
        <v>342</v>
      </c>
      <c r="B68" s="35">
        <v>124619</v>
      </c>
      <c r="C68" s="35">
        <v>9352125</v>
      </c>
      <c r="D68" s="36" t="s">
        <v>236</v>
      </c>
      <c r="E68" s="42">
        <v>569734</v>
      </c>
      <c r="F68" s="42">
        <v>0</v>
      </c>
      <c r="G68" s="42">
        <v>0</v>
      </c>
      <c r="H68" s="42">
        <v>7599.9999999999982</v>
      </c>
      <c r="I68" s="42">
        <v>0</v>
      </c>
      <c r="J68" s="42">
        <v>1051.0500000000006</v>
      </c>
      <c r="K68" s="42">
        <v>0</v>
      </c>
      <c r="L68" s="42">
        <v>0</v>
      </c>
      <c r="M68" s="42">
        <v>2329.5999999999995</v>
      </c>
      <c r="N68" s="42">
        <v>0</v>
      </c>
      <c r="O68" s="42">
        <v>0</v>
      </c>
      <c r="P68" s="42">
        <v>0</v>
      </c>
      <c r="Q68" s="42">
        <v>0</v>
      </c>
      <c r="R68" s="42">
        <v>0</v>
      </c>
      <c r="S68" s="42">
        <v>0</v>
      </c>
      <c r="T68" s="42">
        <v>0</v>
      </c>
      <c r="U68" s="42">
        <v>0</v>
      </c>
      <c r="V68" s="42">
        <v>7044.9438202247347</v>
      </c>
      <c r="W68" s="42">
        <v>0</v>
      </c>
      <c r="X68" s="42">
        <v>0</v>
      </c>
      <c r="Y68" s="42">
        <v>38038.031634422267</v>
      </c>
      <c r="Z68" s="42">
        <v>0</v>
      </c>
      <c r="AA68" s="42">
        <v>0</v>
      </c>
      <c r="AB68" s="42">
        <v>0</v>
      </c>
      <c r="AC68" s="42">
        <v>114000</v>
      </c>
      <c r="AD68" s="42">
        <v>0</v>
      </c>
      <c r="AE68" s="42">
        <v>0</v>
      </c>
      <c r="AF68" s="42">
        <v>0</v>
      </c>
      <c r="AG68" s="42">
        <v>28500.5</v>
      </c>
      <c r="AH68" s="42">
        <v>0</v>
      </c>
      <c r="AI68" s="42">
        <v>0</v>
      </c>
      <c r="AJ68" s="42">
        <v>0</v>
      </c>
      <c r="AK68" s="42">
        <v>0</v>
      </c>
      <c r="AL68" s="42">
        <v>0</v>
      </c>
      <c r="AM68" s="42">
        <v>0</v>
      </c>
      <c r="AN68" s="42">
        <v>0</v>
      </c>
      <c r="AO68" s="42">
        <v>569734</v>
      </c>
      <c r="AP68" s="42">
        <v>56063.625454647001</v>
      </c>
      <c r="AQ68" s="42">
        <v>142500.5</v>
      </c>
      <c r="AR68" s="42">
        <v>53526.156634422267</v>
      </c>
      <c r="AS68" s="43">
        <v>768298.125454647</v>
      </c>
      <c r="AT68" s="42">
        <v>768298.125454647</v>
      </c>
      <c r="AU68" s="42">
        <v>0</v>
      </c>
      <c r="AV68" s="42">
        <v>625797.625454647</v>
      </c>
      <c r="AW68" s="42">
        <v>2994.2470117447224</v>
      </c>
      <c r="AX68" s="42">
        <v>2971.4527023788687</v>
      </c>
      <c r="AY68" s="44">
        <v>7.6710995088715827E-3</v>
      </c>
      <c r="AZ68" s="44">
        <v>-2.1610995088715826E-3</v>
      </c>
      <c r="BA68" s="42">
        <v>-1342.1154399309371</v>
      </c>
      <c r="BB68" s="43">
        <v>766956.01001471607</v>
      </c>
      <c r="BC68" s="43">
        <v>3669.6459809316557</v>
      </c>
      <c r="BD68" s="44">
        <v>-9.5387165936311469E-3</v>
      </c>
      <c r="BE68" s="42">
        <v>-6324.3399999999992</v>
      </c>
      <c r="BF68" s="42">
        <v>760631.6700147161</v>
      </c>
      <c r="BG68" s="42">
        <v>-3473.5800000000004</v>
      </c>
      <c r="BH68" s="42">
        <v>757158.09001471614</v>
      </c>
      <c r="BI68" s="53">
        <v>3135.3195242262623</v>
      </c>
      <c r="BK68" t="str">
        <f t="shared" si="0"/>
        <v>342 - Woodbridge Primary School</v>
      </c>
    </row>
    <row r="69" spans="1:63" ht="15" x14ac:dyDescent="0.25">
      <c r="A69" s="50">
        <v>115</v>
      </c>
      <c r="B69" s="35">
        <v>124620</v>
      </c>
      <c r="C69" s="35">
        <v>9352126</v>
      </c>
      <c r="D69" s="36" t="s">
        <v>137</v>
      </c>
      <c r="E69" s="42">
        <v>267148</v>
      </c>
      <c r="F69" s="42">
        <v>0</v>
      </c>
      <c r="G69" s="42">
        <v>0</v>
      </c>
      <c r="H69" s="42">
        <v>1599.9999999999982</v>
      </c>
      <c r="I69" s="42">
        <v>0</v>
      </c>
      <c r="J69" s="42">
        <v>300.29999999999967</v>
      </c>
      <c r="K69" s="42">
        <v>0</v>
      </c>
      <c r="L69" s="42">
        <v>3357.9000000000019</v>
      </c>
      <c r="M69" s="42">
        <v>0</v>
      </c>
      <c r="N69" s="42">
        <v>0</v>
      </c>
      <c r="O69" s="42">
        <v>0</v>
      </c>
      <c r="P69" s="42">
        <v>0</v>
      </c>
      <c r="Q69" s="42">
        <v>0</v>
      </c>
      <c r="R69" s="42">
        <v>0</v>
      </c>
      <c r="S69" s="42">
        <v>0</v>
      </c>
      <c r="T69" s="42">
        <v>0</v>
      </c>
      <c r="U69" s="42">
        <v>0</v>
      </c>
      <c r="V69" s="42">
        <v>0</v>
      </c>
      <c r="W69" s="42">
        <v>0</v>
      </c>
      <c r="X69" s="42">
        <v>915.6565656565657</v>
      </c>
      <c r="Y69" s="42">
        <v>10783.778313252998</v>
      </c>
      <c r="Z69" s="42">
        <v>0</v>
      </c>
      <c r="AA69" s="42">
        <v>0</v>
      </c>
      <c r="AB69" s="42">
        <v>0</v>
      </c>
      <c r="AC69" s="42">
        <v>114000</v>
      </c>
      <c r="AD69" s="42">
        <v>0</v>
      </c>
      <c r="AE69" s="42">
        <v>0</v>
      </c>
      <c r="AF69" s="42">
        <v>0</v>
      </c>
      <c r="AG69" s="42">
        <v>6179.39</v>
      </c>
      <c r="AH69" s="42">
        <v>0</v>
      </c>
      <c r="AI69" s="42">
        <v>0</v>
      </c>
      <c r="AJ69" s="42">
        <v>0</v>
      </c>
      <c r="AK69" s="42">
        <v>0</v>
      </c>
      <c r="AL69" s="42">
        <v>0</v>
      </c>
      <c r="AM69" s="42">
        <v>0</v>
      </c>
      <c r="AN69" s="42">
        <v>0</v>
      </c>
      <c r="AO69" s="42">
        <v>267148</v>
      </c>
      <c r="AP69" s="42">
        <v>16957.634878909565</v>
      </c>
      <c r="AQ69" s="42">
        <v>120179.39</v>
      </c>
      <c r="AR69" s="42">
        <v>23410.678313252996</v>
      </c>
      <c r="AS69" s="43">
        <v>404285.02487890958</v>
      </c>
      <c r="AT69" s="42">
        <v>404285.02487890958</v>
      </c>
      <c r="AU69" s="42">
        <v>0</v>
      </c>
      <c r="AV69" s="42">
        <v>284105.63487890956</v>
      </c>
      <c r="AW69" s="42">
        <v>2899.0370906011181</v>
      </c>
      <c r="AX69" s="42">
        <v>2927.6443765666936</v>
      </c>
      <c r="AY69" s="44">
        <v>-9.7714347393257801E-3</v>
      </c>
      <c r="AZ69" s="44">
        <v>0</v>
      </c>
      <c r="BA69" s="42">
        <v>0</v>
      </c>
      <c r="BB69" s="43">
        <v>404285.02487890958</v>
      </c>
      <c r="BC69" s="43">
        <v>4125.357396723567</v>
      </c>
      <c r="BD69" s="44">
        <v>-1.1127685583149027E-2</v>
      </c>
      <c r="BE69" s="42">
        <v>-2965.48</v>
      </c>
      <c r="BF69" s="42">
        <v>401319.5448789096</v>
      </c>
      <c r="BG69" s="42">
        <v>-1628.76</v>
      </c>
      <c r="BH69" s="42">
        <v>399690.78487890959</v>
      </c>
      <c r="BI69" s="53">
        <v>1513.6566964640531</v>
      </c>
      <c r="BK69" t="str">
        <f t="shared" si="0"/>
        <v>115 - Wortham Primary School</v>
      </c>
    </row>
    <row r="70" spans="1:63" ht="15" x14ac:dyDescent="0.25">
      <c r="A70" s="50">
        <v>502</v>
      </c>
      <c r="B70" s="35">
        <v>124622</v>
      </c>
      <c r="C70" s="35">
        <v>9352129</v>
      </c>
      <c r="D70" s="36" t="s">
        <v>412</v>
      </c>
      <c r="E70" s="42">
        <v>507036</v>
      </c>
      <c r="F70" s="42">
        <v>0</v>
      </c>
      <c r="G70" s="42">
        <v>0</v>
      </c>
      <c r="H70" s="42">
        <v>18000.000000000018</v>
      </c>
      <c r="I70" s="42">
        <v>0</v>
      </c>
      <c r="J70" s="42">
        <v>10960.950000000003</v>
      </c>
      <c r="K70" s="42">
        <v>21130.200000000026</v>
      </c>
      <c r="L70" s="42">
        <v>5596.4999999999936</v>
      </c>
      <c r="M70" s="42">
        <v>0</v>
      </c>
      <c r="N70" s="42">
        <v>0</v>
      </c>
      <c r="O70" s="42">
        <v>0</v>
      </c>
      <c r="P70" s="42">
        <v>0</v>
      </c>
      <c r="Q70" s="42">
        <v>0</v>
      </c>
      <c r="R70" s="42">
        <v>0</v>
      </c>
      <c r="S70" s="42">
        <v>0</v>
      </c>
      <c r="T70" s="42">
        <v>0</v>
      </c>
      <c r="U70" s="42">
        <v>0</v>
      </c>
      <c r="V70" s="42">
        <v>4894.7368421052606</v>
      </c>
      <c r="W70" s="42">
        <v>0</v>
      </c>
      <c r="X70" s="42">
        <v>0</v>
      </c>
      <c r="Y70" s="42">
        <v>46864.053250773955</v>
      </c>
      <c r="Z70" s="42">
        <v>0</v>
      </c>
      <c r="AA70" s="42">
        <v>0</v>
      </c>
      <c r="AB70" s="42">
        <v>0</v>
      </c>
      <c r="AC70" s="42">
        <v>114000</v>
      </c>
      <c r="AD70" s="42">
        <v>0</v>
      </c>
      <c r="AE70" s="42">
        <v>0</v>
      </c>
      <c r="AF70" s="42">
        <v>0</v>
      </c>
      <c r="AG70" s="42">
        <v>11798.17</v>
      </c>
      <c r="AH70" s="42">
        <v>0</v>
      </c>
      <c r="AI70" s="42">
        <v>0</v>
      </c>
      <c r="AJ70" s="42">
        <v>0</v>
      </c>
      <c r="AK70" s="42">
        <v>0</v>
      </c>
      <c r="AL70" s="42">
        <v>0</v>
      </c>
      <c r="AM70" s="42">
        <v>0</v>
      </c>
      <c r="AN70" s="42">
        <v>0</v>
      </c>
      <c r="AO70" s="42">
        <v>507036</v>
      </c>
      <c r="AP70" s="42">
        <v>107446.44009287926</v>
      </c>
      <c r="AQ70" s="42">
        <v>125798.17</v>
      </c>
      <c r="AR70" s="42">
        <v>84705.67825077397</v>
      </c>
      <c r="AS70" s="43">
        <v>740280.61009287927</v>
      </c>
      <c r="AT70" s="42">
        <v>740280.61009287927</v>
      </c>
      <c r="AU70" s="42">
        <v>0</v>
      </c>
      <c r="AV70" s="42">
        <v>614482.44009287923</v>
      </c>
      <c r="AW70" s="42">
        <v>3303.6690327574152</v>
      </c>
      <c r="AX70" s="42">
        <v>3376.8289451552519</v>
      </c>
      <c r="AY70" s="44">
        <v>-2.1665270461152464E-2</v>
      </c>
      <c r="AZ70" s="44">
        <v>6.6652704611524644E-3</v>
      </c>
      <c r="BA70" s="42">
        <v>4186.3909490144761</v>
      </c>
      <c r="BB70" s="43">
        <v>744467.00104189373</v>
      </c>
      <c r="BC70" s="43">
        <v>4002.5107582897513</v>
      </c>
      <c r="BD70" s="44">
        <v>-2.7319024283068982E-3</v>
      </c>
      <c r="BE70" s="42">
        <v>-5628.36</v>
      </c>
      <c r="BF70" s="42">
        <v>738838.64104189374</v>
      </c>
      <c r="BG70" s="42">
        <v>-3091.32</v>
      </c>
      <c r="BH70" s="42">
        <v>735747.3210418938</v>
      </c>
      <c r="BI70" s="53">
        <v>3634.3120883285264</v>
      </c>
      <c r="BK70" t="str">
        <f t="shared" ref="BK70:BK133" si="1">A70&amp;" - "&amp;D70</f>
        <v>502 - Chilton Community Primary</v>
      </c>
    </row>
    <row r="71" spans="1:63" ht="15" x14ac:dyDescent="0.25">
      <c r="A71" s="50">
        <v>229</v>
      </c>
      <c r="B71" s="35">
        <v>124624</v>
      </c>
      <c r="C71" s="35">
        <v>9352131</v>
      </c>
      <c r="D71" s="36" t="s">
        <v>165</v>
      </c>
      <c r="E71" s="42">
        <v>951374</v>
      </c>
      <c r="F71" s="42">
        <v>0</v>
      </c>
      <c r="G71" s="42">
        <v>0</v>
      </c>
      <c r="H71" s="42">
        <v>12000.000000000004</v>
      </c>
      <c r="I71" s="42">
        <v>0</v>
      </c>
      <c r="J71" s="42">
        <v>2552.5499999999997</v>
      </c>
      <c r="K71" s="42">
        <v>20147.399999999954</v>
      </c>
      <c r="L71" s="42">
        <v>42533.399999999863</v>
      </c>
      <c r="M71" s="42">
        <v>0</v>
      </c>
      <c r="N71" s="42">
        <v>0</v>
      </c>
      <c r="O71" s="42">
        <v>0</v>
      </c>
      <c r="P71" s="42">
        <v>0</v>
      </c>
      <c r="Q71" s="42">
        <v>0</v>
      </c>
      <c r="R71" s="42">
        <v>0</v>
      </c>
      <c r="S71" s="42">
        <v>0</v>
      </c>
      <c r="T71" s="42">
        <v>0</v>
      </c>
      <c r="U71" s="42">
        <v>0</v>
      </c>
      <c r="V71" s="42">
        <v>0</v>
      </c>
      <c r="W71" s="42">
        <v>0</v>
      </c>
      <c r="X71" s="42">
        <v>930.33141210374629</v>
      </c>
      <c r="Y71" s="42">
        <v>69845.434883720998</v>
      </c>
      <c r="Z71" s="42">
        <v>0</v>
      </c>
      <c r="AA71" s="42">
        <v>0</v>
      </c>
      <c r="AB71" s="42">
        <v>0</v>
      </c>
      <c r="AC71" s="42">
        <v>114000</v>
      </c>
      <c r="AD71" s="42">
        <v>0</v>
      </c>
      <c r="AE71" s="42">
        <v>0</v>
      </c>
      <c r="AF71" s="42">
        <v>0</v>
      </c>
      <c r="AG71" s="42">
        <v>15447.75</v>
      </c>
      <c r="AH71" s="42">
        <v>0</v>
      </c>
      <c r="AI71" s="42">
        <v>0</v>
      </c>
      <c r="AJ71" s="42">
        <v>0</v>
      </c>
      <c r="AK71" s="42">
        <v>0</v>
      </c>
      <c r="AL71" s="42">
        <v>0</v>
      </c>
      <c r="AM71" s="42">
        <v>0</v>
      </c>
      <c r="AN71" s="42">
        <v>0</v>
      </c>
      <c r="AO71" s="42">
        <v>951374</v>
      </c>
      <c r="AP71" s="42">
        <v>148009.11629582455</v>
      </c>
      <c r="AQ71" s="42">
        <v>129447.75</v>
      </c>
      <c r="AR71" s="42">
        <v>118459.9098837209</v>
      </c>
      <c r="AS71" s="43">
        <v>1228830.8662958245</v>
      </c>
      <c r="AT71" s="42">
        <v>1228830.8662958245</v>
      </c>
      <c r="AU71" s="42">
        <v>0</v>
      </c>
      <c r="AV71" s="42">
        <v>1099383.1162958245</v>
      </c>
      <c r="AW71" s="42">
        <v>3150.0948890997838</v>
      </c>
      <c r="AX71" s="42">
        <v>3045.9594428065247</v>
      </c>
      <c r="AY71" s="44">
        <v>3.418806069108702E-2</v>
      </c>
      <c r="AZ71" s="44">
        <v>-2.8678060691087019E-2</v>
      </c>
      <c r="BA71" s="42">
        <v>-30485.921207424897</v>
      </c>
      <c r="BB71" s="43">
        <v>1198344.9450883996</v>
      </c>
      <c r="BC71" s="43">
        <v>3433.6531377891106</v>
      </c>
      <c r="BD71" s="44">
        <v>-1.5322993131506868E-3</v>
      </c>
      <c r="BE71" s="42">
        <v>-10560.74</v>
      </c>
      <c r="BF71" s="42">
        <v>1187784.2050883996</v>
      </c>
      <c r="BG71" s="42">
        <v>-5800.38</v>
      </c>
      <c r="BH71" s="42">
        <v>1181983.8250883997</v>
      </c>
      <c r="BI71" s="53">
        <v>5544.0380317488398</v>
      </c>
      <c r="BK71" t="str">
        <f t="shared" si="1"/>
        <v>229 - Colneis Junior School</v>
      </c>
    </row>
    <row r="72" spans="1:63" ht="15" x14ac:dyDescent="0.25">
      <c r="A72" s="50">
        <v>313</v>
      </c>
      <c r="B72" s="35">
        <v>124625</v>
      </c>
      <c r="C72" s="35">
        <v>9352132</v>
      </c>
      <c r="D72" s="36" t="s">
        <v>218</v>
      </c>
      <c r="E72" s="42">
        <v>1210344</v>
      </c>
      <c r="F72" s="42">
        <v>0</v>
      </c>
      <c r="G72" s="42">
        <v>0</v>
      </c>
      <c r="H72" s="42">
        <v>9845.6289978677996</v>
      </c>
      <c r="I72" s="42">
        <v>0</v>
      </c>
      <c r="J72" s="42">
        <v>284.29253731343306</v>
      </c>
      <c r="K72" s="42">
        <v>1395.6179104477601</v>
      </c>
      <c r="L72" s="42">
        <v>2119.2716417910465</v>
      </c>
      <c r="M72" s="42">
        <v>3308.1313432835791</v>
      </c>
      <c r="N72" s="42">
        <v>0</v>
      </c>
      <c r="O72" s="42">
        <v>0</v>
      </c>
      <c r="P72" s="42">
        <v>0</v>
      </c>
      <c r="Q72" s="42">
        <v>0</v>
      </c>
      <c r="R72" s="42">
        <v>0</v>
      </c>
      <c r="S72" s="42">
        <v>0</v>
      </c>
      <c r="T72" s="42">
        <v>0</v>
      </c>
      <c r="U72" s="42">
        <v>0</v>
      </c>
      <c r="V72" s="42">
        <v>8141.8092909535289</v>
      </c>
      <c r="W72" s="42">
        <v>0</v>
      </c>
      <c r="X72" s="42">
        <v>871.9745222929937</v>
      </c>
      <c r="Y72" s="42">
        <v>85090.847116352626</v>
      </c>
      <c r="Z72" s="42">
        <v>0</v>
      </c>
      <c r="AA72" s="42">
        <v>0</v>
      </c>
      <c r="AB72" s="42">
        <v>0</v>
      </c>
      <c r="AC72" s="42">
        <v>114000</v>
      </c>
      <c r="AD72" s="42">
        <v>0</v>
      </c>
      <c r="AE72" s="42">
        <v>0</v>
      </c>
      <c r="AF72" s="42">
        <v>0</v>
      </c>
      <c r="AG72" s="42">
        <v>32572</v>
      </c>
      <c r="AH72" s="42">
        <v>0</v>
      </c>
      <c r="AI72" s="42">
        <v>0</v>
      </c>
      <c r="AJ72" s="42">
        <v>0</v>
      </c>
      <c r="AK72" s="42">
        <v>0</v>
      </c>
      <c r="AL72" s="42">
        <v>0</v>
      </c>
      <c r="AM72" s="42">
        <v>0</v>
      </c>
      <c r="AN72" s="42">
        <v>0</v>
      </c>
      <c r="AO72" s="42">
        <v>1210344</v>
      </c>
      <c r="AP72" s="42">
        <v>111057.57336030276</v>
      </c>
      <c r="AQ72" s="42">
        <v>146572</v>
      </c>
      <c r="AR72" s="42">
        <v>103565.11833170443</v>
      </c>
      <c r="AS72" s="43">
        <v>1467973.5733603027</v>
      </c>
      <c r="AT72" s="42">
        <v>1467973.5733603027</v>
      </c>
      <c r="AU72" s="42">
        <v>0</v>
      </c>
      <c r="AV72" s="42">
        <v>1321401.5733603027</v>
      </c>
      <c r="AW72" s="42">
        <v>2976.1296697304115</v>
      </c>
      <c r="AX72" s="42">
        <v>2980.1191583798018</v>
      </c>
      <c r="AY72" s="44">
        <v>-1.3387010509872555E-3</v>
      </c>
      <c r="AZ72" s="44">
        <v>0</v>
      </c>
      <c r="BA72" s="42">
        <v>0</v>
      </c>
      <c r="BB72" s="43">
        <v>1467973.5733603027</v>
      </c>
      <c r="BC72" s="43">
        <v>3306.2467868475287</v>
      </c>
      <c r="BD72" s="44">
        <v>-6.7499207891449364E-3</v>
      </c>
      <c r="BE72" s="42">
        <v>-13435.439999999999</v>
      </c>
      <c r="BF72" s="42">
        <v>1454538.1333603028</v>
      </c>
      <c r="BG72" s="42">
        <v>-7379.2800000000007</v>
      </c>
      <c r="BH72" s="42">
        <v>1447158.8533603027</v>
      </c>
      <c r="BI72" s="53">
        <v>6980.7098793681716</v>
      </c>
      <c r="BK72" t="str">
        <f t="shared" si="1"/>
        <v>313 - Gorseland Primary School</v>
      </c>
    </row>
    <row r="73" spans="1:63" ht="15" x14ac:dyDescent="0.25">
      <c r="A73" s="50">
        <v>208</v>
      </c>
      <c r="B73" s="35">
        <v>124626</v>
      </c>
      <c r="C73" s="35">
        <v>9352133</v>
      </c>
      <c r="D73" s="36" t="s">
        <v>155</v>
      </c>
      <c r="E73" s="42">
        <v>542474</v>
      </c>
      <c r="F73" s="42">
        <v>0</v>
      </c>
      <c r="G73" s="42">
        <v>0</v>
      </c>
      <c r="H73" s="42">
        <v>8400.0000000000164</v>
      </c>
      <c r="I73" s="42">
        <v>0</v>
      </c>
      <c r="J73" s="42">
        <v>0</v>
      </c>
      <c r="K73" s="42">
        <v>982.79999999999939</v>
      </c>
      <c r="L73" s="42">
        <v>1119.2999999999993</v>
      </c>
      <c r="M73" s="42">
        <v>0</v>
      </c>
      <c r="N73" s="42">
        <v>1242.1499999999992</v>
      </c>
      <c r="O73" s="42">
        <v>0</v>
      </c>
      <c r="P73" s="42">
        <v>0</v>
      </c>
      <c r="Q73" s="42">
        <v>0</v>
      </c>
      <c r="R73" s="42">
        <v>0</v>
      </c>
      <c r="S73" s="42">
        <v>0</v>
      </c>
      <c r="T73" s="42">
        <v>0</v>
      </c>
      <c r="U73" s="42">
        <v>0</v>
      </c>
      <c r="V73" s="42">
        <v>0</v>
      </c>
      <c r="W73" s="42">
        <v>0</v>
      </c>
      <c r="X73" s="42">
        <v>0</v>
      </c>
      <c r="Y73" s="42">
        <v>41027.500295857986</v>
      </c>
      <c r="Z73" s="42">
        <v>0</v>
      </c>
      <c r="AA73" s="42">
        <v>0</v>
      </c>
      <c r="AB73" s="42">
        <v>0</v>
      </c>
      <c r="AC73" s="42">
        <v>114000</v>
      </c>
      <c r="AD73" s="42">
        <v>0</v>
      </c>
      <c r="AE73" s="42">
        <v>0</v>
      </c>
      <c r="AF73" s="42">
        <v>0</v>
      </c>
      <c r="AG73" s="42">
        <v>14849</v>
      </c>
      <c r="AH73" s="42">
        <v>0</v>
      </c>
      <c r="AI73" s="42">
        <v>0</v>
      </c>
      <c r="AJ73" s="42">
        <v>0</v>
      </c>
      <c r="AK73" s="42">
        <v>0</v>
      </c>
      <c r="AL73" s="42">
        <v>0</v>
      </c>
      <c r="AM73" s="42">
        <v>0</v>
      </c>
      <c r="AN73" s="42">
        <v>0</v>
      </c>
      <c r="AO73" s="42">
        <v>542474</v>
      </c>
      <c r="AP73" s="42">
        <v>52771.750295858001</v>
      </c>
      <c r="AQ73" s="42">
        <v>128849</v>
      </c>
      <c r="AR73" s="42">
        <v>56897.425295857989</v>
      </c>
      <c r="AS73" s="43">
        <v>724094.75029585802</v>
      </c>
      <c r="AT73" s="42">
        <v>724094.75029585813</v>
      </c>
      <c r="AU73" s="42">
        <v>0</v>
      </c>
      <c r="AV73" s="42">
        <v>595245.75029585802</v>
      </c>
      <c r="AW73" s="42">
        <v>2991.1846748535577</v>
      </c>
      <c r="AX73" s="42">
        <v>2983.9126270143397</v>
      </c>
      <c r="AY73" s="44">
        <v>2.4370847099817006E-3</v>
      </c>
      <c r="AZ73" s="44">
        <v>0</v>
      </c>
      <c r="BA73" s="42">
        <v>0</v>
      </c>
      <c r="BB73" s="43">
        <v>724094.75029585802</v>
      </c>
      <c r="BC73" s="43">
        <v>3638.6670869138593</v>
      </c>
      <c r="BD73" s="44">
        <v>-4.8888243528151243E-3</v>
      </c>
      <c r="BE73" s="42">
        <v>-6021.74</v>
      </c>
      <c r="BF73" s="42">
        <v>718073.01029585802</v>
      </c>
      <c r="BG73" s="42">
        <v>-3307.38</v>
      </c>
      <c r="BH73" s="42">
        <v>714765.63029585802</v>
      </c>
      <c r="BI73" s="53">
        <v>3101.2395781749933</v>
      </c>
      <c r="BK73" t="str">
        <f t="shared" si="1"/>
        <v>208 - Brooklands Primary School</v>
      </c>
    </row>
    <row r="74" spans="1:63" ht="15" x14ac:dyDescent="0.25">
      <c r="A74" s="50">
        <v>232</v>
      </c>
      <c r="B74" s="35">
        <v>124627</v>
      </c>
      <c r="C74" s="35">
        <v>9352134</v>
      </c>
      <c r="D74" s="36" t="s">
        <v>168</v>
      </c>
      <c r="E74" s="42">
        <v>539748</v>
      </c>
      <c r="F74" s="42">
        <v>0</v>
      </c>
      <c r="G74" s="42">
        <v>0</v>
      </c>
      <c r="H74" s="42">
        <v>12000.000000000038</v>
      </c>
      <c r="I74" s="42">
        <v>0</v>
      </c>
      <c r="J74" s="42">
        <v>1351.3500000000013</v>
      </c>
      <c r="K74" s="42">
        <v>12776.399999999969</v>
      </c>
      <c r="L74" s="42">
        <v>22385.999999999996</v>
      </c>
      <c r="M74" s="42">
        <v>1164.7999999999997</v>
      </c>
      <c r="N74" s="42">
        <v>0</v>
      </c>
      <c r="O74" s="42">
        <v>0</v>
      </c>
      <c r="P74" s="42">
        <v>0</v>
      </c>
      <c r="Q74" s="42">
        <v>0</v>
      </c>
      <c r="R74" s="42">
        <v>0</v>
      </c>
      <c r="S74" s="42">
        <v>0</v>
      </c>
      <c r="T74" s="42">
        <v>0</v>
      </c>
      <c r="U74" s="42">
        <v>0</v>
      </c>
      <c r="V74" s="42">
        <v>1757.3964497041422</v>
      </c>
      <c r="W74" s="42">
        <v>0</v>
      </c>
      <c r="X74" s="42">
        <v>0</v>
      </c>
      <c r="Y74" s="42">
        <v>41337.576027360097</v>
      </c>
      <c r="Z74" s="42">
        <v>0</v>
      </c>
      <c r="AA74" s="42">
        <v>0</v>
      </c>
      <c r="AB74" s="42">
        <v>0</v>
      </c>
      <c r="AC74" s="42">
        <v>114000</v>
      </c>
      <c r="AD74" s="42">
        <v>0</v>
      </c>
      <c r="AE74" s="42">
        <v>0</v>
      </c>
      <c r="AF74" s="42">
        <v>0</v>
      </c>
      <c r="AG74" s="42">
        <v>10657.75</v>
      </c>
      <c r="AH74" s="42">
        <v>0</v>
      </c>
      <c r="AI74" s="42">
        <v>0</v>
      </c>
      <c r="AJ74" s="42">
        <v>0</v>
      </c>
      <c r="AK74" s="42">
        <v>0</v>
      </c>
      <c r="AL74" s="42">
        <v>0</v>
      </c>
      <c r="AM74" s="42">
        <v>0</v>
      </c>
      <c r="AN74" s="42">
        <v>0</v>
      </c>
      <c r="AO74" s="42">
        <v>539748</v>
      </c>
      <c r="AP74" s="42">
        <v>92773.522477064253</v>
      </c>
      <c r="AQ74" s="42">
        <v>124657.75</v>
      </c>
      <c r="AR74" s="42">
        <v>76174.651027360102</v>
      </c>
      <c r="AS74" s="43">
        <v>757179.27247706428</v>
      </c>
      <c r="AT74" s="42">
        <v>757179.27247706428</v>
      </c>
      <c r="AU74" s="42">
        <v>0</v>
      </c>
      <c r="AV74" s="42">
        <v>632521.52247706428</v>
      </c>
      <c r="AW74" s="42">
        <v>3194.5531438235571</v>
      </c>
      <c r="AX74" s="42">
        <v>3149.0759944962019</v>
      </c>
      <c r="AY74" s="44">
        <v>1.4441426439640663E-2</v>
      </c>
      <c r="AZ74" s="44">
        <v>-8.9314264396406634E-3</v>
      </c>
      <c r="BA74" s="42">
        <v>-5568.896638340857</v>
      </c>
      <c r="BB74" s="43">
        <v>751610.37583872338</v>
      </c>
      <c r="BC74" s="43">
        <v>3796.0119991854717</v>
      </c>
      <c r="BD74" s="44">
        <v>2.1494838212259282E-3</v>
      </c>
      <c r="BE74" s="42">
        <v>-5991.48</v>
      </c>
      <c r="BF74" s="42">
        <v>745618.8958387234</v>
      </c>
      <c r="BG74" s="42">
        <v>-3290.76</v>
      </c>
      <c r="BH74" s="42">
        <v>742328.13583872339</v>
      </c>
      <c r="BI74" s="53">
        <v>3339.3519062633495</v>
      </c>
      <c r="BK74" t="str">
        <f t="shared" si="1"/>
        <v>232 - Kingsfleet Primary School</v>
      </c>
    </row>
    <row r="75" spans="1:63" ht="15" x14ac:dyDescent="0.25">
      <c r="A75" s="50">
        <v>343</v>
      </c>
      <c r="B75" s="35">
        <v>124628</v>
      </c>
      <c r="C75" s="35">
        <v>9352135</v>
      </c>
      <c r="D75" s="36" t="s">
        <v>237</v>
      </c>
      <c r="E75" s="42">
        <v>1054962</v>
      </c>
      <c r="F75" s="42">
        <v>0</v>
      </c>
      <c r="G75" s="42">
        <v>0</v>
      </c>
      <c r="H75" s="42">
        <v>17599.999999999927</v>
      </c>
      <c r="I75" s="42">
        <v>0</v>
      </c>
      <c r="J75" s="42">
        <v>18318.300000000014</v>
      </c>
      <c r="K75" s="42">
        <v>491.39999999999918</v>
      </c>
      <c r="L75" s="42">
        <v>0</v>
      </c>
      <c r="M75" s="42">
        <v>0</v>
      </c>
      <c r="N75" s="42">
        <v>0</v>
      </c>
      <c r="O75" s="42">
        <v>0</v>
      </c>
      <c r="P75" s="42">
        <v>0</v>
      </c>
      <c r="Q75" s="42">
        <v>0</v>
      </c>
      <c r="R75" s="42">
        <v>0</v>
      </c>
      <c r="S75" s="42">
        <v>0</v>
      </c>
      <c r="T75" s="42">
        <v>0</v>
      </c>
      <c r="U75" s="42">
        <v>0</v>
      </c>
      <c r="V75" s="42">
        <v>5137.1681415929179</v>
      </c>
      <c r="W75" s="42">
        <v>0</v>
      </c>
      <c r="X75" s="42">
        <v>0</v>
      </c>
      <c r="Y75" s="42">
        <v>62953.75395825319</v>
      </c>
      <c r="Z75" s="42">
        <v>0</v>
      </c>
      <c r="AA75" s="42">
        <v>0</v>
      </c>
      <c r="AB75" s="42">
        <v>0</v>
      </c>
      <c r="AC75" s="42">
        <v>114000</v>
      </c>
      <c r="AD75" s="42">
        <v>0</v>
      </c>
      <c r="AE75" s="42">
        <v>0</v>
      </c>
      <c r="AF75" s="42">
        <v>0</v>
      </c>
      <c r="AG75" s="42">
        <v>25387</v>
      </c>
      <c r="AH75" s="42">
        <v>0</v>
      </c>
      <c r="AI75" s="42">
        <v>0</v>
      </c>
      <c r="AJ75" s="42">
        <v>0</v>
      </c>
      <c r="AK75" s="42">
        <v>0</v>
      </c>
      <c r="AL75" s="42">
        <v>0</v>
      </c>
      <c r="AM75" s="42">
        <v>0</v>
      </c>
      <c r="AN75" s="42">
        <v>0</v>
      </c>
      <c r="AO75" s="42">
        <v>1054962</v>
      </c>
      <c r="AP75" s="42">
        <v>104500.62209984605</v>
      </c>
      <c r="AQ75" s="42">
        <v>139387</v>
      </c>
      <c r="AR75" s="42">
        <v>91156.40395825317</v>
      </c>
      <c r="AS75" s="43">
        <v>1298849.6220998461</v>
      </c>
      <c r="AT75" s="42">
        <v>1298849.6220998461</v>
      </c>
      <c r="AU75" s="42">
        <v>0</v>
      </c>
      <c r="AV75" s="42">
        <v>1159462.6220998461</v>
      </c>
      <c r="AW75" s="42">
        <v>2996.0274472864239</v>
      </c>
      <c r="AX75" s="42">
        <v>2972.714462681332</v>
      </c>
      <c r="AY75" s="44">
        <v>7.8423221933209483E-3</v>
      </c>
      <c r="AZ75" s="44">
        <v>-2.3323221933209482E-3</v>
      </c>
      <c r="BA75" s="42">
        <v>-2683.1979033827993</v>
      </c>
      <c r="BB75" s="43">
        <v>1296166.4241964633</v>
      </c>
      <c r="BC75" s="43">
        <v>3349.2672459856935</v>
      </c>
      <c r="BD75" s="44">
        <v>-1.9415107261498976E-3</v>
      </c>
      <c r="BE75" s="42">
        <v>-11710.619999999999</v>
      </c>
      <c r="BF75" s="42">
        <v>1284455.8041964632</v>
      </c>
      <c r="BG75" s="42">
        <v>-6431.9400000000005</v>
      </c>
      <c r="BH75" s="42">
        <v>1278023.8641964633</v>
      </c>
      <c r="BI75" s="53">
        <v>5991.0031557311368</v>
      </c>
      <c r="BK75" t="str">
        <f t="shared" si="1"/>
        <v>343 - Kyson Primary School</v>
      </c>
    </row>
    <row r="76" spans="1:63" ht="15" x14ac:dyDescent="0.25">
      <c r="A76" s="50">
        <v>23</v>
      </c>
      <c r="B76" s="35">
        <v>124629</v>
      </c>
      <c r="C76" s="35">
        <v>9352136</v>
      </c>
      <c r="D76" s="36" t="s">
        <v>413</v>
      </c>
      <c r="E76" s="42">
        <v>351654</v>
      </c>
      <c r="F76" s="42">
        <v>0</v>
      </c>
      <c r="G76" s="42">
        <v>0</v>
      </c>
      <c r="H76" s="42">
        <v>1600</v>
      </c>
      <c r="I76" s="42">
        <v>0</v>
      </c>
      <c r="J76" s="42">
        <v>1501.4999999999993</v>
      </c>
      <c r="K76" s="42">
        <v>0</v>
      </c>
      <c r="L76" s="42">
        <v>0</v>
      </c>
      <c r="M76" s="42">
        <v>0</v>
      </c>
      <c r="N76" s="42">
        <v>0</v>
      </c>
      <c r="O76" s="42">
        <v>0</v>
      </c>
      <c r="P76" s="42">
        <v>0</v>
      </c>
      <c r="Q76" s="42">
        <v>0</v>
      </c>
      <c r="R76" s="42">
        <v>0</v>
      </c>
      <c r="S76" s="42">
        <v>0</v>
      </c>
      <c r="T76" s="42">
        <v>0</v>
      </c>
      <c r="U76" s="42">
        <v>0</v>
      </c>
      <c r="V76" s="42">
        <v>1712.3893805309729</v>
      </c>
      <c r="W76" s="42">
        <v>0</v>
      </c>
      <c r="X76" s="42">
        <v>0</v>
      </c>
      <c r="Y76" s="42">
        <v>20358.39296317441</v>
      </c>
      <c r="Z76" s="42">
        <v>0</v>
      </c>
      <c r="AA76" s="42">
        <v>0</v>
      </c>
      <c r="AB76" s="42">
        <v>0</v>
      </c>
      <c r="AC76" s="42">
        <v>114000</v>
      </c>
      <c r="AD76" s="42">
        <v>0</v>
      </c>
      <c r="AE76" s="42">
        <v>0</v>
      </c>
      <c r="AF76" s="42">
        <v>0</v>
      </c>
      <c r="AG76" s="42">
        <v>7928.28</v>
      </c>
      <c r="AH76" s="42">
        <v>0</v>
      </c>
      <c r="AI76" s="42">
        <v>0</v>
      </c>
      <c r="AJ76" s="42">
        <v>0</v>
      </c>
      <c r="AK76" s="42">
        <v>0</v>
      </c>
      <c r="AL76" s="42">
        <v>0</v>
      </c>
      <c r="AM76" s="42">
        <v>0</v>
      </c>
      <c r="AN76" s="42">
        <v>0</v>
      </c>
      <c r="AO76" s="42">
        <v>351654</v>
      </c>
      <c r="AP76" s="42">
        <v>25172.282343705381</v>
      </c>
      <c r="AQ76" s="42">
        <v>121928.28</v>
      </c>
      <c r="AR76" s="42">
        <v>31906.94296317441</v>
      </c>
      <c r="AS76" s="43">
        <v>498754.56234370533</v>
      </c>
      <c r="AT76" s="42">
        <v>498754.56234370545</v>
      </c>
      <c r="AU76" s="42">
        <v>0</v>
      </c>
      <c r="AV76" s="42">
        <v>376826.2823437053</v>
      </c>
      <c r="AW76" s="42">
        <v>2921.1339716566304</v>
      </c>
      <c r="AX76" s="42">
        <v>2859.7878757848785</v>
      </c>
      <c r="AY76" s="44">
        <v>2.1451274897413594E-2</v>
      </c>
      <c r="AZ76" s="44">
        <v>-1.5941274897413593E-2</v>
      </c>
      <c r="BA76" s="42">
        <v>-5880.937743226862</v>
      </c>
      <c r="BB76" s="43">
        <v>492873.62460047845</v>
      </c>
      <c r="BC76" s="43">
        <v>3820.7257720967323</v>
      </c>
      <c r="BD76" s="44">
        <v>-1.2371091566274472E-2</v>
      </c>
      <c r="BE76" s="42">
        <v>-3903.54</v>
      </c>
      <c r="BF76" s="42">
        <v>488970.08460047847</v>
      </c>
      <c r="BG76" s="42">
        <v>-2143.98</v>
      </c>
      <c r="BH76" s="42">
        <v>486826.10460047849</v>
      </c>
      <c r="BI76" s="53">
        <v>1855.7604784599548</v>
      </c>
      <c r="BK76" t="str">
        <f t="shared" si="1"/>
        <v>23 - Coldfair Green C.P. School</v>
      </c>
    </row>
    <row r="77" spans="1:63" ht="15" x14ac:dyDescent="0.25">
      <c r="A77" s="50">
        <v>231</v>
      </c>
      <c r="B77" s="35">
        <v>124630</v>
      </c>
      <c r="C77" s="35">
        <v>9352137</v>
      </c>
      <c r="D77" s="36" t="s">
        <v>167</v>
      </c>
      <c r="E77" s="42">
        <v>528844</v>
      </c>
      <c r="F77" s="42">
        <v>0</v>
      </c>
      <c r="G77" s="42">
        <v>0</v>
      </c>
      <c r="H77" s="42">
        <v>21600.000000000033</v>
      </c>
      <c r="I77" s="42">
        <v>0</v>
      </c>
      <c r="J77" s="42">
        <v>5405.3999999999896</v>
      </c>
      <c r="K77" s="42">
        <v>17690.399999999965</v>
      </c>
      <c r="L77" s="42">
        <v>61561.499999999949</v>
      </c>
      <c r="M77" s="42">
        <v>0</v>
      </c>
      <c r="N77" s="42">
        <v>0</v>
      </c>
      <c r="O77" s="42">
        <v>0</v>
      </c>
      <c r="P77" s="42">
        <v>0</v>
      </c>
      <c r="Q77" s="42">
        <v>0</v>
      </c>
      <c r="R77" s="42">
        <v>0</v>
      </c>
      <c r="S77" s="42">
        <v>0</v>
      </c>
      <c r="T77" s="42">
        <v>0</v>
      </c>
      <c r="U77" s="42">
        <v>0</v>
      </c>
      <c r="V77" s="42">
        <v>3548.7804878048746</v>
      </c>
      <c r="W77" s="42">
        <v>0</v>
      </c>
      <c r="X77" s="42">
        <v>0</v>
      </c>
      <c r="Y77" s="42">
        <v>47162.513395779046</v>
      </c>
      <c r="Z77" s="42">
        <v>0</v>
      </c>
      <c r="AA77" s="42">
        <v>0</v>
      </c>
      <c r="AB77" s="42">
        <v>0</v>
      </c>
      <c r="AC77" s="42">
        <v>114000</v>
      </c>
      <c r="AD77" s="42">
        <v>0</v>
      </c>
      <c r="AE77" s="42">
        <v>0</v>
      </c>
      <c r="AF77" s="42">
        <v>0</v>
      </c>
      <c r="AG77" s="42">
        <v>14250.25</v>
      </c>
      <c r="AH77" s="42">
        <v>0</v>
      </c>
      <c r="AI77" s="42">
        <v>0</v>
      </c>
      <c r="AJ77" s="42">
        <v>0</v>
      </c>
      <c r="AK77" s="42">
        <v>0</v>
      </c>
      <c r="AL77" s="42">
        <v>0</v>
      </c>
      <c r="AM77" s="42">
        <v>0</v>
      </c>
      <c r="AN77" s="42">
        <v>0</v>
      </c>
      <c r="AO77" s="42">
        <v>528844</v>
      </c>
      <c r="AP77" s="42">
        <v>156968.59388358385</v>
      </c>
      <c r="AQ77" s="42">
        <v>128250.25</v>
      </c>
      <c r="AR77" s="42">
        <v>110288.96339577901</v>
      </c>
      <c r="AS77" s="43">
        <v>814062.84388358379</v>
      </c>
      <c r="AT77" s="42">
        <v>814062.84388358402</v>
      </c>
      <c r="AU77" s="42">
        <v>0</v>
      </c>
      <c r="AV77" s="42">
        <v>685812.59388358379</v>
      </c>
      <c r="AW77" s="42">
        <v>3535.1164633174421</v>
      </c>
      <c r="AX77" s="42">
        <v>3366.2245025467028</v>
      </c>
      <c r="AY77" s="44">
        <v>5.0172518393519175E-2</v>
      </c>
      <c r="AZ77" s="44">
        <v>-4.4662518393519174E-2</v>
      </c>
      <c r="BA77" s="42">
        <v>-29166.748369771169</v>
      </c>
      <c r="BB77" s="43">
        <v>784896.09551381262</v>
      </c>
      <c r="BC77" s="43">
        <v>4045.8561624423332</v>
      </c>
      <c r="BD77" s="44">
        <v>9.1537457500010522E-3</v>
      </c>
      <c r="BE77" s="42">
        <v>-5870.44</v>
      </c>
      <c r="BF77" s="42">
        <v>779025.65551381267</v>
      </c>
      <c r="BG77" s="42">
        <v>-3224.28</v>
      </c>
      <c r="BH77" s="42">
        <v>775801.37551381264</v>
      </c>
      <c r="BI77" s="53">
        <v>3658.4176753792931</v>
      </c>
      <c r="BK77" t="str">
        <f t="shared" si="1"/>
        <v>231 - Grange Community Primary School</v>
      </c>
    </row>
    <row r="78" spans="1:63" ht="15" x14ac:dyDescent="0.25">
      <c r="A78" s="50">
        <v>503</v>
      </c>
      <c r="B78" s="35">
        <v>124631</v>
      </c>
      <c r="C78" s="35">
        <v>9352138</v>
      </c>
      <c r="D78" s="36" t="s">
        <v>414</v>
      </c>
      <c r="E78" s="42">
        <v>1057688</v>
      </c>
      <c r="F78" s="42">
        <v>0</v>
      </c>
      <c r="G78" s="42">
        <v>0</v>
      </c>
      <c r="H78" s="42">
        <v>18400.000000000025</v>
      </c>
      <c r="I78" s="42">
        <v>0</v>
      </c>
      <c r="J78" s="42">
        <v>14114.099999999977</v>
      </c>
      <c r="K78" s="42">
        <v>10319.400000000005</v>
      </c>
      <c r="L78" s="42">
        <v>27982.499999999978</v>
      </c>
      <c r="M78" s="42">
        <v>0</v>
      </c>
      <c r="N78" s="42">
        <v>0</v>
      </c>
      <c r="O78" s="42">
        <v>0</v>
      </c>
      <c r="P78" s="42">
        <v>0</v>
      </c>
      <c r="Q78" s="42">
        <v>0</v>
      </c>
      <c r="R78" s="42">
        <v>0</v>
      </c>
      <c r="S78" s="42">
        <v>0</v>
      </c>
      <c r="T78" s="42">
        <v>0</v>
      </c>
      <c r="U78" s="42">
        <v>0</v>
      </c>
      <c r="V78" s="42">
        <v>3537.9939209726444</v>
      </c>
      <c r="W78" s="42">
        <v>0</v>
      </c>
      <c r="X78" s="42">
        <v>0</v>
      </c>
      <c r="Y78" s="42">
        <v>53869.919390001072</v>
      </c>
      <c r="Z78" s="42">
        <v>0</v>
      </c>
      <c r="AA78" s="42">
        <v>0</v>
      </c>
      <c r="AB78" s="42">
        <v>0</v>
      </c>
      <c r="AC78" s="42">
        <v>114000</v>
      </c>
      <c r="AD78" s="42">
        <v>0</v>
      </c>
      <c r="AE78" s="42">
        <v>0</v>
      </c>
      <c r="AF78" s="42">
        <v>0</v>
      </c>
      <c r="AG78" s="42">
        <v>18800.75</v>
      </c>
      <c r="AH78" s="42">
        <v>0</v>
      </c>
      <c r="AI78" s="42">
        <v>0</v>
      </c>
      <c r="AJ78" s="42">
        <v>0</v>
      </c>
      <c r="AK78" s="42">
        <v>0</v>
      </c>
      <c r="AL78" s="42">
        <v>0</v>
      </c>
      <c r="AM78" s="42">
        <v>0</v>
      </c>
      <c r="AN78" s="42">
        <v>0</v>
      </c>
      <c r="AO78" s="42">
        <v>1057688</v>
      </c>
      <c r="AP78" s="42">
        <v>128223.9133109737</v>
      </c>
      <c r="AQ78" s="42">
        <v>132800.75</v>
      </c>
      <c r="AR78" s="42">
        <v>99275.719390001075</v>
      </c>
      <c r="AS78" s="43">
        <v>1318712.6633109737</v>
      </c>
      <c r="AT78" s="42">
        <v>1318712.6633109737</v>
      </c>
      <c r="AU78" s="42">
        <v>0</v>
      </c>
      <c r="AV78" s="42">
        <v>1185911.9133109737</v>
      </c>
      <c r="AW78" s="42">
        <v>3056.474003378798</v>
      </c>
      <c r="AX78" s="42">
        <v>3096.1435303219359</v>
      </c>
      <c r="AY78" s="44">
        <v>-1.2812560708066764E-2</v>
      </c>
      <c r="AZ78" s="44">
        <v>0</v>
      </c>
      <c r="BA78" s="42">
        <v>0</v>
      </c>
      <c r="BB78" s="43">
        <v>1318712.6633109737</v>
      </c>
      <c r="BC78" s="43">
        <v>3398.7439776056021</v>
      </c>
      <c r="BD78" s="44">
        <v>-2.0110530148042982E-2</v>
      </c>
      <c r="BE78" s="42">
        <v>-11740.88</v>
      </c>
      <c r="BF78" s="42">
        <v>1306971.7833109738</v>
      </c>
      <c r="BG78" s="42">
        <v>-6448.56</v>
      </c>
      <c r="BH78" s="42">
        <v>1300523.2233109737</v>
      </c>
      <c r="BI78" s="53">
        <v>6125.412529274211</v>
      </c>
      <c r="BK78" t="str">
        <f t="shared" si="1"/>
        <v>503 - Abbot's Hall Primary School</v>
      </c>
    </row>
    <row r="79" spans="1:63" ht="15" x14ac:dyDescent="0.25">
      <c r="A79" s="50">
        <v>68</v>
      </c>
      <c r="B79" s="35">
        <v>124634</v>
      </c>
      <c r="C79" s="35">
        <v>9352141</v>
      </c>
      <c r="D79" s="36" t="s">
        <v>109</v>
      </c>
      <c r="E79" s="42">
        <v>1338466</v>
      </c>
      <c r="F79" s="42">
        <v>0</v>
      </c>
      <c r="G79" s="42">
        <v>0</v>
      </c>
      <c r="H79" s="42">
        <v>73999.999999999927</v>
      </c>
      <c r="I79" s="42">
        <v>0</v>
      </c>
      <c r="J79" s="42">
        <v>1051.0500000000036</v>
      </c>
      <c r="K79" s="42">
        <v>9827.9999999999891</v>
      </c>
      <c r="L79" s="42">
        <v>6715.7999999999756</v>
      </c>
      <c r="M79" s="42">
        <v>1164.8000000000015</v>
      </c>
      <c r="N79" s="42">
        <v>377613.60000000009</v>
      </c>
      <c r="O79" s="42">
        <v>189871.50000000003</v>
      </c>
      <c r="P79" s="42">
        <v>0</v>
      </c>
      <c r="Q79" s="42">
        <v>0</v>
      </c>
      <c r="R79" s="42">
        <v>0</v>
      </c>
      <c r="S79" s="42">
        <v>0</v>
      </c>
      <c r="T79" s="42">
        <v>0</v>
      </c>
      <c r="U79" s="42">
        <v>0</v>
      </c>
      <c r="V79" s="42">
        <v>12452.898550724656</v>
      </c>
      <c r="W79" s="42">
        <v>0</v>
      </c>
      <c r="X79" s="42">
        <v>0</v>
      </c>
      <c r="Y79" s="42">
        <v>116659.79995729086</v>
      </c>
      <c r="Z79" s="42">
        <v>0</v>
      </c>
      <c r="AA79" s="42">
        <v>0</v>
      </c>
      <c r="AB79" s="42">
        <v>0</v>
      </c>
      <c r="AC79" s="42">
        <v>114000</v>
      </c>
      <c r="AD79" s="42">
        <v>0</v>
      </c>
      <c r="AE79" s="42">
        <v>0</v>
      </c>
      <c r="AF79" s="42">
        <v>1000</v>
      </c>
      <c r="AG79" s="42">
        <v>28021.5</v>
      </c>
      <c r="AH79" s="42">
        <v>0</v>
      </c>
      <c r="AI79" s="42">
        <v>0</v>
      </c>
      <c r="AJ79" s="42">
        <v>0</v>
      </c>
      <c r="AK79" s="42">
        <v>0</v>
      </c>
      <c r="AL79" s="42">
        <v>0</v>
      </c>
      <c r="AM79" s="42">
        <v>0</v>
      </c>
      <c r="AN79" s="42">
        <v>0</v>
      </c>
      <c r="AO79" s="42">
        <v>1338466</v>
      </c>
      <c r="AP79" s="42">
        <v>789357.44850801548</v>
      </c>
      <c r="AQ79" s="42">
        <v>143021.5</v>
      </c>
      <c r="AR79" s="42">
        <v>456779.97495729086</v>
      </c>
      <c r="AS79" s="43">
        <v>2270844.9485080154</v>
      </c>
      <c r="AT79" s="42">
        <v>2270844.9485080158</v>
      </c>
      <c r="AU79" s="42">
        <v>0</v>
      </c>
      <c r="AV79" s="42">
        <v>2128823.4485080154</v>
      </c>
      <c r="AW79" s="42">
        <v>4335.6893044969765</v>
      </c>
      <c r="AX79" s="42">
        <v>4343.0217336684054</v>
      </c>
      <c r="AY79" s="44">
        <v>-1.6883243099120821E-3</v>
      </c>
      <c r="AZ79" s="44">
        <v>0</v>
      </c>
      <c r="BA79" s="42">
        <v>0</v>
      </c>
      <c r="BB79" s="43">
        <v>2270844.9485080154</v>
      </c>
      <c r="BC79" s="43">
        <v>4624.9387953320065</v>
      </c>
      <c r="BD79" s="44">
        <v>-1.0276651796419678E-2</v>
      </c>
      <c r="BE79" s="42">
        <v>-14857.66</v>
      </c>
      <c r="BF79" s="42">
        <v>2255987.2885080152</v>
      </c>
      <c r="BG79" s="42">
        <v>-8160.42</v>
      </c>
      <c r="BH79" s="42">
        <v>2247826.8685080153</v>
      </c>
      <c r="BI79" s="53">
        <v>10677.286810523139</v>
      </c>
      <c r="BK79" t="str">
        <f t="shared" si="1"/>
        <v>68 - Roman Hill Primary School</v>
      </c>
    </row>
    <row r="80" spans="1:63" ht="15" x14ac:dyDescent="0.25">
      <c r="A80" s="50">
        <v>65</v>
      </c>
      <c r="B80" s="35">
        <v>124639</v>
      </c>
      <c r="C80" s="35">
        <v>9352147</v>
      </c>
      <c r="D80" s="36" t="s">
        <v>415</v>
      </c>
      <c r="E80" s="42">
        <v>1365726</v>
      </c>
      <c r="F80" s="42">
        <v>0</v>
      </c>
      <c r="G80" s="42">
        <v>0</v>
      </c>
      <c r="H80" s="42">
        <v>61999.999999999978</v>
      </c>
      <c r="I80" s="42">
        <v>0</v>
      </c>
      <c r="J80" s="42">
        <v>1051.0500000000036</v>
      </c>
      <c r="K80" s="42">
        <v>60442.199999999968</v>
      </c>
      <c r="L80" s="42">
        <v>30221.100000000009</v>
      </c>
      <c r="M80" s="42">
        <v>0</v>
      </c>
      <c r="N80" s="42">
        <v>262093.65000000031</v>
      </c>
      <c r="O80" s="42">
        <v>74488.050000000178</v>
      </c>
      <c r="P80" s="42">
        <v>0</v>
      </c>
      <c r="Q80" s="42">
        <v>0</v>
      </c>
      <c r="R80" s="42">
        <v>0</v>
      </c>
      <c r="S80" s="42">
        <v>0</v>
      </c>
      <c r="T80" s="42">
        <v>0</v>
      </c>
      <c r="U80" s="42">
        <v>0</v>
      </c>
      <c r="V80" s="42">
        <v>8925.1781472684306</v>
      </c>
      <c r="W80" s="42">
        <v>0</v>
      </c>
      <c r="X80" s="42">
        <v>4807.3132780082988</v>
      </c>
      <c r="Y80" s="42">
        <v>114102.17261724149</v>
      </c>
      <c r="Z80" s="42">
        <v>0</v>
      </c>
      <c r="AA80" s="42">
        <v>0</v>
      </c>
      <c r="AB80" s="42">
        <v>0</v>
      </c>
      <c r="AC80" s="42">
        <v>114000</v>
      </c>
      <c r="AD80" s="42">
        <v>0</v>
      </c>
      <c r="AE80" s="42">
        <v>0</v>
      </c>
      <c r="AF80" s="42">
        <v>0</v>
      </c>
      <c r="AG80" s="42">
        <v>43828.5</v>
      </c>
      <c r="AH80" s="42">
        <v>0</v>
      </c>
      <c r="AI80" s="42">
        <v>0</v>
      </c>
      <c r="AJ80" s="42">
        <v>0</v>
      </c>
      <c r="AK80" s="42">
        <v>0</v>
      </c>
      <c r="AL80" s="42">
        <v>0</v>
      </c>
      <c r="AM80" s="42">
        <v>0</v>
      </c>
      <c r="AN80" s="42">
        <v>0</v>
      </c>
      <c r="AO80" s="42">
        <v>1365726</v>
      </c>
      <c r="AP80" s="42">
        <v>618130.71404251864</v>
      </c>
      <c r="AQ80" s="42">
        <v>157828.5</v>
      </c>
      <c r="AR80" s="42">
        <v>369247.99761724169</v>
      </c>
      <c r="AS80" s="43">
        <v>2141685.2140425188</v>
      </c>
      <c r="AT80" s="42">
        <v>2141685.2140425192</v>
      </c>
      <c r="AU80" s="42">
        <v>0</v>
      </c>
      <c r="AV80" s="42">
        <v>1983856.7140425188</v>
      </c>
      <c r="AW80" s="42">
        <v>3959.7938404042288</v>
      </c>
      <c r="AX80" s="42">
        <v>4010.6016347726627</v>
      </c>
      <c r="AY80" s="44">
        <v>-1.2668372228226515E-2</v>
      </c>
      <c r="AZ80" s="44">
        <v>0</v>
      </c>
      <c r="BA80" s="42">
        <v>0</v>
      </c>
      <c r="BB80" s="43">
        <v>2141685.2140425188</v>
      </c>
      <c r="BC80" s="43">
        <v>4274.8207865120139</v>
      </c>
      <c r="BD80" s="44">
        <v>-1.9513892786852671E-2</v>
      </c>
      <c r="BE80" s="42">
        <v>-15160.259999999998</v>
      </c>
      <c r="BF80" s="42">
        <v>2126524.954042519</v>
      </c>
      <c r="BG80" s="42">
        <v>-8326.6200000000008</v>
      </c>
      <c r="BH80" s="42">
        <v>2118198.3340425189</v>
      </c>
      <c r="BI80" s="53">
        <v>10283.211900485938</v>
      </c>
      <c r="BK80" t="str">
        <f t="shared" si="1"/>
        <v>65 - The Poplars Primary School</v>
      </c>
    </row>
    <row r="81" spans="1:63" ht="15" x14ac:dyDescent="0.25">
      <c r="A81" s="50">
        <v>74</v>
      </c>
      <c r="B81" s="35">
        <v>124641</v>
      </c>
      <c r="C81" s="35">
        <v>9352152</v>
      </c>
      <c r="D81" s="36" t="s">
        <v>416</v>
      </c>
      <c r="E81" s="42">
        <v>1218522</v>
      </c>
      <c r="F81" s="42">
        <v>0</v>
      </c>
      <c r="G81" s="42">
        <v>0</v>
      </c>
      <c r="H81" s="42">
        <v>19199.999999999916</v>
      </c>
      <c r="I81" s="42">
        <v>0</v>
      </c>
      <c r="J81" s="42">
        <v>11861.849999999975</v>
      </c>
      <c r="K81" s="42">
        <v>13267.800000000003</v>
      </c>
      <c r="L81" s="42">
        <v>12312.299999999981</v>
      </c>
      <c r="M81" s="42">
        <v>0</v>
      </c>
      <c r="N81" s="42">
        <v>26085.150000000016</v>
      </c>
      <c r="O81" s="42">
        <v>1460.5499999999968</v>
      </c>
      <c r="P81" s="42">
        <v>0</v>
      </c>
      <c r="Q81" s="42">
        <v>0</v>
      </c>
      <c r="R81" s="42">
        <v>0</v>
      </c>
      <c r="S81" s="42">
        <v>0</v>
      </c>
      <c r="T81" s="42">
        <v>0</v>
      </c>
      <c r="U81" s="42">
        <v>0</v>
      </c>
      <c r="V81" s="42">
        <v>1737.0466321243498</v>
      </c>
      <c r="W81" s="42">
        <v>0</v>
      </c>
      <c r="X81" s="42">
        <v>929.15730337078674</v>
      </c>
      <c r="Y81" s="42">
        <v>70510.903689476472</v>
      </c>
      <c r="Z81" s="42">
        <v>0</v>
      </c>
      <c r="AA81" s="42">
        <v>0</v>
      </c>
      <c r="AB81" s="42">
        <v>0</v>
      </c>
      <c r="AC81" s="42">
        <v>114000</v>
      </c>
      <c r="AD81" s="42">
        <v>0</v>
      </c>
      <c r="AE81" s="42">
        <v>0</v>
      </c>
      <c r="AF81" s="42">
        <v>0</v>
      </c>
      <c r="AG81" s="42">
        <v>17483.5</v>
      </c>
      <c r="AH81" s="42">
        <v>0</v>
      </c>
      <c r="AI81" s="42">
        <v>0</v>
      </c>
      <c r="AJ81" s="42">
        <v>0</v>
      </c>
      <c r="AK81" s="42">
        <v>0</v>
      </c>
      <c r="AL81" s="42">
        <v>0</v>
      </c>
      <c r="AM81" s="42">
        <v>0</v>
      </c>
      <c r="AN81" s="42">
        <v>0</v>
      </c>
      <c r="AO81" s="42">
        <v>1218522</v>
      </c>
      <c r="AP81" s="42">
        <v>157364.75762497151</v>
      </c>
      <c r="AQ81" s="42">
        <v>131483.5</v>
      </c>
      <c r="AR81" s="42">
        <v>122602.52868947641</v>
      </c>
      <c r="AS81" s="43">
        <v>1507370.2576249714</v>
      </c>
      <c r="AT81" s="42">
        <v>1507370.2576249714</v>
      </c>
      <c r="AU81" s="42">
        <v>0</v>
      </c>
      <c r="AV81" s="42">
        <v>1375886.7576249714</v>
      </c>
      <c r="AW81" s="42">
        <v>3078.0464376397572</v>
      </c>
      <c r="AX81" s="42">
        <v>3098.8855110083205</v>
      </c>
      <c r="AY81" s="44">
        <v>-6.7246993457924249E-3</v>
      </c>
      <c r="AZ81" s="44">
        <v>0</v>
      </c>
      <c r="BA81" s="42">
        <v>0</v>
      </c>
      <c r="BB81" s="43">
        <v>1507370.2576249714</v>
      </c>
      <c r="BC81" s="43">
        <v>3372.1929700782357</v>
      </c>
      <c r="BD81" s="44">
        <v>-1.2106855619902435E-2</v>
      </c>
      <c r="BE81" s="42">
        <v>-13526.22</v>
      </c>
      <c r="BF81" s="42">
        <v>1493844.0376249715</v>
      </c>
      <c r="BG81" s="42">
        <v>-7429.14</v>
      </c>
      <c r="BH81" s="42">
        <v>1486414.8976249716</v>
      </c>
      <c r="BI81" s="53">
        <v>7242.562423313947</v>
      </c>
      <c r="BK81" t="str">
        <f t="shared" si="1"/>
        <v>74 - Woods Loke Primary School</v>
      </c>
    </row>
    <row r="82" spans="1:63" ht="15" x14ac:dyDescent="0.25">
      <c r="A82" s="50">
        <v>264</v>
      </c>
      <c r="B82" s="35">
        <v>124643</v>
      </c>
      <c r="C82" s="35">
        <v>9352154</v>
      </c>
      <c r="D82" s="36" t="s">
        <v>190</v>
      </c>
      <c r="E82" s="42">
        <v>847786</v>
      </c>
      <c r="F82" s="42">
        <v>0</v>
      </c>
      <c r="G82" s="42">
        <v>0</v>
      </c>
      <c r="H82" s="42">
        <v>16400.000000000033</v>
      </c>
      <c r="I82" s="42">
        <v>0</v>
      </c>
      <c r="J82" s="42">
        <v>15765.749999999998</v>
      </c>
      <c r="K82" s="42">
        <v>11793.600000000006</v>
      </c>
      <c r="L82" s="42">
        <v>60442.199999999837</v>
      </c>
      <c r="M82" s="42">
        <v>15142.399999999991</v>
      </c>
      <c r="N82" s="42">
        <v>2484.2999999999993</v>
      </c>
      <c r="O82" s="42">
        <v>1460.5500000000015</v>
      </c>
      <c r="P82" s="42">
        <v>0</v>
      </c>
      <c r="Q82" s="42">
        <v>0</v>
      </c>
      <c r="R82" s="42">
        <v>0</v>
      </c>
      <c r="S82" s="42">
        <v>0</v>
      </c>
      <c r="T82" s="42">
        <v>0</v>
      </c>
      <c r="U82" s="42">
        <v>0</v>
      </c>
      <c r="V82" s="42">
        <v>80370.786516854132</v>
      </c>
      <c r="W82" s="42">
        <v>0</v>
      </c>
      <c r="X82" s="42">
        <v>937.05211726384368</v>
      </c>
      <c r="Y82" s="42">
        <v>77778.702543947089</v>
      </c>
      <c r="Z82" s="42">
        <v>0</v>
      </c>
      <c r="AA82" s="42">
        <v>0</v>
      </c>
      <c r="AB82" s="42">
        <v>0</v>
      </c>
      <c r="AC82" s="42">
        <v>114000</v>
      </c>
      <c r="AD82" s="42">
        <v>0</v>
      </c>
      <c r="AE82" s="42">
        <v>0</v>
      </c>
      <c r="AF82" s="42">
        <v>0</v>
      </c>
      <c r="AG82" s="42">
        <v>19639</v>
      </c>
      <c r="AH82" s="42">
        <v>0</v>
      </c>
      <c r="AI82" s="42">
        <v>0</v>
      </c>
      <c r="AJ82" s="42">
        <v>0</v>
      </c>
      <c r="AK82" s="42">
        <v>0</v>
      </c>
      <c r="AL82" s="42">
        <v>0</v>
      </c>
      <c r="AM82" s="42">
        <v>0</v>
      </c>
      <c r="AN82" s="42">
        <v>0</v>
      </c>
      <c r="AO82" s="42">
        <v>847786</v>
      </c>
      <c r="AP82" s="42">
        <v>282575.34117806493</v>
      </c>
      <c r="AQ82" s="42">
        <v>133639</v>
      </c>
      <c r="AR82" s="42">
        <v>149520.90254394701</v>
      </c>
      <c r="AS82" s="43">
        <v>1264000.3411780649</v>
      </c>
      <c r="AT82" s="42">
        <v>1264000.3411780652</v>
      </c>
      <c r="AU82" s="42">
        <v>0</v>
      </c>
      <c r="AV82" s="42">
        <v>1130361.3411780649</v>
      </c>
      <c r="AW82" s="42">
        <v>3634.6023832092119</v>
      </c>
      <c r="AX82" s="42">
        <v>3796.0673446724336</v>
      </c>
      <c r="AY82" s="44">
        <v>-4.2534798991337351E-2</v>
      </c>
      <c r="AZ82" s="44">
        <v>2.7534798991337352E-2</v>
      </c>
      <c r="BA82" s="42">
        <v>32506.948852165042</v>
      </c>
      <c r="BB82" s="43">
        <v>1296507.2900302301</v>
      </c>
      <c r="BC82" s="43">
        <v>4168.8337300007397</v>
      </c>
      <c r="BD82" s="44">
        <v>-2.0969390777409447E-2</v>
      </c>
      <c r="BE82" s="42">
        <v>-9410.8599999999988</v>
      </c>
      <c r="BF82" s="42">
        <v>1287096.43003023</v>
      </c>
      <c r="BG82" s="42">
        <v>-5168.8200000000006</v>
      </c>
      <c r="BH82" s="42">
        <v>1281927.6100302299</v>
      </c>
      <c r="BI82" s="53">
        <v>6088.2220195803011</v>
      </c>
      <c r="BK82" t="str">
        <f t="shared" si="1"/>
        <v>264 - Handford Hall Primary School</v>
      </c>
    </row>
    <row r="83" spans="1:63" ht="15" x14ac:dyDescent="0.25">
      <c r="A83" s="50">
        <v>275</v>
      </c>
      <c r="B83" s="35">
        <v>124645</v>
      </c>
      <c r="C83" s="35">
        <v>9352157</v>
      </c>
      <c r="D83" s="36" t="s">
        <v>196</v>
      </c>
      <c r="E83" s="42">
        <v>651514</v>
      </c>
      <c r="F83" s="42">
        <v>0</v>
      </c>
      <c r="G83" s="42">
        <v>0</v>
      </c>
      <c r="H83" s="42">
        <v>19200</v>
      </c>
      <c r="I83" s="42">
        <v>0</v>
      </c>
      <c r="J83" s="42">
        <v>3015.6176470588252</v>
      </c>
      <c r="K83" s="42">
        <v>72539.311764705839</v>
      </c>
      <c r="L83" s="42">
        <v>30348.079411764837</v>
      </c>
      <c r="M83" s="42">
        <v>39769.600000000035</v>
      </c>
      <c r="N83" s="42">
        <v>2494.7382352941163</v>
      </c>
      <c r="O83" s="42">
        <v>0</v>
      </c>
      <c r="P83" s="42">
        <v>0</v>
      </c>
      <c r="Q83" s="42">
        <v>0</v>
      </c>
      <c r="R83" s="42">
        <v>0</v>
      </c>
      <c r="S83" s="42">
        <v>0</v>
      </c>
      <c r="T83" s="42">
        <v>0</v>
      </c>
      <c r="U83" s="42">
        <v>0</v>
      </c>
      <c r="V83" s="42">
        <v>43236.180904522655</v>
      </c>
      <c r="W83" s="42">
        <v>0</v>
      </c>
      <c r="X83" s="42">
        <v>0</v>
      </c>
      <c r="Y83" s="42">
        <v>68090.840247750355</v>
      </c>
      <c r="Z83" s="42">
        <v>0</v>
      </c>
      <c r="AA83" s="42">
        <v>0</v>
      </c>
      <c r="AB83" s="42">
        <v>0</v>
      </c>
      <c r="AC83" s="42">
        <v>114000</v>
      </c>
      <c r="AD83" s="42">
        <v>0</v>
      </c>
      <c r="AE83" s="42">
        <v>0</v>
      </c>
      <c r="AF83" s="42">
        <v>0</v>
      </c>
      <c r="AG83" s="42">
        <v>8044.87</v>
      </c>
      <c r="AH83" s="42">
        <v>0</v>
      </c>
      <c r="AI83" s="42">
        <v>0</v>
      </c>
      <c r="AJ83" s="42">
        <v>0</v>
      </c>
      <c r="AK83" s="42">
        <v>0</v>
      </c>
      <c r="AL83" s="42">
        <v>0</v>
      </c>
      <c r="AM83" s="42">
        <v>0</v>
      </c>
      <c r="AN83" s="42">
        <v>0</v>
      </c>
      <c r="AO83" s="42">
        <v>651514</v>
      </c>
      <c r="AP83" s="42">
        <v>278694.36821109668</v>
      </c>
      <c r="AQ83" s="42">
        <v>122044.87</v>
      </c>
      <c r="AR83" s="42">
        <v>161772.31377716217</v>
      </c>
      <c r="AS83" s="43">
        <v>1052253.2382110967</v>
      </c>
      <c r="AT83" s="42">
        <v>1052253.2382110967</v>
      </c>
      <c r="AU83" s="42">
        <v>0</v>
      </c>
      <c r="AV83" s="42">
        <v>930208.36821109673</v>
      </c>
      <c r="AW83" s="42">
        <v>3892.0852226405723</v>
      </c>
      <c r="AX83" s="42">
        <v>4243.2754467006453</v>
      </c>
      <c r="AY83" s="44">
        <v>-8.2763946972412697E-2</v>
      </c>
      <c r="AZ83" s="44">
        <v>6.7763946972412697E-2</v>
      </c>
      <c r="BA83" s="42">
        <v>68722.321073935629</v>
      </c>
      <c r="BB83" s="43">
        <v>1120975.5592850323</v>
      </c>
      <c r="BC83" s="43">
        <v>4690.2743066319345</v>
      </c>
      <c r="BD83" s="44">
        <v>-2.6766442629117648E-2</v>
      </c>
      <c r="BE83" s="42">
        <v>-7232.1399999999994</v>
      </c>
      <c r="BF83" s="42">
        <v>1113743.4192850324</v>
      </c>
      <c r="BG83" s="42">
        <v>-3972.1800000000003</v>
      </c>
      <c r="BH83" s="42">
        <v>1109771.2392850325</v>
      </c>
      <c r="BI83" s="53">
        <v>4947.3938791574392</v>
      </c>
      <c r="BK83" t="str">
        <f t="shared" si="1"/>
        <v>275 - Ranelagh Primary School</v>
      </c>
    </row>
    <row r="84" spans="1:63" ht="15" x14ac:dyDescent="0.25">
      <c r="A84" s="50">
        <v>273</v>
      </c>
      <c r="B84" s="35">
        <v>124650</v>
      </c>
      <c r="C84" s="35">
        <v>9352162</v>
      </c>
      <c r="D84" s="36" t="s">
        <v>194</v>
      </c>
      <c r="E84" s="42">
        <v>1112208</v>
      </c>
      <c r="F84" s="42">
        <v>0</v>
      </c>
      <c r="G84" s="42">
        <v>0</v>
      </c>
      <c r="H84" s="42">
        <v>43199.999999999971</v>
      </c>
      <c r="I84" s="42">
        <v>0</v>
      </c>
      <c r="J84" s="42">
        <v>8429.0594594594859</v>
      </c>
      <c r="K84" s="42">
        <v>65024.17297297292</v>
      </c>
      <c r="L84" s="42">
        <v>24685.102702702723</v>
      </c>
      <c r="M84" s="42">
        <v>128442.81081081068</v>
      </c>
      <c r="N84" s="42">
        <v>46072.472727272725</v>
      </c>
      <c r="O84" s="42">
        <v>1464.1385749385765</v>
      </c>
      <c r="P84" s="42">
        <v>0</v>
      </c>
      <c r="Q84" s="42">
        <v>0</v>
      </c>
      <c r="R84" s="42">
        <v>0</v>
      </c>
      <c r="S84" s="42">
        <v>0</v>
      </c>
      <c r="T84" s="42">
        <v>0</v>
      </c>
      <c r="U84" s="42">
        <v>0</v>
      </c>
      <c r="V84" s="42">
        <v>31655.172413793116</v>
      </c>
      <c r="W84" s="42">
        <v>0</v>
      </c>
      <c r="X84" s="42">
        <v>2971.6535433070867</v>
      </c>
      <c r="Y84" s="42">
        <v>99005.498599177154</v>
      </c>
      <c r="Z84" s="42">
        <v>0</v>
      </c>
      <c r="AA84" s="42">
        <v>0</v>
      </c>
      <c r="AB84" s="42">
        <v>0</v>
      </c>
      <c r="AC84" s="42">
        <v>114000</v>
      </c>
      <c r="AD84" s="42">
        <v>0</v>
      </c>
      <c r="AE84" s="42">
        <v>0</v>
      </c>
      <c r="AF84" s="42">
        <v>0</v>
      </c>
      <c r="AG84" s="42">
        <v>39038.5</v>
      </c>
      <c r="AH84" s="42">
        <v>0</v>
      </c>
      <c r="AI84" s="42">
        <v>0</v>
      </c>
      <c r="AJ84" s="42">
        <v>0</v>
      </c>
      <c r="AK84" s="42">
        <v>0</v>
      </c>
      <c r="AL84" s="42">
        <v>0</v>
      </c>
      <c r="AM84" s="42">
        <v>0</v>
      </c>
      <c r="AN84" s="42">
        <v>0</v>
      </c>
      <c r="AO84" s="42">
        <v>1112208</v>
      </c>
      <c r="AP84" s="42">
        <v>450950.08180443442</v>
      </c>
      <c r="AQ84" s="42">
        <v>153038.5</v>
      </c>
      <c r="AR84" s="42">
        <v>267662.17722325568</v>
      </c>
      <c r="AS84" s="43">
        <v>1716196.5818044343</v>
      </c>
      <c r="AT84" s="42">
        <v>1716196.5818044343</v>
      </c>
      <c r="AU84" s="42">
        <v>0</v>
      </c>
      <c r="AV84" s="42">
        <v>1563158.0818044343</v>
      </c>
      <c r="AW84" s="42">
        <v>3831.2698083442019</v>
      </c>
      <c r="AX84" s="42">
        <v>4140.2842112198696</v>
      </c>
      <c r="AY84" s="44">
        <v>-7.4636036347036527E-2</v>
      </c>
      <c r="AZ84" s="44">
        <v>5.9636036347036528E-2</v>
      </c>
      <c r="BA84" s="42">
        <v>100739.3370006068</v>
      </c>
      <c r="BB84" s="43">
        <v>1816935.9188050411</v>
      </c>
      <c r="BC84" s="43">
        <v>4453.2743107966699</v>
      </c>
      <c r="BD84" s="44">
        <v>-2.5958660082423868E-2</v>
      </c>
      <c r="BE84" s="42">
        <v>-12346.08</v>
      </c>
      <c r="BF84" s="42">
        <v>1804589.838805041</v>
      </c>
      <c r="BG84" s="42">
        <v>-6780.96</v>
      </c>
      <c r="BH84" s="42">
        <v>1797808.8788050411</v>
      </c>
      <c r="BI84" s="53">
        <v>8234.827270109201</v>
      </c>
      <c r="BK84" t="str">
        <f t="shared" si="1"/>
        <v>273 - Ravenswood Primary School</v>
      </c>
    </row>
    <row r="85" spans="1:63" ht="15" x14ac:dyDescent="0.25">
      <c r="A85" s="50">
        <v>250</v>
      </c>
      <c r="B85" s="35">
        <v>124653</v>
      </c>
      <c r="C85" s="35">
        <v>9352165</v>
      </c>
      <c r="D85" s="36" t="s">
        <v>180</v>
      </c>
      <c r="E85" s="42">
        <v>1714654</v>
      </c>
      <c r="F85" s="42">
        <v>0</v>
      </c>
      <c r="G85" s="42">
        <v>0</v>
      </c>
      <c r="H85" s="42">
        <v>18400.000000000011</v>
      </c>
      <c r="I85" s="42">
        <v>0</v>
      </c>
      <c r="J85" s="42">
        <v>1051.0500000000013</v>
      </c>
      <c r="K85" s="42">
        <v>6388.2000000000035</v>
      </c>
      <c r="L85" s="42">
        <v>4477.2000000000025</v>
      </c>
      <c r="M85" s="42">
        <v>17472.000000000029</v>
      </c>
      <c r="N85" s="42">
        <v>2484.300000000002</v>
      </c>
      <c r="O85" s="42">
        <v>0</v>
      </c>
      <c r="P85" s="42">
        <v>0</v>
      </c>
      <c r="Q85" s="42">
        <v>0</v>
      </c>
      <c r="R85" s="42">
        <v>0</v>
      </c>
      <c r="S85" s="42">
        <v>0</v>
      </c>
      <c r="T85" s="42">
        <v>0</v>
      </c>
      <c r="U85" s="42">
        <v>0</v>
      </c>
      <c r="V85" s="42">
        <v>34944.444444444409</v>
      </c>
      <c r="W85" s="42">
        <v>0</v>
      </c>
      <c r="X85" s="42">
        <v>0</v>
      </c>
      <c r="Y85" s="42">
        <v>121506.24465820716</v>
      </c>
      <c r="Z85" s="42">
        <v>0</v>
      </c>
      <c r="AA85" s="42">
        <v>0</v>
      </c>
      <c r="AB85" s="42">
        <v>0</v>
      </c>
      <c r="AC85" s="42">
        <v>114000</v>
      </c>
      <c r="AD85" s="42">
        <v>0</v>
      </c>
      <c r="AE85" s="42">
        <v>0</v>
      </c>
      <c r="AF85" s="42">
        <v>0</v>
      </c>
      <c r="AG85" s="42">
        <v>29937.5</v>
      </c>
      <c r="AH85" s="42">
        <v>0</v>
      </c>
      <c r="AI85" s="42">
        <v>0</v>
      </c>
      <c r="AJ85" s="42">
        <v>0</v>
      </c>
      <c r="AK85" s="42">
        <v>0</v>
      </c>
      <c r="AL85" s="42">
        <v>0</v>
      </c>
      <c r="AM85" s="42">
        <v>0</v>
      </c>
      <c r="AN85" s="42">
        <v>0</v>
      </c>
      <c r="AO85" s="42">
        <v>1714654</v>
      </c>
      <c r="AP85" s="42">
        <v>206723.43910265161</v>
      </c>
      <c r="AQ85" s="42">
        <v>143937.5</v>
      </c>
      <c r="AR85" s="42">
        <v>156640.41965820716</v>
      </c>
      <c r="AS85" s="43">
        <v>2065314.9391026516</v>
      </c>
      <c r="AT85" s="42">
        <v>2065314.9391026516</v>
      </c>
      <c r="AU85" s="42">
        <v>0</v>
      </c>
      <c r="AV85" s="42">
        <v>1921377.4391026516</v>
      </c>
      <c r="AW85" s="42">
        <v>3054.6541162204317</v>
      </c>
      <c r="AX85" s="42">
        <v>3033.3731801683753</v>
      </c>
      <c r="AY85" s="44">
        <v>7.0156010447996213E-3</v>
      </c>
      <c r="AZ85" s="44">
        <v>-1.5056010447996211E-3</v>
      </c>
      <c r="BA85" s="42">
        <v>-2872.6743426477242</v>
      </c>
      <c r="BB85" s="43">
        <v>2062442.2647600039</v>
      </c>
      <c r="BC85" s="43">
        <v>3278.9225194912619</v>
      </c>
      <c r="BD85" s="44">
        <v>-6.6537557081758347E-4</v>
      </c>
      <c r="BE85" s="42">
        <v>-19033.539999999997</v>
      </c>
      <c r="BF85" s="42">
        <v>2043408.7247600039</v>
      </c>
      <c r="BG85" s="42">
        <v>-10453.980000000001</v>
      </c>
      <c r="BH85" s="42">
        <v>2032954.7447600039</v>
      </c>
      <c r="BI85" s="53">
        <v>10018.049314597209</v>
      </c>
      <c r="BK85" t="str">
        <f t="shared" si="1"/>
        <v>250 - Britannia Primary School and Nursery</v>
      </c>
    </row>
    <row r="86" spans="1:63" ht="15" x14ac:dyDescent="0.25">
      <c r="A86" s="50">
        <v>258</v>
      </c>
      <c r="B86" s="35">
        <v>124654</v>
      </c>
      <c r="C86" s="35">
        <v>9352166</v>
      </c>
      <c r="D86" s="36" t="s">
        <v>185</v>
      </c>
      <c r="E86" s="42">
        <v>1117660</v>
      </c>
      <c r="F86" s="42">
        <v>0</v>
      </c>
      <c r="G86" s="42">
        <v>0</v>
      </c>
      <c r="H86" s="42">
        <v>18400.00000000008</v>
      </c>
      <c r="I86" s="42">
        <v>0</v>
      </c>
      <c r="J86" s="42">
        <v>15014.999999999985</v>
      </c>
      <c r="K86" s="42">
        <v>5896.7999999999947</v>
      </c>
      <c r="L86" s="42">
        <v>7835.0999999999931</v>
      </c>
      <c r="M86" s="42">
        <v>9318.3999999999887</v>
      </c>
      <c r="N86" s="42">
        <v>1242.1499999999987</v>
      </c>
      <c r="O86" s="42">
        <v>1460.5499999999984</v>
      </c>
      <c r="P86" s="42">
        <v>0</v>
      </c>
      <c r="Q86" s="42">
        <v>0</v>
      </c>
      <c r="R86" s="42">
        <v>0</v>
      </c>
      <c r="S86" s="42">
        <v>0</v>
      </c>
      <c r="T86" s="42">
        <v>0</v>
      </c>
      <c r="U86" s="42">
        <v>0</v>
      </c>
      <c r="V86" s="42">
        <v>36690.340909090904</v>
      </c>
      <c r="W86" s="42">
        <v>0</v>
      </c>
      <c r="X86" s="42">
        <v>0</v>
      </c>
      <c r="Y86" s="42">
        <v>60132.641528925655</v>
      </c>
      <c r="Z86" s="42">
        <v>0</v>
      </c>
      <c r="AA86" s="42">
        <v>0</v>
      </c>
      <c r="AB86" s="42">
        <v>0</v>
      </c>
      <c r="AC86" s="42">
        <v>114000</v>
      </c>
      <c r="AD86" s="42">
        <v>0</v>
      </c>
      <c r="AE86" s="42">
        <v>0</v>
      </c>
      <c r="AF86" s="42">
        <v>0</v>
      </c>
      <c r="AG86" s="42">
        <v>15447.75</v>
      </c>
      <c r="AH86" s="42">
        <v>0</v>
      </c>
      <c r="AI86" s="42">
        <v>0</v>
      </c>
      <c r="AJ86" s="42">
        <v>0</v>
      </c>
      <c r="AK86" s="42">
        <v>0</v>
      </c>
      <c r="AL86" s="42">
        <v>0</v>
      </c>
      <c r="AM86" s="42">
        <v>0</v>
      </c>
      <c r="AN86" s="42">
        <v>0</v>
      </c>
      <c r="AO86" s="42">
        <v>1117660</v>
      </c>
      <c r="AP86" s="42">
        <v>155990.9824380166</v>
      </c>
      <c r="AQ86" s="42">
        <v>129447.75</v>
      </c>
      <c r="AR86" s="42">
        <v>99714.441528925672</v>
      </c>
      <c r="AS86" s="43">
        <v>1403098.7324380167</v>
      </c>
      <c r="AT86" s="42">
        <v>1403098.7324380165</v>
      </c>
      <c r="AU86" s="42">
        <v>0</v>
      </c>
      <c r="AV86" s="42">
        <v>1273650.9824380167</v>
      </c>
      <c r="AW86" s="42">
        <v>3106.4658108244307</v>
      </c>
      <c r="AX86" s="42">
        <v>3099.1427507772228</v>
      </c>
      <c r="AY86" s="44">
        <v>2.3629308605973127E-3</v>
      </c>
      <c r="AZ86" s="44">
        <v>0</v>
      </c>
      <c r="BA86" s="42">
        <v>0</v>
      </c>
      <c r="BB86" s="43">
        <v>1403098.7324380167</v>
      </c>
      <c r="BC86" s="43">
        <v>3422.192030336626</v>
      </c>
      <c r="BD86" s="44">
        <v>6.4815727384250899E-3</v>
      </c>
      <c r="BE86" s="42">
        <v>-12406.599999999999</v>
      </c>
      <c r="BF86" s="42">
        <v>1390692.1324380166</v>
      </c>
      <c r="BG86" s="42">
        <v>-6814.2000000000007</v>
      </c>
      <c r="BH86" s="42">
        <v>1383877.9324380166</v>
      </c>
      <c r="BI86" s="53">
        <v>6736.3056797841691</v>
      </c>
      <c r="BK86" t="str">
        <f t="shared" si="1"/>
        <v>258 - Clifford Road Primary School</v>
      </c>
    </row>
    <row r="87" spans="1:63" ht="15" x14ac:dyDescent="0.25">
      <c r="A87" s="50">
        <v>279</v>
      </c>
      <c r="B87" s="35">
        <v>124655</v>
      </c>
      <c r="C87" s="35">
        <v>9352167</v>
      </c>
      <c r="D87" s="36" t="s">
        <v>197</v>
      </c>
      <c r="E87" s="42">
        <v>842334</v>
      </c>
      <c r="F87" s="42">
        <v>0</v>
      </c>
      <c r="G87" s="42">
        <v>0</v>
      </c>
      <c r="H87" s="42">
        <v>21599.999999999993</v>
      </c>
      <c r="I87" s="42">
        <v>0</v>
      </c>
      <c r="J87" s="42">
        <v>4654.6499999999878</v>
      </c>
      <c r="K87" s="42">
        <v>3439.8000000000011</v>
      </c>
      <c r="L87" s="42">
        <v>19028.100000000017</v>
      </c>
      <c r="M87" s="42">
        <v>5824.0000000000064</v>
      </c>
      <c r="N87" s="42">
        <v>4968.5999999999894</v>
      </c>
      <c r="O87" s="42">
        <v>0</v>
      </c>
      <c r="P87" s="42">
        <v>0</v>
      </c>
      <c r="Q87" s="42">
        <v>0</v>
      </c>
      <c r="R87" s="42">
        <v>0</v>
      </c>
      <c r="S87" s="42">
        <v>0</v>
      </c>
      <c r="T87" s="42">
        <v>0</v>
      </c>
      <c r="U87" s="42">
        <v>0</v>
      </c>
      <c r="V87" s="42">
        <v>35113.636363636389</v>
      </c>
      <c r="W87" s="42">
        <v>0</v>
      </c>
      <c r="X87" s="42">
        <v>0</v>
      </c>
      <c r="Y87" s="42">
        <v>52574.934749168533</v>
      </c>
      <c r="Z87" s="42">
        <v>0</v>
      </c>
      <c r="AA87" s="42">
        <v>0</v>
      </c>
      <c r="AB87" s="42">
        <v>0</v>
      </c>
      <c r="AC87" s="42">
        <v>114000</v>
      </c>
      <c r="AD87" s="42">
        <v>0</v>
      </c>
      <c r="AE87" s="42">
        <v>0</v>
      </c>
      <c r="AF87" s="42">
        <v>0</v>
      </c>
      <c r="AG87" s="42">
        <v>17723</v>
      </c>
      <c r="AH87" s="42">
        <v>0</v>
      </c>
      <c r="AI87" s="42">
        <v>0</v>
      </c>
      <c r="AJ87" s="42">
        <v>0</v>
      </c>
      <c r="AK87" s="42">
        <v>0</v>
      </c>
      <c r="AL87" s="42">
        <v>0</v>
      </c>
      <c r="AM87" s="42">
        <v>0</v>
      </c>
      <c r="AN87" s="42">
        <v>0</v>
      </c>
      <c r="AO87" s="42">
        <v>842334</v>
      </c>
      <c r="AP87" s="42">
        <v>147203.72111280492</v>
      </c>
      <c r="AQ87" s="42">
        <v>131723</v>
      </c>
      <c r="AR87" s="42">
        <v>92330.309749168533</v>
      </c>
      <c r="AS87" s="43">
        <v>1121260.721112805</v>
      </c>
      <c r="AT87" s="42">
        <v>1121260.721112805</v>
      </c>
      <c r="AU87" s="42">
        <v>0</v>
      </c>
      <c r="AV87" s="42">
        <v>989537.72111280495</v>
      </c>
      <c r="AW87" s="42">
        <v>3202.3874469670063</v>
      </c>
      <c r="AX87" s="42">
        <v>3194.6003151425634</v>
      </c>
      <c r="AY87" s="44">
        <v>2.4375918913960865E-3</v>
      </c>
      <c r="AZ87" s="44">
        <v>0</v>
      </c>
      <c r="BA87" s="42">
        <v>0</v>
      </c>
      <c r="BB87" s="43">
        <v>1121260.721112805</v>
      </c>
      <c r="BC87" s="43">
        <v>3628.675472856974</v>
      </c>
      <c r="BD87" s="44">
        <v>-9.8682841296546808E-3</v>
      </c>
      <c r="BE87" s="42">
        <v>-9350.34</v>
      </c>
      <c r="BF87" s="42">
        <v>1111910.3811128049</v>
      </c>
      <c r="BG87" s="42">
        <v>-5135.58</v>
      </c>
      <c r="BH87" s="42">
        <v>1106774.8011128048</v>
      </c>
      <c r="BI87" s="53">
        <v>4921.3286783716749</v>
      </c>
      <c r="BK87" t="str">
        <f t="shared" si="1"/>
        <v>279 - Rose Hill Primary School</v>
      </c>
    </row>
    <row r="88" spans="1:63" ht="15" x14ac:dyDescent="0.25">
      <c r="A88" s="50">
        <v>294</v>
      </c>
      <c r="B88" s="35">
        <v>124657</v>
      </c>
      <c r="C88" s="35">
        <v>9352171</v>
      </c>
      <c r="D88" s="36" t="s">
        <v>208</v>
      </c>
      <c r="E88" s="42">
        <v>929566</v>
      </c>
      <c r="F88" s="42">
        <v>0</v>
      </c>
      <c r="G88" s="42">
        <v>0</v>
      </c>
      <c r="H88" s="42">
        <v>24000.000000000051</v>
      </c>
      <c r="I88" s="42">
        <v>0</v>
      </c>
      <c r="J88" s="42">
        <v>7529.5808823529533</v>
      </c>
      <c r="K88" s="42">
        <v>34006.325294117611</v>
      </c>
      <c r="L88" s="42">
        <v>44903.682352941018</v>
      </c>
      <c r="M88" s="42">
        <v>5841.1294117647149</v>
      </c>
      <c r="N88" s="42">
        <v>2491.6067647058821</v>
      </c>
      <c r="O88" s="42">
        <v>1464.8457352941198</v>
      </c>
      <c r="P88" s="42">
        <v>0</v>
      </c>
      <c r="Q88" s="42">
        <v>0</v>
      </c>
      <c r="R88" s="42">
        <v>0</v>
      </c>
      <c r="S88" s="42">
        <v>0</v>
      </c>
      <c r="T88" s="42">
        <v>0</v>
      </c>
      <c r="U88" s="42">
        <v>0</v>
      </c>
      <c r="V88" s="42">
        <v>6000.0000000000118</v>
      </c>
      <c r="W88" s="42">
        <v>0</v>
      </c>
      <c r="X88" s="42">
        <v>909.00576368876068</v>
      </c>
      <c r="Y88" s="42">
        <v>73384.886776624786</v>
      </c>
      <c r="Z88" s="42">
        <v>0</v>
      </c>
      <c r="AA88" s="42">
        <v>0</v>
      </c>
      <c r="AB88" s="42">
        <v>0</v>
      </c>
      <c r="AC88" s="42">
        <v>114000</v>
      </c>
      <c r="AD88" s="42">
        <v>0</v>
      </c>
      <c r="AE88" s="42">
        <v>0</v>
      </c>
      <c r="AF88" s="42">
        <v>1000</v>
      </c>
      <c r="AG88" s="42">
        <v>14849</v>
      </c>
      <c r="AH88" s="42">
        <v>0</v>
      </c>
      <c r="AI88" s="42">
        <v>0</v>
      </c>
      <c r="AJ88" s="42">
        <v>0</v>
      </c>
      <c r="AK88" s="42">
        <v>0</v>
      </c>
      <c r="AL88" s="42">
        <v>0</v>
      </c>
      <c r="AM88" s="42">
        <v>0</v>
      </c>
      <c r="AN88" s="42">
        <v>0</v>
      </c>
      <c r="AO88" s="42">
        <v>929566</v>
      </c>
      <c r="AP88" s="42">
        <v>200531.06298148993</v>
      </c>
      <c r="AQ88" s="42">
        <v>129849</v>
      </c>
      <c r="AR88" s="42">
        <v>143501.27199721296</v>
      </c>
      <c r="AS88" s="43">
        <v>1259946.06298149</v>
      </c>
      <c r="AT88" s="42">
        <v>1259946.0629814898</v>
      </c>
      <c r="AU88" s="42">
        <v>0</v>
      </c>
      <c r="AV88" s="42">
        <v>1131097.06298149</v>
      </c>
      <c r="AW88" s="42">
        <v>3317.0001846964519</v>
      </c>
      <c r="AX88" s="42">
        <v>3391.5753590973777</v>
      </c>
      <c r="AY88" s="44">
        <v>-2.1988358360043331E-2</v>
      </c>
      <c r="AZ88" s="44">
        <v>6.988358360043332E-3</v>
      </c>
      <c r="BA88" s="42">
        <v>8082.2265089326074</v>
      </c>
      <c r="BB88" s="43">
        <v>1268028.2894904227</v>
      </c>
      <c r="BC88" s="43">
        <v>3718.5580336962544</v>
      </c>
      <c r="BD88" s="44">
        <v>-1.6322697582604295E-2</v>
      </c>
      <c r="BE88" s="42">
        <v>-10318.66</v>
      </c>
      <c r="BF88" s="42">
        <v>1257709.6294904228</v>
      </c>
      <c r="BG88" s="42">
        <v>-5667.42</v>
      </c>
      <c r="BH88" s="42">
        <v>1252042.2094904229</v>
      </c>
      <c r="BI88" s="53">
        <v>6244.6756750151726</v>
      </c>
      <c r="BK88" t="str">
        <f t="shared" si="1"/>
        <v>294 - Springfield Junior School</v>
      </c>
    </row>
    <row r="89" spans="1:63" ht="15" x14ac:dyDescent="0.25">
      <c r="A89" s="50">
        <v>293</v>
      </c>
      <c r="B89" s="35">
        <v>124658</v>
      </c>
      <c r="C89" s="35">
        <v>9352172</v>
      </c>
      <c r="D89" s="36" t="s">
        <v>417</v>
      </c>
      <c r="E89" s="42">
        <v>706034</v>
      </c>
      <c r="F89" s="42">
        <v>0</v>
      </c>
      <c r="G89" s="42">
        <v>0</v>
      </c>
      <c r="H89" s="42">
        <v>18799.999999999953</v>
      </c>
      <c r="I89" s="42">
        <v>0</v>
      </c>
      <c r="J89" s="42">
        <v>4654.6500000000115</v>
      </c>
      <c r="K89" s="42">
        <v>34397.999999999971</v>
      </c>
      <c r="L89" s="42">
        <v>32459.700000000008</v>
      </c>
      <c r="M89" s="42">
        <v>4659.1999999999862</v>
      </c>
      <c r="N89" s="42">
        <v>0</v>
      </c>
      <c r="O89" s="42">
        <v>4381.650000000006</v>
      </c>
      <c r="P89" s="42">
        <v>0</v>
      </c>
      <c r="Q89" s="42">
        <v>0</v>
      </c>
      <c r="R89" s="42">
        <v>0</v>
      </c>
      <c r="S89" s="42">
        <v>0</v>
      </c>
      <c r="T89" s="42">
        <v>0</v>
      </c>
      <c r="U89" s="42">
        <v>0</v>
      </c>
      <c r="V89" s="42">
        <v>47158.959537572169</v>
      </c>
      <c r="W89" s="42">
        <v>0</v>
      </c>
      <c r="X89" s="42">
        <v>0</v>
      </c>
      <c r="Y89" s="42">
        <v>41676.765094339651</v>
      </c>
      <c r="Z89" s="42">
        <v>0</v>
      </c>
      <c r="AA89" s="42">
        <v>0</v>
      </c>
      <c r="AB89" s="42">
        <v>0</v>
      </c>
      <c r="AC89" s="42">
        <v>114000</v>
      </c>
      <c r="AD89" s="42">
        <v>0</v>
      </c>
      <c r="AE89" s="42">
        <v>0</v>
      </c>
      <c r="AF89" s="42">
        <v>0</v>
      </c>
      <c r="AG89" s="42">
        <v>13052.75</v>
      </c>
      <c r="AH89" s="42">
        <v>0</v>
      </c>
      <c r="AI89" s="42">
        <v>0</v>
      </c>
      <c r="AJ89" s="42">
        <v>0</v>
      </c>
      <c r="AK89" s="42">
        <v>0</v>
      </c>
      <c r="AL89" s="42">
        <v>0</v>
      </c>
      <c r="AM89" s="42">
        <v>0</v>
      </c>
      <c r="AN89" s="42">
        <v>0</v>
      </c>
      <c r="AO89" s="42">
        <v>706034</v>
      </c>
      <c r="AP89" s="42">
        <v>188188.92463191177</v>
      </c>
      <c r="AQ89" s="42">
        <v>127052.75</v>
      </c>
      <c r="AR89" s="42">
        <v>101351.16509433962</v>
      </c>
      <c r="AS89" s="43">
        <v>1021275.6746319118</v>
      </c>
      <c r="AT89" s="42">
        <v>1021275.6746319118</v>
      </c>
      <c r="AU89" s="42">
        <v>0</v>
      </c>
      <c r="AV89" s="42">
        <v>894222.9246319118</v>
      </c>
      <c r="AW89" s="42">
        <v>3452.5981646019759</v>
      </c>
      <c r="AX89" s="42">
        <v>3450.1930113703638</v>
      </c>
      <c r="AY89" s="44">
        <v>6.9710686436547662E-4</v>
      </c>
      <c r="AZ89" s="44">
        <v>0</v>
      </c>
      <c r="BA89" s="42">
        <v>0</v>
      </c>
      <c r="BB89" s="43">
        <v>1021275.6746319118</v>
      </c>
      <c r="BC89" s="43">
        <v>3943.1493229031344</v>
      </c>
      <c r="BD89" s="44">
        <v>-3.5171125303945505E-3</v>
      </c>
      <c r="BE89" s="42">
        <v>-7837.3399999999992</v>
      </c>
      <c r="BF89" s="42">
        <v>1013438.3346319118</v>
      </c>
      <c r="BG89" s="42">
        <v>-4304.58</v>
      </c>
      <c r="BH89" s="42">
        <v>1009133.7546319119</v>
      </c>
      <c r="BI89" s="53">
        <v>4750.8015323350146</v>
      </c>
      <c r="BK89" t="str">
        <f t="shared" si="1"/>
        <v>293 - Springfield Infant School &amp; Nursery</v>
      </c>
    </row>
    <row r="90" spans="1:63" ht="15" x14ac:dyDescent="0.25">
      <c r="A90" s="50">
        <v>300</v>
      </c>
      <c r="B90" s="35">
        <v>124660</v>
      </c>
      <c r="C90" s="35">
        <v>9352176</v>
      </c>
      <c r="D90" s="36" t="s">
        <v>210</v>
      </c>
      <c r="E90" s="42">
        <v>1414794</v>
      </c>
      <c r="F90" s="42">
        <v>0</v>
      </c>
      <c r="G90" s="42">
        <v>0</v>
      </c>
      <c r="H90" s="42">
        <v>60800.00000000008</v>
      </c>
      <c r="I90" s="42">
        <v>0</v>
      </c>
      <c r="J90" s="42">
        <v>13363.349999999971</v>
      </c>
      <c r="K90" s="42">
        <v>11302.199999999999</v>
      </c>
      <c r="L90" s="42">
        <v>237291.60000000024</v>
      </c>
      <c r="M90" s="42">
        <v>133952.00000000026</v>
      </c>
      <c r="N90" s="42">
        <v>0</v>
      </c>
      <c r="O90" s="42">
        <v>1460.5499999999979</v>
      </c>
      <c r="P90" s="42">
        <v>0</v>
      </c>
      <c r="Q90" s="42">
        <v>0</v>
      </c>
      <c r="R90" s="42">
        <v>0</v>
      </c>
      <c r="S90" s="42">
        <v>0</v>
      </c>
      <c r="T90" s="42">
        <v>0</v>
      </c>
      <c r="U90" s="42">
        <v>0</v>
      </c>
      <c r="V90" s="42">
        <v>50693.023255813925</v>
      </c>
      <c r="W90" s="42">
        <v>0</v>
      </c>
      <c r="X90" s="42">
        <v>1905.0595238095236</v>
      </c>
      <c r="Y90" s="42">
        <v>149159.49176274834</v>
      </c>
      <c r="Z90" s="42">
        <v>0</v>
      </c>
      <c r="AA90" s="42">
        <v>0</v>
      </c>
      <c r="AB90" s="42">
        <v>0</v>
      </c>
      <c r="AC90" s="42">
        <v>114000</v>
      </c>
      <c r="AD90" s="42">
        <v>0</v>
      </c>
      <c r="AE90" s="42">
        <v>0</v>
      </c>
      <c r="AF90" s="42">
        <v>0</v>
      </c>
      <c r="AG90" s="42">
        <v>23111.75</v>
      </c>
      <c r="AH90" s="42">
        <v>0</v>
      </c>
      <c r="AI90" s="42">
        <v>0</v>
      </c>
      <c r="AJ90" s="42">
        <v>0</v>
      </c>
      <c r="AK90" s="42">
        <v>0</v>
      </c>
      <c r="AL90" s="42">
        <v>0</v>
      </c>
      <c r="AM90" s="42">
        <v>0</v>
      </c>
      <c r="AN90" s="42">
        <v>0</v>
      </c>
      <c r="AO90" s="42">
        <v>1414794</v>
      </c>
      <c r="AP90" s="42">
        <v>659927.27454237221</v>
      </c>
      <c r="AQ90" s="42">
        <v>137111.75</v>
      </c>
      <c r="AR90" s="42">
        <v>388242.14176274854</v>
      </c>
      <c r="AS90" s="43">
        <v>2211833.0245423722</v>
      </c>
      <c r="AT90" s="42">
        <v>2211833.0245423722</v>
      </c>
      <c r="AU90" s="42">
        <v>0</v>
      </c>
      <c r="AV90" s="42">
        <v>2074721.2745423722</v>
      </c>
      <c r="AW90" s="42">
        <v>3997.536174455438</v>
      </c>
      <c r="AX90" s="42">
        <v>4075.2620007838232</v>
      </c>
      <c r="AY90" s="44">
        <v>-1.9072596145581724E-2</v>
      </c>
      <c r="AZ90" s="44">
        <v>4.072596145581725E-3</v>
      </c>
      <c r="BA90" s="42">
        <v>8613.7891883298635</v>
      </c>
      <c r="BB90" s="43">
        <v>2220446.8137307023</v>
      </c>
      <c r="BC90" s="43">
        <v>4278.3175601747635</v>
      </c>
      <c r="BD90" s="44">
        <v>-2.1221100490774636E-2</v>
      </c>
      <c r="BE90" s="42">
        <v>-15704.939999999999</v>
      </c>
      <c r="BF90" s="42">
        <v>2204741.8737307023</v>
      </c>
      <c r="BG90" s="42">
        <v>-8625.7800000000007</v>
      </c>
      <c r="BH90" s="42">
        <v>2196116.0937307025</v>
      </c>
      <c r="BI90" s="53">
        <v>10814.501605737121</v>
      </c>
      <c r="BK90" t="str">
        <f t="shared" si="1"/>
        <v>300 - Whitehouse Community Primary School</v>
      </c>
    </row>
    <row r="91" spans="1:63" ht="15" x14ac:dyDescent="0.25">
      <c r="A91" s="50">
        <v>259</v>
      </c>
      <c r="B91" s="35">
        <v>124668</v>
      </c>
      <c r="C91" s="35">
        <v>9352184</v>
      </c>
      <c r="D91" s="36" t="s">
        <v>418</v>
      </c>
      <c r="E91" s="42">
        <v>1117660</v>
      </c>
      <c r="F91" s="42">
        <v>0</v>
      </c>
      <c r="G91" s="42">
        <v>0</v>
      </c>
      <c r="H91" s="42">
        <v>7199.9999999999927</v>
      </c>
      <c r="I91" s="42">
        <v>0</v>
      </c>
      <c r="J91" s="42">
        <v>1801.7999999999981</v>
      </c>
      <c r="K91" s="42">
        <v>4913.9999999999964</v>
      </c>
      <c r="L91" s="42">
        <v>14550.899999999983</v>
      </c>
      <c r="M91" s="42">
        <v>25625.600000000024</v>
      </c>
      <c r="N91" s="42">
        <v>2484.2999999999975</v>
      </c>
      <c r="O91" s="42">
        <v>0</v>
      </c>
      <c r="P91" s="42">
        <v>0</v>
      </c>
      <c r="Q91" s="42">
        <v>0</v>
      </c>
      <c r="R91" s="42">
        <v>0</v>
      </c>
      <c r="S91" s="42">
        <v>0</v>
      </c>
      <c r="T91" s="42">
        <v>0</v>
      </c>
      <c r="U91" s="42">
        <v>0</v>
      </c>
      <c r="V91" s="42">
        <v>8785.7142857142953</v>
      </c>
      <c r="W91" s="42">
        <v>0</v>
      </c>
      <c r="X91" s="42">
        <v>0</v>
      </c>
      <c r="Y91" s="42">
        <v>66631.363908536267</v>
      </c>
      <c r="Z91" s="42">
        <v>0</v>
      </c>
      <c r="AA91" s="42">
        <v>0</v>
      </c>
      <c r="AB91" s="42">
        <v>0</v>
      </c>
      <c r="AC91" s="42">
        <v>114000</v>
      </c>
      <c r="AD91" s="42">
        <v>0</v>
      </c>
      <c r="AE91" s="42">
        <v>0</v>
      </c>
      <c r="AF91" s="42">
        <v>0</v>
      </c>
      <c r="AG91" s="42">
        <v>18202</v>
      </c>
      <c r="AH91" s="42">
        <v>0</v>
      </c>
      <c r="AI91" s="42">
        <v>0</v>
      </c>
      <c r="AJ91" s="42">
        <v>0</v>
      </c>
      <c r="AK91" s="42">
        <v>0</v>
      </c>
      <c r="AL91" s="42">
        <v>0</v>
      </c>
      <c r="AM91" s="42">
        <v>0</v>
      </c>
      <c r="AN91" s="42">
        <v>0</v>
      </c>
      <c r="AO91" s="42">
        <v>1117660</v>
      </c>
      <c r="AP91" s="42">
        <v>131993.67819425056</v>
      </c>
      <c r="AQ91" s="42">
        <v>132202</v>
      </c>
      <c r="AR91" s="42">
        <v>104917.46390853626</v>
      </c>
      <c r="AS91" s="43">
        <v>1381855.6781942504</v>
      </c>
      <c r="AT91" s="42">
        <v>1381855.6781942507</v>
      </c>
      <c r="AU91" s="42">
        <v>0</v>
      </c>
      <c r="AV91" s="42">
        <v>1249653.6781942504</v>
      </c>
      <c r="AW91" s="42">
        <v>3047.9358004737815</v>
      </c>
      <c r="AX91" s="42">
        <v>3047.4562910510731</v>
      </c>
      <c r="AY91" s="44">
        <v>1.5734743238695551E-4</v>
      </c>
      <c r="AZ91" s="44">
        <v>0</v>
      </c>
      <c r="BA91" s="42">
        <v>0</v>
      </c>
      <c r="BB91" s="43">
        <v>1381855.6781942504</v>
      </c>
      <c r="BC91" s="43">
        <v>3370.3797029128059</v>
      </c>
      <c r="BD91" s="44">
        <v>-5.5632441622721629E-3</v>
      </c>
      <c r="BE91" s="42">
        <v>-12406.599999999999</v>
      </c>
      <c r="BF91" s="42">
        <v>1369449.0781942504</v>
      </c>
      <c r="BG91" s="42">
        <v>-6814.2000000000007</v>
      </c>
      <c r="BH91" s="42">
        <v>1362634.8781942504</v>
      </c>
      <c r="BI91" s="53">
        <v>6559.6495511622852</v>
      </c>
      <c r="BK91" t="str">
        <f t="shared" si="1"/>
        <v>259 - Dale Hall Community Primary</v>
      </c>
    </row>
    <row r="92" spans="1:63" ht="15" x14ac:dyDescent="0.25">
      <c r="A92" s="50">
        <v>260</v>
      </c>
      <c r="B92" s="35">
        <v>124669</v>
      </c>
      <c r="C92" s="35">
        <v>9352185</v>
      </c>
      <c r="D92" s="36" t="s">
        <v>187</v>
      </c>
      <c r="E92" s="42">
        <v>839608</v>
      </c>
      <c r="F92" s="42">
        <v>0</v>
      </c>
      <c r="G92" s="42">
        <v>0</v>
      </c>
      <c r="H92" s="42">
        <v>45200.000000000015</v>
      </c>
      <c r="I92" s="42">
        <v>0</v>
      </c>
      <c r="J92" s="42">
        <v>2418.1019607843136</v>
      </c>
      <c r="K92" s="42">
        <v>10386.847058823538</v>
      </c>
      <c r="L92" s="42">
        <v>48444.474509803753</v>
      </c>
      <c r="M92" s="42">
        <v>45724.109803921609</v>
      </c>
      <c r="N92" s="42">
        <v>161284.65294117635</v>
      </c>
      <c r="O92" s="42">
        <v>0</v>
      </c>
      <c r="P92" s="42">
        <v>0</v>
      </c>
      <c r="Q92" s="42">
        <v>0</v>
      </c>
      <c r="R92" s="42">
        <v>0</v>
      </c>
      <c r="S92" s="42">
        <v>0</v>
      </c>
      <c r="T92" s="42">
        <v>0</v>
      </c>
      <c r="U92" s="42">
        <v>0</v>
      </c>
      <c r="V92" s="42">
        <v>36521.739130434791</v>
      </c>
      <c r="W92" s="42">
        <v>0</v>
      </c>
      <c r="X92" s="42">
        <v>0</v>
      </c>
      <c r="Y92" s="42">
        <v>68474.853497164484</v>
      </c>
      <c r="Z92" s="42">
        <v>0</v>
      </c>
      <c r="AA92" s="42">
        <v>0</v>
      </c>
      <c r="AB92" s="42">
        <v>0</v>
      </c>
      <c r="AC92" s="42">
        <v>114000</v>
      </c>
      <c r="AD92" s="42">
        <v>0</v>
      </c>
      <c r="AE92" s="42">
        <v>0</v>
      </c>
      <c r="AF92" s="42">
        <v>0</v>
      </c>
      <c r="AG92" s="42">
        <v>7228.73</v>
      </c>
      <c r="AH92" s="42">
        <v>0</v>
      </c>
      <c r="AI92" s="42">
        <v>0</v>
      </c>
      <c r="AJ92" s="42">
        <v>0</v>
      </c>
      <c r="AK92" s="42">
        <v>0</v>
      </c>
      <c r="AL92" s="42">
        <v>0</v>
      </c>
      <c r="AM92" s="42">
        <v>0</v>
      </c>
      <c r="AN92" s="42">
        <v>0</v>
      </c>
      <c r="AO92" s="42">
        <v>839608</v>
      </c>
      <c r="AP92" s="42">
        <v>418454.77890210884</v>
      </c>
      <c r="AQ92" s="42">
        <v>121228.73</v>
      </c>
      <c r="AR92" s="42">
        <v>235201.74663441925</v>
      </c>
      <c r="AS92" s="43">
        <v>1379291.5089021088</v>
      </c>
      <c r="AT92" s="42">
        <v>1379291.508902109</v>
      </c>
      <c r="AU92" s="42">
        <v>0</v>
      </c>
      <c r="AV92" s="42">
        <v>1258062.7789021088</v>
      </c>
      <c r="AW92" s="42">
        <v>4084.6194120198338</v>
      </c>
      <c r="AX92" s="42">
        <v>4147.7387913097627</v>
      </c>
      <c r="AY92" s="44">
        <v>-1.5217780691053895E-2</v>
      </c>
      <c r="AZ92" s="44">
        <v>2.1778069105389541E-4</v>
      </c>
      <c r="BA92" s="42">
        <v>278.21560544700662</v>
      </c>
      <c r="BB92" s="43">
        <v>1379569.7245075558</v>
      </c>
      <c r="BC92" s="43">
        <v>4479.1224821673886</v>
      </c>
      <c r="BD92" s="44">
        <v>-2.7028824496786452E-2</v>
      </c>
      <c r="BE92" s="42">
        <v>-9320.08</v>
      </c>
      <c r="BF92" s="42">
        <v>1370249.6445075558</v>
      </c>
      <c r="BG92" s="42">
        <v>-5118.96</v>
      </c>
      <c r="BH92" s="42">
        <v>1365130.6845075558</v>
      </c>
      <c r="BI92" s="53">
        <v>6127.0640332663925</v>
      </c>
      <c r="BK92" t="str">
        <f t="shared" si="1"/>
        <v>260 - The Willows Primary School</v>
      </c>
    </row>
    <row r="93" spans="1:63" ht="15" x14ac:dyDescent="0.25">
      <c r="A93" s="50">
        <v>263</v>
      </c>
      <c r="B93" s="35">
        <v>124670</v>
      </c>
      <c r="C93" s="35">
        <v>9352186</v>
      </c>
      <c r="D93" s="36" t="s">
        <v>189</v>
      </c>
      <c r="E93" s="42">
        <v>1144920</v>
      </c>
      <c r="F93" s="42">
        <v>0</v>
      </c>
      <c r="G93" s="42">
        <v>0</v>
      </c>
      <c r="H93" s="42">
        <v>24800.000000000065</v>
      </c>
      <c r="I93" s="42">
        <v>0</v>
      </c>
      <c r="J93" s="42">
        <v>451.52505966587142</v>
      </c>
      <c r="K93" s="42">
        <v>58123.589498806738</v>
      </c>
      <c r="L93" s="42">
        <v>58342.510739856698</v>
      </c>
      <c r="M93" s="42">
        <v>24519.178997613344</v>
      </c>
      <c r="N93" s="42">
        <v>63500.842482099986</v>
      </c>
      <c r="O93" s="42">
        <v>0</v>
      </c>
      <c r="P93" s="42">
        <v>0</v>
      </c>
      <c r="Q93" s="42">
        <v>0</v>
      </c>
      <c r="R93" s="42">
        <v>0</v>
      </c>
      <c r="S93" s="42">
        <v>0</v>
      </c>
      <c r="T93" s="42">
        <v>0</v>
      </c>
      <c r="U93" s="42">
        <v>0</v>
      </c>
      <c r="V93" s="42">
        <v>10500.000000000022</v>
      </c>
      <c r="W93" s="42">
        <v>0</v>
      </c>
      <c r="X93" s="42">
        <v>933.89423076923072</v>
      </c>
      <c r="Y93" s="42">
        <v>101005.43478260873</v>
      </c>
      <c r="Z93" s="42">
        <v>0</v>
      </c>
      <c r="AA93" s="42">
        <v>0</v>
      </c>
      <c r="AB93" s="42">
        <v>0</v>
      </c>
      <c r="AC93" s="42">
        <v>114000</v>
      </c>
      <c r="AD93" s="42">
        <v>0</v>
      </c>
      <c r="AE93" s="42">
        <v>0</v>
      </c>
      <c r="AF93" s="42">
        <v>0</v>
      </c>
      <c r="AG93" s="42">
        <v>12700.42</v>
      </c>
      <c r="AH93" s="42">
        <v>0</v>
      </c>
      <c r="AI93" s="42">
        <v>0</v>
      </c>
      <c r="AJ93" s="42">
        <v>0</v>
      </c>
      <c r="AK93" s="42">
        <v>0</v>
      </c>
      <c r="AL93" s="42">
        <v>0</v>
      </c>
      <c r="AM93" s="42">
        <v>0</v>
      </c>
      <c r="AN93" s="42">
        <v>0</v>
      </c>
      <c r="AO93" s="42">
        <v>1144920</v>
      </c>
      <c r="AP93" s="42">
        <v>342176.97579142067</v>
      </c>
      <c r="AQ93" s="42">
        <v>126700.42</v>
      </c>
      <c r="AR93" s="42">
        <v>225872.05817163008</v>
      </c>
      <c r="AS93" s="43">
        <v>1613797.3957914207</v>
      </c>
      <c r="AT93" s="42">
        <v>1613797.3957914202</v>
      </c>
      <c r="AU93" s="42">
        <v>0</v>
      </c>
      <c r="AV93" s="42">
        <v>1487096.9757914208</v>
      </c>
      <c r="AW93" s="42">
        <v>3540.7070852176685</v>
      </c>
      <c r="AX93" s="42">
        <v>3636.2117164333631</v>
      </c>
      <c r="AY93" s="44">
        <v>-2.6264870877587925E-2</v>
      </c>
      <c r="AZ93" s="44">
        <v>1.1264870877587926E-2</v>
      </c>
      <c r="BA93" s="42">
        <v>17203.811297061562</v>
      </c>
      <c r="BB93" s="43">
        <v>1631001.2070884823</v>
      </c>
      <c r="BC93" s="43">
        <v>3883.3362073535295</v>
      </c>
      <c r="BD93" s="44">
        <v>-2.0740613388125717E-2</v>
      </c>
      <c r="BE93" s="42">
        <v>-12709.199999999999</v>
      </c>
      <c r="BF93" s="42">
        <v>1618292.0070884824</v>
      </c>
      <c r="BG93" s="42">
        <v>-6980.4000000000005</v>
      </c>
      <c r="BH93" s="42">
        <v>1611311.6070884825</v>
      </c>
      <c r="BI93" s="53">
        <v>7865.3129623213481</v>
      </c>
      <c r="BK93" t="str">
        <f t="shared" si="1"/>
        <v>263 - Halifax Primary School</v>
      </c>
    </row>
    <row r="94" spans="1:63" ht="15" x14ac:dyDescent="0.25">
      <c r="A94" s="50">
        <v>249</v>
      </c>
      <c r="B94" s="35">
        <v>124671</v>
      </c>
      <c r="C94" s="35">
        <v>9352194</v>
      </c>
      <c r="D94" s="36" t="s">
        <v>419</v>
      </c>
      <c r="E94" s="42">
        <v>1698298</v>
      </c>
      <c r="F94" s="42">
        <v>0</v>
      </c>
      <c r="G94" s="42">
        <v>0</v>
      </c>
      <c r="H94" s="42">
        <v>9200.0000000000127</v>
      </c>
      <c r="I94" s="42">
        <v>0</v>
      </c>
      <c r="J94" s="42">
        <v>1351.3500000000004</v>
      </c>
      <c r="K94" s="42">
        <v>5405.3999999999951</v>
      </c>
      <c r="L94" s="42">
        <v>20147.400000000001</v>
      </c>
      <c r="M94" s="42">
        <v>19801.600000000013</v>
      </c>
      <c r="N94" s="42">
        <v>4968.5999999999985</v>
      </c>
      <c r="O94" s="42">
        <v>0</v>
      </c>
      <c r="P94" s="42">
        <v>0</v>
      </c>
      <c r="Q94" s="42">
        <v>0</v>
      </c>
      <c r="R94" s="42">
        <v>0</v>
      </c>
      <c r="S94" s="42">
        <v>0</v>
      </c>
      <c r="T94" s="42">
        <v>0</v>
      </c>
      <c r="U94" s="42">
        <v>0</v>
      </c>
      <c r="V94" s="42">
        <v>19250.000000000011</v>
      </c>
      <c r="W94" s="42">
        <v>0</v>
      </c>
      <c r="X94" s="42">
        <v>0</v>
      </c>
      <c r="Y94" s="42">
        <v>91234.963622732088</v>
      </c>
      <c r="Z94" s="42">
        <v>0</v>
      </c>
      <c r="AA94" s="42">
        <v>0</v>
      </c>
      <c r="AB94" s="42">
        <v>0</v>
      </c>
      <c r="AC94" s="42">
        <v>114000</v>
      </c>
      <c r="AD94" s="42">
        <v>0</v>
      </c>
      <c r="AE94" s="42">
        <v>0</v>
      </c>
      <c r="AF94" s="42">
        <v>0</v>
      </c>
      <c r="AG94" s="42">
        <v>36643.5</v>
      </c>
      <c r="AH94" s="42">
        <v>0</v>
      </c>
      <c r="AI94" s="42">
        <v>0</v>
      </c>
      <c r="AJ94" s="42">
        <v>0</v>
      </c>
      <c r="AK94" s="42">
        <v>0</v>
      </c>
      <c r="AL94" s="42">
        <v>0</v>
      </c>
      <c r="AM94" s="42">
        <v>0</v>
      </c>
      <c r="AN94" s="42">
        <v>0</v>
      </c>
      <c r="AO94" s="42">
        <v>1698298</v>
      </c>
      <c r="AP94" s="42">
        <v>171359.31362273212</v>
      </c>
      <c r="AQ94" s="42">
        <v>150643.5</v>
      </c>
      <c r="AR94" s="42">
        <v>131669.93862273209</v>
      </c>
      <c r="AS94" s="43">
        <v>2020300.8136227322</v>
      </c>
      <c r="AT94" s="42">
        <v>2020300.8136227322</v>
      </c>
      <c r="AU94" s="42">
        <v>0</v>
      </c>
      <c r="AV94" s="42">
        <v>1869657.3136227322</v>
      </c>
      <c r="AW94" s="42">
        <v>3001.055078046119</v>
      </c>
      <c r="AX94" s="42">
        <v>2990.5703650917508</v>
      </c>
      <c r="AY94" s="44">
        <v>3.5059241797999073E-3</v>
      </c>
      <c r="AZ94" s="44">
        <v>0</v>
      </c>
      <c r="BA94" s="42">
        <v>0</v>
      </c>
      <c r="BB94" s="43">
        <v>2020300.8136227322</v>
      </c>
      <c r="BC94" s="43">
        <v>3242.858448832636</v>
      </c>
      <c r="BD94" s="44">
        <v>-3.2817155573126033E-3</v>
      </c>
      <c r="BE94" s="42">
        <v>-18851.98</v>
      </c>
      <c r="BF94" s="42">
        <v>2001448.8336227322</v>
      </c>
      <c r="BG94" s="42">
        <v>-10354.26</v>
      </c>
      <c r="BH94" s="42">
        <v>1991094.5736227322</v>
      </c>
      <c r="BI94" s="53">
        <v>9703.1362685731947</v>
      </c>
      <c r="BK94" t="str">
        <f t="shared" si="1"/>
        <v>249 - Broke Hall Primary School</v>
      </c>
    </row>
    <row r="95" spans="1:63" ht="15" x14ac:dyDescent="0.25">
      <c r="A95" s="50">
        <v>480</v>
      </c>
      <c r="B95" s="35">
        <v>124674</v>
      </c>
      <c r="C95" s="35">
        <v>9352916</v>
      </c>
      <c r="D95" s="36" t="s">
        <v>420</v>
      </c>
      <c r="E95" s="42">
        <v>880498</v>
      </c>
      <c r="F95" s="42">
        <v>0</v>
      </c>
      <c r="G95" s="42">
        <v>0</v>
      </c>
      <c r="H95" s="42">
        <v>14000.000000000004</v>
      </c>
      <c r="I95" s="42">
        <v>0</v>
      </c>
      <c r="J95" s="42">
        <v>150.61630434782606</v>
      </c>
      <c r="K95" s="42">
        <v>0</v>
      </c>
      <c r="L95" s="42">
        <v>2245.5521739130427</v>
      </c>
      <c r="M95" s="42">
        <v>0</v>
      </c>
      <c r="N95" s="42">
        <v>0</v>
      </c>
      <c r="O95" s="42">
        <v>0</v>
      </c>
      <c r="P95" s="42">
        <v>0</v>
      </c>
      <c r="Q95" s="42">
        <v>0</v>
      </c>
      <c r="R95" s="42">
        <v>0</v>
      </c>
      <c r="S95" s="42">
        <v>0</v>
      </c>
      <c r="T95" s="42">
        <v>0</v>
      </c>
      <c r="U95" s="42">
        <v>0</v>
      </c>
      <c r="V95" s="42">
        <v>1705.9859154929577</v>
      </c>
      <c r="W95" s="42">
        <v>0</v>
      </c>
      <c r="X95" s="42">
        <v>936.59874608150471</v>
      </c>
      <c r="Y95" s="42">
        <v>59938.536622294749</v>
      </c>
      <c r="Z95" s="42">
        <v>0</v>
      </c>
      <c r="AA95" s="42">
        <v>0</v>
      </c>
      <c r="AB95" s="42">
        <v>0</v>
      </c>
      <c r="AC95" s="42">
        <v>114000</v>
      </c>
      <c r="AD95" s="42">
        <v>0</v>
      </c>
      <c r="AE95" s="42">
        <v>0</v>
      </c>
      <c r="AF95" s="42">
        <v>0</v>
      </c>
      <c r="AG95" s="42">
        <v>17723</v>
      </c>
      <c r="AH95" s="42">
        <v>0</v>
      </c>
      <c r="AI95" s="42">
        <v>0</v>
      </c>
      <c r="AJ95" s="42">
        <v>0</v>
      </c>
      <c r="AK95" s="42">
        <v>0</v>
      </c>
      <c r="AL95" s="42">
        <v>0</v>
      </c>
      <c r="AM95" s="42">
        <v>0</v>
      </c>
      <c r="AN95" s="42">
        <v>0</v>
      </c>
      <c r="AO95" s="42">
        <v>880498</v>
      </c>
      <c r="AP95" s="42">
        <v>78977.28976213008</v>
      </c>
      <c r="AQ95" s="42">
        <v>131723</v>
      </c>
      <c r="AR95" s="42">
        <v>78134.420861425184</v>
      </c>
      <c r="AS95" s="43">
        <v>1091198.28976213</v>
      </c>
      <c r="AT95" s="42">
        <v>1091198.2897621302</v>
      </c>
      <c r="AU95" s="42">
        <v>0</v>
      </c>
      <c r="AV95" s="42">
        <v>959475.28976213001</v>
      </c>
      <c r="AW95" s="42">
        <v>2970.5117330096905</v>
      </c>
      <c r="AX95" s="42">
        <v>2940.3284016002781</v>
      </c>
      <c r="AY95" s="44">
        <v>1.026529260914702E-2</v>
      </c>
      <c r="AZ95" s="44">
        <v>-4.7552926091470197E-3</v>
      </c>
      <c r="BA95" s="42">
        <v>-4516.2253790601435</v>
      </c>
      <c r="BB95" s="43">
        <v>1086682.0643830698</v>
      </c>
      <c r="BC95" s="43">
        <v>3364.3407566039309</v>
      </c>
      <c r="BD95" s="44">
        <v>-7.858664054951614E-4</v>
      </c>
      <c r="BE95" s="42">
        <v>-9773.98</v>
      </c>
      <c r="BF95" s="42">
        <v>1076908.0843830698</v>
      </c>
      <c r="BG95" s="42">
        <v>-5368.26</v>
      </c>
      <c r="BH95" s="42">
        <v>1071539.8243830698</v>
      </c>
      <c r="BI95" s="53">
        <v>4994.9908847104571</v>
      </c>
      <c r="BK95" t="str">
        <f t="shared" si="1"/>
        <v>480 - Bosmere C. P. School</v>
      </c>
    </row>
    <row r="96" spans="1:63" ht="15" x14ac:dyDescent="0.25">
      <c r="A96" s="50">
        <v>327</v>
      </c>
      <c r="B96" s="35">
        <v>124675</v>
      </c>
      <c r="C96" s="35">
        <v>9352918</v>
      </c>
      <c r="D96" s="36" t="s">
        <v>421</v>
      </c>
      <c r="E96" s="42">
        <v>212628</v>
      </c>
      <c r="F96" s="42">
        <v>0</v>
      </c>
      <c r="G96" s="42">
        <v>0</v>
      </c>
      <c r="H96" s="42">
        <v>1600.0000000000007</v>
      </c>
      <c r="I96" s="42">
        <v>0</v>
      </c>
      <c r="J96" s="42">
        <v>300.2999999999995</v>
      </c>
      <c r="K96" s="42">
        <v>0</v>
      </c>
      <c r="L96" s="42">
        <v>0</v>
      </c>
      <c r="M96" s="42">
        <v>0</v>
      </c>
      <c r="N96" s="42">
        <v>0</v>
      </c>
      <c r="O96" s="42">
        <v>2921.0999999999949</v>
      </c>
      <c r="P96" s="42">
        <v>0</v>
      </c>
      <c r="Q96" s="42">
        <v>0</v>
      </c>
      <c r="R96" s="42">
        <v>0</v>
      </c>
      <c r="S96" s="42">
        <v>0</v>
      </c>
      <c r="T96" s="42">
        <v>0</v>
      </c>
      <c r="U96" s="42">
        <v>0</v>
      </c>
      <c r="V96" s="42">
        <v>0</v>
      </c>
      <c r="W96" s="42">
        <v>0</v>
      </c>
      <c r="X96" s="42">
        <v>0</v>
      </c>
      <c r="Y96" s="42">
        <v>5368.6894736842105</v>
      </c>
      <c r="Z96" s="42">
        <v>0</v>
      </c>
      <c r="AA96" s="42">
        <v>0</v>
      </c>
      <c r="AB96" s="42">
        <v>0</v>
      </c>
      <c r="AC96" s="42">
        <v>114000</v>
      </c>
      <c r="AD96" s="42">
        <v>0</v>
      </c>
      <c r="AE96" s="42">
        <v>0</v>
      </c>
      <c r="AF96" s="42">
        <v>0</v>
      </c>
      <c r="AG96" s="42">
        <v>6645.76</v>
      </c>
      <c r="AH96" s="42">
        <v>0</v>
      </c>
      <c r="AI96" s="42">
        <v>0</v>
      </c>
      <c r="AJ96" s="42">
        <v>0</v>
      </c>
      <c r="AK96" s="42">
        <v>0</v>
      </c>
      <c r="AL96" s="42">
        <v>0</v>
      </c>
      <c r="AM96" s="42">
        <v>0</v>
      </c>
      <c r="AN96" s="42">
        <v>0</v>
      </c>
      <c r="AO96" s="42">
        <v>212628</v>
      </c>
      <c r="AP96" s="42">
        <v>10190.089473684206</v>
      </c>
      <c r="AQ96" s="42">
        <v>120645.75999999999</v>
      </c>
      <c r="AR96" s="42">
        <v>17777.189473684208</v>
      </c>
      <c r="AS96" s="43">
        <v>343463.84947368421</v>
      </c>
      <c r="AT96" s="42">
        <v>343463.84947368421</v>
      </c>
      <c r="AU96" s="42">
        <v>0</v>
      </c>
      <c r="AV96" s="42">
        <v>222818.0894736842</v>
      </c>
      <c r="AW96" s="42">
        <v>2856.6421727395409</v>
      </c>
      <c r="AX96" s="42">
        <v>2872.662212791065</v>
      </c>
      <c r="AY96" s="44">
        <v>-5.5767225189901895E-3</v>
      </c>
      <c r="AZ96" s="44">
        <v>0</v>
      </c>
      <c r="BA96" s="42">
        <v>0</v>
      </c>
      <c r="BB96" s="43">
        <v>343463.84947368421</v>
      </c>
      <c r="BC96" s="43">
        <v>4403.3826855600537</v>
      </c>
      <c r="BD96" s="44">
        <v>-7.7465299288370648E-3</v>
      </c>
      <c r="BE96" s="42">
        <v>-2360.2799999999997</v>
      </c>
      <c r="BF96" s="42">
        <v>341103.56947368418</v>
      </c>
      <c r="BG96" s="42">
        <v>-1296.3600000000001</v>
      </c>
      <c r="BH96" s="42">
        <v>339807.2094736842</v>
      </c>
      <c r="BI96" s="53">
        <v>1182.1216022969227</v>
      </c>
      <c r="BK96" t="str">
        <f t="shared" si="1"/>
        <v>327 - Stratford St. Mary Primary</v>
      </c>
    </row>
    <row r="97" spans="1:63" ht="15" x14ac:dyDescent="0.25">
      <c r="A97" s="50">
        <v>75</v>
      </c>
      <c r="B97" s="35">
        <v>124676</v>
      </c>
      <c r="C97" s="35">
        <v>9352919</v>
      </c>
      <c r="D97" s="36" t="s">
        <v>114</v>
      </c>
      <c r="E97" s="42">
        <v>656966</v>
      </c>
      <c r="F97" s="42">
        <v>0</v>
      </c>
      <c r="G97" s="42">
        <v>0</v>
      </c>
      <c r="H97" s="42">
        <v>13600.000000000015</v>
      </c>
      <c r="I97" s="42">
        <v>0</v>
      </c>
      <c r="J97" s="42">
        <v>12012.000000000011</v>
      </c>
      <c r="K97" s="42">
        <v>491.4000000000006</v>
      </c>
      <c r="L97" s="42">
        <v>3357.9000000000033</v>
      </c>
      <c r="M97" s="42">
        <v>0</v>
      </c>
      <c r="N97" s="42">
        <v>8695.0500000000102</v>
      </c>
      <c r="O97" s="42">
        <v>0</v>
      </c>
      <c r="P97" s="42">
        <v>0</v>
      </c>
      <c r="Q97" s="42">
        <v>0</v>
      </c>
      <c r="R97" s="42">
        <v>0</v>
      </c>
      <c r="S97" s="42">
        <v>0</v>
      </c>
      <c r="T97" s="42">
        <v>0</v>
      </c>
      <c r="U97" s="42">
        <v>0</v>
      </c>
      <c r="V97" s="42">
        <v>1844.3877551020407</v>
      </c>
      <c r="W97" s="42">
        <v>0</v>
      </c>
      <c r="X97" s="42">
        <v>1897.2340425531916</v>
      </c>
      <c r="Y97" s="42">
        <v>30256.114405650311</v>
      </c>
      <c r="Z97" s="42">
        <v>0</v>
      </c>
      <c r="AA97" s="42">
        <v>0</v>
      </c>
      <c r="AB97" s="42">
        <v>0</v>
      </c>
      <c r="AC97" s="42">
        <v>114000</v>
      </c>
      <c r="AD97" s="42">
        <v>0</v>
      </c>
      <c r="AE97" s="42">
        <v>0</v>
      </c>
      <c r="AF97" s="42">
        <v>0</v>
      </c>
      <c r="AG97" s="42">
        <v>18681</v>
      </c>
      <c r="AH97" s="42">
        <v>0</v>
      </c>
      <c r="AI97" s="42">
        <v>0</v>
      </c>
      <c r="AJ97" s="42">
        <v>0</v>
      </c>
      <c r="AK97" s="42">
        <v>0</v>
      </c>
      <c r="AL97" s="42">
        <v>0</v>
      </c>
      <c r="AM97" s="42">
        <v>0</v>
      </c>
      <c r="AN97" s="42">
        <v>0</v>
      </c>
      <c r="AO97" s="42">
        <v>656966</v>
      </c>
      <c r="AP97" s="42">
        <v>72154.086203305589</v>
      </c>
      <c r="AQ97" s="42">
        <v>132681</v>
      </c>
      <c r="AR97" s="42">
        <v>59332.089405650331</v>
      </c>
      <c r="AS97" s="43">
        <v>861801.08620330563</v>
      </c>
      <c r="AT97" s="42">
        <v>861801.08620330552</v>
      </c>
      <c r="AU97" s="42">
        <v>0</v>
      </c>
      <c r="AV97" s="42">
        <v>729120.08620330563</v>
      </c>
      <c r="AW97" s="42">
        <v>3025.394548561434</v>
      </c>
      <c r="AX97" s="42">
        <v>3044.2155038293108</v>
      </c>
      <c r="AY97" s="44">
        <v>-6.182530521969278E-3</v>
      </c>
      <c r="AZ97" s="44">
        <v>0</v>
      </c>
      <c r="BA97" s="42">
        <v>0</v>
      </c>
      <c r="BB97" s="43">
        <v>861801.08620330563</v>
      </c>
      <c r="BC97" s="43">
        <v>3575.9381170261645</v>
      </c>
      <c r="BD97" s="44">
        <v>-1.4312859304362879E-2</v>
      </c>
      <c r="BE97" s="42">
        <v>-7292.66</v>
      </c>
      <c r="BF97" s="42">
        <v>854508.4262033056</v>
      </c>
      <c r="BG97" s="42">
        <v>-4005.42</v>
      </c>
      <c r="BH97" s="42">
        <v>850503.00620330556</v>
      </c>
      <c r="BI97" s="53">
        <v>3774.2116001119352</v>
      </c>
      <c r="BK97" t="str">
        <f t="shared" si="1"/>
        <v>75 - Oulton Broad Primary School</v>
      </c>
    </row>
    <row r="98" spans="1:63" ht="15" x14ac:dyDescent="0.25">
      <c r="A98" s="50">
        <v>461</v>
      </c>
      <c r="B98" s="35">
        <v>124678</v>
      </c>
      <c r="C98" s="35">
        <v>9352921</v>
      </c>
      <c r="D98" s="36" t="s">
        <v>301</v>
      </c>
      <c r="E98" s="42">
        <v>605172</v>
      </c>
      <c r="F98" s="42">
        <v>0</v>
      </c>
      <c r="G98" s="42">
        <v>0</v>
      </c>
      <c r="H98" s="42">
        <v>4400.0000000000045</v>
      </c>
      <c r="I98" s="42">
        <v>0</v>
      </c>
      <c r="J98" s="42">
        <v>909.09000000000083</v>
      </c>
      <c r="K98" s="42">
        <v>0</v>
      </c>
      <c r="L98" s="42">
        <v>3388.4263636363539</v>
      </c>
      <c r="M98" s="42">
        <v>0</v>
      </c>
      <c r="N98" s="42">
        <v>0</v>
      </c>
      <c r="O98" s="42">
        <v>0</v>
      </c>
      <c r="P98" s="42">
        <v>0</v>
      </c>
      <c r="Q98" s="42">
        <v>0</v>
      </c>
      <c r="R98" s="42">
        <v>0</v>
      </c>
      <c r="S98" s="42">
        <v>0</v>
      </c>
      <c r="T98" s="42">
        <v>0</v>
      </c>
      <c r="U98" s="42">
        <v>0</v>
      </c>
      <c r="V98" s="42">
        <v>5459.0163934426164</v>
      </c>
      <c r="W98" s="42">
        <v>0</v>
      </c>
      <c r="X98" s="42">
        <v>987.25961538461536</v>
      </c>
      <c r="Y98" s="42">
        <v>25199.61309438961</v>
      </c>
      <c r="Z98" s="42">
        <v>0</v>
      </c>
      <c r="AA98" s="42">
        <v>0</v>
      </c>
      <c r="AB98" s="42">
        <v>0</v>
      </c>
      <c r="AC98" s="42">
        <v>114000</v>
      </c>
      <c r="AD98" s="42">
        <v>0</v>
      </c>
      <c r="AE98" s="42">
        <v>0</v>
      </c>
      <c r="AF98" s="42">
        <v>0</v>
      </c>
      <c r="AG98" s="42">
        <v>15926.75</v>
      </c>
      <c r="AH98" s="42">
        <v>0</v>
      </c>
      <c r="AI98" s="42">
        <v>0</v>
      </c>
      <c r="AJ98" s="42">
        <v>0</v>
      </c>
      <c r="AK98" s="42">
        <v>0</v>
      </c>
      <c r="AL98" s="42">
        <v>0</v>
      </c>
      <c r="AM98" s="42">
        <v>0</v>
      </c>
      <c r="AN98" s="42">
        <v>0</v>
      </c>
      <c r="AO98" s="42">
        <v>605172</v>
      </c>
      <c r="AP98" s="42">
        <v>40343.405466853204</v>
      </c>
      <c r="AQ98" s="42">
        <v>129926.75</v>
      </c>
      <c r="AR98" s="42">
        <v>39546.171276207788</v>
      </c>
      <c r="AS98" s="43">
        <v>775442.15546685318</v>
      </c>
      <c r="AT98" s="42">
        <v>775442.15546685318</v>
      </c>
      <c r="AU98" s="42">
        <v>0</v>
      </c>
      <c r="AV98" s="42">
        <v>645515.40546685318</v>
      </c>
      <c r="AW98" s="42">
        <v>2907.7270516524918</v>
      </c>
      <c r="AX98" s="42">
        <v>2879.8698733007436</v>
      </c>
      <c r="AY98" s="44">
        <v>9.6730684292411686E-3</v>
      </c>
      <c r="AZ98" s="44">
        <v>-4.1630684292411685E-3</v>
      </c>
      <c r="BA98" s="42">
        <v>-2661.579167669162</v>
      </c>
      <c r="BB98" s="43">
        <v>772780.576299184</v>
      </c>
      <c r="BC98" s="43">
        <v>3480.9935869332612</v>
      </c>
      <c r="BD98" s="44">
        <v>-5.2447735921539174E-3</v>
      </c>
      <c r="BE98" s="42">
        <v>-6717.7199999999993</v>
      </c>
      <c r="BF98" s="42">
        <v>766062.85629918403</v>
      </c>
      <c r="BG98" s="42">
        <v>-3689.6400000000003</v>
      </c>
      <c r="BH98" s="42">
        <v>762373.21629918402</v>
      </c>
      <c r="BI98" s="53">
        <v>3281.7810670394233</v>
      </c>
      <c r="BK98" t="str">
        <f t="shared" si="1"/>
        <v>461 - Ickworth Park Primary School</v>
      </c>
    </row>
    <row r="99" spans="1:63" ht="15" x14ac:dyDescent="0.25">
      <c r="A99" s="50">
        <v>281</v>
      </c>
      <c r="B99" s="35">
        <v>124679</v>
      </c>
      <c r="C99" s="35">
        <v>9352922</v>
      </c>
      <c r="D99" s="36" t="s">
        <v>198</v>
      </c>
      <c r="E99" s="42">
        <v>1439328</v>
      </c>
      <c r="F99" s="42">
        <v>0</v>
      </c>
      <c r="G99" s="42">
        <v>0</v>
      </c>
      <c r="H99" s="42">
        <v>30171.428571428602</v>
      </c>
      <c r="I99" s="42">
        <v>0</v>
      </c>
      <c r="J99" s="42">
        <v>2437.1544303797446</v>
      </c>
      <c r="K99" s="42">
        <v>79292.23291139245</v>
      </c>
      <c r="L99" s="42">
        <v>9618.2886075949373</v>
      </c>
      <c r="M99" s="42">
        <v>16682.126582278481</v>
      </c>
      <c r="N99" s="42">
        <v>0</v>
      </c>
      <c r="O99" s="42">
        <v>0</v>
      </c>
      <c r="P99" s="42">
        <v>0</v>
      </c>
      <c r="Q99" s="42">
        <v>0</v>
      </c>
      <c r="R99" s="42">
        <v>0</v>
      </c>
      <c r="S99" s="42">
        <v>0</v>
      </c>
      <c r="T99" s="42">
        <v>0</v>
      </c>
      <c r="U99" s="42">
        <v>0</v>
      </c>
      <c r="V99" s="42">
        <v>27818.181818181853</v>
      </c>
      <c r="W99" s="42">
        <v>0</v>
      </c>
      <c r="X99" s="42">
        <v>2654.3478260869565</v>
      </c>
      <c r="Y99" s="42">
        <v>106387.56586886656</v>
      </c>
      <c r="Z99" s="42">
        <v>0</v>
      </c>
      <c r="AA99" s="42">
        <v>0</v>
      </c>
      <c r="AB99" s="42">
        <v>0</v>
      </c>
      <c r="AC99" s="42">
        <v>114000</v>
      </c>
      <c r="AD99" s="42">
        <v>0</v>
      </c>
      <c r="AE99" s="42">
        <v>0</v>
      </c>
      <c r="AF99" s="42">
        <v>0</v>
      </c>
      <c r="AG99" s="42">
        <v>34488</v>
      </c>
      <c r="AH99" s="42">
        <v>0</v>
      </c>
      <c r="AI99" s="42">
        <v>0</v>
      </c>
      <c r="AJ99" s="42">
        <v>0</v>
      </c>
      <c r="AK99" s="42">
        <v>0</v>
      </c>
      <c r="AL99" s="42">
        <v>0</v>
      </c>
      <c r="AM99" s="42">
        <v>0</v>
      </c>
      <c r="AN99" s="42">
        <v>0</v>
      </c>
      <c r="AO99" s="42">
        <v>1439328</v>
      </c>
      <c r="AP99" s="42">
        <v>275061.32661620958</v>
      </c>
      <c r="AQ99" s="42">
        <v>148488</v>
      </c>
      <c r="AR99" s="42">
        <v>185485.98142040364</v>
      </c>
      <c r="AS99" s="43">
        <v>1862877.3266162095</v>
      </c>
      <c r="AT99" s="42">
        <v>1862877.3266162097</v>
      </c>
      <c r="AU99" s="42">
        <v>0</v>
      </c>
      <c r="AV99" s="42">
        <v>1714389.3266162095</v>
      </c>
      <c r="AW99" s="42">
        <v>3246.9494822276693</v>
      </c>
      <c r="AX99" s="42">
        <v>3381.5181774804569</v>
      </c>
      <c r="AY99" s="44">
        <v>-3.9795348772323831E-2</v>
      </c>
      <c r="AZ99" s="44">
        <v>2.4795348772323832E-2</v>
      </c>
      <c r="BA99" s="42">
        <v>44270.647127826647</v>
      </c>
      <c r="BB99" s="43">
        <v>1907147.9737440362</v>
      </c>
      <c r="BC99" s="43">
        <v>3612.022677545523</v>
      </c>
      <c r="BD99" s="44">
        <v>-1.7521215241090071E-2</v>
      </c>
      <c r="BE99" s="42">
        <v>-15977.279999999999</v>
      </c>
      <c r="BF99" s="42">
        <v>1891170.6937440361</v>
      </c>
      <c r="BG99" s="42">
        <v>-8775.36</v>
      </c>
      <c r="BH99" s="42">
        <v>1882395.333744036</v>
      </c>
      <c r="BI99" s="53">
        <v>9643.9442176143129</v>
      </c>
      <c r="BK99" t="str">
        <f t="shared" si="1"/>
        <v>281 - Rushmere Hall Primary School</v>
      </c>
    </row>
    <row r="100" spans="1:63" ht="15" x14ac:dyDescent="0.25">
      <c r="A100" s="50">
        <v>504</v>
      </c>
      <c r="B100" s="35">
        <v>124680</v>
      </c>
      <c r="C100" s="35">
        <v>9352923</v>
      </c>
      <c r="D100" s="36" t="s">
        <v>422</v>
      </c>
      <c r="E100" s="42">
        <v>793266</v>
      </c>
      <c r="F100" s="42">
        <v>0</v>
      </c>
      <c r="G100" s="42">
        <v>0</v>
      </c>
      <c r="H100" s="42">
        <v>8000.0000000000055</v>
      </c>
      <c r="I100" s="42">
        <v>0</v>
      </c>
      <c r="J100" s="42">
        <v>4504.5000000000155</v>
      </c>
      <c r="K100" s="42">
        <v>17690.400000000063</v>
      </c>
      <c r="L100" s="42">
        <v>4477.2000000000153</v>
      </c>
      <c r="M100" s="42">
        <v>0</v>
      </c>
      <c r="N100" s="42">
        <v>0</v>
      </c>
      <c r="O100" s="42">
        <v>0</v>
      </c>
      <c r="P100" s="42">
        <v>0</v>
      </c>
      <c r="Q100" s="42">
        <v>0</v>
      </c>
      <c r="R100" s="42">
        <v>0</v>
      </c>
      <c r="S100" s="42">
        <v>0</v>
      </c>
      <c r="T100" s="42">
        <v>0</v>
      </c>
      <c r="U100" s="42">
        <v>0</v>
      </c>
      <c r="V100" s="42">
        <v>0</v>
      </c>
      <c r="W100" s="42">
        <v>0</v>
      </c>
      <c r="X100" s="42">
        <v>0</v>
      </c>
      <c r="Y100" s="42">
        <v>35934.642866145383</v>
      </c>
      <c r="Z100" s="42">
        <v>0</v>
      </c>
      <c r="AA100" s="42">
        <v>0</v>
      </c>
      <c r="AB100" s="42">
        <v>0</v>
      </c>
      <c r="AC100" s="42">
        <v>114000</v>
      </c>
      <c r="AD100" s="42">
        <v>0</v>
      </c>
      <c r="AE100" s="42">
        <v>0</v>
      </c>
      <c r="AF100" s="42">
        <v>0</v>
      </c>
      <c r="AG100" s="42">
        <v>20716.75</v>
      </c>
      <c r="AH100" s="42">
        <v>0</v>
      </c>
      <c r="AI100" s="42">
        <v>0</v>
      </c>
      <c r="AJ100" s="42">
        <v>0</v>
      </c>
      <c r="AK100" s="42">
        <v>0</v>
      </c>
      <c r="AL100" s="42">
        <v>0</v>
      </c>
      <c r="AM100" s="42">
        <v>0</v>
      </c>
      <c r="AN100" s="42">
        <v>0</v>
      </c>
      <c r="AO100" s="42">
        <v>793266</v>
      </c>
      <c r="AP100" s="42">
        <v>70606.742866145476</v>
      </c>
      <c r="AQ100" s="42">
        <v>134716.75</v>
      </c>
      <c r="AR100" s="42">
        <v>63268.492866145432</v>
      </c>
      <c r="AS100" s="43">
        <v>998589.49286614545</v>
      </c>
      <c r="AT100" s="42">
        <v>998589.49286614545</v>
      </c>
      <c r="AU100" s="42">
        <v>0</v>
      </c>
      <c r="AV100" s="42">
        <v>863872.74286614545</v>
      </c>
      <c r="AW100" s="42">
        <v>2968.6348552101217</v>
      </c>
      <c r="AX100" s="42">
        <v>2951.6078322253375</v>
      </c>
      <c r="AY100" s="44">
        <v>5.7687280806362701E-3</v>
      </c>
      <c r="AZ100" s="44">
        <v>-2.5872808063626997E-4</v>
      </c>
      <c r="BA100" s="42">
        <v>-222.22617430378915</v>
      </c>
      <c r="BB100" s="43">
        <v>998367.26669184165</v>
      </c>
      <c r="BC100" s="43">
        <v>3430.8153494565004</v>
      </c>
      <c r="BD100" s="44">
        <v>-2.9422196870848571E-3</v>
      </c>
      <c r="BE100" s="42">
        <v>-8805.66</v>
      </c>
      <c r="BF100" s="42">
        <v>989561.60669184162</v>
      </c>
      <c r="BG100" s="42">
        <v>-4836.42</v>
      </c>
      <c r="BH100" s="42">
        <v>984725.18669184158</v>
      </c>
      <c r="BI100" s="53">
        <v>4453.5637835534017</v>
      </c>
      <c r="BK100" t="str">
        <f t="shared" si="1"/>
        <v>504 - Wood Ley CP School</v>
      </c>
    </row>
    <row r="101" spans="1:63" ht="15" x14ac:dyDescent="0.25">
      <c r="A101" s="50">
        <v>311</v>
      </c>
      <c r="B101" s="35">
        <v>124681</v>
      </c>
      <c r="C101" s="35">
        <v>9352924</v>
      </c>
      <c r="D101" s="36" t="s">
        <v>216</v>
      </c>
      <c r="E101" s="42">
        <v>577912</v>
      </c>
      <c r="F101" s="42">
        <v>0</v>
      </c>
      <c r="G101" s="42">
        <v>0</v>
      </c>
      <c r="H101" s="42">
        <v>1600.0000000000011</v>
      </c>
      <c r="I101" s="42">
        <v>0</v>
      </c>
      <c r="J101" s="42">
        <v>300.2999999999999</v>
      </c>
      <c r="K101" s="42">
        <v>1474.1999999999987</v>
      </c>
      <c r="L101" s="42">
        <v>0</v>
      </c>
      <c r="M101" s="42">
        <v>1164.7999999999995</v>
      </c>
      <c r="N101" s="42">
        <v>0</v>
      </c>
      <c r="O101" s="42">
        <v>0</v>
      </c>
      <c r="P101" s="42">
        <v>0</v>
      </c>
      <c r="Q101" s="42">
        <v>0</v>
      </c>
      <c r="R101" s="42">
        <v>0</v>
      </c>
      <c r="S101" s="42">
        <v>0</v>
      </c>
      <c r="T101" s="42">
        <v>0</v>
      </c>
      <c r="U101" s="42">
        <v>0</v>
      </c>
      <c r="V101" s="42">
        <v>6989.0109890109961</v>
      </c>
      <c r="W101" s="42">
        <v>0</v>
      </c>
      <c r="X101" s="42">
        <v>0</v>
      </c>
      <c r="Y101" s="42">
        <v>23910.897582417609</v>
      </c>
      <c r="Z101" s="42">
        <v>0</v>
      </c>
      <c r="AA101" s="42">
        <v>0</v>
      </c>
      <c r="AB101" s="42">
        <v>0</v>
      </c>
      <c r="AC101" s="42">
        <v>114000</v>
      </c>
      <c r="AD101" s="42">
        <v>0</v>
      </c>
      <c r="AE101" s="42">
        <v>0</v>
      </c>
      <c r="AF101" s="42">
        <v>0</v>
      </c>
      <c r="AG101" s="42">
        <v>18920.5</v>
      </c>
      <c r="AH101" s="42">
        <v>0</v>
      </c>
      <c r="AI101" s="42">
        <v>0</v>
      </c>
      <c r="AJ101" s="42">
        <v>0</v>
      </c>
      <c r="AK101" s="42">
        <v>0</v>
      </c>
      <c r="AL101" s="42">
        <v>0</v>
      </c>
      <c r="AM101" s="42">
        <v>0</v>
      </c>
      <c r="AN101" s="42">
        <v>0</v>
      </c>
      <c r="AO101" s="42">
        <v>577912</v>
      </c>
      <c r="AP101" s="42">
        <v>35439.208571428608</v>
      </c>
      <c r="AQ101" s="42">
        <v>132920.5</v>
      </c>
      <c r="AR101" s="42">
        <v>36178.347582417613</v>
      </c>
      <c r="AS101" s="43">
        <v>746271.70857142867</v>
      </c>
      <c r="AT101" s="42">
        <v>746271.70857142867</v>
      </c>
      <c r="AU101" s="42">
        <v>0</v>
      </c>
      <c r="AV101" s="42">
        <v>613351.20857142867</v>
      </c>
      <c r="AW101" s="42">
        <v>2893.1660781671162</v>
      </c>
      <c r="AX101" s="42">
        <v>2881.1092512588721</v>
      </c>
      <c r="AY101" s="44">
        <v>4.1847864335502159E-3</v>
      </c>
      <c r="AZ101" s="44">
        <v>0</v>
      </c>
      <c r="BA101" s="42">
        <v>0</v>
      </c>
      <c r="BB101" s="43">
        <v>746271.70857142867</v>
      </c>
      <c r="BC101" s="43">
        <v>3520.149568733154</v>
      </c>
      <c r="BD101" s="44">
        <v>-1.8422363002115194E-3</v>
      </c>
      <c r="BE101" s="42">
        <v>-6415.12</v>
      </c>
      <c r="BF101" s="42">
        <v>739856.58857142867</v>
      </c>
      <c r="BG101" s="42">
        <v>-3523.44</v>
      </c>
      <c r="BH101" s="42">
        <v>736333.14857142873</v>
      </c>
      <c r="BI101" s="53">
        <v>3222.3935331190874</v>
      </c>
      <c r="BK101" t="str">
        <f t="shared" si="1"/>
        <v>311 - Birchwood Primary School</v>
      </c>
    </row>
    <row r="102" spans="1:63" ht="15" x14ac:dyDescent="0.25">
      <c r="A102" s="50">
        <v>418</v>
      </c>
      <c r="B102" s="35">
        <v>124682</v>
      </c>
      <c r="C102" s="35">
        <v>9352925</v>
      </c>
      <c r="D102" s="36" t="s">
        <v>423</v>
      </c>
      <c r="E102" s="42">
        <v>1117660</v>
      </c>
      <c r="F102" s="42">
        <v>0</v>
      </c>
      <c r="G102" s="42">
        <v>0</v>
      </c>
      <c r="H102" s="42">
        <v>2399.9999999999977</v>
      </c>
      <c r="I102" s="42">
        <v>0</v>
      </c>
      <c r="J102" s="42">
        <v>600.6</v>
      </c>
      <c r="K102" s="42">
        <v>0</v>
      </c>
      <c r="L102" s="42">
        <v>1119.2999999999988</v>
      </c>
      <c r="M102" s="42">
        <v>0</v>
      </c>
      <c r="N102" s="42">
        <v>0</v>
      </c>
      <c r="O102" s="42">
        <v>0</v>
      </c>
      <c r="P102" s="42">
        <v>0</v>
      </c>
      <c r="Q102" s="42">
        <v>0</v>
      </c>
      <c r="R102" s="42">
        <v>0</v>
      </c>
      <c r="S102" s="42">
        <v>0</v>
      </c>
      <c r="T102" s="42">
        <v>0</v>
      </c>
      <c r="U102" s="42">
        <v>0</v>
      </c>
      <c r="V102" s="42">
        <v>7048.7106017191782</v>
      </c>
      <c r="W102" s="42">
        <v>0</v>
      </c>
      <c r="X102" s="42">
        <v>0</v>
      </c>
      <c r="Y102" s="42">
        <v>58474.010348326876</v>
      </c>
      <c r="Z102" s="42">
        <v>0</v>
      </c>
      <c r="AA102" s="42">
        <v>0</v>
      </c>
      <c r="AB102" s="42">
        <v>0</v>
      </c>
      <c r="AC102" s="42">
        <v>114000</v>
      </c>
      <c r="AD102" s="42">
        <v>0</v>
      </c>
      <c r="AE102" s="42">
        <v>0</v>
      </c>
      <c r="AF102" s="42">
        <v>0</v>
      </c>
      <c r="AG102" s="42">
        <v>27303</v>
      </c>
      <c r="AH102" s="42">
        <v>0</v>
      </c>
      <c r="AI102" s="42">
        <v>0</v>
      </c>
      <c r="AJ102" s="42">
        <v>0</v>
      </c>
      <c r="AK102" s="42">
        <v>0</v>
      </c>
      <c r="AL102" s="42">
        <v>0</v>
      </c>
      <c r="AM102" s="42">
        <v>0</v>
      </c>
      <c r="AN102" s="42">
        <v>0</v>
      </c>
      <c r="AO102" s="42">
        <v>1117660</v>
      </c>
      <c r="AP102" s="42">
        <v>69642.620950046054</v>
      </c>
      <c r="AQ102" s="42">
        <v>141303</v>
      </c>
      <c r="AR102" s="42">
        <v>70531.760348326876</v>
      </c>
      <c r="AS102" s="43">
        <v>1328605.620950046</v>
      </c>
      <c r="AT102" s="42">
        <v>1328605.620950046</v>
      </c>
      <c r="AU102" s="42">
        <v>0</v>
      </c>
      <c r="AV102" s="42">
        <v>1187302.620950046</v>
      </c>
      <c r="AW102" s="42">
        <v>2895.860051097673</v>
      </c>
      <c r="AX102" s="42">
        <v>2901.7670725250559</v>
      </c>
      <c r="AY102" s="44">
        <v>-2.0356635387149633E-3</v>
      </c>
      <c r="AZ102" s="44">
        <v>0</v>
      </c>
      <c r="BA102" s="42">
        <v>0</v>
      </c>
      <c r="BB102" s="43">
        <v>1328605.620950046</v>
      </c>
      <c r="BC102" s="43">
        <v>3240.5015145123075</v>
      </c>
      <c r="BD102" s="44">
        <v>-1.1973423352668489E-2</v>
      </c>
      <c r="BE102" s="42">
        <v>-12406.599999999999</v>
      </c>
      <c r="BF102" s="42">
        <v>1316199.0209500459</v>
      </c>
      <c r="BG102" s="42">
        <v>-6814.2000000000007</v>
      </c>
      <c r="BH102" s="42">
        <v>1309384.8209500459</v>
      </c>
      <c r="BI102" s="53">
        <v>6007.5399997175336</v>
      </c>
      <c r="BK102" t="str">
        <f t="shared" si="1"/>
        <v>418 - Sebert Wood Comm.Primary Schoo</v>
      </c>
    </row>
    <row r="103" spans="1:63" ht="15" x14ac:dyDescent="0.25">
      <c r="A103" s="50">
        <v>341</v>
      </c>
      <c r="B103" s="35">
        <v>124685</v>
      </c>
      <c r="C103" s="35">
        <v>9352928</v>
      </c>
      <c r="D103" s="36" t="s">
        <v>235</v>
      </c>
      <c r="E103" s="42">
        <v>294408</v>
      </c>
      <c r="F103" s="42">
        <v>0</v>
      </c>
      <c r="G103" s="42">
        <v>0</v>
      </c>
      <c r="H103" s="42">
        <v>1200.0000000000011</v>
      </c>
      <c r="I103" s="42">
        <v>0</v>
      </c>
      <c r="J103" s="42">
        <v>0</v>
      </c>
      <c r="K103" s="42">
        <v>0</v>
      </c>
      <c r="L103" s="42">
        <v>0</v>
      </c>
      <c r="M103" s="42">
        <v>0</v>
      </c>
      <c r="N103" s="42">
        <v>0</v>
      </c>
      <c r="O103" s="42">
        <v>0</v>
      </c>
      <c r="P103" s="42">
        <v>0</v>
      </c>
      <c r="Q103" s="42">
        <v>0</v>
      </c>
      <c r="R103" s="42">
        <v>0</v>
      </c>
      <c r="S103" s="42">
        <v>0</v>
      </c>
      <c r="T103" s="42">
        <v>0</v>
      </c>
      <c r="U103" s="42">
        <v>0</v>
      </c>
      <c r="V103" s="42">
        <v>3767.441860465121</v>
      </c>
      <c r="W103" s="42">
        <v>0</v>
      </c>
      <c r="X103" s="42">
        <v>0</v>
      </c>
      <c r="Y103" s="42">
        <v>17896.217142857142</v>
      </c>
      <c r="Z103" s="42">
        <v>0</v>
      </c>
      <c r="AA103" s="42">
        <v>0</v>
      </c>
      <c r="AB103" s="42">
        <v>0</v>
      </c>
      <c r="AC103" s="42">
        <v>114000</v>
      </c>
      <c r="AD103" s="42">
        <v>27903.871829105465</v>
      </c>
      <c r="AE103" s="42">
        <v>0</v>
      </c>
      <c r="AF103" s="42">
        <v>0</v>
      </c>
      <c r="AG103" s="42">
        <v>8861.5</v>
      </c>
      <c r="AH103" s="42">
        <v>0</v>
      </c>
      <c r="AI103" s="42">
        <v>0</v>
      </c>
      <c r="AJ103" s="42">
        <v>0</v>
      </c>
      <c r="AK103" s="42">
        <v>46400</v>
      </c>
      <c r="AL103" s="42">
        <v>0</v>
      </c>
      <c r="AM103" s="42">
        <v>0</v>
      </c>
      <c r="AN103" s="42">
        <v>0</v>
      </c>
      <c r="AO103" s="42">
        <v>294408</v>
      </c>
      <c r="AP103" s="42">
        <v>22863.659003322264</v>
      </c>
      <c r="AQ103" s="42">
        <v>197165.37182910545</v>
      </c>
      <c r="AR103" s="42">
        <v>28494.017142857141</v>
      </c>
      <c r="AS103" s="43">
        <v>514437.03083242767</v>
      </c>
      <c r="AT103" s="42">
        <v>514437.03083242767</v>
      </c>
      <c r="AU103" s="42">
        <v>0</v>
      </c>
      <c r="AV103" s="42">
        <v>363671.65900332225</v>
      </c>
      <c r="AW103" s="42">
        <v>3367.3301759566875</v>
      </c>
      <c r="AX103" s="42">
        <v>3341.6960994808742</v>
      </c>
      <c r="AY103" s="44">
        <v>7.6709777647930187E-3</v>
      </c>
      <c r="AZ103" s="44">
        <v>-2.1609777647930185E-3</v>
      </c>
      <c r="BA103" s="42">
        <v>-779.90374450876266</v>
      </c>
      <c r="BB103" s="43">
        <v>513657.12708791893</v>
      </c>
      <c r="BC103" s="43">
        <v>4756.0845100733231</v>
      </c>
      <c r="BD103" s="44">
        <v>1.7730715587453316E-2</v>
      </c>
      <c r="BE103" s="42">
        <v>-3268.08</v>
      </c>
      <c r="BF103" s="42">
        <v>510389.04708791891</v>
      </c>
      <c r="BG103" s="42">
        <v>-1794.96</v>
      </c>
      <c r="BH103" s="42">
        <v>508594.08708791889</v>
      </c>
      <c r="BI103" s="53">
        <v>2027.4389305939619</v>
      </c>
      <c r="BK103" t="str">
        <f t="shared" si="1"/>
        <v>341 - Sandlings Primary School</v>
      </c>
    </row>
    <row r="104" spans="1:63" ht="15" x14ac:dyDescent="0.25">
      <c r="A104" s="50">
        <v>307</v>
      </c>
      <c r="B104" s="35">
        <v>131962</v>
      </c>
      <c r="C104" s="35">
        <v>9352929</v>
      </c>
      <c r="D104" s="36" t="s">
        <v>424</v>
      </c>
      <c r="E104" s="42">
        <v>1150372</v>
      </c>
      <c r="F104" s="42">
        <v>0</v>
      </c>
      <c r="G104" s="42">
        <v>0</v>
      </c>
      <c r="H104" s="42">
        <v>3600.0000000000036</v>
      </c>
      <c r="I104" s="42">
        <v>0</v>
      </c>
      <c r="J104" s="42">
        <v>300.3000000000003</v>
      </c>
      <c r="K104" s="42">
        <v>491.40000000000049</v>
      </c>
      <c r="L104" s="42">
        <v>0</v>
      </c>
      <c r="M104" s="42">
        <v>0</v>
      </c>
      <c r="N104" s="42">
        <v>0</v>
      </c>
      <c r="O104" s="42">
        <v>0</v>
      </c>
      <c r="P104" s="42">
        <v>0</v>
      </c>
      <c r="Q104" s="42">
        <v>0</v>
      </c>
      <c r="R104" s="42">
        <v>0</v>
      </c>
      <c r="S104" s="42">
        <v>0</v>
      </c>
      <c r="T104" s="42">
        <v>0</v>
      </c>
      <c r="U104" s="42">
        <v>0</v>
      </c>
      <c r="V104" s="42">
        <v>6994.4751381215601</v>
      </c>
      <c r="W104" s="42">
        <v>0</v>
      </c>
      <c r="X104" s="42">
        <v>933.85167464114841</v>
      </c>
      <c r="Y104" s="42">
        <v>58958.277189226501</v>
      </c>
      <c r="Z104" s="42">
        <v>0</v>
      </c>
      <c r="AA104" s="42">
        <v>0</v>
      </c>
      <c r="AB104" s="42">
        <v>0</v>
      </c>
      <c r="AC104" s="42">
        <v>114000</v>
      </c>
      <c r="AD104" s="42">
        <v>0</v>
      </c>
      <c r="AE104" s="42">
        <v>0</v>
      </c>
      <c r="AF104" s="42">
        <v>0</v>
      </c>
      <c r="AG104" s="42">
        <v>45026</v>
      </c>
      <c r="AH104" s="42">
        <v>0</v>
      </c>
      <c r="AI104" s="42">
        <v>0</v>
      </c>
      <c r="AJ104" s="42">
        <v>0</v>
      </c>
      <c r="AK104" s="42">
        <v>0</v>
      </c>
      <c r="AL104" s="42">
        <v>0</v>
      </c>
      <c r="AM104" s="42">
        <v>0</v>
      </c>
      <c r="AN104" s="42">
        <v>0</v>
      </c>
      <c r="AO104" s="42">
        <v>1150372</v>
      </c>
      <c r="AP104" s="42">
        <v>71278.304001989221</v>
      </c>
      <c r="AQ104" s="42">
        <v>159026</v>
      </c>
      <c r="AR104" s="42">
        <v>71151.92718922651</v>
      </c>
      <c r="AS104" s="43">
        <v>1380676.3040019893</v>
      </c>
      <c r="AT104" s="42">
        <v>1380676.3040019893</v>
      </c>
      <c r="AU104" s="42">
        <v>0</v>
      </c>
      <c r="AV104" s="42">
        <v>1221650.3040019893</v>
      </c>
      <c r="AW104" s="42">
        <v>2894.9059336540031</v>
      </c>
      <c r="AX104" s="42">
        <v>2884.3122578874209</v>
      </c>
      <c r="AY104" s="44">
        <v>3.6728602243438942E-3</v>
      </c>
      <c r="AZ104" s="44">
        <v>0</v>
      </c>
      <c r="BA104" s="42">
        <v>0</v>
      </c>
      <c r="BB104" s="43">
        <v>1380676.3040019893</v>
      </c>
      <c r="BC104" s="43">
        <v>3271.7447962132446</v>
      </c>
      <c r="BD104" s="44">
        <v>-3.7384501515632662E-3</v>
      </c>
      <c r="BE104" s="42">
        <v>-12769.72</v>
      </c>
      <c r="BF104" s="42">
        <v>1367906.5840019893</v>
      </c>
      <c r="BG104" s="42">
        <v>-7013.64</v>
      </c>
      <c r="BH104" s="42">
        <v>1360892.9440019894</v>
      </c>
      <c r="BI104" s="53">
        <v>6360.6507030580487</v>
      </c>
      <c r="BK104" t="str">
        <f t="shared" si="1"/>
        <v>307 - Cedarwood CP School</v>
      </c>
    </row>
    <row r="105" spans="1:63" ht="15" x14ac:dyDescent="0.25">
      <c r="A105" s="50">
        <v>274</v>
      </c>
      <c r="B105" s="35">
        <v>132836</v>
      </c>
      <c r="C105" s="35">
        <v>9352930</v>
      </c>
      <c r="D105" s="36" t="s">
        <v>195</v>
      </c>
      <c r="E105" s="42">
        <v>1011346</v>
      </c>
      <c r="F105" s="42">
        <v>0</v>
      </c>
      <c r="G105" s="42">
        <v>0</v>
      </c>
      <c r="H105" s="42">
        <v>45599.999999999993</v>
      </c>
      <c r="I105" s="42">
        <v>0</v>
      </c>
      <c r="J105" s="42">
        <v>1051.0500000000006</v>
      </c>
      <c r="K105" s="42">
        <v>6879.6000000000049</v>
      </c>
      <c r="L105" s="42">
        <v>109691.39999999983</v>
      </c>
      <c r="M105" s="42">
        <v>242278.40000000008</v>
      </c>
      <c r="N105" s="42">
        <v>11179.349999999997</v>
      </c>
      <c r="O105" s="42">
        <v>0</v>
      </c>
      <c r="P105" s="42">
        <v>0</v>
      </c>
      <c r="Q105" s="42">
        <v>0</v>
      </c>
      <c r="R105" s="42">
        <v>0</v>
      </c>
      <c r="S105" s="42">
        <v>0</v>
      </c>
      <c r="T105" s="42">
        <v>0</v>
      </c>
      <c r="U105" s="42">
        <v>0</v>
      </c>
      <c r="V105" s="42">
        <v>32105.769230769234</v>
      </c>
      <c r="W105" s="42">
        <v>0</v>
      </c>
      <c r="X105" s="42">
        <v>1933.3802816901411</v>
      </c>
      <c r="Y105" s="42">
        <v>119280.42681557912</v>
      </c>
      <c r="Z105" s="42">
        <v>0</v>
      </c>
      <c r="AA105" s="42">
        <v>0</v>
      </c>
      <c r="AB105" s="42">
        <v>0</v>
      </c>
      <c r="AC105" s="42">
        <v>114000</v>
      </c>
      <c r="AD105" s="42">
        <v>0</v>
      </c>
      <c r="AE105" s="42">
        <v>0</v>
      </c>
      <c r="AF105" s="42">
        <v>0</v>
      </c>
      <c r="AG105" s="42">
        <v>34967</v>
      </c>
      <c r="AH105" s="42">
        <v>0</v>
      </c>
      <c r="AI105" s="42">
        <v>0</v>
      </c>
      <c r="AJ105" s="42">
        <v>0</v>
      </c>
      <c r="AK105" s="42">
        <v>0</v>
      </c>
      <c r="AL105" s="42">
        <v>0</v>
      </c>
      <c r="AM105" s="42">
        <v>0</v>
      </c>
      <c r="AN105" s="42">
        <v>0</v>
      </c>
      <c r="AO105" s="42">
        <v>1011346</v>
      </c>
      <c r="AP105" s="42">
        <v>569999.37632803852</v>
      </c>
      <c r="AQ105" s="42">
        <v>148967</v>
      </c>
      <c r="AR105" s="42">
        <v>337618.12681557907</v>
      </c>
      <c r="AS105" s="43">
        <v>1730312.3763280385</v>
      </c>
      <c r="AT105" s="42">
        <v>1730312.376328039</v>
      </c>
      <c r="AU105" s="42">
        <v>0</v>
      </c>
      <c r="AV105" s="42">
        <v>1581345.3763280385</v>
      </c>
      <c r="AW105" s="42">
        <v>4262.3864591052252</v>
      </c>
      <c r="AX105" s="42">
        <v>4322.0712407301198</v>
      </c>
      <c r="AY105" s="44">
        <v>-1.3809300749705411E-2</v>
      </c>
      <c r="AZ105" s="44">
        <v>0</v>
      </c>
      <c r="BA105" s="42">
        <v>0</v>
      </c>
      <c r="BB105" s="43">
        <v>1730312.3763280385</v>
      </c>
      <c r="BC105" s="43">
        <v>4663.9147609920174</v>
      </c>
      <c r="BD105" s="44">
        <v>-2.5687215832139398E-2</v>
      </c>
      <c r="BE105" s="42">
        <v>-11226.46</v>
      </c>
      <c r="BF105" s="42">
        <v>1719085.9163280386</v>
      </c>
      <c r="BG105" s="42">
        <v>-6166.02</v>
      </c>
      <c r="BH105" s="42">
        <v>1712919.8963280385</v>
      </c>
      <c r="BI105" s="53">
        <v>7752.7151517592247</v>
      </c>
      <c r="BK105" t="str">
        <f t="shared" si="1"/>
        <v>274 - Pipers Vale Community Primary School</v>
      </c>
    </row>
    <row r="106" spans="1:63" ht="15" x14ac:dyDescent="0.25">
      <c r="A106" s="50">
        <v>238</v>
      </c>
      <c r="B106" s="35">
        <v>133605</v>
      </c>
      <c r="C106" s="35">
        <v>9352931</v>
      </c>
      <c r="D106" s="36" t="s">
        <v>425</v>
      </c>
      <c r="E106" s="42">
        <v>278052</v>
      </c>
      <c r="F106" s="42">
        <v>0</v>
      </c>
      <c r="G106" s="42">
        <v>0</v>
      </c>
      <c r="H106" s="42">
        <v>1600</v>
      </c>
      <c r="I106" s="42">
        <v>0</v>
      </c>
      <c r="J106" s="42">
        <v>900.89999999999986</v>
      </c>
      <c r="K106" s="42">
        <v>0</v>
      </c>
      <c r="L106" s="42">
        <v>0</v>
      </c>
      <c r="M106" s="42">
        <v>0</v>
      </c>
      <c r="N106" s="42">
        <v>1242.1500000000001</v>
      </c>
      <c r="O106" s="42">
        <v>0</v>
      </c>
      <c r="P106" s="42">
        <v>0</v>
      </c>
      <c r="Q106" s="42">
        <v>0</v>
      </c>
      <c r="R106" s="42">
        <v>0</v>
      </c>
      <c r="S106" s="42">
        <v>0</v>
      </c>
      <c r="T106" s="42">
        <v>0</v>
      </c>
      <c r="U106" s="42">
        <v>0</v>
      </c>
      <c r="V106" s="42">
        <v>1719.1011235955091</v>
      </c>
      <c r="W106" s="42">
        <v>0</v>
      </c>
      <c r="X106" s="42">
        <v>0</v>
      </c>
      <c r="Y106" s="42">
        <v>24582.658083973991</v>
      </c>
      <c r="Z106" s="42">
        <v>0</v>
      </c>
      <c r="AA106" s="42">
        <v>0</v>
      </c>
      <c r="AB106" s="42">
        <v>0</v>
      </c>
      <c r="AC106" s="42">
        <v>114000</v>
      </c>
      <c r="AD106" s="42">
        <v>0</v>
      </c>
      <c r="AE106" s="42">
        <v>0</v>
      </c>
      <c r="AF106" s="42">
        <v>0</v>
      </c>
      <c r="AG106" s="42">
        <v>17124.25</v>
      </c>
      <c r="AH106" s="42">
        <v>0</v>
      </c>
      <c r="AI106" s="42">
        <v>0</v>
      </c>
      <c r="AJ106" s="42">
        <v>0</v>
      </c>
      <c r="AK106" s="42">
        <v>0</v>
      </c>
      <c r="AL106" s="42">
        <v>0</v>
      </c>
      <c r="AM106" s="42">
        <v>0</v>
      </c>
      <c r="AN106" s="42">
        <v>0</v>
      </c>
      <c r="AO106" s="42">
        <v>278052</v>
      </c>
      <c r="AP106" s="42">
        <v>30044.809207569499</v>
      </c>
      <c r="AQ106" s="42">
        <v>131124.25</v>
      </c>
      <c r="AR106" s="42">
        <v>36451.983083973988</v>
      </c>
      <c r="AS106" s="43">
        <v>439221.05920756952</v>
      </c>
      <c r="AT106" s="42">
        <v>439221.05920756952</v>
      </c>
      <c r="AU106" s="42">
        <v>0</v>
      </c>
      <c r="AV106" s="42">
        <v>308096.80920756952</v>
      </c>
      <c r="AW106" s="42">
        <v>3020.5569530153875</v>
      </c>
      <c r="AX106" s="42">
        <v>3184.7735611924109</v>
      </c>
      <c r="AY106" s="44">
        <v>-5.1563040518189614E-2</v>
      </c>
      <c r="AZ106" s="44">
        <v>3.6563040518189614E-2</v>
      </c>
      <c r="BA106" s="42">
        <v>11877.39048543199</v>
      </c>
      <c r="BB106" s="43">
        <v>451098.44969300152</v>
      </c>
      <c r="BC106" s="43">
        <v>4422.5338205196231</v>
      </c>
      <c r="BD106" s="44">
        <v>-2.3721956672517752E-3</v>
      </c>
      <c r="BE106" s="42">
        <v>-3086.52</v>
      </c>
      <c r="BF106" s="42">
        <v>448011.9296930015</v>
      </c>
      <c r="BG106" s="42">
        <v>-1695.24</v>
      </c>
      <c r="BH106" s="42">
        <v>446316.68969300151</v>
      </c>
      <c r="BI106" s="53">
        <v>1797.8163524120478</v>
      </c>
      <c r="BK106" t="str">
        <f t="shared" si="1"/>
        <v>238 - Beaumont Community Primary Sch</v>
      </c>
    </row>
    <row r="107" spans="1:63" ht="15" x14ac:dyDescent="0.25">
      <c r="A107" s="50">
        <v>400</v>
      </c>
      <c r="B107" s="35">
        <v>124686</v>
      </c>
      <c r="C107" s="35">
        <v>9353000</v>
      </c>
      <c r="D107" s="36" t="s">
        <v>426</v>
      </c>
      <c r="E107" s="42">
        <v>501584</v>
      </c>
      <c r="F107" s="42">
        <v>0</v>
      </c>
      <c r="G107" s="42">
        <v>0</v>
      </c>
      <c r="H107" s="42">
        <v>3999.9999999999986</v>
      </c>
      <c r="I107" s="42">
        <v>0</v>
      </c>
      <c r="J107" s="42">
        <v>3303.2999999999906</v>
      </c>
      <c r="K107" s="42">
        <v>4422.6000000000031</v>
      </c>
      <c r="L107" s="42">
        <v>35817.60000000002</v>
      </c>
      <c r="M107" s="42">
        <v>2329.599999999999</v>
      </c>
      <c r="N107" s="42">
        <v>0</v>
      </c>
      <c r="O107" s="42">
        <v>0</v>
      </c>
      <c r="P107" s="42">
        <v>0</v>
      </c>
      <c r="Q107" s="42">
        <v>0</v>
      </c>
      <c r="R107" s="42">
        <v>0</v>
      </c>
      <c r="S107" s="42">
        <v>0</v>
      </c>
      <c r="T107" s="42">
        <v>0</v>
      </c>
      <c r="U107" s="42">
        <v>0</v>
      </c>
      <c r="V107" s="42">
        <v>0</v>
      </c>
      <c r="W107" s="42">
        <v>0</v>
      </c>
      <c r="X107" s="42">
        <v>0</v>
      </c>
      <c r="Y107" s="42">
        <v>37373.225506184557</v>
      </c>
      <c r="Z107" s="42">
        <v>0</v>
      </c>
      <c r="AA107" s="42">
        <v>0</v>
      </c>
      <c r="AB107" s="42">
        <v>0</v>
      </c>
      <c r="AC107" s="42">
        <v>114000</v>
      </c>
      <c r="AD107" s="42">
        <v>0</v>
      </c>
      <c r="AE107" s="42">
        <v>0</v>
      </c>
      <c r="AF107" s="42">
        <v>0</v>
      </c>
      <c r="AG107" s="42">
        <v>11017</v>
      </c>
      <c r="AH107" s="42">
        <v>0</v>
      </c>
      <c r="AI107" s="42">
        <v>0</v>
      </c>
      <c r="AJ107" s="42">
        <v>0</v>
      </c>
      <c r="AK107" s="42">
        <v>0</v>
      </c>
      <c r="AL107" s="42">
        <v>0</v>
      </c>
      <c r="AM107" s="42">
        <v>0</v>
      </c>
      <c r="AN107" s="42">
        <v>0</v>
      </c>
      <c r="AO107" s="42">
        <v>501584</v>
      </c>
      <c r="AP107" s="42">
        <v>87246.32550618457</v>
      </c>
      <c r="AQ107" s="42">
        <v>125017</v>
      </c>
      <c r="AR107" s="42">
        <v>72307.57550618457</v>
      </c>
      <c r="AS107" s="43">
        <v>713847.3255061846</v>
      </c>
      <c r="AT107" s="42">
        <v>713847.32550618448</v>
      </c>
      <c r="AU107" s="42">
        <v>0</v>
      </c>
      <c r="AV107" s="42">
        <v>588830.3255061846</v>
      </c>
      <c r="AW107" s="42">
        <v>3200.1648125336119</v>
      </c>
      <c r="AX107" s="42">
        <v>3162.0313604027619</v>
      </c>
      <c r="AY107" s="44">
        <v>1.205979567703994E-2</v>
      </c>
      <c r="AZ107" s="44">
        <v>-6.5497956770399395E-3</v>
      </c>
      <c r="BA107" s="42">
        <v>-3810.7613176456543</v>
      </c>
      <c r="BB107" s="43">
        <v>710036.56418853893</v>
      </c>
      <c r="BC107" s="43">
        <v>3858.8943705898855</v>
      </c>
      <c r="BD107" s="44">
        <v>-5.2973743024897768E-3</v>
      </c>
      <c r="BE107" s="42">
        <v>-5567.8399999999992</v>
      </c>
      <c r="BF107" s="42">
        <v>704468.72418853897</v>
      </c>
      <c r="BG107" s="42">
        <v>-3058.0800000000004</v>
      </c>
      <c r="BH107" s="42">
        <v>701410.64418853901</v>
      </c>
      <c r="BI107" s="53">
        <v>2986.085187905539</v>
      </c>
      <c r="BK107" t="str">
        <f t="shared" si="1"/>
        <v>400 - Acton CEVCP School</v>
      </c>
    </row>
    <row r="108" spans="1:63" ht="15" x14ac:dyDescent="0.25">
      <c r="A108" s="50">
        <v>405</v>
      </c>
      <c r="B108" s="35">
        <v>124688</v>
      </c>
      <c r="C108" s="35">
        <v>9353003</v>
      </c>
      <c r="D108" s="36" t="s">
        <v>428</v>
      </c>
      <c r="E108" s="42">
        <v>419804</v>
      </c>
      <c r="F108" s="42">
        <v>0</v>
      </c>
      <c r="G108" s="42">
        <v>0</v>
      </c>
      <c r="H108" s="42">
        <v>6400.0000000000073</v>
      </c>
      <c r="I108" s="42">
        <v>0</v>
      </c>
      <c r="J108" s="42">
        <v>1051.0500000000009</v>
      </c>
      <c r="K108" s="42">
        <v>3439.8000000000034</v>
      </c>
      <c r="L108" s="42">
        <v>7835.1000000000067</v>
      </c>
      <c r="M108" s="42">
        <v>0</v>
      </c>
      <c r="N108" s="42">
        <v>2484.3000000000029</v>
      </c>
      <c r="O108" s="42">
        <v>0</v>
      </c>
      <c r="P108" s="42">
        <v>0</v>
      </c>
      <c r="Q108" s="42">
        <v>0</v>
      </c>
      <c r="R108" s="42">
        <v>0</v>
      </c>
      <c r="S108" s="42">
        <v>0</v>
      </c>
      <c r="T108" s="42">
        <v>0</v>
      </c>
      <c r="U108" s="42">
        <v>0</v>
      </c>
      <c r="V108" s="42">
        <v>3397.0588235294172</v>
      </c>
      <c r="W108" s="42">
        <v>0</v>
      </c>
      <c r="X108" s="42">
        <v>1899.3333333333337</v>
      </c>
      <c r="Y108" s="42">
        <v>15373.187499999995</v>
      </c>
      <c r="Z108" s="42">
        <v>0</v>
      </c>
      <c r="AA108" s="42">
        <v>0</v>
      </c>
      <c r="AB108" s="42">
        <v>0</v>
      </c>
      <c r="AC108" s="42">
        <v>114000</v>
      </c>
      <c r="AD108" s="42">
        <v>0</v>
      </c>
      <c r="AE108" s="42">
        <v>0</v>
      </c>
      <c r="AF108" s="42">
        <v>0</v>
      </c>
      <c r="AG108" s="42">
        <v>6740.5</v>
      </c>
      <c r="AH108" s="42">
        <v>0</v>
      </c>
      <c r="AI108" s="42">
        <v>0</v>
      </c>
      <c r="AJ108" s="42">
        <v>0</v>
      </c>
      <c r="AK108" s="42">
        <v>0</v>
      </c>
      <c r="AL108" s="42">
        <v>0</v>
      </c>
      <c r="AM108" s="42">
        <v>0</v>
      </c>
      <c r="AN108" s="42">
        <v>0</v>
      </c>
      <c r="AO108" s="42">
        <v>419804</v>
      </c>
      <c r="AP108" s="42">
        <v>41879.829656862763</v>
      </c>
      <c r="AQ108" s="42">
        <v>120740.5</v>
      </c>
      <c r="AR108" s="42">
        <v>35976.112500000003</v>
      </c>
      <c r="AS108" s="43">
        <v>582424.32965686277</v>
      </c>
      <c r="AT108" s="42">
        <v>582424.32965686277</v>
      </c>
      <c r="AU108" s="42">
        <v>0</v>
      </c>
      <c r="AV108" s="42">
        <v>461683.82965686277</v>
      </c>
      <c r="AW108" s="42">
        <v>2997.9469458237841</v>
      </c>
      <c r="AX108" s="42">
        <v>3057.7548194000783</v>
      </c>
      <c r="AY108" s="44">
        <v>-1.9559407836377267E-2</v>
      </c>
      <c r="AZ108" s="44">
        <v>4.5594078363772675E-3</v>
      </c>
      <c r="BA108" s="42">
        <v>2146.9988979351333</v>
      </c>
      <c r="BB108" s="43">
        <v>584571.32855479792</v>
      </c>
      <c r="BC108" s="43">
        <v>3795.9177178882983</v>
      </c>
      <c r="BD108" s="44">
        <v>-2.8761414841648736E-2</v>
      </c>
      <c r="BE108" s="42">
        <v>-4660.04</v>
      </c>
      <c r="BF108" s="42">
        <v>579911.28855479788</v>
      </c>
      <c r="BG108" s="42">
        <v>-2559.48</v>
      </c>
      <c r="BH108" s="42">
        <v>577351.8085547979</v>
      </c>
      <c r="BI108" s="53">
        <v>2339.1261869886021</v>
      </c>
      <c r="BK108" t="str">
        <f t="shared" si="1"/>
        <v>405 - Barnham CEVC Primary School</v>
      </c>
    </row>
    <row r="109" spans="1:63" ht="15" x14ac:dyDescent="0.25">
      <c r="A109" s="50">
        <v>406</v>
      </c>
      <c r="B109" s="35">
        <v>124689</v>
      </c>
      <c r="C109" s="35">
        <v>9353004</v>
      </c>
      <c r="D109" s="36" t="s">
        <v>429</v>
      </c>
      <c r="E109" s="42">
        <v>231710</v>
      </c>
      <c r="F109" s="42">
        <v>0</v>
      </c>
      <c r="G109" s="42">
        <v>0</v>
      </c>
      <c r="H109" s="42">
        <v>2800.0000000000005</v>
      </c>
      <c r="I109" s="42">
        <v>0</v>
      </c>
      <c r="J109" s="42">
        <v>0</v>
      </c>
      <c r="K109" s="42">
        <v>0</v>
      </c>
      <c r="L109" s="42">
        <v>0</v>
      </c>
      <c r="M109" s="42">
        <v>0</v>
      </c>
      <c r="N109" s="42">
        <v>0</v>
      </c>
      <c r="O109" s="42">
        <v>0</v>
      </c>
      <c r="P109" s="42">
        <v>0</v>
      </c>
      <c r="Q109" s="42">
        <v>0</v>
      </c>
      <c r="R109" s="42">
        <v>0</v>
      </c>
      <c r="S109" s="42">
        <v>0</v>
      </c>
      <c r="T109" s="42">
        <v>0</v>
      </c>
      <c r="U109" s="42">
        <v>0</v>
      </c>
      <c r="V109" s="42">
        <v>0</v>
      </c>
      <c r="W109" s="42">
        <v>0</v>
      </c>
      <c r="X109" s="42">
        <v>0</v>
      </c>
      <c r="Y109" s="42">
        <v>15538.715774410766</v>
      </c>
      <c r="Z109" s="42">
        <v>0</v>
      </c>
      <c r="AA109" s="42">
        <v>0</v>
      </c>
      <c r="AB109" s="42">
        <v>0</v>
      </c>
      <c r="AC109" s="42">
        <v>114000</v>
      </c>
      <c r="AD109" s="42">
        <v>0</v>
      </c>
      <c r="AE109" s="42">
        <v>0</v>
      </c>
      <c r="AF109" s="42">
        <v>0</v>
      </c>
      <c r="AG109" s="42">
        <v>6762.35</v>
      </c>
      <c r="AH109" s="42">
        <v>0</v>
      </c>
      <c r="AI109" s="42">
        <v>0</v>
      </c>
      <c r="AJ109" s="42">
        <v>0</v>
      </c>
      <c r="AK109" s="42">
        <v>0</v>
      </c>
      <c r="AL109" s="42">
        <v>0</v>
      </c>
      <c r="AM109" s="42">
        <v>0</v>
      </c>
      <c r="AN109" s="42">
        <v>0</v>
      </c>
      <c r="AO109" s="42">
        <v>231710</v>
      </c>
      <c r="AP109" s="42">
        <v>18338.715774410768</v>
      </c>
      <c r="AQ109" s="42">
        <v>120762.35</v>
      </c>
      <c r="AR109" s="42">
        <v>26936.515774410767</v>
      </c>
      <c r="AS109" s="43">
        <v>370811.06577441073</v>
      </c>
      <c r="AT109" s="42">
        <v>370811.06577441073</v>
      </c>
      <c r="AU109" s="42">
        <v>0</v>
      </c>
      <c r="AV109" s="42">
        <v>250048.71577441072</v>
      </c>
      <c r="AW109" s="42">
        <v>2941.7495973460086</v>
      </c>
      <c r="AX109" s="42">
        <v>2935.5272440179037</v>
      </c>
      <c r="AY109" s="44">
        <v>2.1196714630344351E-3</v>
      </c>
      <c r="AZ109" s="44">
        <v>0</v>
      </c>
      <c r="BA109" s="42">
        <v>0</v>
      </c>
      <c r="BB109" s="43">
        <v>370811.06577441073</v>
      </c>
      <c r="BC109" s="43">
        <v>4362.4831267577729</v>
      </c>
      <c r="BD109" s="44">
        <v>-1.0560325548940486E-2</v>
      </c>
      <c r="BE109" s="42">
        <v>-2572.1</v>
      </c>
      <c r="BF109" s="42">
        <v>368238.96577441075</v>
      </c>
      <c r="BG109" s="42">
        <v>-1412.7</v>
      </c>
      <c r="BH109" s="42">
        <v>366826.26577441074</v>
      </c>
      <c r="BI109" s="53">
        <v>1285.4263465139895</v>
      </c>
      <c r="BK109" t="str">
        <f t="shared" si="1"/>
        <v>406 - Barningham CEVCP</v>
      </c>
    </row>
    <row r="110" spans="1:63" ht="15" x14ac:dyDescent="0.25">
      <c r="A110" s="50">
        <v>407</v>
      </c>
      <c r="B110" s="35">
        <v>124690</v>
      </c>
      <c r="C110" s="35">
        <v>9353005</v>
      </c>
      <c r="D110" s="36" t="s">
        <v>430</v>
      </c>
      <c r="E110" s="42">
        <v>400722</v>
      </c>
      <c r="F110" s="42">
        <v>0</v>
      </c>
      <c r="G110" s="42">
        <v>0</v>
      </c>
      <c r="H110" s="42">
        <v>3999.9999999999977</v>
      </c>
      <c r="I110" s="42">
        <v>0</v>
      </c>
      <c r="J110" s="42">
        <v>0</v>
      </c>
      <c r="K110" s="42">
        <v>0</v>
      </c>
      <c r="L110" s="42">
        <v>0</v>
      </c>
      <c r="M110" s="42">
        <v>0</v>
      </c>
      <c r="N110" s="42">
        <v>0</v>
      </c>
      <c r="O110" s="42">
        <v>0</v>
      </c>
      <c r="P110" s="42">
        <v>0</v>
      </c>
      <c r="Q110" s="42">
        <v>0</v>
      </c>
      <c r="R110" s="42">
        <v>0</v>
      </c>
      <c r="S110" s="42">
        <v>0</v>
      </c>
      <c r="T110" s="42">
        <v>0</v>
      </c>
      <c r="U110" s="42">
        <v>0</v>
      </c>
      <c r="V110" s="42">
        <v>3737.2881355932245</v>
      </c>
      <c r="W110" s="42">
        <v>0</v>
      </c>
      <c r="X110" s="42">
        <v>0</v>
      </c>
      <c r="Y110" s="42">
        <v>20872.259210526354</v>
      </c>
      <c r="Z110" s="42">
        <v>0</v>
      </c>
      <c r="AA110" s="42">
        <v>0</v>
      </c>
      <c r="AB110" s="42">
        <v>0</v>
      </c>
      <c r="AC110" s="42">
        <v>114000</v>
      </c>
      <c r="AD110" s="42">
        <v>0</v>
      </c>
      <c r="AE110" s="42">
        <v>0</v>
      </c>
      <c r="AF110" s="42">
        <v>0</v>
      </c>
      <c r="AG110" s="42">
        <v>10897.25</v>
      </c>
      <c r="AH110" s="42">
        <v>0</v>
      </c>
      <c r="AI110" s="42">
        <v>0</v>
      </c>
      <c r="AJ110" s="42">
        <v>0</v>
      </c>
      <c r="AK110" s="42">
        <v>0</v>
      </c>
      <c r="AL110" s="42">
        <v>0</v>
      </c>
      <c r="AM110" s="42">
        <v>0</v>
      </c>
      <c r="AN110" s="42">
        <v>0</v>
      </c>
      <c r="AO110" s="42">
        <v>400722</v>
      </c>
      <c r="AP110" s="42">
        <v>28609.547346119576</v>
      </c>
      <c r="AQ110" s="42">
        <v>124897.25</v>
      </c>
      <c r="AR110" s="42">
        <v>32870.059210526349</v>
      </c>
      <c r="AS110" s="43">
        <v>554228.79734611954</v>
      </c>
      <c r="AT110" s="42">
        <v>554228.79734611954</v>
      </c>
      <c r="AU110" s="42">
        <v>0</v>
      </c>
      <c r="AV110" s="42">
        <v>429331.54734611954</v>
      </c>
      <c r="AW110" s="42">
        <v>2920.6227710620378</v>
      </c>
      <c r="AX110" s="42">
        <v>2874.605387533155</v>
      </c>
      <c r="AY110" s="44">
        <v>1.6008243680490954E-2</v>
      </c>
      <c r="AZ110" s="44">
        <v>-1.0498243680490953E-2</v>
      </c>
      <c r="BA110" s="42">
        <v>-4436.2112530055529</v>
      </c>
      <c r="BB110" s="43">
        <v>549792.58609311399</v>
      </c>
      <c r="BC110" s="43">
        <v>3740.0856196810478</v>
      </c>
      <c r="BD110" s="44">
        <v>-8.5168378761826258E-3</v>
      </c>
      <c r="BE110" s="42">
        <v>-4448.2199999999993</v>
      </c>
      <c r="BF110" s="42">
        <v>545344.36609311402</v>
      </c>
      <c r="BG110" s="42">
        <v>-2443.1400000000003</v>
      </c>
      <c r="BH110" s="42">
        <v>542901.226093114</v>
      </c>
      <c r="BI110" s="53">
        <v>2153.5232702919784</v>
      </c>
      <c r="BK110" t="str">
        <f t="shared" si="1"/>
        <v>407 - Barrow Primary School</v>
      </c>
    </row>
    <row r="111" spans="1:63" ht="15" x14ac:dyDescent="0.25">
      <c r="A111" s="50">
        <v>409</v>
      </c>
      <c r="B111" s="35">
        <v>124691</v>
      </c>
      <c r="C111" s="35">
        <v>9353006</v>
      </c>
      <c r="D111" s="36" t="s">
        <v>431</v>
      </c>
      <c r="E111" s="42">
        <v>567008</v>
      </c>
      <c r="F111" s="42">
        <v>0</v>
      </c>
      <c r="G111" s="42">
        <v>0</v>
      </c>
      <c r="H111" s="42">
        <v>2800.0000000000041</v>
      </c>
      <c r="I111" s="42">
        <v>0</v>
      </c>
      <c r="J111" s="42">
        <v>621.51641791044744</v>
      </c>
      <c r="K111" s="42">
        <v>1017.0268656716424</v>
      </c>
      <c r="L111" s="42">
        <v>2316.5611940298522</v>
      </c>
      <c r="M111" s="42">
        <v>0</v>
      </c>
      <c r="N111" s="42">
        <v>0</v>
      </c>
      <c r="O111" s="42">
        <v>0</v>
      </c>
      <c r="P111" s="42">
        <v>0</v>
      </c>
      <c r="Q111" s="42">
        <v>0</v>
      </c>
      <c r="R111" s="42">
        <v>0</v>
      </c>
      <c r="S111" s="42">
        <v>0</v>
      </c>
      <c r="T111" s="42">
        <v>0</v>
      </c>
      <c r="U111" s="42">
        <v>0</v>
      </c>
      <c r="V111" s="42">
        <v>1752.8089887640456</v>
      </c>
      <c r="W111" s="42">
        <v>0</v>
      </c>
      <c r="X111" s="42">
        <v>0</v>
      </c>
      <c r="Y111" s="42">
        <v>32496.701879659799</v>
      </c>
      <c r="Z111" s="42">
        <v>0</v>
      </c>
      <c r="AA111" s="42">
        <v>0</v>
      </c>
      <c r="AB111" s="42">
        <v>0</v>
      </c>
      <c r="AC111" s="42">
        <v>114000</v>
      </c>
      <c r="AD111" s="42">
        <v>0</v>
      </c>
      <c r="AE111" s="42">
        <v>0</v>
      </c>
      <c r="AF111" s="42">
        <v>0</v>
      </c>
      <c r="AG111" s="42">
        <v>12933</v>
      </c>
      <c r="AH111" s="42">
        <v>0</v>
      </c>
      <c r="AI111" s="42">
        <v>0</v>
      </c>
      <c r="AJ111" s="42">
        <v>0</v>
      </c>
      <c r="AK111" s="42">
        <v>0</v>
      </c>
      <c r="AL111" s="42">
        <v>0</v>
      </c>
      <c r="AM111" s="42">
        <v>0</v>
      </c>
      <c r="AN111" s="42">
        <v>0</v>
      </c>
      <c r="AO111" s="42">
        <v>567008</v>
      </c>
      <c r="AP111" s="42">
        <v>41004.615346035789</v>
      </c>
      <c r="AQ111" s="42">
        <v>126933</v>
      </c>
      <c r="AR111" s="42">
        <v>45872.054118465778</v>
      </c>
      <c r="AS111" s="43">
        <v>734945.6153460358</v>
      </c>
      <c r="AT111" s="42">
        <v>734945.6153460358</v>
      </c>
      <c r="AU111" s="42">
        <v>0</v>
      </c>
      <c r="AV111" s="42">
        <v>608012.6153460358</v>
      </c>
      <c r="AW111" s="42">
        <v>2923.1375737790181</v>
      </c>
      <c r="AX111" s="42">
        <v>2945.4859733408844</v>
      </c>
      <c r="AY111" s="44">
        <v>-7.5873386477267194E-3</v>
      </c>
      <c r="AZ111" s="44">
        <v>0</v>
      </c>
      <c r="BA111" s="42">
        <v>0</v>
      </c>
      <c r="BB111" s="43">
        <v>734945.6153460358</v>
      </c>
      <c r="BC111" s="43">
        <v>3533.3923814713262</v>
      </c>
      <c r="BD111" s="44">
        <v>-1.1843561014910353E-3</v>
      </c>
      <c r="BE111" s="42">
        <v>-6294.08</v>
      </c>
      <c r="BF111" s="42">
        <v>728651.53534603585</v>
      </c>
      <c r="BG111" s="42">
        <v>-3456.96</v>
      </c>
      <c r="BH111" s="42">
        <v>725194.57534603588</v>
      </c>
      <c r="BI111" s="53">
        <v>3434.2524916645702</v>
      </c>
      <c r="BK111" t="str">
        <f t="shared" si="1"/>
        <v>409 - Boxford CEVC Primary</v>
      </c>
    </row>
    <row r="112" spans="1:63" ht="15" x14ac:dyDescent="0.25">
      <c r="A112" s="50">
        <v>412</v>
      </c>
      <c r="B112" s="35">
        <v>124692</v>
      </c>
      <c r="C112" s="35">
        <v>9353009</v>
      </c>
      <c r="D112" s="36" t="s">
        <v>432</v>
      </c>
      <c r="E112" s="42">
        <v>523392</v>
      </c>
      <c r="F112" s="42">
        <v>0</v>
      </c>
      <c r="G112" s="42">
        <v>0</v>
      </c>
      <c r="H112" s="42">
        <v>6399.9999999999973</v>
      </c>
      <c r="I112" s="42">
        <v>0</v>
      </c>
      <c r="J112" s="42">
        <v>450.45000000000005</v>
      </c>
      <c r="K112" s="42">
        <v>0</v>
      </c>
      <c r="L112" s="42">
        <v>1119.2999999999993</v>
      </c>
      <c r="M112" s="42">
        <v>0</v>
      </c>
      <c r="N112" s="42">
        <v>0</v>
      </c>
      <c r="O112" s="42">
        <v>0</v>
      </c>
      <c r="P112" s="42">
        <v>0</v>
      </c>
      <c r="Q112" s="42">
        <v>0</v>
      </c>
      <c r="R112" s="42">
        <v>0</v>
      </c>
      <c r="S112" s="42">
        <v>0</v>
      </c>
      <c r="T112" s="42">
        <v>0</v>
      </c>
      <c r="U112" s="42">
        <v>0</v>
      </c>
      <c r="V112" s="42">
        <v>0</v>
      </c>
      <c r="W112" s="42">
        <v>0</v>
      </c>
      <c r="X112" s="42">
        <v>0</v>
      </c>
      <c r="Y112" s="42">
        <v>26609.79788173049</v>
      </c>
      <c r="Z112" s="42">
        <v>0</v>
      </c>
      <c r="AA112" s="42">
        <v>0</v>
      </c>
      <c r="AB112" s="42">
        <v>0</v>
      </c>
      <c r="AC112" s="42">
        <v>114000</v>
      </c>
      <c r="AD112" s="42">
        <v>0</v>
      </c>
      <c r="AE112" s="42">
        <v>0</v>
      </c>
      <c r="AF112" s="42">
        <v>0</v>
      </c>
      <c r="AG112" s="42">
        <v>11855.25</v>
      </c>
      <c r="AH112" s="42">
        <v>0</v>
      </c>
      <c r="AI112" s="42">
        <v>0</v>
      </c>
      <c r="AJ112" s="42">
        <v>0</v>
      </c>
      <c r="AK112" s="42">
        <v>0</v>
      </c>
      <c r="AL112" s="42">
        <v>0</v>
      </c>
      <c r="AM112" s="42">
        <v>0</v>
      </c>
      <c r="AN112" s="42">
        <v>0</v>
      </c>
      <c r="AO112" s="42">
        <v>523392</v>
      </c>
      <c r="AP112" s="42">
        <v>34579.547881730483</v>
      </c>
      <c r="AQ112" s="42">
        <v>125855.25</v>
      </c>
      <c r="AR112" s="42">
        <v>40592.472881730486</v>
      </c>
      <c r="AS112" s="43">
        <v>683826.79788173048</v>
      </c>
      <c r="AT112" s="42">
        <v>683826.79788173048</v>
      </c>
      <c r="AU112" s="42">
        <v>0</v>
      </c>
      <c r="AV112" s="42">
        <v>557971.54788173048</v>
      </c>
      <c r="AW112" s="42">
        <v>2906.1018118840129</v>
      </c>
      <c r="AX112" s="42">
        <v>2867.526663002121</v>
      </c>
      <c r="AY112" s="44">
        <v>1.3452411578104081E-2</v>
      </c>
      <c r="AZ112" s="44">
        <v>-7.9424115781040819E-3</v>
      </c>
      <c r="BA112" s="42">
        <v>-4372.81477800004</v>
      </c>
      <c r="BB112" s="43">
        <v>679453.98310373048</v>
      </c>
      <c r="BC112" s="43">
        <v>3538.8228286652629</v>
      </c>
      <c r="BD112" s="44">
        <v>2.399676449305943E-3</v>
      </c>
      <c r="BE112" s="42">
        <v>-5809.92</v>
      </c>
      <c r="BF112" s="42">
        <v>673644.06310373044</v>
      </c>
      <c r="BG112" s="42">
        <v>-3191.04</v>
      </c>
      <c r="BH112" s="42">
        <v>670453.0231037304</v>
      </c>
      <c r="BI112" s="53">
        <v>2950.0207145863278</v>
      </c>
      <c r="BK112" t="str">
        <f t="shared" si="1"/>
        <v>412 -  Bures C E V C Primary School</v>
      </c>
    </row>
    <row r="113" spans="1:63" ht="15" x14ac:dyDescent="0.25">
      <c r="A113" s="50">
        <v>426</v>
      </c>
      <c r="B113" s="35">
        <v>124693</v>
      </c>
      <c r="C113" s="35">
        <v>9353010</v>
      </c>
      <c r="D113" s="36" t="s">
        <v>275</v>
      </c>
      <c r="E113" s="42">
        <v>253518</v>
      </c>
      <c r="F113" s="42">
        <v>0</v>
      </c>
      <c r="G113" s="42">
        <v>0</v>
      </c>
      <c r="H113" s="42">
        <v>4399.9999999999955</v>
      </c>
      <c r="I113" s="42">
        <v>0</v>
      </c>
      <c r="J113" s="42">
        <v>1994.8500000000017</v>
      </c>
      <c r="K113" s="42">
        <v>502.20000000000056</v>
      </c>
      <c r="L113" s="42">
        <v>0</v>
      </c>
      <c r="M113" s="42">
        <v>2380.8000000000025</v>
      </c>
      <c r="N113" s="42">
        <v>0</v>
      </c>
      <c r="O113" s="42">
        <v>0</v>
      </c>
      <c r="P113" s="42">
        <v>0</v>
      </c>
      <c r="Q113" s="42">
        <v>0</v>
      </c>
      <c r="R113" s="42">
        <v>0</v>
      </c>
      <c r="S113" s="42">
        <v>0</v>
      </c>
      <c r="T113" s="42">
        <v>0</v>
      </c>
      <c r="U113" s="42">
        <v>0</v>
      </c>
      <c r="V113" s="42">
        <v>1788.4615384615354</v>
      </c>
      <c r="W113" s="42">
        <v>0</v>
      </c>
      <c r="X113" s="42">
        <v>955.83333333333348</v>
      </c>
      <c r="Y113" s="42">
        <v>10350.860979020967</v>
      </c>
      <c r="Z113" s="42">
        <v>0</v>
      </c>
      <c r="AA113" s="42">
        <v>0</v>
      </c>
      <c r="AB113" s="42">
        <v>0</v>
      </c>
      <c r="AC113" s="42">
        <v>114000</v>
      </c>
      <c r="AD113" s="42">
        <v>0</v>
      </c>
      <c r="AE113" s="42">
        <v>0</v>
      </c>
      <c r="AF113" s="42">
        <v>0</v>
      </c>
      <c r="AG113" s="42">
        <v>6295.99</v>
      </c>
      <c r="AH113" s="42">
        <v>0</v>
      </c>
      <c r="AI113" s="42">
        <v>0</v>
      </c>
      <c r="AJ113" s="42">
        <v>0</v>
      </c>
      <c r="AK113" s="42">
        <v>0</v>
      </c>
      <c r="AL113" s="42">
        <v>0</v>
      </c>
      <c r="AM113" s="42">
        <v>0</v>
      </c>
      <c r="AN113" s="42">
        <v>0</v>
      </c>
      <c r="AO113" s="42">
        <v>253518</v>
      </c>
      <c r="AP113" s="42">
        <v>22373.005850815836</v>
      </c>
      <c r="AQ113" s="42">
        <v>120295.99</v>
      </c>
      <c r="AR113" s="42">
        <v>24987.585979020965</v>
      </c>
      <c r="AS113" s="43">
        <v>396186.99585081585</v>
      </c>
      <c r="AT113" s="42">
        <v>396186.9958508159</v>
      </c>
      <c r="AU113" s="42">
        <v>0</v>
      </c>
      <c r="AV113" s="42">
        <v>275891.00585081585</v>
      </c>
      <c r="AW113" s="42">
        <v>2966.5699553851168</v>
      </c>
      <c r="AX113" s="42">
        <v>2912.2942013472439</v>
      </c>
      <c r="AY113" s="44">
        <v>1.8636768913238465E-2</v>
      </c>
      <c r="AZ113" s="44">
        <v>-1.3126768913238464E-2</v>
      </c>
      <c r="BA113" s="42">
        <v>-3555.2982079258163</v>
      </c>
      <c r="BB113" s="43">
        <v>392631.69764289004</v>
      </c>
      <c r="BC113" s="43">
        <v>4221.8462112138714</v>
      </c>
      <c r="BD113" s="44">
        <v>-1.4038237655204733E-2</v>
      </c>
      <c r="BE113" s="42">
        <v>-2814.18</v>
      </c>
      <c r="BF113" s="42">
        <v>389817.51764289004</v>
      </c>
      <c r="BG113" s="42">
        <v>-1545.66</v>
      </c>
      <c r="BH113" s="42">
        <v>388271.85764289007</v>
      </c>
      <c r="BI113" s="53">
        <v>1367.4398800953115</v>
      </c>
      <c r="BK113" t="str">
        <f t="shared" si="1"/>
        <v>426 - Cavendish CEVCP School</v>
      </c>
    </row>
    <row r="114" spans="1:63" ht="15" x14ac:dyDescent="0.25">
      <c r="A114" s="50">
        <v>430</v>
      </c>
      <c r="B114" s="35">
        <v>124694</v>
      </c>
      <c r="C114" s="35">
        <v>9353013</v>
      </c>
      <c r="D114" s="36" t="s">
        <v>433</v>
      </c>
      <c r="E114" s="42">
        <v>174464</v>
      </c>
      <c r="F114" s="42">
        <v>0</v>
      </c>
      <c r="G114" s="42">
        <v>0</v>
      </c>
      <c r="H114" s="42">
        <v>6400</v>
      </c>
      <c r="I114" s="42">
        <v>0</v>
      </c>
      <c r="J114" s="42">
        <v>0</v>
      </c>
      <c r="K114" s="42">
        <v>0</v>
      </c>
      <c r="L114" s="42">
        <v>0</v>
      </c>
      <c r="M114" s="42">
        <v>0</v>
      </c>
      <c r="N114" s="42">
        <v>0</v>
      </c>
      <c r="O114" s="42">
        <v>0</v>
      </c>
      <c r="P114" s="42">
        <v>0</v>
      </c>
      <c r="Q114" s="42">
        <v>0</v>
      </c>
      <c r="R114" s="42">
        <v>0</v>
      </c>
      <c r="S114" s="42">
        <v>0</v>
      </c>
      <c r="T114" s="42">
        <v>0</v>
      </c>
      <c r="U114" s="42">
        <v>0</v>
      </c>
      <c r="V114" s="42">
        <v>0</v>
      </c>
      <c r="W114" s="42">
        <v>0</v>
      </c>
      <c r="X114" s="42">
        <v>0</v>
      </c>
      <c r="Y114" s="42">
        <v>12460.799999999992</v>
      </c>
      <c r="Z114" s="42">
        <v>0</v>
      </c>
      <c r="AA114" s="42">
        <v>0</v>
      </c>
      <c r="AB114" s="42">
        <v>0</v>
      </c>
      <c r="AC114" s="42">
        <v>114000</v>
      </c>
      <c r="AD114" s="42">
        <v>57276.368491321758</v>
      </c>
      <c r="AE114" s="42">
        <v>0</v>
      </c>
      <c r="AF114" s="42">
        <v>0</v>
      </c>
      <c r="AG114" s="42">
        <v>3544.41</v>
      </c>
      <c r="AH114" s="42">
        <v>0</v>
      </c>
      <c r="AI114" s="42">
        <v>0</v>
      </c>
      <c r="AJ114" s="42">
        <v>0</v>
      </c>
      <c r="AK114" s="42">
        <v>0</v>
      </c>
      <c r="AL114" s="42">
        <v>0</v>
      </c>
      <c r="AM114" s="42">
        <v>0</v>
      </c>
      <c r="AN114" s="42">
        <v>0</v>
      </c>
      <c r="AO114" s="42">
        <v>174464</v>
      </c>
      <c r="AP114" s="42">
        <v>18860.799999999992</v>
      </c>
      <c r="AQ114" s="42">
        <v>174820.77849132175</v>
      </c>
      <c r="AR114" s="42">
        <v>25658.599999999991</v>
      </c>
      <c r="AS114" s="43">
        <v>368145.57849132176</v>
      </c>
      <c r="AT114" s="42">
        <v>368145.57849132176</v>
      </c>
      <c r="AU114" s="42">
        <v>0</v>
      </c>
      <c r="AV114" s="42">
        <v>193324.80000000002</v>
      </c>
      <c r="AW114" s="42">
        <v>3020.7000000000003</v>
      </c>
      <c r="AX114" s="42">
        <v>2217.4366883926937</v>
      </c>
      <c r="AY114" s="44">
        <v>0.36224858901813833</v>
      </c>
      <c r="AZ114" s="44">
        <v>-0.35673858901813832</v>
      </c>
      <c r="BA114" s="42">
        <v>-50626.895069072816</v>
      </c>
      <c r="BB114" s="43">
        <v>317518.68342224893</v>
      </c>
      <c r="BC114" s="43">
        <v>4961.2294284726395</v>
      </c>
      <c r="BD114" s="44">
        <v>3.3161611593782059E-2</v>
      </c>
      <c r="BE114" s="42">
        <v>-1936.6399999999999</v>
      </c>
      <c r="BF114" s="42">
        <v>315582.04342224891</v>
      </c>
      <c r="BG114" s="42">
        <v>-1063.68</v>
      </c>
      <c r="BH114" s="42">
        <v>314518.36342224892</v>
      </c>
      <c r="BI114" s="53">
        <v>795.5053979751043</v>
      </c>
      <c r="BK114" t="str">
        <f t="shared" si="1"/>
        <v>430 - Cockfield CEVCP</v>
      </c>
    </row>
    <row r="115" spans="1:63" ht="15" x14ac:dyDescent="0.25">
      <c r="A115" s="50">
        <v>224</v>
      </c>
      <c r="B115" s="35">
        <v>124695</v>
      </c>
      <c r="C115" s="35">
        <v>9353020</v>
      </c>
      <c r="D115" s="36" t="s">
        <v>434</v>
      </c>
      <c r="E115" s="42">
        <v>198998</v>
      </c>
      <c r="F115" s="42">
        <v>0</v>
      </c>
      <c r="G115" s="42">
        <v>0</v>
      </c>
      <c r="H115" s="42">
        <v>400</v>
      </c>
      <c r="I115" s="42">
        <v>0</v>
      </c>
      <c r="J115" s="42">
        <v>0</v>
      </c>
      <c r="K115" s="42">
        <v>0</v>
      </c>
      <c r="L115" s="42">
        <v>0</v>
      </c>
      <c r="M115" s="42">
        <v>0</v>
      </c>
      <c r="N115" s="42">
        <v>0</v>
      </c>
      <c r="O115" s="42">
        <v>0</v>
      </c>
      <c r="P115" s="42">
        <v>0</v>
      </c>
      <c r="Q115" s="42">
        <v>0</v>
      </c>
      <c r="R115" s="42">
        <v>0</v>
      </c>
      <c r="S115" s="42">
        <v>0</v>
      </c>
      <c r="T115" s="42">
        <v>0</v>
      </c>
      <c r="U115" s="42">
        <v>0</v>
      </c>
      <c r="V115" s="42">
        <v>0</v>
      </c>
      <c r="W115" s="42">
        <v>0</v>
      </c>
      <c r="X115" s="42">
        <v>900.33333333333337</v>
      </c>
      <c r="Y115" s="42">
        <v>8160.631578947361</v>
      </c>
      <c r="Z115" s="42">
        <v>0</v>
      </c>
      <c r="AA115" s="42">
        <v>0</v>
      </c>
      <c r="AB115" s="42">
        <v>0</v>
      </c>
      <c r="AC115" s="42">
        <v>114000</v>
      </c>
      <c r="AD115" s="42">
        <v>0</v>
      </c>
      <c r="AE115" s="42">
        <v>0</v>
      </c>
      <c r="AF115" s="42">
        <v>0</v>
      </c>
      <c r="AG115" s="42">
        <v>5713.02</v>
      </c>
      <c r="AH115" s="42">
        <v>0</v>
      </c>
      <c r="AI115" s="42">
        <v>0</v>
      </c>
      <c r="AJ115" s="42">
        <v>0</v>
      </c>
      <c r="AK115" s="42">
        <v>7656</v>
      </c>
      <c r="AL115" s="42">
        <v>0</v>
      </c>
      <c r="AM115" s="42">
        <v>0</v>
      </c>
      <c r="AN115" s="42">
        <v>0</v>
      </c>
      <c r="AO115" s="42">
        <v>198998</v>
      </c>
      <c r="AP115" s="42">
        <v>9460.964912280695</v>
      </c>
      <c r="AQ115" s="42">
        <v>127369.02</v>
      </c>
      <c r="AR115" s="42">
        <v>18358.431578947362</v>
      </c>
      <c r="AS115" s="43">
        <v>335827.98491228069</v>
      </c>
      <c r="AT115" s="42">
        <v>335827.98491228069</v>
      </c>
      <c r="AU115" s="42">
        <v>0</v>
      </c>
      <c r="AV115" s="42">
        <v>216114.9649122807</v>
      </c>
      <c r="AW115" s="42">
        <v>2960.4789714011054</v>
      </c>
      <c r="AX115" s="42">
        <v>3003.2664679548784</v>
      </c>
      <c r="AY115" s="44">
        <v>-1.4246986409737353E-2</v>
      </c>
      <c r="AZ115" s="44">
        <v>0</v>
      </c>
      <c r="BA115" s="42">
        <v>0</v>
      </c>
      <c r="BB115" s="43">
        <v>335827.98491228069</v>
      </c>
      <c r="BC115" s="43">
        <v>4600.3833549627489</v>
      </c>
      <c r="BD115" s="44">
        <v>7.1267954140963319E-4</v>
      </c>
      <c r="BE115" s="42">
        <v>-2208.98</v>
      </c>
      <c r="BF115" s="42">
        <v>333619.00491228071</v>
      </c>
      <c r="BG115" s="42">
        <v>-1213.26</v>
      </c>
      <c r="BH115" s="42">
        <v>332405.7449122807</v>
      </c>
      <c r="BI115" s="53">
        <v>1204.1773354292168</v>
      </c>
      <c r="BK115" t="str">
        <f t="shared" si="1"/>
        <v>224 - Elmsett C of E VCP</v>
      </c>
    </row>
    <row r="116" spans="1:63" ht="15" x14ac:dyDescent="0.25">
      <c r="A116" s="50">
        <v>513</v>
      </c>
      <c r="B116" s="35">
        <v>124698</v>
      </c>
      <c r="C116" s="35">
        <v>9353026</v>
      </c>
      <c r="D116" s="36" t="s">
        <v>340</v>
      </c>
      <c r="E116" s="42">
        <v>267148</v>
      </c>
      <c r="F116" s="42">
        <v>0</v>
      </c>
      <c r="G116" s="42">
        <v>0</v>
      </c>
      <c r="H116" s="42">
        <v>799.99999999999909</v>
      </c>
      <c r="I116" s="42">
        <v>0</v>
      </c>
      <c r="J116" s="42">
        <v>450.45000000000027</v>
      </c>
      <c r="K116" s="42">
        <v>982.79999999999893</v>
      </c>
      <c r="L116" s="42">
        <v>0</v>
      </c>
      <c r="M116" s="42">
        <v>0</v>
      </c>
      <c r="N116" s="42">
        <v>0</v>
      </c>
      <c r="O116" s="42">
        <v>0</v>
      </c>
      <c r="P116" s="42">
        <v>0</v>
      </c>
      <c r="Q116" s="42">
        <v>0</v>
      </c>
      <c r="R116" s="42">
        <v>0</v>
      </c>
      <c r="S116" s="42">
        <v>0</v>
      </c>
      <c r="T116" s="42">
        <v>0</v>
      </c>
      <c r="U116" s="42">
        <v>0</v>
      </c>
      <c r="V116" s="42">
        <v>1670.454545454551</v>
      </c>
      <c r="W116" s="42">
        <v>0</v>
      </c>
      <c r="X116" s="42">
        <v>888.72549019607845</v>
      </c>
      <c r="Y116" s="42">
        <v>15051.495317398114</v>
      </c>
      <c r="Z116" s="42">
        <v>0</v>
      </c>
      <c r="AA116" s="42">
        <v>0</v>
      </c>
      <c r="AB116" s="42">
        <v>0</v>
      </c>
      <c r="AC116" s="42">
        <v>114000</v>
      </c>
      <c r="AD116" s="42">
        <v>34579.439252336444</v>
      </c>
      <c r="AE116" s="42">
        <v>0</v>
      </c>
      <c r="AF116" s="42">
        <v>0</v>
      </c>
      <c r="AG116" s="42">
        <v>6995.54</v>
      </c>
      <c r="AH116" s="42">
        <v>0</v>
      </c>
      <c r="AI116" s="42">
        <v>0</v>
      </c>
      <c r="AJ116" s="42">
        <v>0</v>
      </c>
      <c r="AK116" s="42">
        <v>0</v>
      </c>
      <c r="AL116" s="42">
        <v>0</v>
      </c>
      <c r="AM116" s="42">
        <v>0</v>
      </c>
      <c r="AN116" s="42">
        <v>0</v>
      </c>
      <c r="AO116" s="42">
        <v>267148</v>
      </c>
      <c r="AP116" s="42">
        <v>19843.92535304874</v>
      </c>
      <c r="AQ116" s="42">
        <v>155574.97925233646</v>
      </c>
      <c r="AR116" s="42">
        <v>26165.920317398111</v>
      </c>
      <c r="AS116" s="43">
        <v>442566.90460538515</v>
      </c>
      <c r="AT116" s="42">
        <v>442566.90460538515</v>
      </c>
      <c r="AU116" s="42">
        <v>0</v>
      </c>
      <c r="AV116" s="42">
        <v>286991.92535304872</v>
      </c>
      <c r="AW116" s="42">
        <v>2928.4890342147828</v>
      </c>
      <c r="AX116" s="42">
        <v>2839.32413717804</v>
      </c>
      <c r="AY116" s="44">
        <v>3.140356392185726E-2</v>
      </c>
      <c r="AZ116" s="44">
        <v>-2.5893563921857259E-2</v>
      </c>
      <c r="BA116" s="42">
        <v>-7204.9816620073943</v>
      </c>
      <c r="BB116" s="43">
        <v>435361.92294337775</v>
      </c>
      <c r="BC116" s="43">
        <v>4442.4686014630379</v>
      </c>
      <c r="BD116" s="44">
        <v>6.7501686643169911E-3</v>
      </c>
      <c r="BE116" s="42">
        <v>-2965.48</v>
      </c>
      <c r="BF116" s="42">
        <v>432396.44294337777</v>
      </c>
      <c r="BG116" s="42">
        <v>-1628.76</v>
      </c>
      <c r="BH116" s="42">
        <v>430767.68294337776</v>
      </c>
      <c r="BI116" s="53">
        <v>1497.952229859545</v>
      </c>
      <c r="BK116" t="str">
        <f t="shared" si="1"/>
        <v>513 - Thurlow CEVCP School</v>
      </c>
    </row>
    <row r="117" spans="1:63" ht="15" x14ac:dyDescent="0.25">
      <c r="A117" s="50">
        <v>445</v>
      </c>
      <c r="B117" s="35">
        <v>124699</v>
      </c>
      <c r="C117" s="35">
        <v>9353027</v>
      </c>
      <c r="D117" s="36" t="s">
        <v>435</v>
      </c>
      <c r="E117" s="42">
        <v>433434</v>
      </c>
      <c r="F117" s="42">
        <v>0</v>
      </c>
      <c r="G117" s="42">
        <v>0</v>
      </c>
      <c r="H117" s="42">
        <v>9599.9999999999945</v>
      </c>
      <c r="I117" s="42">
        <v>0</v>
      </c>
      <c r="J117" s="42">
        <v>450.45000000000033</v>
      </c>
      <c r="K117" s="42">
        <v>2948.4000000000024</v>
      </c>
      <c r="L117" s="42">
        <v>72754.500000000015</v>
      </c>
      <c r="M117" s="42">
        <v>0</v>
      </c>
      <c r="N117" s="42">
        <v>0</v>
      </c>
      <c r="O117" s="42">
        <v>0</v>
      </c>
      <c r="P117" s="42">
        <v>0</v>
      </c>
      <c r="Q117" s="42">
        <v>0</v>
      </c>
      <c r="R117" s="42">
        <v>0</v>
      </c>
      <c r="S117" s="42">
        <v>0</v>
      </c>
      <c r="T117" s="42">
        <v>0</v>
      </c>
      <c r="U117" s="42">
        <v>0</v>
      </c>
      <c r="V117" s="42">
        <v>0</v>
      </c>
      <c r="W117" s="42">
        <v>0</v>
      </c>
      <c r="X117" s="42">
        <v>1028.4965034965035</v>
      </c>
      <c r="Y117" s="42">
        <v>26477.755959356215</v>
      </c>
      <c r="Z117" s="42">
        <v>0</v>
      </c>
      <c r="AA117" s="42">
        <v>0</v>
      </c>
      <c r="AB117" s="42">
        <v>0</v>
      </c>
      <c r="AC117" s="42">
        <v>114000</v>
      </c>
      <c r="AD117" s="42">
        <v>0</v>
      </c>
      <c r="AE117" s="42">
        <v>0</v>
      </c>
      <c r="AF117" s="42">
        <v>0</v>
      </c>
      <c r="AG117" s="42">
        <v>4104.05</v>
      </c>
      <c r="AH117" s="42">
        <v>0</v>
      </c>
      <c r="AI117" s="42">
        <v>0</v>
      </c>
      <c r="AJ117" s="42">
        <v>0</v>
      </c>
      <c r="AK117" s="42">
        <v>0</v>
      </c>
      <c r="AL117" s="42">
        <v>0</v>
      </c>
      <c r="AM117" s="42">
        <v>0</v>
      </c>
      <c r="AN117" s="42">
        <v>0</v>
      </c>
      <c r="AO117" s="42">
        <v>433434</v>
      </c>
      <c r="AP117" s="42">
        <v>113259.60246285272</v>
      </c>
      <c r="AQ117" s="42">
        <v>118104.05</v>
      </c>
      <c r="AR117" s="42">
        <v>79352.230959356224</v>
      </c>
      <c r="AS117" s="43">
        <v>664797.65246285277</v>
      </c>
      <c r="AT117" s="42">
        <v>664797.65246285277</v>
      </c>
      <c r="AU117" s="42">
        <v>0</v>
      </c>
      <c r="AV117" s="42">
        <v>546693.60246285272</v>
      </c>
      <c r="AW117" s="42">
        <v>3438.3245437915266</v>
      </c>
      <c r="AX117" s="42">
        <v>3036.9821805702441</v>
      </c>
      <c r="AY117" s="44">
        <v>0.13215170170867577</v>
      </c>
      <c r="AZ117" s="44">
        <v>-0.12664170170867578</v>
      </c>
      <c r="BA117" s="42">
        <v>-61152.766033608146</v>
      </c>
      <c r="BB117" s="43">
        <v>603644.88642924465</v>
      </c>
      <c r="BC117" s="43">
        <v>3796.508719680784</v>
      </c>
      <c r="BD117" s="44">
        <v>-2.2981183096679403E-2</v>
      </c>
      <c r="BE117" s="42">
        <v>-4811.3399999999992</v>
      </c>
      <c r="BF117" s="42">
        <v>598833.54642924468</v>
      </c>
      <c r="BG117" s="42">
        <v>-2642.5800000000004</v>
      </c>
      <c r="BH117" s="42">
        <v>596190.96642924473</v>
      </c>
      <c r="BI117" s="53">
        <v>2275.1685590252732</v>
      </c>
      <c r="BK117" t="str">
        <f t="shared" si="1"/>
        <v>445 - Gt. Waldingfield CEVCP</v>
      </c>
    </row>
    <row r="118" spans="1:63" ht="15" x14ac:dyDescent="0.25">
      <c r="A118" s="50">
        <v>446</v>
      </c>
      <c r="B118" s="35">
        <v>124700</v>
      </c>
      <c r="C118" s="35">
        <v>9353028</v>
      </c>
      <c r="D118" s="36" t="s">
        <v>436</v>
      </c>
      <c r="E118" s="42">
        <v>414352</v>
      </c>
      <c r="F118" s="42">
        <v>0</v>
      </c>
      <c r="G118" s="42">
        <v>0</v>
      </c>
      <c r="H118" s="42">
        <v>6800.0000000000073</v>
      </c>
      <c r="I118" s="42">
        <v>0</v>
      </c>
      <c r="J118" s="42">
        <v>300.2999999999999</v>
      </c>
      <c r="K118" s="42">
        <v>0</v>
      </c>
      <c r="L118" s="42">
        <v>0</v>
      </c>
      <c r="M118" s="42">
        <v>0</v>
      </c>
      <c r="N118" s="42">
        <v>0</v>
      </c>
      <c r="O118" s="42">
        <v>0</v>
      </c>
      <c r="P118" s="42">
        <v>0</v>
      </c>
      <c r="Q118" s="42">
        <v>0</v>
      </c>
      <c r="R118" s="42">
        <v>0</v>
      </c>
      <c r="S118" s="42">
        <v>0</v>
      </c>
      <c r="T118" s="42">
        <v>0</v>
      </c>
      <c r="U118" s="42">
        <v>0</v>
      </c>
      <c r="V118" s="42">
        <v>0</v>
      </c>
      <c r="W118" s="42">
        <v>0</v>
      </c>
      <c r="X118" s="42">
        <v>0</v>
      </c>
      <c r="Y118" s="42">
        <v>22599.30642771802</v>
      </c>
      <c r="Z118" s="42">
        <v>0</v>
      </c>
      <c r="AA118" s="42">
        <v>0</v>
      </c>
      <c r="AB118" s="42">
        <v>0</v>
      </c>
      <c r="AC118" s="42">
        <v>114000</v>
      </c>
      <c r="AD118" s="42">
        <v>0</v>
      </c>
      <c r="AE118" s="42">
        <v>0</v>
      </c>
      <c r="AF118" s="42">
        <v>0</v>
      </c>
      <c r="AG118" s="42">
        <v>6878.94</v>
      </c>
      <c r="AH118" s="42">
        <v>0</v>
      </c>
      <c r="AI118" s="42">
        <v>0</v>
      </c>
      <c r="AJ118" s="42">
        <v>0</v>
      </c>
      <c r="AK118" s="42">
        <v>0</v>
      </c>
      <c r="AL118" s="42">
        <v>0</v>
      </c>
      <c r="AM118" s="42">
        <v>0</v>
      </c>
      <c r="AN118" s="42">
        <v>0</v>
      </c>
      <c r="AO118" s="42">
        <v>414352</v>
      </c>
      <c r="AP118" s="42">
        <v>29699.606427718027</v>
      </c>
      <c r="AQ118" s="42">
        <v>120878.94</v>
      </c>
      <c r="AR118" s="42">
        <v>36147.256427718021</v>
      </c>
      <c r="AS118" s="43">
        <v>564930.54642771801</v>
      </c>
      <c r="AT118" s="42">
        <v>564930.54642771801</v>
      </c>
      <c r="AU118" s="42">
        <v>0</v>
      </c>
      <c r="AV118" s="42">
        <v>444051.60642771801</v>
      </c>
      <c r="AW118" s="42">
        <v>2921.3921475507764</v>
      </c>
      <c r="AX118" s="42">
        <v>2949.1854490137162</v>
      </c>
      <c r="AY118" s="44">
        <v>-9.4240602849287002E-3</v>
      </c>
      <c r="AZ118" s="44">
        <v>0</v>
      </c>
      <c r="BA118" s="42">
        <v>0</v>
      </c>
      <c r="BB118" s="43">
        <v>564930.54642771801</v>
      </c>
      <c r="BC118" s="43">
        <v>3716.6483317613029</v>
      </c>
      <c r="BD118" s="44">
        <v>-1.7487122807385735E-2</v>
      </c>
      <c r="BE118" s="42">
        <v>-4599.5199999999995</v>
      </c>
      <c r="BF118" s="42">
        <v>560331.026427718</v>
      </c>
      <c r="BG118" s="42">
        <v>-2526.2400000000002</v>
      </c>
      <c r="BH118" s="42">
        <v>557804.78642771801</v>
      </c>
      <c r="BI118" s="53">
        <v>2303.9947100489271</v>
      </c>
      <c r="BK118" t="str">
        <f t="shared" si="1"/>
        <v>446 - Great Whelnetham Primary School</v>
      </c>
    </row>
    <row r="119" spans="1:63" ht="15" x14ac:dyDescent="0.25">
      <c r="A119" s="50">
        <v>448</v>
      </c>
      <c r="B119" s="35">
        <v>124701</v>
      </c>
      <c r="C119" s="35">
        <v>9353029</v>
      </c>
      <c r="D119" s="36" t="s">
        <v>437</v>
      </c>
      <c r="E119" s="42">
        <v>144478</v>
      </c>
      <c r="F119" s="42">
        <v>0</v>
      </c>
      <c r="G119" s="42">
        <v>0</v>
      </c>
      <c r="H119" s="42">
        <v>1599.9999999999991</v>
      </c>
      <c r="I119" s="42">
        <v>0</v>
      </c>
      <c r="J119" s="42">
        <v>750.74999999999977</v>
      </c>
      <c r="K119" s="42">
        <v>0</v>
      </c>
      <c r="L119" s="42">
        <v>0</v>
      </c>
      <c r="M119" s="42">
        <v>0</v>
      </c>
      <c r="N119" s="42">
        <v>0</v>
      </c>
      <c r="O119" s="42">
        <v>0</v>
      </c>
      <c r="P119" s="42">
        <v>0</v>
      </c>
      <c r="Q119" s="42">
        <v>0</v>
      </c>
      <c r="R119" s="42">
        <v>0</v>
      </c>
      <c r="S119" s="42">
        <v>0</v>
      </c>
      <c r="T119" s="42">
        <v>0</v>
      </c>
      <c r="U119" s="42">
        <v>0</v>
      </c>
      <c r="V119" s="42">
        <v>0</v>
      </c>
      <c r="W119" s="42">
        <v>0</v>
      </c>
      <c r="X119" s="42">
        <v>628.52564102564111</v>
      </c>
      <c r="Y119" s="42">
        <v>12170.08790593505</v>
      </c>
      <c r="Z119" s="42">
        <v>0</v>
      </c>
      <c r="AA119" s="42">
        <v>0</v>
      </c>
      <c r="AB119" s="42">
        <v>0</v>
      </c>
      <c r="AC119" s="42">
        <v>114000</v>
      </c>
      <c r="AD119" s="42">
        <v>64619.492656875831</v>
      </c>
      <c r="AE119" s="42">
        <v>0</v>
      </c>
      <c r="AF119" s="42">
        <v>0</v>
      </c>
      <c r="AG119" s="42">
        <v>8741.75</v>
      </c>
      <c r="AH119" s="42">
        <v>0</v>
      </c>
      <c r="AI119" s="42">
        <v>0</v>
      </c>
      <c r="AJ119" s="42">
        <v>0</v>
      </c>
      <c r="AK119" s="42">
        <v>0</v>
      </c>
      <c r="AL119" s="42">
        <v>0</v>
      </c>
      <c r="AM119" s="42">
        <v>0</v>
      </c>
      <c r="AN119" s="42">
        <v>0</v>
      </c>
      <c r="AO119" s="42">
        <v>144478</v>
      </c>
      <c r="AP119" s="42">
        <v>15149.363546960691</v>
      </c>
      <c r="AQ119" s="42">
        <v>187361.24265687584</v>
      </c>
      <c r="AR119" s="42">
        <v>23343.262905935051</v>
      </c>
      <c r="AS119" s="43">
        <v>346988.60620383651</v>
      </c>
      <c r="AT119" s="42">
        <v>346988.60620383651</v>
      </c>
      <c r="AU119" s="42">
        <v>0</v>
      </c>
      <c r="AV119" s="42">
        <v>159627.36354696067</v>
      </c>
      <c r="AW119" s="42">
        <v>3011.8370480558615</v>
      </c>
      <c r="AX119" s="42">
        <v>2475.1782350960252</v>
      </c>
      <c r="AY119" s="44">
        <v>0.21681622977709178</v>
      </c>
      <c r="AZ119" s="44">
        <v>-0.21130622977709179</v>
      </c>
      <c r="BA119" s="42">
        <v>-27720.090786876233</v>
      </c>
      <c r="BB119" s="43">
        <v>319268.51541696029</v>
      </c>
      <c r="BC119" s="43">
        <v>6023.9342531501943</v>
      </c>
      <c r="BD119" s="44">
        <v>0.22294371361630994</v>
      </c>
      <c r="BE119" s="42">
        <v>-1603.78</v>
      </c>
      <c r="BF119" s="42">
        <v>317664.73541696026</v>
      </c>
      <c r="BG119" s="42">
        <v>-880.86</v>
      </c>
      <c r="BH119" s="42">
        <v>316783.87541696028</v>
      </c>
      <c r="BI119" s="53">
        <v>1005.4956407302391</v>
      </c>
      <c r="BK119" t="str">
        <f t="shared" si="1"/>
        <v>448 - Hartest CEVC Primary</v>
      </c>
    </row>
    <row r="120" spans="1:63" ht="15" x14ac:dyDescent="0.25">
      <c r="A120" s="50">
        <v>457</v>
      </c>
      <c r="B120" s="35">
        <v>124702</v>
      </c>
      <c r="C120" s="35">
        <v>9353036</v>
      </c>
      <c r="D120" s="36" t="s">
        <v>438</v>
      </c>
      <c r="E120" s="42">
        <v>436160</v>
      </c>
      <c r="F120" s="42">
        <v>0</v>
      </c>
      <c r="G120" s="42">
        <v>0</v>
      </c>
      <c r="H120" s="42">
        <v>3200</v>
      </c>
      <c r="I120" s="42">
        <v>0</v>
      </c>
      <c r="J120" s="42">
        <v>0</v>
      </c>
      <c r="K120" s="42">
        <v>0</v>
      </c>
      <c r="L120" s="42">
        <v>4505.3584905660346</v>
      </c>
      <c r="M120" s="42">
        <v>0</v>
      </c>
      <c r="N120" s="42">
        <v>0</v>
      </c>
      <c r="O120" s="42">
        <v>0</v>
      </c>
      <c r="P120" s="42">
        <v>0</v>
      </c>
      <c r="Q120" s="42">
        <v>0</v>
      </c>
      <c r="R120" s="42">
        <v>0</v>
      </c>
      <c r="S120" s="42">
        <v>0</v>
      </c>
      <c r="T120" s="42">
        <v>0</v>
      </c>
      <c r="U120" s="42">
        <v>0</v>
      </c>
      <c r="V120" s="42">
        <v>0</v>
      </c>
      <c r="W120" s="42">
        <v>0</v>
      </c>
      <c r="X120" s="42">
        <v>0</v>
      </c>
      <c r="Y120" s="42">
        <v>29644.482442748082</v>
      </c>
      <c r="Z120" s="42">
        <v>0</v>
      </c>
      <c r="AA120" s="42">
        <v>0</v>
      </c>
      <c r="AB120" s="42">
        <v>0</v>
      </c>
      <c r="AC120" s="42">
        <v>114000</v>
      </c>
      <c r="AD120" s="42">
        <v>0</v>
      </c>
      <c r="AE120" s="42">
        <v>0</v>
      </c>
      <c r="AF120" s="42">
        <v>0</v>
      </c>
      <c r="AG120" s="42">
        <v>12933</v>
      </c>
      <c r="AH120" s="42">
        <v>0</v>
      </c>
      <c r="AI120" s="42">
        <v>0</v>
      </c>
      <c r="AJ120" s="42">
        <v>0</v>
      </c>
      <c r="AK120" s="42">
        <v>0</v>
      </c>
      <c r="AL120" s="42">
        <v>0</v>
      </c>
      <c r="AM120" s="42">
        <v>0</v>
      </c>
      <c r="AN120" s="42">
        <v>0</v>
      </c>
      <c r="AO120" s="42">
        <v>436160</v>
      </c>
      <c r="AP120" s="42">
        <v>37349.840933314117</v>
      </c>
      <c r="AQ120" s="42">
        <v>126933</v>
      </c>
      <c r="AR120" s="42">
        <v>43494.961688031093</v>
      </c>
      <c r="AS120" s="43">
        <v>600442.84093331406</v>
      </c>
      <c r="AT120" s="42">
        <v>600442.84093331406</v>
      </c>
      <c r="AU120" s="42">
        <v>0</v>
      </c>
      <c r="AV120" s="42">
        <v>473509.84093331406</v>
      </c>
      <c r="AW120" s="42">
        <v>2959.4365058332128</v>
      </c>
      <c r="AX120" s="42">
        <v>2983.567645636826</v>
      </c>
      <c r="AY120" s="44">
        <v>-8.0880149772714696E-3</v>
      </c>
      <c r="AZ120" s="44">
        <v>0</v>
      </c>
      <c r="BA120" s="42">
        <v>0</v>
      </c>
      <c r="BB120" s="43">
        <v>600442.84093331406</v>
      </c>
      <c r="BC120" s="43">
        <v>3752.767755833213</v>
      </c>
      <c r="BD120" s="44">
        <v>-1.2607662731848435E-2</v>
      </c>
      <c r="BE120" s="42">
        <v>-4841.5999999999995</v>
      </c>
      <c r="BF120" s="42">
        <v>595601.24093331408</v>
      </c>
      <c r="BG120" s="42">
        <v>-2659.2000000000003</v>
      </c>
      <c r="BH120" s="42">
        <v>592942.04093331413</v>
      </c>
      <c r="BI120" s="53">
        <v>2502.7415437446371</v>
      </c>
      <c r="BK120" t="str">
        <f t="shared" si="1"/>
        <v>457 - Honington CEVCP</v>
      </c>
    </row>
    <row r="121" spans="1:63" ht="15" x14ac:dyDescent="0.25">
      <c r="A121" s="50">
        <v>458</v>
      </c>
      <c r="B121" s="35">
        <v>124703</v>
      </c>
      <c r="C121" s="35">
        <v>9353037</v>
      </c>
      <c r="D121" s="36" t="s">
        <v>439</v>
      </c>
      <c r="E121" s="42">
        <v>264422</v>
      </c>
      <c r="F121" s="42">
        <v>0</v>
      </c>
      <c r="G121" s="42">
        <v>0</v>
      </c>
      <c r="H121" s="42">
        <v>3199.9999999999991</v>
      </c>
      <c r="I121" s="42">
        <v>0</v>
      </c>
      <c r="J121" s="42">
        <v>0</v>
      </c>
      <c r="K121" s="42">
        <v>0</v>
      </c>
      <c r="L121" s="42">
        <v>0</v>
      </c>
      <c r="M121" s="42">
        <v>0</v>
      </c>
      <c r="N121" s="42">
        <v>0</v>
      </c>
      <c r="O121" s="42">
        <v>0</v>
      </c>
      <c r="P121" s="42">
        <v>0</v>
      </c>
      <c r="Q121" s="42">
        <v>0</v>
      </c>
      <c r="R121" s="42">
        <v>0</v>
      </c>
      <c r="S121" s="42">
        <v>0</v>
      </c>
      <c r="T121" s="42">
        <v>0</v>
      </c>
      <c r="U121" s="42">
        <v>0</v>
      </c>
      <c r="V121" s="42">
        <v>1774.3902439024373</v>
      </c>
      <c r="W121" s="42">
        <v>0</v>
      </c>
      <c r="X121" s="42">
        <v>0</v>
      </c>
      <c r="Y121" s="42">
        <v>13829.420121951225</v>
      </c>
      <c r="Z121" s="42">
        <v>0</v>
      </c>
      <c r="AA121" s="42">
        <v>0</v>
      </c>
      <c r="AB121" s="42">
        <v>0</v>
      </c>
      <c r="AC121" s="42">
        <v>114000</v>
      </c>
      <c r="AD121" s="42">
        <v>0</v>
      </c>
      <c r="AE121" s="42">
        <v>0</v>
      </c>
      <c r="AF121" s="42">
        <v>0</v>
      </c>
      <c r="AG121" s="42">
        <v>5596.43</v>
      </c>
      <c r="AH121" s="42">
        <v>0</v>
      </c>
      <c r="AI121" s="42">
        <v>0</v>
      </c>
      <c r="AJ121" s="42">
        <v>0</v>
      </c>
      <c r="AK121" s="42">
        <v>0</v>
      </c>
      <c r="AL121" s="42">
        <v>0</v>
      </c>
      <c r="AM121" s="42">
        <v>0</v>
      </c>
      <c r="AN121" s="42">
        <v>0</v>
      </c>
      <c r="AO121" s="42">
        <v>264422</v>
      </c>
      <c r="AP121" s="42">
        <v>18803.810365853664</v>
      </c>
      <c r="AQ121" s="42">
        <v>119596.43</v>
      </c>
      <c r="AR121" s="42">
        <v>25427.220121951224</v>
      </c>
      <c r="AS121" s="43">
        <v>402822.24036585365</v>
      </c>
      <c r="AT121" s="42">
        <v>402822.24036585365</v>
      </c>
      <c r="AU121" s="42">
        <v>0</v>
      </c>
      <c r="AV121" s="42">
        <v>283225.81036585366</v>
      </c>
      <c r="AW121" s="42">
        <v>2919.8537151118935</v>
      </c>
      <c r="AX121" s="42">
        <v>2951.7092767298668</v>
      </c>
      <c r="AY121" s="44">
        <v>-1.0792242267593974E-2</v>
      </c>
      <c r="AZ121" s="44">
        <v>0</v>
      </c>
      <c r="BA121" s="42">
        <v>0</v>
      </c>
      <c r="BB121" s="43">
        <v>402822.24036585365</v>
      </c>
      <c r="BC121" s="43">
        <v>4152.8066017098317</v>
      </c>
      <c r="BD121" s="44">
        <v>-8.8292448831822634E-3</v>
      </c>
      <c r="BE121" s="42">
        <v>-2935.22</v>
      </c>
      <c r="BF121" s="42">
        <v>399887.02036585368</v>
      </c>
      <c r="BG121" s="42">
        <v>-1612.14</v>
      </c>
      <c r="BH121" s="42">
        <v>398274.88036585366</v>
      </c>
      <c r="BI121" s="53">
        <v>1526.0987804730553</v>
      </c>
      <c r="BK121" t="str">
        <f t="shared" si="1"/>
        <v>458 - Hopton CEVC Primary School</v>
      </c>
    </row>
    <row r="122" spans="1:63" ht="15" x14ac:dyDescent="0.25">
      <c r="A122" s="50">
        <v>464</v>
      </c>
      <c r="B122" s="35">
        <v>124704</v>
      </c>
      <c r="C122" s="35">
        <v>9353040</v>
      </c>
      <c r="D122" s="36" t="s">
        <v>302</v>
      </c>
      <c r="E122" s="42">
        <v>498858</v>
      </c>
      <c r="F122" s="42">
        <v>0</v>
      </c>
      <c r="G122" s="42">
        <v>0</v>
      </c>
      <c r="H122" s="42">
        <v>4399.9999999999973</v>
      </c>
      <c r="I122" s="42">
        <v>0</v>
      </c>
      <c r="J122" s="42">
        <v>0</v>
      </c>
      <c r="K122" s="42">
        <v>0</v>
      </c>
      <c r="L122" s="42">
        <v>0</v>
      </c>
      <c r="M122" s="42">
        <v>0</v>
      </c>
      <c r="N122" s="42">
        <v>0</v>
      </c>
      <c r="O122" s="42">
        <v>0</v>
      </c>
      <c r="P122" s="42">
        <v>0</v>
      </c>
      <c r="Q122" s="42">
        <v>0</v>
      </c>
      <c r="R122" s="42">
        <v>0</v>
      </c>
      <c r="S122" s="42">
        <v>0</v>
      </c>
      <c r="T122" s="42">
        <v>0</v>
      </c>
      <c r="U122" s="42">
        <v>0</v>
      </c>
      <c r="V122" s="42">
        <v>0</v>
      </c>
      <c r="W122" s="42">
        <v>0</v>
      </c>
      <c r="X122" s="42">
        <v>895.63492063492049</v>
      </c>
      <c r="Y122" s="42">
        <v>22818.491886906664</v>
      </c>
      <c r="Z122" s="42">
        <v>0</v>
      </c>
      <c r="AA122" s="42">
        <v>0</v>
      </c>
      <c r="AB122" s="42">
        <v>0</v>
      </c>
      <c r="AC122" s="42">
        <v>114000</v>
      </c>
      <c r="AD122" s="42">
        <v>0</v>
      </c>
      <c r="AE122" s="42">
        <v>0</v>
      </c>
      <c r="AF122" s="42">
        <v>0</v>
      </c>
      <c r="AG122" s="42">
        <v>12933</v>
      </c>
      <c r="AH122" s="42">
        <v>0</v>
      </c>
      <c r="AI122" s="42">
        <v>0</v>
      </c>
      <c r="AJ122" s="42">
        <v>0</v>
      </c>
      <c r="AK122" s="42">
        <v>0</v>
      </c>
      <c r="AL122" s="42">
        <v>0</v>
      </c>
      <c r="AM122" s="42">
        <v>0</v>
      </c>
      <c r="AN122" s="42">
        <v>0</v>
      </c>
      <c r="AO122" s="42">
        <v>498858</v>
      </c>
      <c r="AP122" s="42">
        <v>28114.126807541583</v>
      </c>
      <c r="AQ122" s="42">
        <v>126933</v>
      </c>
      <c r="AR122" s="42">
        <v>35016.291886906663</v>
      </c>
      <c r="AS122" s="43">
        <v>653905.12680754159</v>
      </c>
      <c r="AT122" s="42">
        <v>653905.12680754159</v>
      </c>
      <c r="AU122" s="42">
        <v>0</v>
      </c>
      <c r="AV122" s="42">
        <v>526972.12680754159</v>
      </c>
      <c r="AW122" s="42">
        <v>2879.6291082379321</v>
      </c>
      <c r="AX122" s="42">
        <v>2875.7205281852935</v>
      </c>
      <c r="AY122" s="44">
        <v>1.3591654732544936E-3</v>
      </c>
      <c r="AZ122" s="44">
        <v>0</v>
      </c>
      <c r="BA122" s="42">
        <v>0</v>
      </c>
      <c r="BB122" s="43">
        <v>653905.12680754159</v>
      </c>
      <c r="BC122" s="43">
        <v>3573.2520590576041</v>
      </c>
      <c r="BD122" s="44">
        <v>8.1621293963827224E-3</v>
      </c>
      <c r="BE122" s="42">
        <v>-5537.58</v>
      </c>
      <c r="BF122" s="42">
        <v>648367.54680754163</v>
      </c>
      <c r="BG122" s="42">
        <v>-3041.46</v>
      </c>
      <c r="BH122" s="42">
        <v>645326.08680754167</v>
      </c>
      <c r="BI122" s="53">
        <v>2958.4503038678372</v>
      </c>
      <c r="BK122" t="str">
        <f t="shared" si="1"/>
        <v>464 - Ixworth CEVCP School</v>
      </c>
    </row>
    <row r="123" spans="1:63" ht="15" x14ac:dyDescent="0.25">
      <c r="A123" s="50">
        <v>308</v>
      </c>
      <c r="B123" s="35">
        <v>124705</v>
      </c>
      <c r="C123" s="35">
        <v>9353042</v>
      </c>
      <c r="D123" s="36" t="s">
        <v>213</v>
      </c>
      <c r="E123" s="42">
        <v>190820</v>
      </c>
      <c r="F123" s="42">
        <v>0</v>
      </c>
      <c r="G123" s="42">
        <v>0</v>
      </c>
      <c r="H123" s="42">
        <v>800.00000000000068</v>
      </c>
      <c r="I123" s="42">
        <v>0</v>
      </c>
      <c r="J123" s="42">
        <v>300.3000000000003</v>
      </c>
      <c r="K123" s="42">
        <v>0</v>
      </c>
      <c r="L123" s="42">
        <v>0</v>
      </c>
      <c r="M123" s="42">
        <v>0</v>
      </c>
      <c r="N123" s="42">
        <v>0</v>
      </c>
      <c r="O123" s="42">
        <v>0</v>
      </c>
      <c r="P123" s="42">
        <v>0</v>
      </c>
      <c r="Q123" s="42">
        <v>0</v>
      </c>
      <c r="R123" s="42">
        <v>0</v>
      </c>
      <c r="S123" s="42">
        <v>0</v>
      </c>
      <c r="T123" s="42">
        <v>0</v>
      </c>
      <c r="U123" s="42">
        <v>0</v>
      </c>
      <c r="V123" s="42">
        <v>1810.3448275862038</v>
      </c>
      <c r="W123" s="42">
        <v>0</v>
      </c>
      <c r="X123" s="42">
        <v>0</v>
      </c>
      <c r="Y123" s="42">
        <v>3847.3633952254763</v>
      </c>
      <c r="Z123" s="42">
        <v>0</v>
      </c>
      <c r="AA123" s="42">
        <v>0</v>
      </c>
      <c r="AB123" s="42">
        <v>0</v>
      </c>
      <c r="AC123" s="42">
        <v>114000</v>
      </c>
      <c r="AD123" s="42">
        <v>53271.02803738317</v>
      </c>
      <c r="AE123" s="42">
        <v>0</v>
      </c>
      <c r="AF123" s="42">
        <v>0</v>
      </c>
      <c r="AG123" s="42">
        <v>2471.7600000000002</v>
      </c>
      <c r="AH123" s="42">
        <v>0</v>
      </c>
      <c r="AI123" s="42">
        <v>0</v>
      </c>
      <c r="AJ123" s="42">
        <v>0</v>
      </c>
      <c r="AK123" s="42">
        <v>5022</v>
      </c>
      <c r="AL123" s="42">
        <v>0</v>
      </c>
      <c r="AM123" s="42">
        <v>0</v>
      </c>
      <c r="AN123" s="42">
        <v>0</v>
      </c>
      <c r="AO123" s="42">
        <v>190820</v>
      </c>
      <c r="AP123" s="42">
        <v>6758.0082228116808</v>
      </c>
      <c r="AQ123" s="42">
        <v>174764.78803738317</v>
      </c>
      <c r="AR123" s="42">
        <v>14395.313395225476</v>
      </c>
      <c r="AS123" s="43">
        <v>372342.79626019485</v>
      </c>
      <c r="AT123" s="42">
        <v>372342.79626019485</v>
      </c>
      <c r="AU123" s="42">
        <v>0</v>
      </c>
      <c r="AV123" s="42">
        <v>202600.00822281168</v>
      </c>
      <c r="AW123" s="42">
        <v>2894.2858317544524</v>
      </c>
      <c r="AX123" s="42">
        <v>2345.1394036642055</v>
      </c>
      <c r="AY123" s="44">
        <v>0.23416366090315277</v>
      </c>
      <c r="AZ123" s="44">
        <v>-0.22865366090315278</v>
      </c>
      <c r="BA123" s="42">
        <v>-37535.729698324001</v>
      </c>
      <c r="BB123" s="43">
        <v>334807.06656187086</v>
      </c>
      <c r="BC123" s="43">
        <v>4782.9580937410119</v>
      </c>
      <c r="BD123" s="44">
        <v>3.4827179495513949E-2</v>
      </c>
      <c r="BE123" s="42">
        <v>-2118.1999999999998</v>
      </c>
      <c r="BF123" s="42">
        <v>332688.86656187085</v>
      </c>
      <c r="BG123" s="42">
        <v>-1163.4000000000001</v>
      </c>
      <c r="BH123" s="42">
        <v>331525.46656187082</v>
      </c>
      <c r="BI123" s="53">
        <v>927.92508780145045</v>
      </c>
      <c r="BK123" t="str">
        <f t="shared" si="1"/>
        <v>308 - Kersey CEVCP School</v>
      </c>
    </row>
    <row r="124" spans="1:63" ht="15" x14ac:dyDescent="0.25">
      <c r="A124" s="50">
        <v>468</v>
      </c>
      <c r="B124" s="35">
        <v>124706</v>
      </c>
      <c r="C124" s="35">
        <v>9353043</v>
      </c>
      <c r="D124" s="36" t="s">
        <v>440</v>
      </c>
      <c r="E124" s="42">
        <v>444338</v>
      </c>
      <c r="F124" s="42">
        <v>0</v>
      </c>
      <c r="G124" s="42">
        <v>0</v>
      </c>
      <c r="H124" s="42">
        <v>3200.0000000000009</v>
      </c>
      <c r="I124" s="42">
        <v>0</v>
      </c>
      <c r="J124" s="42">
        <v>750.75000000000068</v>
      </c>
      <c r="K124" s="42">
        <v>0</v>
      </c>
      <c r="L124" s="42">
        <v>0</v>
      </c>
      <c r="M124" s="42">
        <v>0</v>
      </c>
      <c r="N124" s="42">
        <v>0</v>
      </c>
      <c r="O124" s="42">
        <v>0</v>
      </c>
      <c r="P124" s="42">
        <v>0</v>
      </c>
      <c r="Q124" s="42">
        <v>0</v>
      </c>
      <c r="R124" s="42">
        <v>0</v>
      </c>
      <c r="S124" s="42">
        <v>0</v>
      </c>
      <c r="T124" s="42">
        <v>0</v>
      </c>
      <c r="U124" s="42">
        <v>0</v>
      </c>
      <c r="V124" s="42">
        <v>1797.794117647059</v>
      </c>
      <c r="W124" s="42">
        <v>0</v>
      </c>
      <c r="X124" s="42">
        <v>1125.1865671641792</v>
      </c>
      <c r="Y124" s="42">
        <v>22070.072156862741</v>
      </c>
      <c r="Z124" s="42">
        <v>0</v>
      </c>
      <c r="AA124" s="42">
        <v>0</v>
      </c>
      <c r="AB124" s="42">
        <v>0</v>
      </c>
      <c r="AC124" s="42">
        <v>114000</v>
      </c>
      <c r="AD124" s="42">
        <v>0</v>
      </c>
      <c r="AE124" s="42">
        <v>0</v>
      </c>
      <c r="AF124" s="42">
        <v>0</v>
      </c>
      <c r="AG124" s="42">
        <v>10777.5</v>
      </c>
      <c r="AH124" s="42">
        <v>0</v>
      </c>
      <c r="AI124" s="42">
        <v>0</v>
      </c>
      <c r="AJ124" s="42">
        <v>0</v>
      </c>
      <c r="AK124" s="42">
        <v>0</v>
      </c>
      <c r="AL124" s="42">
        <v>0</v>
      </c>
      <c r="AM124" s="42">
        <v>0</v>
      </c>
      <c r="AN124" s="42">
        <v>0</v>
      </c>
      <c r="AO124" s="42">
        <v>444338</v>
      </c>
      <c r="AP124" s="42">
        <v>28943.802841673983</v>
      </c>
      <c r="AQ124" s="42">
        <v>124777.5</v>
      </c>
      <c r="AR124" s="42">
        <v>34043.247156862737</v>
      </c>
      <c r="AS124" s="43">
        <v>598059.30284167395</v>
      </c>
      <c r="AT124" s="42">
        <v>598059.30284167395</v>
      </c>
      <c r="AU124" s="42">
        <v>0</v>
      </c>
      <c r="AV124" s="42">
        <v>473281.80284167395</v>
      </c>
      <c r="AW124" s="42">
        <v>2903.5693425869567</v>
      </c>
      <c r="AX124" s="42">
        <v>2862.7555869212829</v>
      </c>
      <c r="AY124" s="44">
        <v>1.4256807619950025E-2</v>
      </c>
      <c r="AZ124" s="44">
        <v>-8.7468076199500241E-3</v>
      </c>
      <c r="BA124" s="42">
        <v>-4081.5154982232257</v>
      </c>
      <c r="BB124" s="43">
        <v>593977.78734345071</v>
      </c>
      <c r="BC124" s="43">
        <v>3644.0355051745441</v>
      </c>
      <c r="BD124" s="44">
        <v>-1.4314375536234936E-2</v>
      </c>
      <c r="BE124" s="42">
        <v>-4932.38</v>
      </c>
      <c r="BF124" s="42">
        <v>589045.4073434507</v>
      </c>
      <c r="BG124" s="42">
        <v>-2709.06</v>
      </c>
      <c r="BH124" s="42">
        <v>586336.34734345064</v>
      </c>
      <c r="BI124" s="53">
        <v>2308.2129508203284</v>
      </c>
      <c r="BK124" t="str">
        <f t="shared" si="1"/>
        <v>468 - All Saints' CEVCP</v>
      </c>
    </row>
    <row r="125" spans="1:63" ht="15" x14ac:dyDescent="0.25">
      <c r="A125" s="50">
        <v>478</v>
      </c>
      <c r="B125" s="35">
        <v>124709</v>
      </c>
      <c r="C125" s="35">
        <v>9353048</v>
      </c>
      <c r="D125" s="36" t="s">
        <v>441</v>
      </c>
      <c r="E125" s="42">
        <v>466146</v>
      </c>
      <c r="F125" s="42">
        <v>0</v>
      </c>
      <c r="G125" s="42">
        <v>0</v>
      </c>
      <c r="H125" s="42">
        <v>2800.0000000000014</v>
      </c>
      <c r="I125" s="42">
        <v>0</v>
      </c>
      <c r="J125" s="42">
        <v>450.44999999999982</v>
      </c>
      <c r="K125" s="42">
        <v>0</v>
      </c>
      <c r="L125" s="42">
        <v>0</v>
      </c>
      <c r="M125" s="42">
        <v>0</v>
      </c>
      <c r="N125" s="42">
        <v>0</v>
      </c>
      <c r="O125" s="42">
        <v>0</v>
      </c>
      <c r="P125" s="42">
        <v>0</v>
      </c>
      <c r="Q125" s="42">
        <v>0</v>
      </c>
      <c r="R125" s="42">
        <v>0</v>
      </c>
      <c r="S125" s="42">
        <v>0</v>
      </c>
      <c r="T125" s="42">
        <v>0</v>
      </c>
      <c r="U125" s="42">
        <v>0</v>
      </c>
      <c r="V125" s="42">
        <v>1832.1428571428562</v>
      </c>
      <c r="W125" s="42">
        <v>0</v>
      </c>
      <c r="X125" s="42">
        <v>836.90476190476181</v>
      </c>
      <c r="Y125" s="42">
        <v>30144.387765306092</v>
      </c>
      <c r="Z125" s="42">
        <v>0</v>
      </c>
      <c r="AA125" s="42">
        <v>0</v>
      </c>
      <c r="AB125" s="42">
        <v>0</v>
      </c>
      <c r="AC125" s="42">
        <v>114000</v>
      </c>
      <c r="AD125" s="42">
        <v>0</v>
      </c>
      <c r="AE125" s="42">
        <v>0</v>
      </c>
      <c r="AF125" s="42">
        <v>0</v>
      </c>
      <c r="AG125" s="42">
        <v>17124.25</v>
      </c>
      <c r="AH125" s="42">
        <v>0</v>
      </c>
      <c r="AI125" s="42">
        <v>0</v>
      </c>
      <c r="AJ125" s="42">
        <v>0</v>
      </c>
      <c r="AK125" s="42">
        <v>0</v>
      </c>
      <c r="AL125" s="42">
        <v>0</v>
      </c>
      <c r="AM125" s="42">
        <v>0</v>
      </c>
      <c r="AN125" s="42">
        <v>0</v>
      </c>
      <c r="AO125" s="42">
        <v>466146</v>
      </c>
      <c r="AP125" s="42">
        <v>36063.885384353707</v>
      </c>
      <c r="AQ125" s="42">
        <v>131124.25</v>
      </c>
      <c r="AR125" s="42">
        <v>41767.412765306093</v>
      </c>
      <c r="AS125" s="43">
        <v>633334.13538435369</v>
      </c>
      <c r="AT125" s="42">
        <v>633334.13538435369</v>
      </c>
      <c r="AU125" s="42">
        <v>0</v>
      </c>
      <c r="AV125" s="42">
        <v>502209.88538435369</v>
      </c>
      <c r="AW125" s="42">
        <v>2936.8999145283842</v>
      </c>
      <c r="AX125" s="42">
        <v>2920.1321596958583</v>
      </c>
      <c r="AY125" s="44">
        <v>5.7421219025485378E-3</v>
      </c>
      <c r="AZ125" s="44">
        <v>-2.3212190254853771E-4</v>
      </c>
      <c r="BA125" s="42">
        <v>-115.90835417490318</v>
      </c>
      <c r="BB125" s="43">
        <v>633218.22703017876</v>
      </c>
      <c r="BC125" s="43">
        <v>3703.0305674279462</v>
      </c>
      <c r="BD125" s="44">
        <v>1.8314740319953726E-2</v>
      </c>
      <c r="BE125" s="42">
        <v>-5174.46</v>
      </c>
      <c r="BF125" s="42">
        <v>628043.7670301788</v>
      </c>
      <c r="BG125" s="42">
        <v>-2842.02</v>
      </c>
      <c r="BH125" s="42">
        <v>625201.74703017878</v>
      </c>
      <c r="BI125" s="53">
        <v>2896.2986771785354</v>
      </c>
      <c r="BK125" t="str">
        <f t="shared" si="1"/>
        <v>478 - Moulton Primary</v>
      </c>
    </row>
    <row r="126" spans="1:63" ht="15" x14ac:dyDescent="0.25">
      <c r="A126" s="50">
        <v>488</v>
      </c>
      <c r="B126" s="35">
        <v>124710</v>
      </c>
      <c r="C126" s="35">
        <v>9353049</v>
      </c>
      <c r="D126" s="36" t="s">
        <v>322</v>
      </c>
      <c r="E126" s="42">
        <v>553378</v>
      </c>
      <c r="F126" s="42">
        <v>0</v>
      </c>
      <c r="G126" s="42">
        <v>0</v>
      </c>
      <c r="H126" s="42">
        <v>7200.0000000000045</v>
      </c>
      <c r="I126" s="42">
        <v>0</v>
      </c>
      <c r="J126" s="42">
        <v>0</v>
      </c>
      <c r="K126" s="42">
        <v>0</v>
      </c>
      <c r="L126" s="42">
        <v>0</v>
      </c>
      <c r="M126" s="42">
        <v>0</v>
      </c>
      <c r="N126" s="42">
        <v>0</v>
      </c>
      <c r="O126" s="42">
        <v>0</v>
      </c>
      <c r="P126" s="42">
        <v>0</v>
      </c>
      <c r="Q126" s="42">
        <v>0</v>
      </c>
      <c r="R126" s="42">
        <v>0</v>
      </c>
      <c r="S126" s="42">
        <v>0</v>
      </c>
      <c r="T126" s="42">
        <v>0</v>
      </c>
      <c r="U126" s="42">
        <v>0</v>
      </c>
      <c r="V126" s="42">
        <v>0</v>
      </c>
      <c r="W126" s="42">
        <v>0</v>
      </c>
      <c r="X126" s="42">
        <v>0</v>
      </c>
      <c r="Y126" s="42">
        <v>46435.439018431665</v>
      </c>
      <c r="Z126" s="42">
        <v>0</v>
      </c>
      <c r="AA126" s="42">
        <v>0</v>
      </c>
      <c r="AB126" s="42">
        <v>0</v>
      </c>
      <c r="AC126" s="42">
        <v>114000</v>
      </c>
      <c r="AD126" s="42">
        <v>0</v>
      </c>
      <c r="AE126" s="42">
        <v>0</v>
      </c>
      <c r="AF126" s="42">
        <v>0</v>
      </c>
      <c r="AG126" s="42">
        <v>9101</v>
      </c>
      <c r="AH126" s="42">
        <v>0</v>
      </c>
      <c r="AI126" s="42">
        <v>0</v>
      </c>
      <c r="AJ126" s="42">
        <v>0</v>
      </c>
      <c r="AK126" s="42">
        <v>0</v>
      </c>
      <c r="AL126" s="42">
        <v>0</v>
      </c>
      <c r="AM126" s="42">
        <v>0</v>
      </c>
      <c r="AN126" s="42">
        <v>0</v>
      </c>
      <c r="AO126" s="42">
        <v>553378</v>
      </c>
      <c r="AP126" s="42">
        <v>53635.439018431673</v>
      </c>
      <c r="AQ126" s="42">
        <v>123101</v>
      </c>
      <c r="AR126" s="42">
        <v>60033.239018431661</v>
      </c>
      <c r="AS126" s="43">
        <v>730114.4390184317</v>
      </c>
      <c r="AT126" s="42">
        <v>730114.4390184317</v>
      </c>
      <c r="AU126" s="42">
        <v>0</v>
      </c>
      <c r="AV126" s="42">
        <v>607013.4390184317</v>
      </c>
      <c r="AW126" s="42">
        <v>2990.2139853124713</v>
      </c>
      <c r="AX126" s="42">
        <v>2974.4237452901357</v>
      </c>
      <c r="AY126" s="44">
        <v>5.3086719897723926E-3</v>
      </c>
      <c r="AZ126" s="44">
        <v>0</v>
      </c>
      <c r="BA126" s="42">
        <v>0</v>
      </c>
      <c r="BB126" s="43">
        <v>730114.4390184317</v>
      </c>
      <c r="BC126" s="43">
        <v>3596.6228523075451</v>
      </c>
      <c r="BD126" s="44">
        <v>-6.4378060586004482E-3</v>
      </c>
      <c r="BE126" s="42">
        <v>-6142.78</v>
      </c>
      <c r="BF126" s="42">
        <v>723971.65901843167</v>
      </c>
      <c r="BG126" s="42">
        <v>-3373.86</v>
      </c>
      <c r="BH126" s="42">
        <v>720597.79901843169</v>
      </c>
      <c r="BI126" s="53">
        <v>3075.6853231333976</v>
      </c>
      <c r="BK126" t="str">
        <f t="shared" si="1"/>
        <v>488 - Norton CEVCP School</v>
      </c>
    </row>
    <row r="127" spans="1:63" ht="15" x14ac:dyDescent="0.25">
      <c r="A127" s="50">
        <v>495</v>
      </c>
      <c r="B127" s="35">
        <v>124712</v>
      </c>
      <c r="C127" s="35">
        <v>9353056</v>
      </c>
      <c r="D127" s="36" t="s">
        <v>326</v>
      </c>
      <c r="E127" s="42">
        <v>452516</v>
      </c>
      <c r="F127" s="42">
        <v>0</v>
      </c>
      <c r="G127" s="42">
        <v>0</v>
      </c>
      <c r="H127" s="42">
        <v>4799.9999999999982</v>
      </c>
      <c r="I127" s="42">
        <v>0</v>
      </c>
      <c r="J127" s="42">
        <v>1351.3499999999995</v>
      </c>
      <c r="K127" s="42">
        <v>0</v>
      </c>
      <c r="L127" s="42">
        <v>5596.4999999999918</v>
      </c>
      <c r="M127" s="42">
        <v>0</v>
      </c>
      <c r="N127" s="42">
        <v>0</v>
      </c>
      <c r="O127" s="42">
        <v>0</v>
      </c>
      <c r="P127" s="42">
        <v>0</v>
      </c>
      <c r="Q127" s="42">
        <v>0</v>
      </c>
      <c r="R127" s="42">
        <v>0</v>
      </c>
      <c r="S127" s="42">
        <v>0</v>
      </c>
      <c r="T127" s="42">
        <v>0</v>
      </c>
      <c r="U127" s="42">
        <v>0</v>
      </c>
      <c r="V127" s="42">
        <v>0</v>
      </c>
      <c r="W127" s="42">
        <v>0</v>
      </c>
      <c r="X127" s="42">
        <v>0</v>
      </c>
      <c r="Y127" s="42">
        <v>25431.002749437121</v>
      </c>
      <c r="Z127" s="42">
        <v>0</v>
      </c>
      <c r="AA127" s="42">
        <v>0</v>
      </c>
      <c r="AB127" s="42">
        <v>0</v>
      </c>
      <c r="AC127" s="42">
        <v>114000</v>
      </c>
      <c r="AD127" s="42">
        <v>0</v>
      </c>
      <c r="AE127" s="42">
        <v>0</v>
      </c>
      <c r="AF127" s="42">
        <v>0</v>
      </c>
      <c r="AG127" s="42">
        <v>8981.25</v>
      </c>
      <c r="AH127" s="42">
        <v>0</v>
      </c>
      <c r="AI127" s="42">
        <v>0</v>
      </c>
      <c r="AJ127" s="42">
        <v>0</v>
      </c>
      <c r="AK127" s="42">
        <v>0</v>
      </c>
      <c r="AL127" s="42">
        <v>0</v>
      </c>
      <c r="AM127" s="42">
        <v>0</v>
      </c>
      <c r="AN127" s="42">
        <v>0</v>
      </c>
      <c r="AO127" s="42">
        <v>452516</v>
      </c>
      <c r="AP127" s="42">
        <v>37178.852749437108</v>
      </c>
      <c r="AQ127" s="42">
        <v>122981.25</v>
      </c>
      <c r="AR127" s="42">
        <v>41302.727749437116</v>
      </c>
      <c r="AS127" s="43">
        <v>612676.10274943709</v>
      </c>
      <c r="AT127" s="42">
        <v>612676.10274943709</v>
      </c>
      <c r="AU127" s="42">
        <v>0</v>
      </c>
      <c r="AV127" s="42">
        <v>489694.85274943709</v>
      </c>
      <c r="AW127" s="42">
        <v>2949.9689924664885</v>
      </c>
      <c r="AX127" s="42">
        <v>2958.0792053834411</v>
      </c>
      <c r="AY127" s="44">
        <v>-2.7417159426268026E-3</v>
      </c>
      <c r="AZ127" s="44">
        <v>0</v>
      </c>
      <c r="BA127" s="42">
        <v>0</v>
      </c>
      <c r="BB127" s="43">
        <v>612676.10274943709</v>
      </c>
      <c r="BC127" s="43">
        <v>3690.8198960809464</v>
      </c>
      <c r="BD127" s="44">
        <v>-1.677472707259442E-2</v>
      </c>
      <c r="BE127" s="42">
        <v>-5023.16</v>
      </c>
      <c r="BF127" s="42">
        <v>607652.94274943706</v>
      </c>
      <c r="BG127" s="42">
        <v>-2758.92</v>
      </c>
      <c r="BH127" s="42">
        <v>604894.02274943702</v>
      </c>
      <c r="BI127" s="53">
        <v>2467.0032129855967</v>
      </c>
      <c r="BK127" t="str">
        <f t="shared" si="1"/>
        <v>495 - Risby CEVCP School</v>
      </c>
    </row>
    <row r="128" spans="1:63" ht="15" x14ac:dyDescent="0.25">
      <c r="A128" s="50">
        <v>501</v>
      </c>
      <c r="B128" s="35">
        <v>124713</v>
      </c>
      <c r="C128" s="35">
        <v>9353058</v>
      </c>
      <c r="D128" s="36" t="s">
        <v>329</v>
      </c>
      <c r="E128" s="42">
        <v>218080</v>
      </c>
      <c r="F128" s="42">
        <v>0</v>
      </c>
      <c r="G128" s="42">
        <v>0</v>
      </c>
      <c r="H128" s="42">
        <v>2400</v>
      </c>
      <c r="I128" s="42">
        <v>0</v>
      </c>
      <c r="J128" s="42">
        <v>0</v>
      </c>
      <c r="K128" s="42">
        <v>0</v>
      </c>
      <c r="L128" s="42">
        <v>4533.8734177215219</v>
      </c>
      <c r="M128" s="42">
        <v>0</v>
      </c>
      <c r="N128" s="42">
        <v>0</v>
      </c>
      <c r="O128" s="42">
        <v>0</v>
      </c>
      <c r="P128" s="42">
        <v>0</v>
      </c>
      <c r="Q128" s="42">
        <v>0</v>
      </c>
      <c r="R128" s="42">
        <v>0</v>
      </c>
      <c r="S128" s="42">
        <v>0</v>
      </c>
      <c r="T128" s="42">
        <v>0</v>
      </c>
      <c r="U128" s="42">
        <v>0</v>
      </c>
      <c r="V128" s="42">
        <v>0</v>
      </c>
      <c r="W128" s="42">
        <v>0</v>
      </c>
      <c r="X128" s="42">
        <v>0</v>
      </c>
      <c r="Y128" s="42">
        <v>17964.398796040579</v>
      </c>
      <c r="Z128" s="42">
        <v>0</v>
      </c>
      <c r="AA128" s="42">
        <v>0</v>
      </c>
      <c r="AB128" s="42">
        <v>0</v>
      </c>
      <c r="AC128" s="42">
        <v>114000</v>
      </c>
      <c r="AD128" s="42">
        <v>0</v>
      </c>
      <c r="AE128" s="42">
        <v>0</v>
      </c>
      <c r="AF128" s="42">
        <v>0</v>
      </c>
      <c r="AG128" s="42">
        <v>7345.32</v>
      </c>
      <c r="AH128" s="42">
        <v>0</v>
      </c>
      <c r="AI128" s="42">
        <v>0</v>
      </c>
      <c r="AJ128" s="42">
        <v>0</v>
      </c>
      <c r="AK128" s="42">
        <v>0</v>
      </c>
      <c r="AL128" s="42">
        <v>0</v>
      </c>
      <c r="AM128" s="42">
        <v>0</v>
      </c>
      <c r="AN128" s="42">
        <v>0</v>
      </c>
      <c r="AO128" s="42">
        <v>218080</v>
      </c>
      <c r="AP128" s="42">
        <v>24898.272213762102</v>
      </c>
      <c r="AQ128" s="42">
        <v>121345.32</v>
      </c>
      <c r="AR128" s="42">
        <v>31429.13550490134</v>
      </c>
      <c r="AS128" s="43">
        <v>364323.59221376211</v>
      </c>
      <c r="AT128" s="42">
        <v>364323.59221376211</v>
      </c>
      <c r="AU128" s="42">
        <v>0</v>
      </c>
      <c r="AV128" s="42">
        <v>242978.2722137621</v>
      </c>
      <c r="AW128" s="42">
        <v>3037.2284026720263</v>
      </c>
      <c r="AX128" s="42">
        <v>2988.8730696341195</v>
      </c>
      <c r="AY128" s="44">
        <v>1.6178449840904816E-2</v>
      </c>
      <c r="AZ128" s="44">
        <v>-1.0668449840904815E-2</v>
      </c>
      <c r="BA128" s="42">
        <v>-2550.9313939378244</v>
      </c>
      <c r="BB128" s="43">
        <v>361772.66081982426</v>
      </c>
      <c r="BC128" s="43">
        <v>4522.1582602478029</v>
      </c>
      <c r="BD128" s="44">
        <v>-6.0776087739122797E-4</v>
      </c>
      <c r="BE128" s="42">
        <v>-2420.7999999999997</v>
      </c>
      <c r="BF128" s="42">
        <v>359351.86081982427</v>
      </c>
      <c r="BG128" s="42">
        <v>-1329.6000000000001</v>
      </c>
      <c r="BH128" s="42">
        <v>358022.2608198243</v>
      </c>
      <c r="BI128" s="53">
        <v>1261.4802292704435</v>
      </c>
      <c r="BK128" t="str">
        <f t="shared" si="1"/>
        <v>501 - Stoke-by-Nayland CEVCP School</v>
      </c>
    </row>
    <row r="129" spans="1:63" ht="15" x14ac:dyDescent="0.25">
      <c r="A129" s="50">
        <v>517</v>
      </c>
      <c r="B129" s="35">
        <v>124717</v>
      </c>
      <c r="C129" s="35">
        <v>9353064</v>
      </c>
      <c r="D129" s="36" t="s">
        <v>442</v>
      </c>
      <c r="E129" s="42">
        <v>373462</v>
      </c>
      <c r="F129" s="42">
        <v>0</v>
      </c>
      <c r="G129" s="42">
        <v>0</v>
      </c>
      <c r="H129" s="42">
        <v>3599.9999999999991</v>
      </c>
      <c r="I129" s="42">
        <v>0</v>
      </c>
      <c r="J129" s="42">
        <v>0</v>
      </c>
      <c r="K129" s="42">
        <v>0</v>
      </c>
      <c r="L129" s="42">
        <v>0</v>
      </c>
      <c r="M129" s="42">
        <v>0</v>
      </c>
      <c r="N129" s="42">
        <v>0</v>
      </c>
      <c r="O129" s="42">
        <v>0</v>
      </c>
      <c r="P129" s="42">
        <v>0</v>
      </c>
      <c r="Q129" s="42">
        <v>0</v>
      </c>
      <c r="R129" s="42">
        <v>0</v>
      </c>
      <c r="S129" s="42">
        <v>0</v>
      </c>
      <c r="T129" s="42">
        <v>0</v>
      </c>
      <c r="U129" s="42">
        <v>0</v>
      </c>
      <c r="V129" s="42">
        <v>0</v>
      </c>
      <c r="W129" s="42">
        <v>0</v>
      </c>
      <c r="X129" s="42">
        <v>960.03787878787875</v>
      </c>
      <c r="Y129" s="42">
        <v>26670.493045310843</v>
      </c>
      <c r="Z129" s="42">
        <v>0</v>
      </c>
      <c r="AA129" s="42">
        <v>0</v>
      </c>
      <c r="AB129" s="42">
        <v>0</v>
      </c>
      <c r="AC129" s="42">
        <v>114000</v>
      </c>
      <c r="AD129" s="42">
        <v>8544.7263017356381</v>
      </c>
      <c r="AE129" s="42">
        <v>0</v>
      </c>
      <c r="AF129" s="42">
        <v>0</v>
      </c>
      <c r="AG129" s="42">
        <v>5713.02</v>
      </c>
      <c r="AH129" s="42">
        <v>0</v>
      </c>
      <c r="AI129" s="42">
        <v>0</v>
      </c>
      <c r="AJ129" s="42">
        <v>0</v>
      </c>
      <c r="AK129" s="42">
        <v>0</v>
      </c>
      <c r="AL129" s="42">
        <v>0</v>
      </c>
      <c r="AM129" s="42">
        <v>0</v>
      </c>
      <c r="AN129" s="42">
        <v>0</v>
      </c>
      <c r="AO129" s="42">
        <v>373462</v>
      </c>
      <c r="AP129" s="42">
        <v>31230.530924098719</v>
      </c>
      <c r="AQ129" s="42">
        <v>128257.74630173565</v>
      </c>
      <c r="AR129" s="42">
        <v>38468.293045310842</v>
      </c>
      <c r="AS129" s="43">
        <v>532950.27722583443</v>
      </c>
      <c r="AT129" s="42">
        <v>532950.27722583432</v>
      </c>
      <c r="AU129" s="42">
        <v>0</v>
      </c>
      <c r="AV129" s="42">
        <v>404692.5309240988</v>
      </c>
      <c r="AW129" s="42">
        <v>2953.9600797379476</v>
      </c>
      <c r="AX129" s="42">
        <v>2996.245866861771</v>
      </c>
      <c r="AY129" s="44">
        <v>-1.4112922971876468E-2</v>
      </c>
      <c r="AZ129" s="44">
        <v>0</v>
      </c>
      <c r="BA129" s="42">
        <v>0</v>
      </c>
      <c r="BB129" s="43">
        <v>532950.27722583443</v>
      </c>
      <c r="BC129" s="43">
        <v>3890.1480089476968</v>
      </c>
      <c r="BD129" s="44">
        <v>-2.3882917357123001E-2</v>
      </c>
      <c r="BE129" s="42">
        <v>-4145.62</v>
      </c>
      <c r="BF129" s="42">
        <v>528804.65722583444</v>
      </c>
      <c r="BG129" s="42">
        <v>-2276.94</v>
      </c>
      <c r="BH129" s="42">
        <v>526527.71722583449</v>
      </c>
      <c r="BI129" s="53">
        <v>2086.5767725106025</v>
      </c>
      <c r="BK129" t="str">
        <f t="shared" si="1"/>
        <v>517 - Walsham-le-Willows</v>
      </c>
    </row>
    <row r="130" spans="1:63" ht="15" x14ac:dyDescent="0.25">
      <c r="A130" s="50">
        <v>338</v>
      </c>
      <c r="B130" s="35">
        <v>124718</v>
      </c>
      <c r="C130" s="35">
        <v>9353066</v>
      </c>
      <c r="D130" s="36" t="s">
        <v>443</v>
      </c>
      <c r="E130" s="42">
        <v>87232</v>
      </c>
      <c r="F130" s="42">
        <v>0</v>
      </c>
      <c r="G130" s="42">
        <v>0</v>
      </c>
      <c r="H130" s="42">
        <v>400</v>
      </c>
      <c r="I130" s="42">
        <v>0</v>
      </c>
      <c r="J130" s="42">
        <v>0</v>
      </c>
      <c r="K130" s="42">
        <v>0</v>
      </c>
      <c r="L130" s="42">
        <v>0</v>
      </c>
      <c r="M130" s="42">
        <v>0</v>
      </c>
      <c r="N130" s="42">
        <v>0</v>
      </c>
      <c r="O130" s="42">
        <v>0</v>
      </c>
      <c r="P130" s="42">
        <v>0</v>
      </c>
      <c r="Q130" s="42">
        <v>0</v>
      </c>
      <c r="R130" s="42">
        <v>0</v>
      </c>
      <c r="S130" s="42">
        <v>0</v>
      </c>
      <c r="T130" s="42">
        <v>0</v>
      </c>
      <c r="U130" s="42">
        <v>0</v>
      </c>
      <c r="V130" s="42">
        <v>0</v>
      </c>
      <c r="W130" s="42">
        <v>0</v>
      </c>
      <c r="X130" s="42">
        <v>0</v>
      </c>
      <c r="Y130" s="42">
        <v>8691.3103448275833</v>
      </c>
      <c r="Z130" s="42">
        <v>0</v>
      </c>
      <c r="AA130" s="42">
        <v>0</v>
      </c>
      <c r="AB130" s="42">
        <v>0</v>
      </c>
      <c r="AC130" s="42">
        <v>114000</v>
      </c>
      <c r="AD130" s="42">
        <v>0</v>
      </c>
      <c r="AE130" s="42">
        <v>0</v>
      </c>
      <c r="AF130" s="42">
        <v>0</v>
      </c>
      <c r="AG130" s="42">
        <v>2331.84</v>
      </c>
      <c r="AH130" s="42">
        <v>0</v>
      </c>
      <c r="AI130" s="42">
        <v>0</v>
      </c>
      <c r="AJ130" s="42">
        <v>0</v>
      </c>
      <c r="AK130" s="42">
        <v>3000</v>
      </c>
      <c r="AL130" s="42">
        <v>0</v>
      </c>
      <c r="AM130" s="42">
        <v>0</v>
      </c>
      <c r="AN130" s="42">
        <v>0</v>
      </c>
      <c r="AO130" s="42">
        <v>87232</v>
      </c>
      <c r="AP130" s="42">
        <v>9091.3103448275833</v>
      </c>
      <c r="AQ130" s="42">
        <v>119331.84</v>
      </c>
      <c r="AR130" s="42">
        <v>18889.110344827583</v>
      </c>
      <c r="AS130" s="43">
        <v>215655.15034482756</v>
      </c>
      <c r="AT130" s="42">
        <v>215655.15034482756</v>
      </c>
      <c r="AU130" s="42">
        <v>0</v>
      </c>
      <c r="AV130" s="42">
        <v>99323.310344827565</v>
      </c>
      <c r="AW130" s="42">
        <v>3103.8534482758614</v>
      </c>
      <c r="AX130" s="42">
        <v>3621.9650271636351</v>
      </c>
      <c r="AY130" s="44">
        <v>-0.14304709598300772</v>
      </c>
      <c r="AZ130" s="44">
        <v>0.12804709598300773</v>
      </c>
      <c r="BA130" s="42">
        <v>14841.027311370213</v>
      </c>
      <c r="BB130" s="43">
        <v>230496.17765619777</v>
      </c>
      <c r="BC130" s="43">
        <v>7203.0055517561805</v>
      </c>
      <c r="BD130" s="44">
        <v>4.771786532624267E-2</v>
      </c>
      <c r="BE130" s="42">
        <v>-968.31999999999994</v>
      </c>
      <c r="BF130" s="42">
        <v>229527.85765619777</v>
      </c>
      <c r="BG130" s="42">
        <v>-531.84</v>
      </c>
      <c r="BH130" s="42">
        <v>228996.01765619777</v>
      </c>
      <c r="BI130" s="53">
        <v>687.90702210912275</v>
      </c>
      <c r="BK130" t="str">
        <f t="shared" si="1"/>
        <v>338 - Whatfield CEVC Primary School</v>
      </c>
    </row>
    <row r="131" spans="1:63" ht="15" x14ac:dyDescent="0.25">
      <c r="A131" s="50">
        <v>202</v>
      </c>
      <c r="B131" s="35">
        <v>124719</v>
      </c>
      <c r="C131" s="35">
        <v>9353074</v>
      </c>
      <c r="D131" s="36" t="s">
        <v>444</v>
      </c>
      <c r="E131" s="42">
        <v>139026</v>
      </c>
      <c r="F131" s="42">
        <v>0</v>
      </c>
      <c r="G131" s="42">
        <v>0</v>
      </c>
      <c r="H131" s="42">
        <v>1199.9999999999998</v>
      </c>
      <c r="I131" s="42">
        <v>0</v>
      </c>
      <c r="J131" s="42">
        <v>0</v>
      </c>
      <c r="K131" s="42">
        <v>0</v>
      </c>
      <c r="L131" s="42">
        <v>0</v>
      </c>
      <c r="M131" s="42">
        <v>0</v>
      </c>
      <c r="N131" s="42">
        <v>0</v>
      </c>
      <c r="O131" s="42">
        <v>0</v>
      </c>
      <c r="P131" s="42">
        <v>0</v>
      </c>
      <c r="Q131" s="42">
        <v>0</v>
      </c>
      <c r="R131" s="42">
        <v>0</v>
      </c>
      <c r="S131" s="42">
        <v>0</v>
      </c>
      <c r="T131" s="42">
        <v>0</v>
      </c>
      <c r="U131" s="42">
        <v>0</v>
      </c>
      <c r="V131" s="42">
        <v>0</v>
      </c>
      <c r="W131" s="42">
        <v>0</v>
      </c>
      <c r="X131" s="42">
        <v>827.63157894736833</v>
      </c>
      <c r="Y131" s="42">
        <v>8000.7303999999995</v>
      </c>
      <c r="Z131" s="42">
        <v>0</v>
      </c>
      <c r="AA131" s="42">
        <v>0</v>
      </c>
      <c r="AB131" s="42">
        <v>0</v>
      </c>
      <c r="AC131" s="42">
        <v>114000</v>
      </c>
      <c r="AD131" s="42">
        <v>0</v>
      </c>
      <c r="AE131" s="42">
        <v>0</v>
      </c>
      <c r="AF131" s="42">
        <v>0</v>
      </c>
      <c r="AG131" s="42">
        <v>6412.58</v>
      </c>
      <c r="AH131" s="42">
        <v>0</v>
      </c>
      <c r="AI131" s="42">
        <v>0</v>
      </c>
      <c r="AJ131" s="42">
        <v>0</v>
      </c>
      <c r="AK131" s="42">
        <v>0</v>
      </c>
      <c r="AL131" s="42">
        <v>0</v>
      </c>
      <c r="AM131" s="42">
        <v>0</v>
      </c>
      <c r="AN131" s="42">
        <v>0</v>
      </c>
      <c r="AO131" s="42">
        <v>139026</v>
      </c>
      <c r="AP131" s="42">
        <v>10028.361978947367</v>
      </c>
      <c r="AQ131" s="42">
        <v>120412.58</v>
      </c>
      <c r="AR131" s="42">
        <v>18598.530399999996</v>
      </c>
      <c r="AS131" s="43">
        <v>269466.94197894738</v>
      </c>
      <c r="AT131" s="42">
        <v>269466.94197894738</v>
      </c>
      <c r="AU131" s="42">
        <v>0</v>
      </c>
      <c r="AV131" s="42">
        <v>149054.36197894739</v>
      </c>
      <c r="AW131" s="42">
        <v>2922.6345486068117</v>
      </c>
      <c r="AX131" s="42">
        <v>3103.8120309215228</v>
      </c>
      <c r="AY131" s="44">
        <v>-5.837256912137153E-2</v>
      </c>
      <c r="AZ131" s="44">
        <v>4.3372569121371531E-2</v>
      </c>
      <c r="BA131" s="42">
        <v>6865.6353943953027</v>
      </c>
      <c r="BB131" s="43">
        <v>276332.5773733427</v>
      </c>
      <c r="BC131" s="43">
        <v>5418.2858308498571</v>
      </c>
      <c r="BD131" s="44">
        <v>6.2802020945633696E-2</v>
      </c>
      <c r="BE131" s="42">
        <v>-1543.26</v>
      </c>
      <c r="BF131" s="42">
        <v>274789.3173733427</v>
      </c>
      <c r="BG131" s="42">
        <v>-847.62</v>
      </c>
      <c r="BH131" s="42">
        <v>273941.6973733427</v>
      </c>
      <c r="BI131" s="53">
        <v>998.86831378712236</v>
      </c>
      <c r="BK131" t="str">
        <f t="shared" si="1"/>
        <v>202 - Bawdsey VCP School</v>
      </c>
    </row>
    <row r="132" spans="1:63" ht="15" x14ac:dyDescent="0.25">
      <c r="A132" s="50">
        <v>10</v>
      </c>
      <c r="B132" s="35">
        <v>124720</v>
      </c>
      <c r="C132" s="35">
        <v>9353075</v>
      </c>
      <c r="D132" s="36" t="s">
        <v>445</v>
      </c>
      <c r="E132" s="42">
        <v>158108</v>
      </c>
      <c r="F132" s="42">
        <v>0</v>
      </c>
      <c r="G132" s="42">
        <v>0</v>
      </c>
      <c r="H132" s="42">
        <v>1599.9999999999995</v>
      </c>
      <c r="I132" s="42">
        <v>0</v>
      </c>
      <c r="J132" s="42">
        <v>0</v>
      </c>
      <c r="K132" s="42">
        <v>0</v>
      </c>
      <c r="L132" s="42">
        <v>0</v>
      </c>
      <c r="M132" s="42">
        <v>0</v>
      </c>
      <c r="N132" s="42">
        <v>0</v>
      </c>
      <c r="O132" s="42">
        <v>0</v>
      </c>
      <c r="P132" s="42">
        <v>0</v>
      </c>
      <c r="Q132" s="42">
        <v>0</v>
      </c>
      <c r="R132" s="42">
        <v>0</v>
      </c>
      <c r="S132" s="42">
        <v>0</v>
      </c>
      <c r="T132" s="42">
        <v>0</v>
      </c>
      <c r="U132" s="42">
        <v>0</v>
      </c>
      <c r="V132" s="42">
        <v>0</v>
      </c>
      <c r="W132" s="42">
        <v>0</v>
      </c>
      <c r="X132" s="42">
        <v>0</v>
      </c>
      <c r="Y132" s="42">
        <v>10384.303428571417</v>
      </c>
      <c r="Z132" s="42">
        <v>0</v>
      </c>
      <c r="AA132" s="42">
        <v>0</v>
      </c>
      <c r="AB132" s="42">
        <v>0</v>
      </c>
      <c r="AC132" s="42">
        <v>114000</v>
      </c>
      <c r="AD132" s="42">
        <v>0</v>
      </c>
      <c r="AE132" s="42">
        <v>0</v>
      </c>
      <c r="AF132" s="42">
        <v>1000</v>
      </c>
      <c r="AG132" s="42">
        <v>3824.23</v>
      </c>
      <c r="AH132" s="42">
        <v>0</v>
      </c>
      <c r="AI132" s="42">
        <v>0</v>
      </c>
      <c r="AJ132" s="42">
        <v>0</v>
      </c>
      <c r="AK132" s="42">
        <v>0</v>
      </c>
      <c r="AL132" s="42">
        <v>0</v>
      </c>
      <c r="AM132" s="42">
        <v>0</v>
      </c>
      <c r="AN132" s="42">
        <v>0</v>
      </c>
      <c r="AO132" s="42">
        <v>158108</v>
      </c>
      <c r="AP132" s="42">
        <v>11984.303428571417</v>
      </c>
      <c r="AQ132" s="42">
        <v>118824.23</v>
      </c>
      <c r="AR132" s="42">
        <v>21182.103428571416</v>
      </c>
      <c r="AS132" s="43">
        <v>288916.53342857142</v>
      </c>
      <c r="AT132" s="42">
        <v>288916.53342857142</v>
      </c>
      <c r="AU132" s="42">
        <v>0</v>
      </c>
      <c r="AV132" s="42">
        <v>171092.30342857141</v>
      </c>
      <c r="AW132" s="42">
        <v>2949.8673004926104</v>
      </c>
      <c r="AX132" s="42">
        <v>3147.1664707848236</v>
      </c>
      <c r="AY132" s="44">
        <v>-6.2691049909098628E-2</v>
      </c>
      <c r="AZ132" s="44">
        <v>4.7691049909098629E-2</v>
      </c>
      <c r="BA132" s="42">
        <v>8705.3170473655682</v>
      </c>
      <c r="BB132" s="43">
        <v>297621.85047593701</v>
      </c>
      <c r="BC132" s="43">
        <v>5131.4112151023619</v>
      </c>
      <c r="BD132" s="44">
        <v>-1.9484882666855552E-2</v>
      </c>
      <c r="BE132" s="42">
        <v>-1755.08</v>
      </c>
      <c r="BF132" s="42">
        <v>295866.770475937</v>
      </c>
      <c r="BG132" s="42">
        <v>-963.96</v>
      </c>
      <c r="BH132" s="42">
        <v>294902.81047593697</v>
      </c>
      <c r="BI132" s="53">
        <v>946.40616526508086</v>
      </c>
      <c r="BK132" t="str">
        <f t="shared" si="1"/>
        <v>10 - Bedfield CEVCP School</v>
      </c>
    </row>
    <row r="133" spans="1:63" ht="15" x14ac:dyDescent="0.25">
      <c r="A133" s="50">
        <v>11</v>
      </c>
      <c r="B133" s="35">
        <v>124721</v>
      </c>
      <c r="C133" s="35">
        <v>9353076</v>
      </c>
      <c r="D133" s="36" t="s">
        <v>446</v>
      </c>
      <c r="E133" s="42">
        <v>234436</v>
      </c>
      <c r="F133" s="42">
        <v>0</v>
      </c>
      <c r="G133" s="42">
        <v>0</v>
      </c>
      <c r="H133" s="42">
        <v>6400.0000000000018</v>
      </c>
      <c r="I133" s="42">
        <v>0</v>
      </c>
      <c r="J133" s="42">
        <v>0</v>
      </c>
      <c r="K133" s="42">
        <v>0</v>
      </c>
      <c r="L133" s="42">
        <v>0</v>
      </c>
      <c r="M133" s="42">
        <v>0</v>
      </c>
      <c r="N133" s="42">
        <v>0</v>
      </c>
      <c r="O133" s="42">
        <v>0</v>
      </c>
      <c r="P133" s="42">
        <v>0</v>
      </c>
      <c r="Q133" s="42">
        <v>0</v>
      </c>
      <c r="R133" s="42">
        <v>0</v>
      </c>
      <c r="S133" s="42">
        <v>0</v>
      </c>
      <c r="T133" s="42">
        <v>0</v>
      </c>
      <c r="U133" s="42">
        <v>0</v>
      </c>
      <c r="V133" s="42">
        <v>0</v>
      </c>
      <c r="W133" s="42">
        <v>0</v>
      </c>
      <c r="X133" s="42">
        <v>0</v>
      </c>
      <c r="Y133" s="42">
        <v>8713.1191828254869</v>
      </c>
      <c r="Z133" s="42">
        <v>0</v>
      </c>
      <c r="AA133" s="42">
        <v>0</v>
      </c>
      <c r="AB133" s="42">
        <v>0</v>
      </c>
      <c r="AC133" s="42">
        <v>114000</v>
      </c>
      <c r="AD133" s="42">
        <v>0</v>
      </c>
      <c r="AE133" s="42">
        <v>0</v>
      </c>
      <c r="AF133" s="42">
        <v>0</v>
      </c>
      <c r="AG133" s="42">
        <v>3730.96</v>
      </c>
      <c r="AH133" s="42">
        <v>0</v>
      </c>
      <c r="AI133" s="42">
        <v>0</v>
      </c>
      <c r="AJ133" s="42">
        <v>0</v>
      </c>
      <c r="AK133" s="42">
        <v>0</v>
      </c>
      <c r="AL133" s="42">
        <v>0</v>
      </c>
      <c r="AM133" s="42">
        <v>0</v>
      </c>
      <c r="AN133" s="42">
        <v>0</v>
      </c>
      <c r="AO133" s="42">
        <v>234436</v>
      </c>
      <c r="AP133" s="42">
        <v>15113.119182825489</v>
      </c>
      <c r="AQ133" s="42">
        <v>117730.96</v>
      </c>
      <c r="AR133" s="42">
        <v>21910.919182825488</v>
      </c>
      <c r="AS133" s="43">
        <v>367280.07918282552</v>
      </c>
      <c r="AT133" s="42">
        <v>367280.07918282552</v>
      </c>
      <c r="AU133" s="42">
        <v>0</v>
      </c>
      <c r="AV133" s="42">
        <v>249549.11918282553</v>
      </c>
      <c r="AW133" s="42">
        <v>2901.7339439863431</v>
      </c>
      <c r="AX133" s="42">
        <v>3339.9642738184061</v>
      </c>
      <c r="AY133" s="44">
        <v>-0.13120808904074213</v>
      </c>
      <c r="AZ133" s="44">
        <v>0.11620808904074213</v>
      </c>
      <c r="BA133" s="42">
        <v>33379.254452331683</v>
      </c>
      <c r="BB133" s="43">
        <v>400659.33363515721</v>
      </c>
      <c r="BC133" s="43">
        <v>4658.8294608739207</v>
      </c>
      <c r="BD133" s="44">
        <v>-8.1329222301028681E-3</v>
      </c>
      <c r="BE133" s="42">
        <v>-2602.3599999999997</v>
      </c>
      <c r="BF133" s="42">
        <v>398056.97363515722</v>
      </c>
      <c r="BG133" s="42">
        <v>-1429.3200000000002</v>
      </c>
      <c r="BH133" s="42">
        <v>396627.65363515721</v>
      </c>
      <c r="BI133" s="53">
        <v>1550.6275039802983</v>
      </c>
      <c r="BK133" t="str">
        <f t="shared" si="1"/>
        <v>11 - Benhall St.Mary's Primary</v>
      </c>
    </row>
    <row r="134" spans="1:63" ht="15" x14ac:dyDescent="0.25">
      <c r="A134" s="50">
        <v>206</v>
      </c>
      <c r="B134" s="35">
        <v>124723</v>
      </c>
      <c r="C134" s="35">
        <v>9353078</v>
      </c>
      <c r="D134" s="36" t="s">
        <v>154</v>
      </c>
      <c r="E134" s="42">
        <v>567008</v>
      </c>
      <c r="F134" s="42">
        <v>0</v>
      </c>
      <c r="G134" s="42">
        <v>0</v>
      </c>
      <c r="H134" s="42">
        <v>6799.9999999999973</v>
      </c>
      <c r="I134" s="42">
        <v>0</v>
      </c>
      <c r="J134" s="42">
        <v>4054.0499999999911</v>
      </c>
      <c r="K134" s="42">
        <v>982.80000000000052</v>
      </c>
      <c r="L134" s="42">
        <v>32459.700000000019</v>
      </c>
      <c r="M134" s="42">
        <v>10483.200000000008</v>
      </c>
      <c r="N134" s="42">
        <v>0</v>
      </c>
      <c r="O134" s="42">
        <v>0</v>
      </c>
      <c r="P134" s="42">
        <v>0</v>
      </c>
      <c r="Q134" s="42">
        <v>0</v>
      </c>
      <c r="R134" s="42">
        <v>0</v>
      </c>
      <c r="S134" s="42">
        <v>0</v>
      </c>
      <c r="T134" s="42">
        <v>0</v>
      </c>
      <c r="U134" s="42">
        <v>0</v>
      </c>
      <c r="V134" s="42">
        <v>0</v>
      </c>
      <c r="W134" s="42">
        <v>0</v>
      </c>
      <c r="X134" s="42">
        <v>0</v>
      </c>
      <c r="Y134" s="42">
        <v>45440.871910112342</v>
      </c>
      <c r="Z134" s="42">
        <v>0</v>
      </c>
      <c r="AA134" s="42">
        <v>0</v>
      </c>
      <c r="AB134" s="42">
        <v>0</v>
      </c>
      <c r="AC134" s="42">
        <v>114000</v>
      </c>
      <c r="AD134" s="42">
        <v>0</v>
      </c>
      <c r="AE134" s="42">
        <v>0</v>
      </c>
      <c r="AF134" s="42">
        <v>0</v>
      </c>
      <c r="AG134" s="42">
        <v>21914.25</v>
      </c>
      <c r="AH134" s="42">
        <v>0</v>
      </c>
      <c r="AI134" s="42">
        <v>0</v>
      </c>
      <c r="AJ134" s="42">
        <v>0</v>
      </c>
      <c r="AK134" s="42">
        <v>0</v>
      </c>
      <c r="AL134" s="42">
        <v>0</v>
      </c>
      <c r="AM134" s="42">
        <v>0</v>
      </c>
      <c r="AN134" s="42">
        <v>0</v>
      </c>
      <c r="AO134" s="42">
        <v>567008</v>
      </c>
      <c r="AP134" s="42">
        <v>100220.62191011236</v>
      </c>
      <c r="AQ134" s="42">
        <v>135914.25</v>
      </c>
      <c r="AR134" s="42">
        <v>82828.54691011236</v>
      </c>
      <c r="AS134" s="43">
        <v>803142.87191011233</v>
      </c>
      <c r="AT134" s="42">
        <v>803142.87191011244</v>
      </c>
      <c r="AU134" s="42">
        <v>0</v>
      </c>
      <c r="AV134" s="42">
        <v>667228.62191011233</v>
      </c>
      <c r="AW134" s="42">
        <v>3207.8299130293863</v>
      </c>
      <c r="AX134" s="42">
        <v>3156.0135958988353</v>
      </c>
      <c r="AY134" s="44">
        <v>1.6418280706358493E-2</v>
      </c>
      <c r="AZ134" s="44">
        <v>-1.0908280706358492E-2</v>
      </c>
      <c r="BA134" s="42">
        <v>-7160.7499011668579</v>
      </c>
      <c r="BB134" s="43">
        <v>795982.12200894544</v>
      </c>
      <c r="BC134" s="43">
        <v>3826.8371250430068</v>
      </c>
      <c r="BD134" s="44">
        <v>-1.6684620821099116E-3</v>
      </c>
      <c r="BE134" s="42">
        <v>-6294.08</v>
      </c>
      <c r="BF134" s="42">
        <v>789688.04200894549</v>
      </c>
      <c r="BG134" s="42">
        <v>-3456.96</v>
      </c>
      <c r="BH134" s="42">
        <v>786231.08200894552</v>
      </c>
      <c r="BI134" s="53">
        <v>3446.610448941085</v>
      </c>
      <c r="BK134" t="str">
        <f t="shared" ref="BK134:BK197" si="2">A134&amp;" - "&amp;D134</f>
        <v>206 - Bramford CEVCP School</v>
      </c>
    </row>
    <row r="135" spans="1:63" ht="15" x14ac:dyDescent="0.25">
      <c r="A135" s="50">
        <v>14</v>
      </c>
      <c r="B135" s="35">
        <v>124724</v>
      </c>
      <c r="C135" s="35">
        <v>9353079</v>
      </c>
      <c r="D135" s="36" t="s">
        <v>447</v>
      </c>
      <c r="E135" s="42">
        <v>223532</v>
      </c>
      <c r="F135" s="42">
        <v>0</v>
      </c>
      <c r="G135" s="42">
        <v>0</v>
      </c>
      <c r="H135" s="42">
        <v>9200.0000000000055</v>
      </c>
      <c r="I135" s="42">
        <v>0</v>
      </c>
      <c r="J135" s="42">
        <v>600.6000000000007</v>
      </c>
      <c r="K135" s="42">
        <v>0</v>
      </c>
      <c r="L135" s="42">
        <v>2238.5999999999976</v>
      </c>
      <c r="M135" s="42">
        <v>0</v>
      </c>
      <c r="N135" s="42">
        <v>8695.0500000000029</v>
      </c>
      <c r="O135" s="42">
        <v>0</v>
      </c>
      <c r="P135" s="42">
        <v>0</v>
      </c>
      <c r="Q135" s="42">
        <v>0</v>
      </c>
      <c r="R135" s="42">
        <v>0</v>
      </c>
      <c r="S135" s="42">
        <v>0</v>
      </c>
      <c r="T135" s="42">
        <v>0</v>
      </c>
      <c r="U135" s="42">
        <v>0</v>
      </c>
      <c r="V135" s="42">
        <v>0</v>
      </c>
      <c r="W135" s="42">
        <v>0</v>
      </c>
      <c r="X135" s="42">
        <v>0</v>
      </c>
      <c r="Y135" s="42">
        <v>12896.751893939389</v>
      </c>
      <c r="Z135" s="42">
        <v>0</v>
      </c>
      <c r="AA135" s="42">
        <v>0</v>
      </c>
      <c r="AB135" s="42">
        <v>0</v>
      </c>
      <c r="AC135" s="42">
        <v>114000</v>
      </c>
      <c r="AD135" s="42">
        <v>45260.347129506008</v>
      </c>
      <c r="AE135" s="42">
        <v>0</v>
      </c>
      <c r="AF135" s="42">
        <v>0</v>
      </c>
      <c r="AG135" s="42">
        <v>5363.25</v>
      </c>
      <c r="AH135" s="42">
        <v>0</v>
      </c>
      <c r="AI135" s="42">
        <v>0</v>
      </c>
      <c r="AJ135" s="42">
        <v>0</v>
      </c>
      <c r="AK135" s="42">
        <v>0</v>
      </c>
      <c r="AL135" s="42">
        <v>0</v>
      </c>
      <c r="AM135" s="42">
        <v>0</v>
      </c>
      <c r="AN135" s="42">
        <v>0</v>
      </c>
      <c r="AO135" s="42">
        <v>223532</v>
      </c>
      <c r="AP135" s="42">
        <v>33631.001893939392</v>
      </c>
      <c r="AQ135" s="42">
        <v>164623.597129506</v>
      </c>
      <c r="AR135" s="42">
        <v>33261.676893939395</v>
      </c>
      <c r="AS135" s="43">
        <v>421786.59902344539</v>
      </c>
      <c r="AT135" s="42">
        <v>421786.59902344539</v>
      </c>
      <c r="AU135" s="42">
        <v>0</v>
      </c>
      <c r="AV135" s="42">
        <v>257163.00189393939</v>
      </c>
      <c r="AW135" s="42">
        <v>3136.1341694382854</v>
      </c>
      <c r="AX135" s="42">
        <v>2756.9153991649337</v>
      </c>
      <c r="AY135" s="44">
        <v>0.13755183433928247</v>
      </c>
      <c r="AZ135" s="44">
        <v>-0.13204183433928249</v>
      </c>
      <c r="BA135" s="42">
        <v>-29850.309646764144</v>
      </c>
      <c r="BB135" s="43">
        <v>391936.28937668126</v>
      </c>
      <c r="BC135" s="43">
        <v>4779.7108460570889</v>
      </c>
      <c r="BD135" s="44">
        <v>-8.6365822725731456E-2</v>
      </c>
      <c r="BE135" s="42">
        <v>-2481.3199999999997</v>
      </c>
      <c r="BF135" s="42">
        <v>389454.96937668126</v>
      </c>
      <c r="BG135" s="42">
        <v>-1362.8400000000001</v>
      </c>
      <c r="BH135" s="42">
        <v>388092.12937668123</v>
      </c>
      <c r="BI135" s="53">
        <v>974.49862644349594</v>
      </c>
      <c r="BK135" t="str">
        <f t="shared" si="2"/>
        <v>14 - Brampton CEVCP</v>
      </c>
    </row>
    <row r="136" spans="1:63" ht="15" x14ac:dyDescent="0.25">
      <c r="A136" s="50">
        <v>20</v>
      </c>
      <c r="B136" s="35">
        <v>124725</v>
      </c>
      <c r="C136" s="35">
        <v>9353081</v>
      </c>
      <c r="D136" s="36" t="s">
        <v>448</v>
      </c>
      <c r="E136" s="42">
        <v>122670</v>
      </c>
      <c r="F136" s="42">
        <v>0</v>
      </c>
      <c r="G136" s="42">
        <v>0</v>
      </c>
      <c r="H136" s="42">
        <v>1999.999999999998</v>
      </c>
      <c r="I136" s="42">
        <v>0</v>
      </c>
      <c r="J136" s="42">
        <v>307.12500000000028</v>
      </c>
      <c r="K136" s="42">
        <v>0</v>
      </c>
      <c r="L136" s="42">
        <v>0</v>
      </c>
      <c r="M136" s="42">
        <v>0</v>
      </c>
      <c r="N136" s="42">
        <v>0</v>
      </c>
      <c r="O136" s="42">
        <v>0</v>
      </c>
      <c r="P136" s="42">
        <v>0</v>
      </c>
      <c r="Q136" s="42">
        <v>0</v>
      </c>
      <c r="R136" s="42">
        <v>0</v>
      </c>
      <c r="S136" s="42">
        <v>0</v>
      </c>
      <c r="T136" s="42">
        <v>0</v>
      </c>
      <c r="U136" s="42">
        <v>0</v>
      </c>
      <c r="V136" s="42">
        <v>0</v>
      </c>
      <c r="W136" s="42">
        <v>0</v>
      </c>
      <c r="X136" s="42">
        <v>0</v>
      </c>
      <c r="Y136" s="42">
        <v>9906.2806122449019</v>
      </c>
      <c r="Z136" s="42">
        <v>0</v>
      </c>
      <c r="AA136" s="42">
        <v>0</v>
      </c>
      <c r="AB136" s="42">
        <v>0</v>
      </c>
      <c r="AC136" s="42">
        <v>114000</v>
      </c>
      <c r="AD136" s="42">
        <v>69959.946595460613</v>
      </c>
      <c r="AE136" s="42">
        <v>0</v>
      </c>
      <c r="AF136" s="42">
        <v>0</v>
      </c>
      <c r="AG136" s="42">
        <v>5479.84</v>
      </c>
      <c r="AH136" s="42">
        <v>0</v>
      </c>
      <c r="AI136" s="42">
        <v>0</v>
      </c>
      <c r="AJ136" s="42">
        <v>0</v>
      </c>
      <c r="AK136" s="42">
        <v>0</v>
      </c>
      <c r="AL136" s="42">
        <v>0</v>
      </c>
      <c r="AM136" s="42">
        <v>0</v>
      </c>
      <c r="AN136" s="42">
        <v>0</v>
      </c>
      <c r="AO136" s="42">
        <v>122670</v>
      </c>
      <c r="AP136" s="42">
        <v>12213.4056122449</v>
      </c>
      <c r="AQ136" s="42">
        <v>189439.78659546061</v>
      </c>
      <c r="AR136" s="42">
        <v>21057.643112244899</v>
      </c>
      <c r="AS136" s="43">
        <v>324323.19220770552</v>
      </c>
      <c r="AT136" s="42">
        <v>324323.19220770552</v>
      </c>
      <c r="AU136" s="42">
        <v>0</v>
      </c>
      <c r="AV136" s="42">
        <v>134883.40561224491</v>
      </c>
      <c r="AW136" s="42">
        <v>2997.4090136054424</v>
      </c>
      <c r="AX136" s="42">
        <v>1579.413088061887</v>
      </c>
      <c r="AY136" s="44">
        <v>0.89779927509882285</v>
      </c>
      <c r="AZ136" s="44">
        <v>-0.89228927509882283</v>
      </c>
      <c r="BA136" s="42">
        <v>-63418.201174275055</v>
      </c>
      <c r="BB136" s="43">
        <v>260904.99103343047</v>
      </c>
      <c r="BC136" s="43">
        <v>5797.8886896317881</v>
      </c>
      <c r="BD136" s="44">
        <v>3.1146266423068392E-2</v>
      </c>
      <c r="BE136" s="42">
        <v>-1361.6999999999998</v>
      </c>
      <c r="BF136" s="42">
        <v>259543.29103343046</v>
      </c>
      <c r="BG136" s="42">
        <v>-747.90000000000009</v>
      </c>
      <c r="BH136" s="42">
        <v>258795.39103343047</v>
      </c>
      <c r="BI136" s="53">
        <v>391.63056563067965</v>
      </c>
      <c r="BK136" t="str">
        <f t="shared" si="2"/>
        <v>20 - Charsfield C.E.V.C.P. School</v>
      </c>
    </row>
    <row r="137" spans="1:63" ht="15" x14ac:dyDescent="0.25">
      <c r="A137" s="50">
        <v>22</v>
      </c>
      <c r="B137" s="35">
        <v>124727</v>
      </c>
      <c r="C137" s="35">
        <v>9353083</v>
      </c>
      <c r="D137" s="36" t="s">
        <v>449</v>
      </c>
      <c r="E137" s="42">
        <v>302586</v>
      </c>
      <c r="F137" s="42">
        <v>0</v>
      </c>
      <c r="G137" s="42">
        <v>0</v>
      </c>
      <c r="H137" s="42">
        <v>6399.9999999999936</v>
      </c>
      <c r="I137" s="42">
        <v>0</v>
      </c>
      <c r="J137" s="42">
        <v>750.74999999999932</v>
      </c>
      <c r="K137" s="42">
        <v>982.79999999999905</v>
      </c>
      <c r="L137" s="42">
        <v>1119.3000000000002</v>
      </c>
      <c r="M137" s="42">
        <v>0</v>
      </c>
      <c r="N137" s="42">
        <v>14905.799999999987</v>
      </c>
      <c r="O137" s="42">
        <v>0</v>
      </c>
      <c r="P137" s="42">
        <v>0</v>
      </c>
      <c r="Q137" s="42">
        <v>0</v>
      </c>
      <c r="R137" s="42">
        <v>0</v>
      </c>
      <c r="S137" s="42">
        <v>0</v>
      </c>
      <c r="T137" s="42">
        <v>0</v>
      </c>
      <c r="U137" s="42">
        <v>0</v>
      </c>
      <c r="V137" s="42">
        <v>0</v>
      </c>
      <c r="W137" s="42">
        <v>0</v>
      </c>
      <c r="X137" s="42">
        <v>0</v>
      </c>
      <c r="Y137" s="42">
        <v>20422.539473684203</v>
      </c>
      <c r="Z137" s="42">
        <v>0</v>
      </c>
      <c r="AA137" s="42">
        <v>0</v>
      </c>
      <c r="AB137" s="42">
        <v>0</v>
      </c>
      <c r="AC137" s="42">
        <v>114000</v>
      </c>
      <c r="AD137" s="42">
        <v>0</v>
      </c>
      <c r="AE137" s="42">
        <v>0</v>
      </c>
      <c r="AF137" s="42">
        <v>1000</v>
      </c>
      <c r="AG137" s="42">
        <v>6878.94</v>
      </c>
      <c r="AH137" s="42">
        <v>0</v>
      </c>
      <c r="AI137" s="42">
        <v>0</v>
      </c>
      <c r="AJ137" s="42">
        <v>0</v>
      </c>
      <c r="AK137" s="42">
        <v>0</v>
      </c>
      <c r="AL137" s="42">
        <v>0</v>
      </c>
      <c r="AM137" s="42">
        <v>0</v>
      </c>
      <c r="AN137" s="42">
        <v>0</v>
      </c>
      <c r="AO137" s="42">
        <v>302586</v>
      </c>
      <c r="AP137" s="42">
        <v>44581.189473684179</v>
      </c>
      <c r="AQ137" s="42">
        <v>121878.94</v>
      </c>
      <c r="AR137" s="42">
        <v>42499.664473684192</v>
      </c>
      <c r="AS137" s="43">
        <v>469046.12947368418</v>
      </c>
      <c r="AT137" s="42">
        <v>469046.12947368418</v>
      </c>
      <c r="AU137" s="42">
        <v>0</v>
      </c>
      <c r="AV137" s="42">
        <v>348167.18947368418</v>
      </c>
      <c r="AW137" s="42">
        <v>3136.6413466097674</v>
      </c>
      <c r="AX137" s="42">
        <v>3059.9820703305568</v>
      </c>
      <c r="AY137" s="44">
        <v>2.5052197861711482E-2</v>
      </c>
      <c r="AZ137" s="44">
        <v>-1.9542197861711481E-2</v>
      </c>
      <c r="BA137" s="42">
        <v>-6637.6640329575102</v>
      </c>
      <c r="BB137" s="43">
        <v>462408.46544072666</v>
      </c>
      <c r="BC137" s="43">
        <v>4165.8420309975372</v>
      </c>
      <c r="BD137" s="44">
        <v>-2.7608602305294605E-3</v>
      </c>
      <c r="BE137" s="42">
        <v>-3358.8599999999997</v>
      </c>
      <c r="BF137" s="42">
        <v>459049.60544072668</v>
      </c>
      <c r="BG137" s="42">
        <v>-1844.8200000000002</v>
      </c>
      <c r="BH137" s="42">
        <v>457204.78544072667</v>
      </c>
      <c r="BI137" s="53">
        <v>1775.8020636387489</v>
      </c>
      <c r="BK137" t="str">
        <f t="shared" si="2"/>
        <v>22 - Corton V.A. Primary</v>
      </c>
    </row>
    <row r="138" spans="1:63" ht="15" x14ac:dyDescent="0.25">
      <c r="A138" s="50">
        <v>26</v>
      </c>
      <c r="B138" s="35">
        <v>124728</v>
      </c>
      <c r="C138" s="35">
        <v>9353084</v>
      </c>
      <c r="D138" s="36" t="s">
        <v>450</v>
      </c>
      <c r="E138" s="42">
        <v>128122</v>
      </c>
      <c r="F138" s="42">
        <v>0</v>
      </c>
      <c r="G138" s="42">
        <v>0</v>
      </c>
      <c r="H138" s="42">
        <v>1999.9999999999955</v>
      </c>
      <c r="I138" s="42">
        <v>0</v>
      </c>
      <c r="J138" s="42">
        <v>0</v>
      </c>
      <c r="K138" s="42">
        <v>0</v>
      </c>
      <c r="L138" s="42">
        <v>0</v>
      </c>
      <c r="M138" s="42">
        <v>0</v>
      </c>
      <c r="N138" s="42">
        <v>0</v>
      </c>
      <c r="O138" s="42">
        <v>0</v>
      </c>
      <c r="P138" s="42">
        <v>0</v>
      </c>
      <c r="Q138" s="42">
        <v>0</v>
      </c>
      <c r="R138" s="42">
        <v>0</v>
      </c>
      <c r="S138" s="42">
        <v>0</v>
      </c>
      <c r="T138" s="42">
        <v>0</v>
      </c>
      <c r="U138" s="42">
        <v>0</v>
      </c>
      <c r="V138" s="42">
        <v>0</v>
      </c>
      <c r="W138" s="42">
        <v>0</v>
      </c>
      <c r="X138" s="42">
        <v>0</v>
      </c>
      <c r="Y138" s="42">
        <v>9963.413167866629</v>
      </c>
      <c r="Z138" s="42">
        <v>0</v>
      </c>
      <c r="AA138" s="42">
        <v>0</v>
      </c>
      <c r="AB138" s="42">
        <v>0</v>
      </c>
      <c r="AC138" s="42">
        <v>114000</v>
      </c>
      <c r="AD138" s="42">
        <v>68624.833110814419</v>
      </c>
      <c r="AE138" s="42">
        <v>0</v>
      </c>
      <c r="AF138" s="42">
        <v>0</v>
      </c>
      <c r="AG138" s="42">
        <v>6878.94</v>
      </c>
      <c r="AH138" s="42">
        <v>0</v>
      </c>
      <c r="AI138" s="42">
        <v>0</v>
      </c>
      <c r="AJ138" s="42">
        <v>0</v>
      </c>
      <c r="AK138" s="42">
        <v>0</v>
      </c>
      <c r="AL138" s="42">
        <v>0</v>
      </c>
      <c r="AM138" s="42">
        <v>0</v>
      </c>
      <c r="AN138" s="42">
        <v>0</v>
      </c>
      <c r="AO138" s="42">
        <v>128122</v>
      </c>
      <c r="AP138" s="42">
        <v>11963.413167866624</v>
      </c>
      <c r="AQ138" s="42">
        <v>189503.77311081442</v>
      </c>
      <c r="AR138" s="42">
        <v>20961.213167866626</v>
      </c>
      <c r="AS138" s="43">
        <v>329589.18627868104</v>
      </c>
      <c r="AT138" s="42">
        <v>329589.18627868104</v>
      </c>
      <c r="AU138" s="42">
        <v>0</v>
      </c>
      <c r="AV138" s="42">
        <v>140085.41316786662</v>
      </c>
      <c r="AW138" s="42">
        <v>2980.5407056992899</v>
      </c>
      <c r="AX138" s="42">
        <v>944.03550045291115</v>
      </c>
      <c r="AY138" s="44">
        <v>2.1572337102464298</v>
      </c>
      <c r="AZ138" s="44">
        <v>-2.1517237102464297</v>
      </c>
      <c r="BA138" s="42">
        <v>-95471.267773027503</v>
      </c>
      <c r="BB138" s="43">
        <v>234117.91850565354</v>
      </c>
      <c r="BC138" s="43">
        <v>4981.2323086309261</v>
      </c>
      <c r="BD138" s="44">
        <v>-0.14334029127434378</v>
      </c>
      <c r="BE138" s="42">
        <v>-1422.2199999999998</v>
      </c>
      <c r="BF138" s="42">
        <v>232695.69850565353</v>
      </c>
      <c r="BG138" s="42">
        <v>-781.1400000000001</v>
      </c>
      <c r="BH138" s="42">
        <v>231914.55850565352</v>
      </c>
      <c r="BI138" s="53">
        <v>194.23877152202783</v>
      </c>
      <c r="BK138" t="str">
        <f t="shared" si="2"/>
        <v>26 - Dennington CEVCP</v>
      </c>
    </row>
    <row r="139" spans="1:63" ht="15" x14ac:dyDescent="0.25">
      <c r="A139" s="50">
        <v>223</v>
      </c>
      <c r="B139" s="35">
        <v>124729</v>
      </c>
      <c r="C139" s="35">
        <v>9353085</v>
      </c>
      <c r="D139" s="36" t="s">
        <v>451</v>
      </c>
      <c r="E139" s="42">
        <v>509762</v>
      </c>
      <c r="F139" s="42">
        <v>0</v>
      </c>
      <c r="G139" s="42">
        <v>0</v>
      </c>
      <c r="H139" s="42">
        <v>3600</v>
      </c>
      <c r="I139" s="42">
        <v>0</v>
      </c>
      <c r="J139" s="42">
        <v>0</v>
      </c>
      <c r="K139" s="42">
        <v>0</v>
      </c>
      <c r="L139" s="42">
        <v>2250.6354838709653</v>
      </c>
      <c r="M139" s="42">
        <v>1171.0623655913989</v>
      </c>
      <c r="N139" s="42">
        <v>1248.8282258064528</v>
      </c>
      <c r="O139" s="42">
        <v>0</v>
      </c>
      <c r="P139" s="42">
        <v>0</v>
      </c>
      <c r="Q139" s="42">
        <v>0</v>
      </c>
      <c r="R139" s="42">
        <v>0</v>
      </c>
      <c r="S139" s="42">
        <v>0</v>
      </c>
      <c r="T139" s="42">
        <v>0</v>
      </c>
      <c r="U139" s="42">
        <v>0</v>
      </c>
      <c r="V139" s="42">
        <v>1742.2360248447199</v>
      </c>
      <c r="W139" s="42">
        <v>0</v>
      </c>
      <c r="X139" s="42">
        <v>0</v>
      </c>
      <c r="Y139" s="42">
        <v>25011.035782273884</v>
      </c>
      <c r="Z139" s="42">
        <v>0</v>
      </c>
      <c r="AA139" s="42">
        <v>0</v>
      </c>
      <c r="AB139" s="42">
        <v>0</v>
      </c>
      <c r="AC139" s="42">
        <v>114000</v>
      </c>
      <c r="AD139" s="42">
        <v>0</v>
      </c>
      <c r="AE139" s="42">
        <v>0</v>
      </c>
      <c r="AF139" s="42">
        <v>0</v>
      </c>
      <c r="AG139" s="42">
        <v>10777.5</v>
      </c>
      <c r="AH139" s="42">
        <v>0</v>
      </c>
      <c r="AI139" s="42">
        <v>0</v>
      </c>
      <c r="AJ139" s="42">
        <v>0</v>
      </c>
      <c r="AK139" s="42">
        <v>0</v>
      </c>
      <c r="AL139" s="42">
        <v>0</v>
      </c>
      <c r="AM139" s="42">
        <v>0</v>
      </c>
      <c r="AN139" s="42">
        <v>0</v>
      </c>
      <c r="AO139" s="42">
        <v>509762</v>
      </c>
      <c r="AP139" s="42">
        <v>35023.797882387422</v>
      </c>
      <c r="AQ139" s="42">
        <v>124777.5</v>
      </c>
      <c r="AR139" s="42">
        <v>39144.098819908293</v>
      </c>
      <c r="AS139" s="43">
        <v>669563.29788238741</v>
      </c>
      <c r="AT139" s="42">
        <v>669563.29788238741</v>
      </c>
      <c r="AU139" s="42">
        <v>0</v>
      </c>
      <c r="AV139" s="42">
        <v>544785.79788238741</v>
      </c>
      <c r="AW139" s="42">
        <v>2913.2930368042107</v>
      </c>
      <c r="AX139" s="42">
        <v>2904.2607356885001</v>
      </c>
      <c r="AY139" s="44">
        <v>3.1100172944938448E-3</v>
      </c>
      <c r="AZ139" s="44">
        <v>0</v>
      </c>
      <c r="BA139" s="42">
        <v>0</v>
      </c>
      <c r="BB139" s="43">
        <v>669563.29788238741</v>
      </c>
      <c r="BC139" s="43">
        <v>3580.552395092981</v>
      </c>
      <c r="BD139" s="44">
        <v>-1.495470353318451E-2</v>
      </c>
      <c r="BE139" s="42">
        <v>-5658.62</v>
      </c>
      <c r="BF139" s="42">
        <v>663904.67788238742</v>
      </c>
      <c r="BG139" s="42">
        <v>-3107.94</v>
      </c>
      <c r="BH139" s="42">
        <v>660796.73788238748</v>
      </c>
      <c r="BI139" s="53">
        <v>2681.3693545124484</v>
      </c>
      <c r="BK139" t="str">
        <f t="shared" si="2"/>
        <v>223 - East Bergholt VCP School</v>
      </c>
    </row>
    <row r="140" spans="1:63" ht="15" x14ac:dyDescent="0.25">
      <c r="A140" s="50">
        <v>36</v>
      </c>
      <c r="B140" s="35">
        <v>124731</v>
      </c>
      <c r="C140" s="35">
        <v>9353089</v>
      </c>
      <c r="D140" s="36" t="s">
        <v>453</v>
      </c>
      <c r="E140" s="42">
        <v>332572</v>
      </c>
      <c r="F140" s="42">
        <v>0</v>
      </c>
      <c r="G140" s="42">
        <v>0</v>
      </c>
      <c r="H140" s="42">
        <v>3600.0000000000009</v>
      </c>
      <c r="I140" s="42">
        <v>0</v>
      </c>
      <c r="J140" s="42">
        <v>0</v>
      </c>
      <c r="K140" s="42">
        <v>0</v>
      </c>
      <c r="L140" s="42">
        <v>0</v>
      </c>
      <c r="M140" s="42">
        <v>0</v>
      </c>
      <c r="N140" s="42">
        <v>0</v>
      </c>
      <c r="O140" s="42">
        <v>0</v>
      </c>
      <c r="P140" s="42">
        <v>0</v>
      </c>
      <c r="Q140" s="42">
        <v>0</v>
      </c>
      <c r="R140" s="42">
        <v>0</v>
      </c>
      <c r="S140" s="42">
        <v>0</v>
      </c>
      <c r="T140" s="42">
        <v>0</v>
      </c>
      <c r="U140" s="42">
        <v>0</v>
      </c>
      <c r="V140" s="42">
        <v>1811.8811881188115</v>
      </c>
      <c r="W140" s="42">
        <v>0</v>
      </c>
      <c r="X140" s="42">
        <v>0</v>
      </c>
      <c r="Y140" s="42">
        <v>22335.819146466383</v>
      </c>
      <c r="Z140" s="42">
        <v>0</v>
      </c>
      <c r="AA140" s="42">
        <v>0</v>
      </c>
      <c r="AB140" s="42">
        <v>0</v>
      </c>
      <c r="AC140" s="42">
        <v>114000</v>
      </c>
      <c r="AD140" s="42">
        <v>18558.077436582109</v>
      </c>
      <c r="AE140" s="42">
        <v>0</v>
      </c>
      <c r="AF140" s="42">
        <v>0</v>
      </c>
      <c r="AG140" s="42">
        <v>16286</v>
      </c>
      <c r="AH140" s="42">
        <v>0</v>
      </c>
      <c r="AI140" s="42">
        <v>0</v>
      </c>
      <c r="AJ140" s="42">
        <v>0</v>
      </c>
      <c r="AK140" s="42">
        <v>0</v>
      </c>
      <c r="AL140" s="42">
        <v>0</v>
      </c>
      <c r="AM140" s="42">
        <v>0</v>
      </c>
      <c r="AN140" s="42">
        <v>0</v>
      </c>
      <c r="AO140" s="42">
        <v>332572</v>
      </c>
      <c r="AP140" s="42">
        <v>27747.700334585195</v>
      </c>
      <c r="AQ140" s="42">
        <v>148844.0774365821</v>
      </c>
      <c r="AR140" s="42">
        <v>34133.619146466386</v>
      </c>
      <c r="AS140" s="43">
        <v>509163.77777116734</v>
      </c>
      <c r="AT140" s="42">
        <v>509163.77777116734</v>
      </c>
      <c r="AU140" s="42">
        <v>0</v>
      </c>
      <c r="AV140" s="42">
        <v>360319.70033458527</v>
      </c>
      <c r="AW140" s="42">
        <v>2953.4401666769286</v>
      </c>
      <c r="AX140" s="42">
        <v>2998.9771841516349</v>
      </c>
      <c r="AY140" s="44">
        <v>-1.5184182699138489E-2</v>
      </c>
      <c r="AZ140" s="44">
        <v>1.8418269913848991E-4</v>
      </c>
      <c r="BA140" s="42">
        <v>67.387884916679127</v>
      </c>
      <c r="BB140" s="43">
        <v>509231.16565608402</v>
      </c>
      <c r="BC140" s="43">
        <v>4174.0259480006889</v>
      </c>
      <c r="BD140" s="44">
        <v>-3.0021170848556045E-2</v>
      </c>
      <c r="BE140" s="42">
        <v>-3691.72</v>
      </c>
      <c r="BF140" s="42">
        <v>505539.44565608405</v>
      </c>
      <c r="BG140" s="42">
        <v>-2027.64</v>
      </c>
      <c r="BH140" s="42">
        <v>503511.80565608403</v>
      </c>
      <c r="BI140" s="53">
        <v>1835.3299018282303</v>
      </c>
      <c r="BK140" t="str">
        <f t="shared" si="2"/>
        <v>36 - Fressingfield Primary</v>
      </c>
    </row>
    <row r="141" spans="1:63" ht="15" x14ac:dyDescent="0.25">
      <c r="A141" s="50">
        <v>444</v>
      </c>
      <c r="B141" s="35">
        <v>124732</v>
      </c>
      <c r="C141" s="35">
        <v>9353090</v>
      </c>
      <c r="D141" s="36" t="s">
        <v>454</v>
      </c>
      <c r="E141" s="42">
        <v>381640</v>
      </c>
      <c r="F141" s="42">
        <v>0</v>
      </c>
      <c r="G141" s="42">
        <v>0</v>
      </c>
      <c r="H141" s="42">
        <v>4400.0000000000018</v>
      </c>
      <c r="I141" s="42">
        <v>0</v>
      </c>
      <c r="J141" s="42">
        <v>450.44999999999942</v>
      </c>
      <c r="K141" s="42">
        <v>1474.1999999999982</v>
      </c>
      <c r="L141" s="42">
        <v>3357.8999999999955</v>
      </c>
      <c r="M141" s="42">
        <v>0</v>
      </c>
      <c r="N141" s="42">
        <v>0</v>
      </c>
      <c r="O141" s="42">
        <v>0</v>
      </c>
      <c r="P141" s="42">
        <v>0</v>
      </c>
      <c r="Q141" s="42">
        <v>0</v>
      </c>
      <c r="R141" s="42">
        <v>0</v>
      </c>
      <c r="S141" s="42">
        <v>0</v>
      </c>
      <c r="T141" s="42">
        <v>0</v>
      </c>
      <c r="U141" s="42">
        <v>0</v>
      </c>
      <c r="V141" s="42">
        <v>0</v>
      </c>
      <c r="W141" s="42">
        <v>0</v>
      </c>
      <c r="X141" s="42">
        <v>0</v>
      </c>
      <c r="Y141" s="42">
        <v>16728.734848484833</v>
      </c>
      <c r="Z141" s="42">
        <v>0</v>
      </c>
      <c r="AA141" s="42">
        <v>0</v>
      </c>
      <c r="AB141" s="42">
        <v>0</v>
      </c>
      <c r="AC141" s="42">
        <v>114000</v>
      </c>
      <c r="AD141" s="42">
        <v>0</v>
      </c>
      <c r="AE141" s="42">
        <v>0</v>
      </c>
      <c r="AF141" s="42">
        <v>0</v>
      </c>
      <c r="AG141" s="42">
        <v>8741.75</v>
      </c>
      <c r="AH141" s="42">
        <v>0</v>
      </c>
      <c r="AI141" s="42">
        <v>0</v>
      </c>
      <c r="AJ141" s="42">
        <v>0</v>
      </c>
      <c r="AK141" s="42">
        <v>0</v>
      </c>
      <c r="AL141" s="42">
        <v>0</v>
      </c>
      <c r="AM141" s="42">
        <v>0</v>
      </c>
      <c r="AN141" s="42">
        <v>0</v>
      </c>
      <c r="AO141" s="42">
        <v>381640</v>
      </c>
      <c r="AP141" s="42">
        <v>26411.284848484829</v>
      </c>
      <c r="AQ141" s="42">
        <v>122741.75</v>
      </c>
      <c r="AR141" s="42">
        <v>31567.809848484831</v>
      </c>
      <c r="AS141" s="43">
        <v>530793.03484848491</v>
      </c>
      <c r="AT141" s="42">
        <v>530793.03484848491</v>
      </c>
      <c r="AU141" s="42">
        <v>0</v>
      </c>
      <c r="AV141" s="42">
        <v>408051.28484848491</v>
      </c>
      <c r="AW141" s="42">
        <v>2914.6520346320349</v>
      </c>
      <c r="AX141" s="42">
        <v>2877.2387663547934</v>
      </c>
      <c r="AY141" s="44">
        <v>1.3003185107449671E-2</v>
      </c>
      <c r="AZ141" s="44">
        <v>-7.493185107449671E-3</v>
      </c>
      <c r="BA141" s="42">
        <v>-3018.3555744477239</v>
      </c>
      <c r="BB141" s="43">
        <v>527774.67927403713</v>
      </c>
      <c r="BC141" s="43">
        <v>3769.8191376716936</v>
      </c>
      <c r="BD141" s="44">
        <v>2.8487911889107931E-3</v>
      </c>
      <c r="BE141" s="42">
        <v>-4236.3999999999996</v>
      </c>
      <c r="BF141" s="42">
        <v>523538.27927403711</v>
      </c>
      <c r="BG141" s="42">
        <v>-2326.8000000000002</v>
      </c>
      <c r="BH141" s="42">
        <v>521211.47927403712</v>
      </c>
      <c r="BI141" s="53">
        <v>2155.4960776193725</v>
      </c>
      <c r="BK141" t="str">
        <f t="shared" si="2"/>
        <v>444 - Great Finborough CEVCP</v>
      </c>
    </row>
    <row r="142" spans="1:63" ht="15" x14ac:dyDescent="0.25">
      <c r="A142" s="50">
        <v>449</v>
      </c>
      <c r="B142" s="35">
        <v>124733</v>
      </c>
      <c r="C142" s="35">
        <v>9353091</v>
      </c>
      <c r="D142" s="36" t="s">
        <v>455</v>
      </c>
      <c r="E142" s="42">
        <v>201724</v>
      </c>
      <c r="F142" s="42">
        <v>0</v>
      </c>
      <c r="G142" s="42">
        <v>0</v>
      </c>
      <c r="H142" s="42">
        <v>2400.0000000000009</v>
      </c>
      <c r="I142" s="42">
        <v>0</v>
      </c>
      <c r="J142" s="42">
        <v>300.29999999999973</v>
      </c>
      <c r="K142" s="42">
        <v>0</v>
      </c>
      <c r="L142" s="42">
        <v>0</v>
      </c>
      <c r="M142" s="42">
        <v>0</v>
      </c>
      <c r="N142" s="42">
        <v>0</v>
      </c>
      <c r="O142" s="42">
        <v>0</v>
      </c>
      <c r="P142" s="42">
        <v>0</v>
      </c>
      <c r="Q142" s="42">
        <v>0</v>
      </c>
      <c r="R142" s="42">
        <v>0</v>
      </c>
      <c r="S142" s="42">
        <v>0</v>
      </c>
      <c r="T142" s="42">
        <v>0</v>
      </c>
      <c r="U142" s="42">
        <v>0</v>
      </c>
      <c r="V142" s="42">
        <v>0</v>
      </c>
      <c r="W142" s="42">
        <v>0</v>
      </c>
      <c r="X142" s="42">
        <v>0</v>
      </c>
      <c r="Y142" s="42">
        <v>14758.759230769223</v>
      </c>
      <c r="Z142" s="42">
        <v>0</v>
      </c>
      <c r="AA142" s="42">
        <v>0</v>
      </c>
      <c r="AB142" s="42">
        <v>0</v>
      </c>
      <c r="AC142" s="42">
        <v>114000</v>
      </c>
      <c r="AD142" s="42">
        <v>0</v>
      </c>
      <c r="AE142" s="42">
        <v>0</v>
      </c>
      <c r="AF142" s="42">
        <v>0</v>
      </c>
      <c r="AG142" s="42">
        <v>6062.8</v>
      </c>
      <c r="AH142" s="42">
        <v>0</v>
      </c>
      <c r="AI142" s="42">
        <v>0</v>
      </c>
      <c r="AJ142" s="42">
        <v>0</v>
      </c>
      <c r="AK142" s="42">
        <v>0</v>
      </c>
      <c r="AL142" s="42">
        <v>0</v>
      </c>
      <c r="AM142" s="42">
        <v>0</v>
      </c>
      <c r="AN142" s="42">
        <v>0</v>
      </c>
      <c r="AO142" s="42">
        <v>201724</v>
      </c>
      <c r="AP142" s="42">
        <v>17459.059230769224</v>
      </c>
      <c r="AQ142" s="42">
        <v>120062.8</v>
      </c>
      <c r="AR142" s="42">
        <v>26106.709230769222</v>
      </c>
      <c r="AS142" s="43">
        <v>339245.85923076922</v>
      </c>
      <c r="AT142" s="42">
        <v>339245.85923076922</v>
      </c>
      <c r="AU142" s="42">
        <v>0</v>
      </c>
      <c r="AV142" s="42">
        <v>219183.05923076923</v>
      </c>
      <c r="AW142" s="42">
        <v>2961.9332328482328</v>
      </c>
      <c r="AX142" s="42">
        <v>2922.8408931895883</v>
      </c>
      <c r="AY142" s="44">
        <v>1.3374775120237379E-2</v>
      </c>
      <c r="AZ142" s="44">
        <v>-7.86477512023738E-3</v>
      </c>
      <c r="BA142" s="42">
        <v>-1701.0739889505708</v>
      </c>
      <c r="BB142" s="43">
        <v>337544.78524181864</v>
      </c>
      <c r="BC142" s="43">
        <v>4561.4160167813334</v>
      </c>
      <c r="BD142" s="44">
        <v>-1.0316462256667935E-2</v>
      </c>
      <c r="BE142" s="42">
        <v>-2239.2399999999998</v>
      </c>
      <c r="BF142" s="42">
        <v>335305.54524181865</v>
      </c>
      <c r="BG142" s="42">
        <v>-1229.8800000000001</v>
      </c>
      <c r="BH142" s="42">
        <v>334075.66524181864</v>
      </c>
      <c r="BI142" s="53">
        <v>1110.249690349636</v>
      </c>
      <c r="BK142" t="str">
        <f t="shared" si="2"/>
        <v>449 - Haughley</v>
      </c>
    </row>
    <row r="143" spans="1:63" ht="15" x14ac:dyDescent="0.25">
      <c r="A143" s="50">
        <v>243</v>
      </c>
      <c r="B143" s="35">
        <v>124734</v>
      </c>
      <c r="C143" s="35">
        <v>9353092</v>
      </c>
      <c r="D143" s="36" t="s">
        <v>456</v>
      </c>
      <c r="E143" s="42">
        <v>250792</v>
      </c>
      <c r="F143" s="42">
        <v>0</v>
      </c>
      <c r="G143" s="42">
        <v>0</v>
      </c>
      <c r="H143" s="42">
        <v>1199.9999999999995</v>
      </c>
      <c r="I143" s="42">
        <v>0</v>
      </c>
      <c r="J143" s="42">
        <v>150.14999999999995</v>
      </c>
      <c r="K143" s="42">
        <v>1474.1999999999994</v>
      </c>
      <c r="L143" s="42">
        <v>2238.599999999999</v>
      </c>
      <c r="M143" s="42">
        <v>0</v>
      </c>
      <c r="N143" s="42">
        <v>1242.1499999999996</v>
      </c>
      <c r="O143" s="42">
        <v>0</v>
      </c>
      <c r="P143" s="42">
        <v>0</v>
      </c>
      <c r="Q143" s="42">
        <v>0</v>
      </c>
      <c r="R143" s="42">
        <v>0</v>
      </c>
      <c r="S143" s="42">
        <v>0</v>
      </c>
      <c r="T143" s="42">
        <v>0</v>
      </c>
      <c r="U143" s="42">
        <v>0</v>
      </c>
      <c r="V143" s="42">
        <v>0</v>
      </c>
      <c r="W143" s="42">
        <v>0</v>
      </c>
      <c r="X143" s="42">
        <v>0</v>
      </c>
      <c r="Y143" s="42">
        <v>7529.8728592162688</v>
      </c>
      <c r="Z143" s="42">
        <v>0</v>
      </c>
      <c r="AA143" s="42">
        <v>0</v>
      </c>
      <c r="AB143" s="42">
        <v>0</v>
      </c>
      <c r="AC143" s="42">
        <v>114000</v>
      </c>
      <c r="AD143" s="42">
        <v>38584.779706275032</v>
      </c>
      <c r="AE143" s="42">
        <v>0</v>
      </c>
      <c r="AF143" s="42">
        <v>0</v>
      </c>
      <c r="AG143" s="42">
        <v>5363.25</v>
      </c>
      <c r="AH143" s="42">
        <v>0</v>
      </c>
      <c r="AI143" s="42">
        <v>0</v>
      </c>
      <c r="AJ143" s="42">
        <v>0</v>
      </c>
      <c r="AK143" s="42">
        <v>0</v>
      </c>
      <c r="AL143" s="42">
        <v>0</v>
      </c>
      <c r="AM143" s="42">
        <v>0</v>
      </c>
      <c r="AN143" s="42">
        <v>0</v>
      </c>
      <c r="AO143" s="42">
        <v>250792</v>
      </c>
      <c r="AP143" s="42">
        <v>13834.972859216265</v>
      </c>
      <c r="AQ143" s="42">
        <v>157948.02970627503</v>
      </c>
      <c r="AR143" s="42">
        <v>20680.222859216265</v>
      </c>
      <c r="AS143" s="43">
        <v>422575.0025654913</v>
      </c>
      <c r="AT143" s="42">
        <v>422575.0025654913</v>
      </c>
      <c r="AU143" s="42">
        <v>0</v>
      </c>
      <c r="AV143" s="42">
        <v>264626.97285921627</v>
      </c>
      <c r="AW143" s="42">
        <v>2876.3801397740899</v>
      </c>
      <c r="AX143" s="42">
        <v>2672.8613836753011</v>
      </c>
      <c r="AY143" s="44">
        <v>7.61426527173443E-2</v>
      </c>
      <c r="AZ143" s="44">
        <v>-7.0632652717344299E-2</v>
      </c>
      <c r="BA143" s="42">
        <v>-17368.798668475887</v>
      </c>
      <c r="BB143" s="43">
        <v>405206.20389701542</v>
      </c>
      <c r="BC143" s="43">
        <v>4404.4152597501679</v>
      </c>
      <c r="BD143" s="44">
        <v>1.2114878093075987E-2</v>
      </c>
      <c r="BE143" s="42">
        <v>-2783.9199999999996</v>
      </c>
      <c r="BF143" s="42">
        <v>402422.28389701544</v>
      </c>
      <c r="BG143" s="42">
        <v>-1529.0400000000002</v>
      </c>
      <c r="BH143" s="42">
        <v>400893.24389701546</v>
      </c>
      <c r="BI143" s="53">
        <v>1339.6243445713662</v>
      </c>
      <c r="BK143" t="str">
        <f t="shared" si="2"/>
        <v>243 - Hintlesham and Chattisham VC</v>
      </c>
    </row>
    <row r="144" spans="1:63" ht="15" x14ac:dyDescent="0.25">
      <c r="A144" s="50">
        <v>50</v>
      </c>
      <c r="B144" s="35">
        <v>124735</v>
      </c>
      <c r="C144" s="35">
        <v>9353093</v>
      </c>
      <c r="D144" s="36" t="s">
        <v>457</v>
      </c>
      <c r="E144" s="42">
        <v>387092</v>
      </c>
      <c r="F144" s="42">
        <v>0</v>
      </c>
      <c r="G144" s="42">
        <v>0</v>
      </c>
      <c r="H144" s="42">
        <v>11199.999999999984</v>
      </c>
      <c r="I144" s="42">
        <v>0</v>
      </c>
      <c r="J144" s="42">
        <v>604.85957446808436</v>
      </c>
      <c r="K144" s="42">
        <v>0</v>
      </c>
      <c r="L144" s="42">
        <v>0</v>
      </c>
      <c r="M144" s="42">
        <v>0</v>
      </c>
      <c r="N144" s="42">
        <v>0</v>
      </c>
      <c r="O144" s="42">
        <v>0</v>
      </c>
      <c r="P144" s="42">
        <v>0</v>
      </c>
      <c r="Q144" s="42">
        <v>0</v>
      </c>
      <c r="R144" s="42">
        <v>0</v>
      </c>
      <c r="S144" s="42">
        <v>0</v>
      </c>
      <c r="T144" s="42">
        <v>0</v>
      </c>
      <c r="U144" s="42">
        <v>0</v>
      </c>
      <c r="V144" s="42">
        <v>0</v>
      </c>
      <c r="W144" s="42">
        <v>0</v>
      </c>
      <c r="X144" s="42">
        <v>0</v>
      </c>
      <c r="Y144" s="42">
        <v>27698.485365853656</v>
      </c>
      <c r="Z144" s="42">
        <v>0</v>
      </c>
      <c r="AA144" s="42">
        <v>0</v>
      </c>
      <c r="AB144" s="42">
        <v>0</v>
      </c>
      <c r="AC144" s="42">
        <v>114000</v>
      </c>
      <c r="AD144" s="42">
        <v>0</v>
      </c>
      <c r="AE144" s="42">
        <v>0</v>
      </c>
      <c r="AF144" s="42">
        <v>0</v>
      </c>
      <c r="AG144" s="42">
        <v>7345.32</v>
      </c>
      <c r="AH144" s="42">
        <v>0</v>
      </c>
      <c r="AI144" s="42">
        <v>0</v>
      </c>
      <c r="AJ144" s="42">
        <v>0</v>
      </c>
      <c r="AK144" s="42">
        <v>0</v>
      </c>
      <c r="AL144" s="42">
        <v>0</v>
      </c>
      <c r="AM144" s="42">
        <v>0</v>
      </c>
      <c r="AN144" s="42">
        <v>0</v>
      </c>
      <c r="AO144" s="42">
        <v>387092</v>
      </c>
      <c r="AP144" s="42">
        <v>39503.344940321724</v>
      </c>
      <c r="AQ144" s="42">
        <v>121345.32</v>
      </c>
      <c r="AR144" s="42">
        <v>43598.715153087687</v>
      </c>
      <c r="AS144" s="43">
        <v>547940.66494032182</v>
      </c>
      <c r="AT144" s="42">
        <v>547940.66494032182</v>
      </c>
      <c r="AU144" s="42">
        <v>0</v>
      </c>
      <c r="AV144" s="42">
        <v>426595.34494032181</v>
      </c>
      <c r="AW144" s="42">
        <v>3004.1925700022662</v>
      </c>
      <c r="AX144" s="42">
        <v>3007.575777325429</v>
      </c>
      <c r="AY144" s="44">
        <v>-1.1248951227328643E-3</v>
      </c>
      <c r="AZ144" s="44">
        <v>0</v>
      </c>
      <c r="BA144" s="42">
        <v>0</v>
      </c>
      <c r="BB144" s="43">
        <v>547940.66494032182</v>
      </c>
      <c r="BC144" s="43">
        <v>3858.73707704452</v>
      </c>
      <c r="BD144" s="44">
        <v>-1.1785607029745626E-2</v>
      </c>
      <c r="BE144" s="42">
        <v>-4296.92</v>
      </c>
      <c r="BF144" s="42">
        <v>543643.74494032178</v>
      </c>
      <c r="BG144" s="42">
        <v>-2360.04</v>
      </c>
      <c r="BH144" s="42">
        <v>541283.70494032174</v>
      </c>
      <c r="BI144" s="53">
        <v>2189.6699290907627</v>
      </c>
      <c r="BK144" t="str">
        <f t="shared" si="2"/>
        <v>50 - Kelsale CEVCP</v>
      </c>
    </row>
    <row r="145" spans="1:63" ht="15" x14ac:dyDescent="0.25">
      <c r="A145" s="50">
        <v>80</v>
      </c>
      <c r="B145" s="35">
        <v>124737</v>
      </c>
      <c r="C145" s="35">
        <v>9353096</v>
      </c>
      <c r="D145" s="36" t="s">
        <v>116</v>
      </c>
      <c r="E145" s="42">
        <v>471598</v>
      </c>
      <c r="F145" s="42">
        <v>0</v>
      </c>
      <c r="G145" s="42">
        <v>0</v>
      </c>
      <c r="H145" s="42">
        <v>1199.9999999999968</v>
      </c>
      <c r="I145" s="42">
        <v>0</v>
      </c>
      <c r="J145" s="42">
        <v>0</v>
      </c>
      <c r="K145" s="42">
        <v>0</v>
      </c>
      <c r="L145" s="42">
        <v>2251.615116279072</v>
      </c>
      <c r="M145" s="42">
        <v>0</v>
      </c>
      <c r="N145" s="42">
        <v>0</v>
      </c>
      <c r="O145" s="42">
        <v>0</v>
      </c>
      <c r="P145" s="42">
        <v>0</v>
      </c>
      <c r="Q145" s="42">
        <v>0</v>
      </c>
      <c r="R145" s="42">
        <v>0</v>
      </c>
      <c r="S145" s="42">
        <v>0</v>
      </c>
      <c r="T145" s="42">
        <v>0</v>
      </c>
      <c r="U145" s="42">
        <v>0</v>
      </c>
      <c r="V145" s="42">
        <v>1789.655172413793</v>
      </c>
      <c r="W145" s="42">
        <v>0</v>
      </c>
      <c r="X145" s="42">
        <v>1850</v>
      </c>
      <c r="Y145" s="42">
        <v>20025.710078768338</v>
      </c>
      <c r="Z145" s="42">
        <v>0</v>
      </c>
      <c r="AA145" s="42">
        <v>0</v>
      </c>
      <c r="AB145" s="42">
        <v>0</v>
      </c>
      <c r="AC145" s="42">
        <v>114000</v>
      </c>
      <c r="AD145" s="42">
        <v>0</v>
      </c>
      <c r="AE145" s="42">
        <v>0</v>
      </c>
      <c r="AF145" s="42">
        <v>0</v>
      </c>
      <c r="AG145" s="42">
        <v>12094.75</v>
      </c>
      <c r="AH145" s="42">
        <v>0</v>
      </c>
      <c r="AI145" s="42">
        <v>0</v>
      </c>
      <c r="AJ145" s="42">
        <v>0</v>
      </c>
      <c r="AK145" s="42">
        <v>0</v>
      </c>
      <c r="AL145" s="42">
        <v>0</v>
      </c>
      <c r="AM145" s="42">
        <v>0</v>
      </c>
      <c r="AN145" s="42">
        <v>0</v>
      </c>
      <c r="AO145" s="42">
        <v>471598</v>
      </c>
      <c r="AP145" s="42">
        <v>27116.980367461198</v>
      </c>
      <c r="AQ145" s="42">
        <v>126094.75</v>
      </c>
      <c r="AR145" s="42">
        <v>31749.317636907872</v>
      </c>
      <c r="AS145" s="43">
        <v>624809.73036746122</v>
      </c>
      <c r="AT145" s="42">
        <v>624809.73036746122</v>
      </c>
      <c r="AU145" s="42">
        <v>0</v>
      </c>
      <c r="AV145" s="42">
        <v>498714.98036746122</v>
      </c>
      <c r="AW145" s="42">
        <v>2882.7455512570014</v>
      </c>
      <c r="AX145" s="42">
        <v>2895.7097884069526</v>
      </c>
      <c r="AY145" s="44">
        <v>-4.4770498762872956E-3</v>
      </c>
      <c r="AZ145" s="44">
        <v>0</v>
      </c>
      <c r="BA145" s="42">
        <v>0</v>
      </c>
      <c r="BB145" s="43">
        <v>624809.73036746122</v>
      </c>
      <c r="BC145" s="43">
        <v>3611.6169385402382</v>
      </c>
      <c r="BD145" s="44">
        <v>-1.1976054893651278E-2</v>
      </c>
      <c r="BE145" s="42">
        <v>-5234.9799999999996</v>
      </c>
      <c r="BF145" s="42">
        <v>619574.75036746124</v>
      </c>
      <c r="BG145" s="42">
        <v>-2875.26</v>
      </c>
      <c r="BH145" s="42">
        <v>616699.49036746123</v>
      </c>
      <c r="BI145" s="53">
        <v>2597.0896708180717</v>
      </c>
      <c r="BK145" t="str">
        <f t="shared" si="2"/>
        <v>80 - Mellis CEVCP School</v>
      </c>
    </row>
    <row r="146" spans="1:63" ht="15" x14ac:dyDescent="0.25">
      <c r="A146" s="50">
        <v>93</v>
      </c>
      <c r="B146" s="35">
        <v>124741</v>
      </c>
      <c r="C146" s="35">
        <v>9353101</v>
      </c>
      <c r="D146" s="36" t="s">
        <v>123</v>
      </c>
      <c r="E146" s="42">
        <v>228984</v>
      </c>
      <c r="F146" s="42">
        <v>0</v>
      </c>
      <c r="G146" s="42">
        <v>0</v>
      </c>
      <c r="H146" s="42">
        <v>4800.0000000000045</v>
      </c>
      <c r="I146" s="42">
        <v>0</v>
      </c>
      <c r="J146" s="42">
        <v>450.44999999999982</v>
      </c>
      <c r="K146" s="42">
        <v>0</v>
      </c>
      <c r="L146" s="42">
        <v>0</v>
      </c>
      <c r="M146" s="42">
        <v>0</v>
      </c>
      <c r="N146" s="42">
        <v>1242.1499999999996</v>
      </c>
      <c r="O146" s="42">
        <v>0</v>
      </c>
      <c r="P146" s="42">
        <v>0</v>
      </c>
      <c r="Q146" s="42">
        <v>0</v>
      </c>
      <c r="R146" s="42">
        <v>0</v>
      </c>
      <c r="S146" s="42">
        <v>0</v>
      </c>
      <c r="T146" s="42">
        <v>0</v>
      </c>
      <c r="U146" s="42">
        <v>0</v>
      </c>
      <c r="V146" s="42">
        <v>0</v>
      </c>
      <c r="W146" s="42">
        <v>0</v>
      </c>
      <c r="X146" s="42">
        <v>0</v>
      </c>
      <c r="Y146" s="42">
        <v>14049.012575634692</v>
      </c>
      <c r="Z146" s="42">
        <v>0</v>
      </c>
      <c r="AA146" s="42">
        <v>0</v>
      </c>
      <c r="AB146" s="42">
        <v>0</v>
      </c>
      <c r="AC146" s="42">
        <v>114000</v>
      </c>
      <c r="AD146" s="42">
        <v>0</v>
      </c>
      <c r="AE146" s="42">
        <v>0</v>
      </c>
      <c r="AF146" s="42">
        <v>0</v>
      </c>
      <c r="AG146" s="42">
        <v>2704.94</v>
      </c>
      <c r="AH146" s="42">
        <v>0</v>
      </c>
      <c r="AI146" s="42">
        <v>0</v>
      </c>
      <c r="AJ146" s="42">
        <v>0</v>
      </c>
      <c r="AK146" s="42">
        <v>0</v>
      </c>
      <c r="AL146" s="42">
        <v>0</v>
      </c>
      <c r="AM146" s="42">
        <v>0</v>
      </c>
      <c r="AN146" s="42">
        <v>0</v>
      </c>
      <c r="AO146" s="42">
        <v>228984</v>
      </c>
      <c r="AP146" s="42">
        <v>20541.612575634696</v>
      </c>
      <c r="AQ146" s="42">
        <v>116704.94</v>
      </c>
      <c r="AR146" s="42">
        <v>27293.112575634692</v>
      </c>
      <c r="AS146" s="43">
        <v>366230.55257563468</v>
      </c>
      <c r="AT146" s="42">
        <v>366230.55257563468</v>
      </c>
      <c r="AU146" s="42">
        <v>0</v>
      </c>
      <c r="AV146" s="42">
        <v>249525.61257563467</v>
      </c>
      <c r="AW146" s="42">
        <v>2970.543006852794</v>
      </c>
      <c r="AX146" s="42">
        <v>2983.7345112848984</v>
      </c>
      <c r="AY146" s="44">
        <v>-4.4211388051491728E-3</v>
      </c>
      <c r="AZ146" s="44">
        <v>0</v>
      </c>
      <c r="BA146" s="42">
        <v>0</v>
      </c>
      <c r="BB146" s="43">
        <v>366230.55257563468</v>
      </c>
      <c r="BC146" s="43">
        <v>4359.8875306623177</v>
      </c>
      <c r="BD146" s="44">
        <v>-8.0746741025690461E-2</v>
      </c>
      <c r="BE146" s="42">
        <v>-2541.8399999999997</v>
      </c>
      <c r="BF146" s="42">
        <v>363688.71257563465</v>
      </c>
      <c r="BG146" s="42">
        <v>-1396.0800000000002</v>
      </c>
      <c r="BH146" s="42">
        <v>362292.63257563463</v>
      </c>
      <c r="BI146" s="53">
        <v>1054.6733439117904</v>
      </c>
      <c r="BK146" t="str">
        <f t="shared" si="2"/>
        <v>93 - Ringsfield CEVCP School</v>
      </c>
    </row>
    <row r="147" spans="1:63" ht="15" x14ac:dyDescent="0.25">
      <c r="A147" s="50">
        <v>102</v>
      </c>
      <c r="B147" s="35">
        <v>124742</v>
      </c>
      <c r="C147" s="35">
        <v>9353102</v>
      </c>
      <c r="D147" s="36" t="s">
        <v>458</v>
      </c>
      <c r="E147" s="42">
        <v>245340</v>
      </c>
      <c r="F147" s="42">
        <v>0</v>
      </c>
      <c r="G147" s="42">
        <v>0</v>
      </c>
      <c r="H147" s="42">
        <v>2000.0000000000018</v>
      </c>
      <c r="I147" s="42">
        <v>0</v>
      </c>
      <c r="J147" s="42">
        <v>0</v>
      </c>
      <c r="K147" s="42">
        <v>0</v>
      </c>
      <c r="L147" s="42">
        <v>0</v>
      </c>
      <c r="M147" s="42">
        <v>0</v>
      </c>
      <c r="N147" s="42">
        <v>0</v>
      </c>
      <c r="O147" s="42">
        <v>0</v>
      </c>
      <c r="P147" s="42">
        <v>0</v>
      </c>
      <c r="Q147" s="42">
        <v>0</v>
      </c>
      <c r="R147" s="42">
        <v>0</v>
      </c>
      <c r="S147" s="42">
        <v>0</v>
      </c>
      <c r="T147" s="42">
        <v>0</v>
      </c>
      <c r="U147" s="42">
        <v>0</v>
      </c>
      <c r="V147" s="42">
        <v>0</v>
      </c>
      <c r="W147" s="42">
        <v>0</v>
      </c>
      <c r="X147" s="42">
        <v>0</v>
      </c>
      <c r="Y147" s="42">
        <v>15944.53708312591</v>
      </c>
      <c r="Z147" s="42">
        <v>0</v>
      </c>
      <c r="AA147" s="42">
        <v>0</v>
      </c>
      <c r="AB147" s="42">
        <v>0</v>
      </c>
      <c r="AC147" s="42">
        <v>114000</v>
      </c>
      <c r="AD147" s="42">
        <v>0</v>
      </c>
      <c r="AE147" s="42">
        <v>0</v>
      </c>
      <c r="AF147" s="42">
        <v>0</v>
      </c>
      <c r="AG147" s="42">
        <v>10538</v>
      </c>
      <c r="AH147" s="42">
        <v>0</v>
      </c>
      <c r="AI147" s="42">
        <v>0</v>
      </c>
      <c r="AJ147" s="42">
        <v>0</v>
      </c>
      <c r="AK147" s="42">
        <v>4801.26</v>
      </c>
      <c r="AL147" s="42">
        <v>0</v>
      </c>
      <c r="AM147" s="42">
        <v>0</v>
      </c>
      <c r="AN147" s="42">
        <v>0</v>
      </c>
      <c r="AO147" s="42">
        <v>245340</v>
      </c>
      <c r="AP147" s="42">
        <v>17944.537083125913</v>
      </c>
      <c r="AQ147" s="42">
        <v>129339.26</v>
      </c>
      <c r="AR147" s="42">
        <v>26942.337083125909</v>
      </c>
      <c r="AS147" s="43">
        <v>392623.79708312592</v>
      </c>
      <c r="AT147" s="42">
        <v>392623.79708312592</v>
      </c>
      <c r="AU147" s="42">
        <v>0</v>
      </c>
      <c r="AV147" s="42">
        <v>268085.79708312592</v>
      </c>
      <c r="AW147" s="42">
        <v>2978.7310787013989</v>
      </c>
      <c r="AX147" s="42">
        <v>2958.8310364009139</v>
      </c>
      <c r="AY147" s="44">
        <v>6.7256433556581703E-3</v>
      </c>
      <c r="AZ147" s="44">
        <v>-1.2156433556581702E-3</v>
      </c>
      <c r="BA147" s="42">
        <v>-323.71949609243535</v>
      </c>
      <c r="BB147" s="43">
        <v>392300.07758703351</v>
      </c>
      <c r="BC147" s="43">
        <v>4358.8897509670387</v>
      </c>
      <c r="BD147" s="44">
        <v>-8.0233663661467558E-3</v>
      </c>
      <c r="BE147" s="42">
        <v>-2723.3999999999996</v>
      </c>
      <c r="BF147" s="42">
        <v>389576.67758703348</v>
      </c>
      <c r="BG147" s="42">
        <v>-1495.8000000000002</v>
      </c>
      <c r="BH147" s="42">
        <v>388080.87758703349</v>
      </c>
      <c r="BI147" s="53">
        <v>1373.6807967195757</v>
      </c>
      <c r="BK147" t="str">
        <f t="shared" si="2"/>
        <v>102 - Stradbroke VCP School</v>
      </c>
    </row>
    <row r="148" spans="1:63" ht="15" x14ac:dyDescent="0.25">
      <c r="A148" s="50">
        <v>328</v>
      </c>
      <c r="B148" s="35">
        <v>124743</v>
      </c>
      <c r="C148" s="35">
        <v>9353103</v>
      </c>
      <c r="D148" s="36" t="s">
        <v>459</v>
      </c>
      <c r="E148" s="42">
        <v>62698</v>
      </c>
      <c r="F148" s="42">
        <v>0</v>
      </c>
      <c r="G148" s="42">
        <v>0</v>
      </c>
      <c r="H148" s="42">
        <v>1200.0000000000032</v>
      </c>
      <c r="I148" s="42">
        <v>0</v>
      </c>
      <c r="J148" s="42">
        <v>0</v>
      </c>
      <c r="K148" s="42">
        <v>491.39999999999986</v>
      </c>
      <c r="L148" s="42">
        <v>0</v>
      </c>
      <c r="M148" s="42">
        <v>3494.4000000000092</v>
      </c>
      <c r="N148" s="42">
        <v>0</v>
      </c>
      <c r="O148" s="42">
        <v>0</v>
      </c>
      <c r="P148" s="42">
        <v>0</v>
      </c>
      <c r="Q148" s="42">
        <v>0</v>
      </c>
      <c r="R148" s="42">
        <v>0</v>
      </c>
      <c r="S148" s="42">
        <v>0</v>
      </c>
      <c r="T148" s="42">
        <v>0</v>
      </c>
      <c r="U148" s="42">
        <v>0</v>
      </c>
      <c r="V148" s="42">
        <v>0</v>
      </c>
      <c r="W148" s="42">
        <v>0</v>
      </c>
      <c r="X148" s="42">
        <v>1450.5681818181818</v>
      </c>
      <c r="Y148" s="42">
        <v>4938.7657894736831</v>
      </c>
      <c r="Z148" s="42">
        <v>0</v>
      </c>
      <c r="AA148" s="42">
        <v>0</v>
      </c>
      <c r="AB148" s="42">
        <v>0</v>
      </c>
      <c r="AC148" s="42">
        <v>114000</v>
      </c>
      <c r="AD148" s="42">
        <v>0</v>
      </c>
      <c r="AE148" s="42">
        <v>0</v>
      </c>
      <c r="AF148" s="42">
        <v>0</v>
      </c>
      <c r="AG148" s="42">
        <v>4150.68</v>
      </c>
      <c r="AH148" s="42">
        <v>0</v>
      </c>
      <c r="AI148" s="42">
        <v>0</v>
      </c>
      <c r="AJ148" s="42">
        <v>0</v>
      </c>
      <c r="AK148" s="42">
        <v>0</v>
      </c>
      <c r="AL148" s="42">
        <v>0</v>
      </c>
      <c r="AM148" s="42">
        <v>0</v>
      </c>
      <c r="AN148" s="42">
        <v>0</v>
      </c>
      <c r="AO148" s="42">
        <v>62698</v>
      </c>
      <c r="AP148" s="42">
        <v>11575.133971291878</v>
      </c>
      <c r="AQ148" s="42">
        <v>118150.68</v>
      </c>
      <c r="AR148" s="42">
        <v>17529.465789473688</v>
      </c>
      <c r="AS148" s="43">
        <v>192423.81397129188</v>
      </c>
      <c r="AT148" s="42">
        <v>192423.81397129188</v>
      </c>
      <c r="AU148" s="42">
        <v>0</v>
      </c>
      <c r="AV148" s="42">
        <v>74273.133971291885</v>
      </c>
      <c r="AW148" s="42">
        <v>3229.2666944039952</v>
      </c>
      <c r="AX148" s="42">
        <v>3151.3445152772092</v>
      </c>
      <c r="AY148" s="44">
        <v>2.4726645642528716E-2</v>
      </c>
      <c r="AZ148" s="44">
        <v>-1.9216645642528715E-2</v>
      </c>
      <c r="BA148" s="42">
        <v>-1392.8402294949965</v>
      </c>
      <c r="BB148" s="43">
        <v>191030.97374179689</v>
      </c>
      <c r="BC148" s="43">
        <v>8305.6945105129089</v>
      </c>
      <c r="BD148" s="44">
        <v>0.46094986462195764</v>
      </c>
      <c r="BE148" s="42">
        <v>-695.9799999999999</v>
      </c>
      <c r="BF148" s="42">
        <v>190334.99374179688</v>
      </c>
      <c r="BG148" s="42">
        <v>-382.26000000000005</v>
      </c>
      <c r="BH148" s="42">
        <v>189952.73374179687</v>
      </c>
      <c r="BI148" s="53">
        <v>781.40598197119311</v>
      </c>
      <c r="BK148" t="str">
        <f t="shared" si="2"/>
        <v>328 - Stutton Primary</v>
      </c>
    </row>
    <row r="149" spans="1:63" ht="15" x14ac:dyDescent="0.25">
      <c r="A149" s="50">
        <v>331</v>
      </c>
      <c r="B149" s="35">
        <v>124744</v>
      </c>
      <c r="C149" s="35">
        <v>9353104</v>
      </c>
      <c r="D149" s="36" t="s">
        <v>229</v>
      </c>
      <c r="E149" s="42">
        <v>226258</v>
      </c>
      <c r="F149" s="42">
        <v>0</v>
      </c>
      <c r="G149" s="42">
        <v>0</v>
      </c>
      <c r="H149" s="42">
        <v>3999.9999999999873</v>
      </c>
      <c r="I149" s="42">
        <v>0</v>
      </c>
      <c r="J149" s="42">
        <v>0</v>
      </c>
      <c r="K149" s="42">
        <v>3439.8000000000015</v>
      </c>
      <c r="L149" s="42">
        <v>11192.999999999964</v>
      </c>
      <c r="M149" s="42">
        <v>5824.0000000000009</v>
      </c>
      <c r="N149" s="42">
        <v>0</v>
      </c>
      <c r="O149" s="42">
        <v>0</v>
      </c>
      <c r="P149" s="42">
        <v>0</v>
      </c>
      <c r="Q149" s="42">
        <v>0</v>
      </c>
      <c r="R149" s="42">
        <v>0</v>
      </c>
      <c r="S149" s="42">
        <v>0</v>
      </c>
      <c r="T149" s="42">
        <v>0</v>
      </c>
      <c r="U149" s="42">
        <v>0</v>
      </c>
      <c r="V149" s="42">
        <v>0</v>
      </c>
      <c r="W149" s="42">
        <v>0</v>
      </c>
      <c r="X149" s="42">
        <v>0</v>
      </c>
      <c r="Y149" s="42">
        <v>20187.162352941192</v>
      </c>
      <c r="Z149" s="42">
        <v>0</v>
      </c>
      <c r="AA149" s="42">
        <v>0</v>
      </c>
      <c r="AB149" s="42">
        <v>0</v>
      </c>
      <c r="AC149" s="42">
        <v>114000</v>
      </c>
      <c r="AD149" s="42">
        <v>0</v>
      </c>
      <c r="AE149" s="42">
        <v>0</v>
      </c>
      <c r="AF149" s="42">
        <v>0</v>
      </c>
      <c r="AG149" s="42">
        <v>4243.96</v>
      </c>
      <c r="AH149" s="42">
        <v>0</v>
      </c>
      <c r="AI149" s="42">
        <v>0</v>
      </c>
      <c r="AJ149" s="42">
        <v>0</v>
      </c>
      <c r="AK149" s="42">
        <v>0</v>
      </c>
      <c r="AL149" s="42">
        <v>0</v>
      </c>
      <c r="AM149" s="42">
        <v>0</v>
      </c>
      <c r="AN149" s="42">
        <v>0</v>
      </c>
      <c r="AO149" s="42">
        <v>226258</v>
      </c>
      <c r="AP149" s="42">
        <v>44643.962352941147</v>
      </c>
      <c r="AQ149" s="42">
        <v>118243.96</v>
      </c>
      <c r="AR149" s="42">
        <v>42413.362352941171</v>
      </c>
      <c r="AS149" s="43">
        <v>389145.92235294118</v>
      </c>
      <c r="AT149" s="42">
        <v>389145.92235294118</v>
      </c>
      <c r="AU149" s="42">
        <v>0</v>
      </c>
      <c r="AV149" s="42">
        <v>270901.96235294116</v>
      </c>
      <c r="AW149" s="42">
        <v>3263.8790644932669</v>
      </c>
      <c r="AX149" s="42">
        <v>3143.1849644947524</v>
      </c>
      <c r="AY149" s="44">
        <v>3.8398662936438212E-2</v>
      </c>
      <c r="AZ149" s="44">
        <v>-3.2888662936438211E-2</v>
      </c>
      <c r="BA149" s="42">
        <v>-8580.1375200643197</v>
      </c>
      <c r="BB149" s="43">
        <v>380565.78483287687</v>
      </c>
      <c r="BC149" s="43">
        <v>4585.1299377455043</v>
      </c>
      <c r="BD149" s="44">
        <v>-5.0190710456728405E-2</v>
      </c>
      <c r="BE149" s="42">
        <v>-2511.58</v>
      </c>
      <c r="BF149" s="42">
        <v>378054.20483287686</v>
      </c>
      <c r="BG149" s="42">
        <v>-1379.46</v>
      </c>
      <c r="BH149" s="42">
        <v>376674.74483287684</v>
      </c>
      <c r="BI149" s="53">
        <v>1177.3654208726143</v>
      </c>
      <c r="BK149" t="str">
        <f t="shared" si="2"/>
        <v>331 - Tattingstone CEVCP School</v>
      </c>
    </row>
    <row r="150" spans="1:63" ht="15" x14ac:dyDescent="0.25">
      <c r="A150" s="50">
        <v>106</v>
      </c>
      <c r="B150" s="35">
        <v>124745</v>
      </c>
      <c r="C150" s="35">
        <v>9353105</v>
      </c>
      <c r="D150" s="36" t="s">
        <v>130</v>
      </c>
      <c r="E150" s="42">
        <v>218080</v>
      </c>
      <c r="F150" s="42">
        <v>0</v>
      </c>
      <c r="G150" s="42">
        <v>0</v>
      </c>
      <c r="H150" s="42">
        <v>400</v>
      </c>
      <c r="I150" s="42">
        <v>0</v>
      </c>
      <c r="J150" s="42">
        <v>0</v>
      </c>
      <c r="K150" s="42">
        <v>0</v>
      </c>
      <c r="L150" s="42">
        <v>0</v>
      </c>
      <c r="M150" s="42">
        <v>0</v>
      </c>
      <c r="N150" s="42">
        <v>0</v>
      </c>
      <c r="O150" s="42">
        <v>0</v>
      </c>
      <c r="P150" s="42">
        <v>0</v>
      </c>
      <c r="Q150" s="42">
        <v>0</v>
      </c>
      <c r="R150" s="42">
        <v>0</v>
      </c>
      <c r="S150" s="42">
        <v>0</v>
      </c>
      <c r="T150" s="42">
        <v>0</v>
      </c>
      <c r="U150" s="42">
        <v>0</v>
      </c>
      <c r="V150" s="42">
        <v>1818.1818181818239</v>
      </c>
      <c r="W150" s="42">
        <v>0</v>
      </c>
      <c r="X150" s="42">
        <v>2740.7407407407404</v>
      </c>
      <c r="Y150" s="42">
        <v>20893.365973072232</v>
      </c>
      <c r="Z150" s="42">
        <v>0</v>
      </c>
      <c r="AA150" s="42">
        <v>0</v>
      </c>
      <c r="AB150" s="42">
        <v>0</v>
      </c>
      <c r="AC150" s="42">
        <v>114000</v>
      </c>
      <c r="AD150" s="42">
        <v>0</v>
      </c>
      <c r="AE150" s="42">
        <v>0</v>
      </c>
      <c r="AF150" s="42">
        <v>1000</v>
      </c>
      <c r="AG150" s="42">
        <v>3730.96</v>
      </c>
      <c r="AH150" s="42">
        <v>0</v>
      </c>
      <c r="AI150" s="42">
        <v>0</v>
      </c>
      <c r="AJ150" s="42">
        <v>0</v>
      </c>
      <c r="AK150" s="42">
        <v>0</v>
      </c>
      <c r="AL150" s="42">
        <v>0</v>
      </c>
      <c r="AM150" s="42">
        <v>0</v>
      </c>
      <c r="AN150" s="42">
        <v>0</v>
      </c>
      <c r="AO150" s="42">
        <v>218080</v>
      </c>
      <c r="AP150" s="42">
        <v>25852.288531994796</v>
      </c>
      <c r="AQ150" s="42">
        <v>118730.96</v>
      </c>
      <c r="AR150" s="42">
        <v>31091.165973072231</v>
      </c>
      <c r="AS150" s="43">
        <v>362663.24853199482</v>
      </c>
      <c r="AT150" s="42">
        <v>362663.24853199482</v>
      </c>
      <c r="AU150" s="42">
        <v>0</v>
      </c>
      <c r="AV150" s="42">
        <v>244932.28853199483</v>
      </c>
      <c r="AW150" s="42">
        <v>3061.6536066499352</v>
      </c>
      <c r="AX150" s="42">
        <v>3073.3153358477734</v>
      </c>
      <c r="AY150" s="44">
        <v>-3.7945111137192588E-3</v>
      </c>
      <c r="AZ150" s="44">
        <v>0</v>
      </c>
      <c r="BA150" s="42">
        <v>0</v>
      </c>
      <c r="BB150" s="43">
        <v>362663.24853199482</v>
      </c>
      <c r="BC150" s="43">
        <v>4533.2906066499354</v>
      </c>
      <c r="BD150" s="44">
        <v>-6.4932619184274731E-3</v>
      </c>
      <c r="BE150" s="42">
        <v>-2420.7999999999997</v>
      </c>
      <c r="BF150" s="42">
        <v>360242.44853199483</v>
      </c>
      <c r="BG150" s="42">
        <v>-1329.6000000000001</v>
      </c>
      <c r="BH150" s="42">
        <v>358912.84853199485</v>
      </c>
      <c r="BI150" s="53">
        <v>1297.1198321781562</v>
      </c>
      <c r="BK150" t="str">
        <f t="shared" si="2"/>
        <v>106 - Thorndon CEVCP School</v>
      </c>
    </row>
    <row r="151" spans="1:63" ht="15" x14ac:dyDescent="0.25">
      <c r="A151" s="50">
        <v>110</v>
      </c>
      <c r="B151" s="35">
        <v>124746</v>
      </c>
      <c r="C151" s="35">
        <v>9353108</v>
      </c>
      <c r="D151" s="36" t="s">
        <v>460</v>
      </c>
      <c r="E151" s="42">
        <v>158108</v>
      </c>
      <c r="F151" s="42">
        <v>0</v>
      </c>
      <c r="G151" s="42">
        <v>0</v>
      </c>
      <c r="H151" s="42">
        <v>800.00000000000102</v>
      </c>
      <c r="I151" s="42">
        <v>0</v>
      </c>
      <c r="J151" s="42">
        <v>0</v>
      </c>
      <c r="K151" s="42">
        <v>0</v>
      </c>
      <c r="L151" s="42">
        <v>0</v>
      </c>
      <c r="M151" s="42">
        <v>0</v>
      </c>
      <c r="N151" s="42">
        <v>0</v>
      </c>
      <c r="O151" s="42">
        <v>0</v>
      </c>
      <c r="P151" s="42">
        <v>0</v>
      </c>
      <c r="Q151" s="42">
        <v>0</v>
      </c>
      <c r="R151" s="42">
        <v>0</v>
      </c>
      <c r="S151" s="42">
        <v>0</v>
      </c>
      <c r="T151" s="42">
        <v>0</v>
      </c>
      <c r="U151" s="42">
        <v>0</v>
      </c>
      <c r="V151" s="42">
        <v>1611.1111111111095</v>
      </c>
      <c r="W151" s="42">
        <v>0</v>
      </c>
      <c r="X151" s="42">
        <v>0</v>
      </c>
      <c r="Y151" s="42">
        <v>8849.6722222222179</v>
      </c>
      <c r="Z151" s="42">
        <v>0</v>
      </c>
      <c r="AA151" s="42">
        <v>0</v>
      </c>
      <c r="AB151" s="42">
        <v>0</v>
      </c>
      <c r="AC151" s="42">
        <v>114000</v>
      </c>
      <c r="AD151" s="42">
        <v>0</v>
      </c>
      <c r="AE151" s="42">
        <v>0</v>
      </c>
      <c r="AF151" s="42">
        <v>0</v>
      </c>
      <c r="AG151" s="42">
        <v>5829.61</v>
      </c>
      <c r="AH151" s="42">
        <v>0</v>
      </c>
      <c r="AI151" s="42">
        <v>0</v>
      </c>
      <c r="AJ151" s="42">
        <v>0</v>
      </c>
      <c r="AK151" s="42">
        <v>3850</v>
      </c>
      <c r="AL151" s="42">
        <v>0</v>
      </c>
      <c r="AM151" s="42">
        <v>0</v>
      </c>
      <c r="AN151" s="42">
        <v>0</v>
      </c>
      <c r="AO151" s="42">
        <v>158108</v>
      </c>
      <c r="AP151" s="42">
        <v>11260.783333333329</v>
      </c>
      <c r="AQ151" s="42">
        <v>123679.61</v>
      </c>
      <c r="AR151" s="42">
        <v>19247.472222222219</v>
      </c>
      <c r="AS151" s="43">
        <v>293048.39333333331</v>
      </c>
      <c r="AT151" s="42">
        <v>293048.39333333337</v>
      </c>
      <c r="AU151" s="42">
        <v>0</v>
      </c>
      <c r="AV151" s="42">
        <v>173218.78333333333</v>
      </c>
      <c r="AW151" s="42">
        <v>2986.5307471264368</v>
      </c>
      <c r="AX151" s="42">
        <v>3056.1358962718828</v>
      </c>
      <c r="AY151" s="44">
        <v>-2.2775541241590667E-2</v>
      </c>
      <c r="AZ151" s="44">
        <v>7.775541241590668E-3</v>
      </c>
      <c r="BA151" s="42">
        <v>1378.2604206793255</v>
      </c>
      <c r="BB151" s="43">
        <v>294426.65375401266</v>
      </c>
      <c r="BC151" s="43">
        <v>5076.3216164484938</v>
      </c>
      <c r="BD151" s="44">
        <v>6.0385773277402244E-2</v>
      </c>
      <c r="BE151" s="42">
        <v>-1755.08</v>
      </c>
      <c r="BF151" s="42">
        <v>292671.57375401264</v>
      </c>
      <c r="BG151" s="42">
        <v>-963.96</v>
      </c>
      <c r="BH151" s="42">
        <v>291707.61375401262</v>
      </c>
      <c r="BI151" s="53">
        <v>1128.6354609681694</v>
      </c>
      <c r="BK151" t="str">
        <f t="shared" si="2"/>
        <v>110 - Wetheringsett V.C. Primary</v>
      </c>
    </row>
    <row r="152" spans="1:63" ht="15" x14ac:dyDescent="0.25">
      <c r="A152" s="50">
        <v>112</v>
      </c>
      <c r="B152" s="35">
        <v>124747</v>
      </c>
      <c r="C152" s="35">
        <v>9353109</v>
      </c>
      <c r="D152" s="36" t="s">
        <v>461</v>
      </c>
      <c r="E152" s="42">
        <v>174464</v>
      </c>
      <c r="F152" s="42">
        <v>0</v>
      </c>
      <c r="G152" s="42">
        <v>0</v>
      </c>
      <c r="H152" s="42">
        <v>800</v>
      </c>
      <c r="I152" s="42">
        <v>0</v>
      </c>
      <c r="J152" s="42">
        <v>0</v>
      </c>
      <c r="K152" s="42">
        <v>0</v>
      </c>
      <c r="L152" s="42">
        <v>0</v>
      </c>
      <c r="M152" s="42">
        <v>0</v>
      </c>
      <c r="N152" s="42">
        <v>0</v>
      </c>
      <c r="O152" s="42">
        <v>0</v>
      </c>
      <c r="P152" s="42">
        <v>0</v>
      </c>
      <c r="Q152" s="42">
        <v>0</v>
      </c>
      <c r="R152" s="42">
        <v>0</v>
      </c>
      <c r="S152" s="42">
        <v>0</v>
      </c>
      <c r="T152" s="42">
        <v>0</v>
      </c>
      <c r="U152" s="42">
        <v>0</v>
      </c>
      <c r="V152" s="42">
        <v>0</v>
      </c>
      <c r="W152" s="42">
        <v>0</v>
      </c>
      <c r="X152" s="42">
        <v>3335.211267605634</v>
      </c>
      <c r="Y152" s="42">
        <v>9640.2888438133814</v>
      </c>
      <c r="Z152" s="42">
        <v>0</v>
      </c>
      <c r="AA152" s="42">
        <v>0</v>
      </c>
      <c r="AB152" s="42">
        <v>0</v>
      </c>
      <c r="AC152" s="42">
        <v>114000</v>
      </c>
      <c r="AD152" s="42">
        <v>0</v>
      </c>
      <c r="AE152" s="42">
        <v>0</v>
      </c>
      <c r="AF152" s="42">
        <v>0</v>
      </c>
      <c r="AG152" s="42">
        <v>9699.75</v>
      </c>
      <c r="AH152" s="42">
        <v>0</v>
      </c>
      <c r="AI152" s="42">
        <v>0</v>
      </c>
      <c r="AJ152" s="42">
        <v>0</v>
      </c>
      <c r="AK152" s="42">
        <v>0</v>
      </c>
      <c r="AL152" s="42">
        <v>0</v>
      </c>
      <c r="AM152" s="42">
        <v>0</v>
      </c>
      <c r="AN152" s="42">
        <v>0</v>
      </c>
      <c r="AO152" s="42">
        <v>174464</v>
      </c>
      <c r="AP152" s="42">
        <v>13775.500111419016</v>
      </c>
      <c r="AQ152" s="42">
        <v>123699.75</v>
      </c>
      <c r="AR152" s="42">
        <v>20038.088843813381</v>
      </c>
      <c r="AS152" s="43">
        <v>311939.25011141901</v>
      </c>
      <c r="AT152" s="42">
        <v>311939.25011141901</v>
      </c>
      <c r="AU152" s="42">
        <v>0</v>
      </c>
      <c r="AV152" s="42">
        <v>188239.50011141901</v>
      </c>
      <c r="AW152" s="42">
        <v>2941.242189240922</v>
      </c>
      <c r="AX152" s="42">
        <v>2915.6669253069999</v>
      </c>
      <c r="AY152" s="44">
        <v>8.771668571583905E-3</v>
      </c>
      <c r="AZ152" s="44">
        <v>-3.2616685715839049E-3</v>
      </c>
      <c r="BA152" s="42">
        <v>-608.63610723075317</v>
      </c>
      <c r="BB152" s="43">
        <v>311330.61400418828</v>
      </c>
      <c r="BC152" s="43">
        <v>4864.5408438154418</v>
      </c>
      <c r="BD152" s="44">
        <v>1.7100273303182645E-2</v>
      </c>
      <c r="BE152" s="42">
        <v>-1936.6399999999999</v>
      </c>
      <c r="BF152" s="42">
        <v>309393.97400418826</v>
      </c>
      <c r="BG152" s="42">
        <v>-1063.68</v>
      </c>
      <c r="BH152" s="42">
        <v>308330.29400418827</v>
      </c>
      <c r="BI152" s="53">
        <v>1030.6132044309497</v>
      </c>
      <c r="BK152" t="str">
        <f t="shared" si="2"/>
        <v>112 - Wilby V.C. Primary School</v>
      </c>
    </row>
    <row r="153" spans="1:63" ht="15" x14ac:dyDescent="0.25">
      <c r="A153" s="50">
        <v>113</v>
      </c>
      <c r="B153" s="35">
        <v>124748</v>
      </c>
      <c r="C153" s="35">
        <v>9353111</v>
      </c>
      <c r="D153" s="36" t="s">
        <v>462</v>
      </c>
      <c r="E153" s="42">
        <v>913210</v>
      </c>
      <c r="F153" s="42">
        <v>0</v>
      </c>
      <c r="G153" s="42">
        <v>0</v>
      </c>
      <c r="H153" s="42">
        <v>7200.0000000000018</v>
      </c>
      <c r="I153" s="42">
        <v>0</v>
      </c>
      <c r="J153" s="42">
        <v>2402.3999999999978</v>
      </c>
      <c r="K153" s="42">
        <v>0</v>
      </c>
      <c r="L153" s="42">
        <v>1119.2999999999993</v>
      </c>
      <c r="M153" s="42">
        <v>0</v>
      </c>
      <c r="N153" s="42">
        <v>22358.700000000004</v>
      </c>
      <c r="O153" s="42">
        <v>0</v>
      </c>
      <c r="P153" s="42">
        <v>0</v>
      </c>
      <c r="Q153" s="42">
        <v>0</v>
      </c>
      <c r="R153" s="42">
        <v>0</v>
      </c>
      <c r="S153" s="42">
        <v>0</v>
      </c>
      <c r="T153" s="42">
        <v>0</v>
      </c>
      <c r="U153" s="42">
        <v>0</v>
      </c>
      <c r="V153" s="42">
        <v>1732.7586206896574</v>
      </c>
      <c r="W153" s="42">
        <v>0</v>
      </c>
      <c r="X153" s="42">
        <v>0</v>
      </c>
      <c r="Y153" s="42">
        <v>55352.261565284796</v>
      </c>
      <c r="Z153" s="42">
        <v>0</v>
      </c>
      <c r="AA153" s="42">
        <v>0</v>
      </c>
      <c r="AB153" s="42">
        <v>0</v>
      </c>
      <c r="AC153" s="42">
        <v>114000</v>
      </c>
      <c r="AD153" s="42">
        <v>0</v>
      </c>
      <c r="AE153" s="42">
        <v>0</v>
      </c>
      <c r="AF153" s="42">
        <v>0</v>
      </c>
      <c r="AG153" s="42">
        <v>10538</v>
      </c>
      <c r="AH153" s="42">
        <v>0</v>
      </c>
      <c r="AI153" s="42">
        <v>0</v>
      </c>
      <c r="AJ153" s="42">
        <v>0</v>
      </c>
      <c r="AK153" s="42">
        <v>0</v>
      </c>
      <c r="AL153" s="42">
        <v>0</v>
      </c>
      <c r="AM153" s="42">
        <v>0</v>
      </c>
      <c r="AN153" s="42">
        <v>0</v>
      </c>
      <c r="AO153" s="42">
        <v>913210</v>
      </c>
      <c r="AP153" s="42">
        <v>90165.42018597445</v>
      </c>
      <c r="AQ153" s="42">
        <v>124538</v>
      </c>
      <c r="AR153" s="42">
        <v>81890.261565284804</v>
      </c>
      <c r="AS153" s="43">
        <v>1127913.4201859743</v>
      </c>
      <c r="AT153" s="42">
        <v>1127913.4201859743</v>
      </c>
      <c r="AU153" s="42">
        <v>0</v>
      </c>
      <c r="AV153" s="42">
        <v>1003375.4201859743</v>
      </c>
      <c r="AW153" s="42">
        <v>2995.150508017834</v>
      </c>
      <c r="AX153" s="42">
        <v>2954.7903138644442</v>
      </c>
      <c r="AY153" s="44">
        <v>1.3659241389824514E-2</v>
      </c>
      <c r="AZ153" s="44">
        <v>-8.1492413898245145E-3</v>
      </c>
      <c r="BA153" s="42">
        <v>-8066.565340538893</v>
      </c>
      <c r="BB153" s="43">
        <v>1119846.8548454354</v>
      </c>
      <c r="BC153" s="43">
        <v>3342.8264323744338</v>
      </c>
      <c r="BD153" s="44">
        <v>-1.4925165855104172E-3</v>
      </c>
      <c r="BE153" s="42">
        <v>-10137.099999999999</v>
      </c>
      <c r="BF153" s="42">
        <v>1109709.7548454353</v>
      </c>
      <c r="BG153" s="42">
        <v>-5567.7000000000007</v>
      </c>
      <c r="BH153" s="42">
        <v>1104142.0548454353</v>
      </c>
      <c r="BI153" s="53">
        <v>5159.8568108687987</v>
      </c>
      <c r="BK153" t="str">
        <f t="shared" si="2"/>
        <v>113 - Worlingham C of E Primary School</v>
      </c>
    </row>
    <row r="154" spans="1:63" ht="15" x14ac:dyDescent="0.25">
      <c r="A154" s="50">
        <v>216</v>
      </c>
      <c r="B154" s="35">
        <v>124749</v>
      </c>
      <c r="C154" s="35">
        <v>9353112</v>
      </c>
      <c r="D154" s="36" t="s">
        <v>463</v>
      </c>
      <c r="E154" s="42">
        <v>725116</v>
      </c>
      <c r="F154" s="42">
        <v>0</v>
      </c>
      <c r="G154" s="42">
        <v>0</v>
      </c>
      <c r="H154" s="42">
        <v>4799.9999999999982</v>
      </c>
      <c r="I154" s="42">
        <v>0</v>
      </c>
      <c r="J154" s="42">
        <v>150.14999999999995</v>
      </c>
      <c r="K154" s="42">
        <v>1474.1999999999996</v>
      </c>
      <c r="L154" s="42">
        <v>4477.199999999998</v>
      </c>
      <c r="M154" s="42">
        <v>3494.3999999999987</v>
      </c>
      <c r="N154" s="42">
        <v>2484.2999999999993</v>
      </c>
      <c r="O154" s="42">
        <v>0</v>
      </c>
      <c r="P154" s="42">
        <v>0</v>
      </c>
      <c r="Q154" s="42">
        <v>0</v>
      </c>
      <c r="R154" s="42">
        <v>0</v>
      </c>
      <c r="S154" s="42">
        <v>0</v>
      </c>
      <c r="T154" s="42">
        <v>0</v>
      </c>
      <c r="U154" s="42">
        <v>0</v>
      </c>
      <c r="V154" s="42">
        <v>10058.823529411748</v>
      </c>
      <c r="W154" s="42">
        <v>0</v>
      </c>
      <c r="X154" s="42">
        <v>907.9335793357933</v>
      </c>
      <c r="Y154" s="42">
        <v>33795.5548956356</v>
      </c>
      <c r="Z154" s="42">
        <v>0</v>
      </c>
      <c r="AA154" s="42">
        <v>0</v>
      </c>
      <c r="AB154" s="42">
        <v>0</v>
      </c>
      <c r="AC154" s="42">
        <v>114000</v>
      </c>
      <c r="AD154" s="42">
        <v>0</v>
      </c>
      <c r="AE154" s="42">
        <v>0</v>
      </c>
      <c r="AF154" s="42">
        <v>0</v>
      </c>
      <c r="AG154" s="42">
        <v>17842.75</v>
      </c>
      <c r="AH154" s="42">
        <v>0</v>
      </c>
      <c r="AI154" s="42">
        <v>0</v>
      </c>
      <c r="AJ154" s="42">
        <v>0</v>
      </c>
      <c r="AK154" s="42">
        <v>0</v>
      </c>
      <c r="AL154" s="42">
        <v>0</v>
      </c>
      <c r="AM154" s="42">
        <v>0</v>
      </c>
      <c r="AN154" s="42">
        <v>0</v>
      </c>
      <c r="AO154" s="42">
        <v>725116</v>
      </c>
      <c r="AP154" s="42">
        <v>61642.56200438313</v>
      </c>
      <c r="AQ154" s="42">
        <v>131842.75</v>
      </c>
      <c r="AR154" s="42">
        <v>52233.479895635595</v>
      </c>
      <c r="AS154" s="43">
        <v>918601.31200438319</v>
      </c>
      <c r="AT154" s="42">
        <v>918601.31200438319</v>
      </c>
      <c r="AU154" s="42">
        <v>0</v>
      </c>
      <c r="AV154" s="42">
        <v>786758.56200438319</v>
      </c>
      <c r="AW154" s="42">
        <v>2957.7389549036961</v>
      </c>
      <c r="AX154" s="42">
        <v>2940.8954883061115</v>
      </c>
      <c r="AY154" s="44">
        <v>5.7273257973836115E-3</v>
      </c>
      <c r="AZ154" s="44">
        <v>-2.1732579738361138E-4</v>
      </c>
      <c r="BA154" s="42">
        <v>-170.00923356678555</v>
      </c>
      <c r="BB154" s="43">
        <v>918431.30277081637</v>
      </c>
      <c r="BC154" s="43">
        <v>3452.7492585369037</v>
      </c>
      <c r="BD154" s="44">
        <v>9.8697001362779702E-6</v>
      </c>
      <c r="BE154" s="42">
        <v>-8049.16</v>
      </c>
      <c r="BF154" s="42">
        <v>910382.14277081634</v>
      </c>
      <c r="BG154" s="42">
        <v>-4420.92</v>
      </c>
      <c r="BH154" s="42">
        <v>905961.2227708163</v>
      </c>
      <c r="BI154" s="53">
        <v>4142.6080222682695</v>
      </c>
      <c r="BK154" t="str">
        <f t="shared" si="2"/>
        <v>216 - Capel St Mary CE Primary</v>
      </c>
    </row>
    <row r="155" spans="1:63" ht="15" x14ac:dyDescent="0.25">
      <c r="A155" s="50">
        <v>114</v>
      </c>
      <c r="B155" s="35">
        <v>124750</v>
      </c>
      <c r="C155" s="35">
        <v>9353113</v>
      </c>
      <c r="D155" s="36" t="s">
        <v>464</v>
      </c>
      <c r="E155" s="42">
        <v>122670</v>
      </c>
      <c r="F155" s="42">
        <v>0</v>
      </c>
      <c r="G155" s="42">
        <v>0</v>
      </c>
      <c r="H155" s="42">
        <v>3999.9999999999959</v>
      </c>
      <c r="I155" s="42">
        <v>0</v>
      </c>
      <c r="J155" s="42">
        <v>0</v>
      </c>
      <c r="K155" s="42">
        <v>0</v>
      </c>
      <c r="L155" s="42">
        <v>0</v>
      </c>
      <c r="M155" s="42">
        <v>0</v>
      </c>
      <c r="N155" s="42">
        <v>0</v>
      </c>
      <c r="O155" s="42">
        <v>0</v>
      </c>
      <c r="P155" s="42">
        <v>0</v>
      </c>
      <c r="Q155" s="42">
        <v>0</v>
      </c>
      <c r="R155" s="42">
        <v>0</v>
      </c>
      <c r="S155" s="42">
        <v>0</v>
      </c>
      <c r="T155" s="42">
        <v>0</v>
      </c>
      <c r="U155" s="42">
        <v>0</v>
      </c>
      <c r="V155" s="42">
        <v>1687.5</v>
      </c>
      <c r="W155" s="42">
        <v>0</v>
      </c>
      <c r="X155" s="42">
        <v>0</v>
      </c>
      <c r="Y155" s="42">
        <v>7686.2250000000085</v>
      </c>
      <c r="Z155" s="42">
        <v>0</v>
      </c>
      <c r="AA155" s="42">
        <v>0</v>
      </c>
      <c r="AB155" s="42">
        <v>0</v>
      </c>
      <c r="AC155" s="42">
        <v>114000</v>
      </c>
      <c r="AD155" s="42">
        <v>0</v>
      </c>
      <c r="AE155" s="42">
        <v>0</v>
      </c>
      <c r="AF155" s="42">
        <v>1000</v>
      </c>
      <c r="AG155" s="42">
        <v>2844.86</v>
      </c>
      <c r="AH155" s="42">
        <v>0</v>
      </c>
      <c r="AI155" s="42">
        <v>0</v>
      </c>
      <c r="AJ155" s="42">
        <v>0</v>
      </c>
      <c r="AK155" s="42">
        <v>0</v>
      </c>
      <c r="AL155" s="42">
        <v>0</v>
      </c>
      <c r="AM155" s="42">
        <v>0</v>
      </c>
      <c r="AN155" s="42">
        <v>0</v>
      </c>
      <c r="AO155" s="42">
        <v>122670</v>
      </c>
      <c r="AP155" s="42">
        <v>13373.725000000006</v>
      </c>
      <c r="AQ155" s="42">
        <v>117844.86</v>
      </c>
      <c r="AR155" s="42">
        <v>19684.025000000005</v>
      </c>
      <c r="AS155" s="43">
        <v>253888.58500000002</v>
      </c>
      <c r="AT155" s="42">
        <v>253888.58500000002</v>
      </c>
      <c r="AU155" s="42">
        <v>0</v>
      </c>
      <c r="AV155" s="42">
        <v>137043.72500000003</v>
      </c>
      <c r="AW155" s="42">
        <v>3045.4161111111121</v>
      </c>
      <c r="AX155" s="42">
        <v>3090.5602915089144</v>
      </c>
      <c r="AY155" s="44">
        <v>-1.4607118496226265E-2</v>
      </c>
      <c r="AZ155" s="44">
        <v>0</v>
      </c>
      <c r="BA155" s="42">
        <v>0</v>
      </c>
      <c r="BB155" s="43">
        <v>253888.58500000002</v>
      </c>
      <c r="BC155" s="43">
        <v>5641.9685555555561</v>
      </c>
      <c r="BD155" s="44">
        <v>-7.59397336869293E-2</v>
      </c>
      <c r="BE155" s="42">
        <v>-1361.6999999999998</v>
      </c>
      <c r="BF155" s="42">
        <v>252526.88500000001</v>
      </c>
      <c r="BG155" s="42">
        <v>-747.90000000000009</v>
      </c>
      <c r="BH155" s="42">
        <v>251778.98500000002</v>
      </c>
      <c r="BI155" s="53">
        <v>635.89413115232207</v>
      </c>
      <c r="BK155" t="str">
        <f t="shared" si="2"/>
        <v>114 - Worlingworth</v>
      </c>
    </row>
    <row r="156" spans="1:63" ht="15" x14ac:dyDescent="0.25">
      <c r="A156" s="50">
        <v>12</v>
      </c>
      <c r="B156" s="35">
        <v>124751</v>
      </c>
      <c r="C156" s="35">
        <v>9353114</v>
      </c>
      <c r="D156" s="36" t="s">
        <v>465</v>
      </c>
      <c r="E156" s="42">
        <v>537022</v>
      </c>
      <c r="F156" s="42">
        <v>0</v>
      </c>
      <c r="G156" s="42">
        <v>0</v>
      </c>
      <c r="H156" s="42">
        <v>4799.9999999999964</v>
      </c>
      <c r="I156" s="42">
        <v>0</v>
      </c>
      <c r="J156" s="42">
        <v>2702.6999999999994</v>
      </c>
      <c r="K156" s="42">
        <v>2457.0000000000023</v>
      </c>
      <c r="L156" s="42">
        <v>1119.3000000000009</v>
      </c>
      <c r="M156" s="42">
        <v>1164.8000000000011</v>
      </c>
      <c r="N156" s="42">
        <v>3726.4500000000035</v>
      </c>
      <c r="O156" s="42">
        <v>2921.1000000000026</v>
      </c>
      <c r="P156" s="42">
        <v>0</v>
      </c>
      <c r="Q156" s="42">
        <v>0</v>
      </c>
      <c r="R156" s="42">
        <v>0</v>
      </c>
      <c r="S156" s="42">
        <v>0</v>
      </c>
      <c r="T156" s="42">
        <v>0</v>
      </c>
      <c r="U156" s="42">
        <v>0</v>
      </c>
      <c r="V156" s="42">
        <v>1769.4610778443118</v>
      </c>
      <c r="W156" s="42">
        <v>0</v>
      </c>
      <c r="X156" s="42">
        <v>0</v>
      </c>
      <c r="Y156" s="42">
        <v>36362.633043659014</v>
      </c>
      <c r="Z156" s="42">
        <v>0</v>
      </c>
      <c r="AA156" s="42">
        <v>0</v>
      </c>
      <c r="AB156" s="42">
        <v>0</v>
      </c>
      <c r="AC156" s="42">
        <v>114000</v>
      </c>
      <c r="AD156" s="42">
        <v>0</v>
      </c>
      <c r="AE156" s="42">
        <v>0</v>
      </c>
      <c r="AF156" s="42">
        <v>0</v>
      </c>
      <c r="AG156" s="42">
        <v>18321.75</v>
      </c>
      <c r="AH156" s="42">
        <v>0</v>
      </c>
      <c r="AI156" s="42">
        <v>0</v>
      </c>
      <c r="AJ156" s="42">
        <v>0</v>
      </c>
      <c r="AK156" s="42">
        <v>0</v>
      </c>
      <c r="AL156" s="42">
        <v>0</v>
      </c>
      <c r="AM156" s="42">
        <v>0</v>
      </c>
      <c r="AN156" s="42">
        <v>0</v>
      </c>
      <c r="AO156" s="42">
        <v>537022</v>
      </c>
      <c r="AP156" s="42">
        <v>57023.444121503329</v>
      </c>
      <c r="AQ156" s="42">
        <v>132321.75</v>
      </c>
      <c r="AR156" s="42">
        <v>55806.108043659013</v>
      </c>
      <c r="AS156" s="43">
        <v>726367.19412150327</v>
      </c>
      <c r="AT156" s="42">
        <v>726367.19412150327</v>
      </c>
      <c r="AU156" s="42">
        <v>0</v>
      </c>
      <c r="AV156" s="42">
        <v>594045.44412150327</v>
      </c>
      <c r="AW156" s="42">
        <v>3015.4591072157527</v>
      </c>
      <c r="AX156" s="42">
        <v>3006.0977667347292</v>
      </c>
      <c r="AY156" s="44">
        <v>3.1141171071065745E-3</v>
      </c>
      <c r="AZ156" s="44">
        <v>0</v>
      </c>
      <c r="BA156" s="42">
        <v>0</v>
      </c>
      <c r="BB156" s="43">
        <v>726367.19412150327</v>
      </c>
      <c r="BC156" s="43">
        <v>3687.1431173680371</v>
      </c>
      <c r="BD156" s="44">
        <v>-1.8546876715458738E-2</v>
      </c>
      <c r="BE156" s="42">
        <v>-5961.2199999999993</v>
      </c>
      <c r="BF156" s="42">
        <v>720405.9741215033</v>
      </c>
      <c r="BG156" s="42">
        <v>-3274.1400000000003</v>
      </c>
      <c r="BH156" s="42">
        <v>717131.83412150329</v>
      </c>
      <c r="BI156" s="53">
        <v>2870.547021013982</v>
      </c>
      <c r="BK156" t="str">
        <f t="shared" si="2"/>
        <v>12 - Blundeston CEVCP School</v>
      </c>
    </row>
    <row r="157" spans="1:63" ht="15" x14ac:dyDescent="0.25">
      <c r="A157" s="50">
        <v>203</v>
      </c>
      <c r="B157" s="35">
        <v>124754</v>
      </c>
      <c r="C157" s="35">
        <v>9353117</v>
      </c>
      <c r="D157" s="36" t="s">
        <v>467</v>
      </c>
      <c r="E157" s="42">
        <v>149930</v>
      </c>
      <c r="F157" s="42">
        <v>0</v>
      </c>
      <c r="G157" s="42">
        <v>0</v>
      </c>
      <c r="H157" s="42">
        <v>800.00000000000068</v>
      </c>
      <c r="I157" s="42">
        <v>0</v>
      </c>
      <c r="J157" s="42">
        <v>0</v>
      </c>
      <c r="K157" s="42">
        <v>1474.1999999999989</v>
      </c>
      <c r="L157" s="42">
        <v>2238.6000000000017</v>
      </c>
      <c r="M157" s="42">
        <v>2329.6000000000022</v>
      </c>
      <c r="N157" s="42">
        <v>0</v>
      </c>
      <c r="O157" s="42">
        <v>0</v>
      </c>
      <c r="P157" s="42">
        <v>0</v>
      </c>
      <c r="Q157" s="42">
        <v>0</v>
      </c>
      <c r="R157" s="42">
        <v>0</v>
      </c>
      <c r="S157" s="42">
        <v>0</v>
      </c>
      <c r="T157" s="42">
        <v>0</v>
      </c>
      <c r="U157" s="42">
        <v>0</v>
      </c>
      <c r="V157" s="42">
        <v>0</v>
      </c>
      <c r="W157" s="42">
        <v>0</v>
      </c>
      <c r="X157" s="42">
        <v>0</v>
      </c>
      <c r="Y157" s="42">
        <v>10241.575075987836</v>
      </c>
      <c r="Z157" s="42">
        <v>0</v>
      </c>
      <c r="AA157" s="42">
        <v>0</v>
      </c>
      <c r="AB157" s="42">
        <v>0</v>
      </c>
      <c r="AC157" s="42">
        <v>114000</v>
      </c>
      <c r="AD157" s="42">
        <v>0</v>
      </c>
      <c r="AE157" s="42">
        <v>0</v>
      </c>
      <c r="AF157" s="42">
        <v>1000</v>
      </c>
      <c r="AG157" s="42">
        <v>4383.87</v>
      </c>
      <c r="AH157" s="42">
        <v>0</v>
      </c>
      <c r="AI157" s="42">
        <v>0</v>
      </c>
      <c r="AJ157" s="42">
        <v>0</v>
      </c>
      <c r="AK157" s="42">
        <v>0</v>
      </c>
      <c r="AL157" s="42">
        <v>0</v>
      </c>
      <c r="AM157" s="42">
        <v>0</v>
      </c>
      <c r="AN157" s="42">
        <v>0</v>
      </c>
      <c r="AO157" s="42">
        <v>149930</v>
      </c>
      <c r="AP157" s="42">
        <v>17083.975075987837</v>
      </c>
      <c r="AQ157" s="42">
        <v>119383.87</v>
      </c>
      <c r="AR157" s="42">
        <v>23660.575075987836</v>
      </c>
      <c r="AS157" s="43">
        <v>286397.84507598786</v>
      </c>
      <c r="AT157" s="42">
        <v>286397.84507598786</v>
      </c>
      <c r="AU157" s="42">
        <v>0</v>
      </c>
      <c r="AV157" s="42">
        <v>168013.97507598787</v>
      </c>
      <c r="AW157" s="42">
        <v>3054.7995468361432</v>
      </c>
      <c r="AX157" s="42">
        <v>3053.638108936455</v>
      </c>
      <c r="AY157" s="44">
        <v>3.8034562651328556E-4</v>
      </c>
      <c r="AZ157" s="44">
        <v>0</v>
      </c>
      <c r="BA157" s="42">
        <v>0</v>
      </c>
      <c r="BB157" s="43">
        <v>286397.84507598786</v>
      </c>
      <c r="BC157" s="43">
        <v>5207.2335468361425</v>
      </c>
      <c r="BD157" s="44">
        <v>-0.13694124311873301</v>
      </c>
      <c r="BE157" s="42">
        <v>-1664.3</v>
      </c>
      <c r="BF157" s="42">
        <v>284733.54507598787</v>
      </c>
      <c r="BG157" s="42">
        <v>-914.1</v>
      </c>
      <c r="BH157" s="42">
        <v>283819.4450759879</v>
      </c>
      <c r="BI157" s="53">
        <v>644.40744254182653</v>
      </c>
      <c r="BK157" t="str">
        <f t="shared" si="2"/>
        <v>203 - Bentley CEVCP</v>
      </c>
    </row>
    <row r="158" spans="1:63" ht="15" x14ac:dyDescent="0.25">
      <c r="A158" s="50">
        <v>217</v>
      </c>
      <c r="B158" s="35">
        <v>124755</v>
      </c>
      <c r="C158" s="35">
        <v>9353121</v>
      </c>
      <c r="D158" s="36" t="s">
        <v>158</v>
      </c>
      <c r="E158" s="42">
        <v>297134</v>
      </c>
      <c r="F158" s="42">
        <v>0</v>
      </c>
      <c r="G158" s="42">
        <v>0</v>
      </c>
      <c r="H158" s="42">
        <v>4000.0000000000027</v>
      </c>
      <c r="I158" s="42">
        <v>0</v>
      </c>
      <c r="J158" s="42">
        <v>0</v>
      </c>
      <c r="K158" s="42">
        <v>1965.599999999999</v>
      </c>
      <c r="L158" s="42">
        <v>7835.0999999999949</v>
      </c>
      <c r="M158" s="42">
        <v>3494.3999999999983</v>
      </c>
      <c r="N158" s="42">
        <v>1242.150000000001</v>
      </c>
      <c r="O158" s="42">
        <v>0</v>
      </c>
      <c r="P158" s="42">
        <v>0</v>
      </c>
      <c r="Q158" s="42">
        <v>0</v>
      </c>
      <c r="R158" s="42">
        <v>0</v>
      </c>
      <c r="S158" s="42">
        <v>0</v>
      </c>
      <c r="T158" s="42">
        <v>0</v>
      </c>
      <c r="U158" s="42">
        <v>0</v>
      </c>
      <c r="V158" s="42">
        <v>0</v>
      </c>
      <c r="W158" s="42">
        <v>0</v>
      </c>
      <c r="X158" s="42">
        <v>0</v>
      </c>
      <c r="Y158" s="42">
        <v>16301.566515837088</v>
      </c>
      <c r="Z158" s="42">
        <v>0</v>
      </c>
      <c r="AA158" s="42">
        <v>0</v>
      </c>
      <c r="AB158" s="42">
        <v>0</v>
      </c>
      <c r="AC158" s="42">
        <v>114000</v>
      </c>
      <c r="AD158" s="42">
        <v>0</v>
      </c>
      <c r="AE158" s="42">
        <v>0</v>
      </c>
      <c r="AF158" s="42">
        <v>0</v>
      </c>
      <c r="AG158" s="42">
        <v>6179.39</v>
      </c>
      <c r="AH158" s="42">
        <v>0</v>
      </c>
      <c r="AI158" s="42">
        <v>0</v>
      </c>
      <c r="AJ158" s="42">
        <v>0</v>
      </c>
      <c r="AK158" s="42">
        <v>0</v>
      </c>
      <c r="AL158" s="42">
        <v>0</v>
      </c>
      <c r="AM158" s="42">
        <v>0</v>
      </c>
      <c r="AN158" s="42">
        <v>0</v>
      </c>
      <c r="AO158" s="42">
        <v>297134</v>
      </c>
      <c r="AP158" s="42">
        <v>34838.816515837083</v>
      </c>
      <c r="AQ158" s="42">
        <v>120179.39</v>
      </c>
      <c r="AR158" s="42">
        <v>35567.991515837086</v>
      </c>
      <c r="AS158" s="43">
        <v>452152.20651583711</v>
      </c>
      <c r="AT158" s="42">
        <v>452152.20651583711</v>
      </c>
      <c r="AU158" s="42">
        <v>0</v>
      </c>
      <c r="AV158" s="42">
        <v>331972.8165158371</v>
      </c>
      <c r="AW158" s="42">
        <v>3045.6221698700651</v>
      </c>
      <c r="AX158" s="42">
        <v>3047.0542817983801</v>
      </c>
      <c r="AY158" s="44">
        <v>-4.6999882373927266E-4</v>
      </c>
      <c r="AZ158" s="44">
        <v>0</v>
      </c>
      <c r="BA158" s="42">
        <v>0</v>
      </c>
      <c r="BB158" s="43">
        <v>452152.20651583711</v>
      </c>
      <c r="BC158" s="43">
        <v>4148.1853808792393</v>
      </c>
      <c r="BD158" s="44">
        <v>2.0072408349698145E-2</v>
      </c>
      <c r="BE158" s="42">
        <v>-3298.3399999999997</v>
      </c>
      <c r="BF158" s="42">
        <v>448853.86651583709</v>
      </c>
      <c r="BG158" s="42">
        <v>-1811.5800000000002</v>
      </c>
      <c r="BH158" s="42">
        <v>447042.28651583707</v>
      </c>
      <c r="BI158" s="53">
        <v>1929.0541841944341</v>
      </c>
      <c r="BK158" t="str">
        <f t="shared" si="2"/>
        <v>217 - Chelmondiston CEVCP School</v>
      </c>
    </row>
    <row r="159" spans="1:63" ht="15" x14ac:dyDescent="0.25">
      <c r="A159" s="50">
        <v>496</v>
      </c>
      <c r="B159" s="35">
        <v>124756</v>
      </c>
      <c r="C159" s="35">
        <v>9353123</v>
      </c>
      <c r="D159" s="36" t="s">
        <v>468</v>
      </c>
      <c r="E159" s="42">
        <v>531570</v>
      </c>
      <c r="F159" s="42">
        <v>0</v>
      </c>
      <c r="G159" s="42">
        <v>0</v>
      </c>
      <c r="H159" s="42">
        <v>4799.9999999999973</v>
      </c>
      <c r="I159" s="42">
        <v>0</v>
      </c>
      <c r="J159" s="42">
        <v>150.15000000000006</v>
      </c>
      <c r="K159" s="42">
        <v>491.40000000000026</v>
      </c>
      <c r="L159" s="42">
        <v>0</v>
      </c>
      <c r="M159" s="42">
        <v>0</v>
      </c>
      <c r="N159" s="42">
        <v>0</v>
      </c>
      <c r="O159" s="42">
        <v>0</v>
      </c>
      <c r="P159" s="42">
        <v>0</v>
      </c>
      <c r="Q159" s="42">
        <v>0</v>
      </c>
      <c r="R159" s="42">
        <v>0</v>
      </c>
      <c r="S159" s="42">
        <v>0</v>
      </c>
      <c r="T159" s="42">
        <v>0</v>
      </c>
      <c r="U159" s="42">
        <v>0</v>
      </c>
      <c r="V159" s="42">
        <v>0</v>
      </c>
      <c r="W159" s="42">
        <v>0</v>
      </c>
      <c r="X159" s="42">
        <v>0</v>
      </c>
      <c r="Y159" s="42">
        <v>31589.810857064604</v>
      </c>
      <c r="Z159" s="42">
        <v>0</v>
      </c>
      <c r="AA159" s="42">
        <v>0</v>
      </c>
      <c r="AB159" s="42">
        <v>0</v>
      </c>
      <c r="AC159" s="42">
        <v>114000</v>
      </c>
      <c r="AD159" s="42">
        <v>0</v>
      </c>
      <c r="AE159" s="42">
        <v>0</v>
      </c>
      <c r="AF159" s="42">
        <v>1000</v>
      </c>
      <c r="AG159" s="42">
        <v>6062.8</v>
      </c>
      <c r="AH159" s="42">
        <v>0</v>
      </c>
      <c r="AI159" s="42">
        <v>0</v>
      </c>
      <c r="AJ159" s="42">
        <v>0</v>
      </c>
      <c r="AK159" s="42">
        <v>0</v>
      </c>
      <c r="AL159" s="42">
        <v>0</v>
      </c>
      <c r="AM159" s="42">
        <v>0</v>
      </c>
      <c r="AN159" s="42">
        <v>0</v>
      </c>
      <c r="AO159" s="42">
        <v>531570</v>
      </c>
      <c r="AP159" s="42">
        <v>37031.360857064603</v>
      </c>
      <c r="AQ159" s="42">
        <v>121062.8</v>
      </c>
      <c r="AR159" s="42">
        <v>44308.385857064597</v>
      </c>
      <c r="AS159" s="43">
        <v>689664.16085706465</v>
      </c>
      <c r="AT159" s="42">
        <v>689664.16085706465</v>
      </c>
      <c r="AU159" s="42">
        <v>0</v>
      </c>
      <c r="AV159" s="42">
        <v>569601.3608570646</v>
      </c>
      <c r="AW159" s="42">
        <v>2921.0326197798186</v>
      </c>
      <c r="AX159" s="42">
        <v>2916.4275146881673</v>
      </c>
      <c r="AY159" s="44">
        <v>1.5790226461855441E-3</v>
      </c>
      <c r="AZ159" s="44">
        <v>0</v>
      </c>
      <c r="BA159" s="42">
        <v>0</v>
      </c>
      <c r="BB159" s="43">
        <v>689664.16085706465</v>
      </c>
      <c r="BC159" s="43">
        <v>3536.7392864464855</v>
      </c>
      <c r="BD159" s="44">
        <v>-5.159387032164342E-3</v>
      </c>
      <c r="BE159" s="42">
        <v>-5900.7</v>
      </c>
      <c r="BF159" s="42">
        <v>683763.4608570647</v>
      </c>
      <c r="BG159" s="42">
        <v>-3240.9</v>
      </c>
      <c r="BH159" s="42">
        <v>680522.56085706467</v>
      </c>
      <c r="BI159" s="53">
        <v>2969.5557651836643</v>
      </c>
      <c r="BK159" t="str">
        <f t="shared" si="2"/>
        <v>496 - Rougham Primary School</v>
      </c>
    </row>
    <row r="160" spans="1:63" ht="15" x14ac:dyDescent="0.25">
      <c r="A160" s="50">
        <v>507</v>
      </c>
      <c r="B160" s="35">
        <v>124757</v>
      </c>
      <c r="C160" s="35">
        <v>9353124</v>
      </c>
      <c r="D160" s="36" t="s">
        <v>335</v>
      </c>
      <c r="E160" s="42">
        <v>575186</v>
      </c>
      <c r="F160" s="42">
        <v>0</v>
      </c>
      <c r="G160" s="42">
        <v>0</v>
      </c>
      <c r="H160" s="42">
        <v>9499.5670995671371</v>
      </c>
      <c r="I160" s="42">
        <v>0</v>
      </c>
      <c r="J160" s="42">
        <v>4800.2500000000155</v>
      </c>
      <c r="K160" s="42">
        <v>3590.8363636363601</v>
      </c>
      <c r="L160" s="42">
        <v>14313.472727272725</v>
      </c>
      <c r="M160" s="42">
        <v>7447.6606060606055</v>
      </c>
      <c r="N160" s="42">
        <v>2269.2090909090916</v>
      </c>
      <c r="O160" s="42">
        <v>0</v>
      </c>
      <c r="P160" s="42">
        <v>0</v>
      </c>
      <c r="Q160" s="42">
        <v>0</v>
      </c>
      <c r="R160" s="42">
        <v>0</v>
      </c>
      <c r="S160" s="42">
        <v>0</v>
      </c>
      <c r="T160" s="42">
        <v>0</v>
      </c>
      <c r="U160" s="42">
        <v>0</v>
      </c>
      <c r="V160" s="42">
        <v>1566.8316831683167</v>
      </c>
      <c r="W160" s="42">
        <v>0</v>
      </c>
      <c r="X160" s="42">
        <v>803.18930041152271</v>
      </c>
      <c r="Y160" s="42">
        <v>38972.304406318537</v>
      </c>
      <c r="Z160" s="42">
        <v>0</v>
      </c>
      <c r="AA160" s="42">
        <v>0</v>
      </c>
      <c r="AB160" s="42">
        <v>0</v>
      </c>
      <c r="AC160" s="42">
        <v>114000</v>
      </c>
      <c r="AD160" s="42">
        <v>0</v>
      </c>
      <c r="AE160" s="42">
        <v>0</v>
      </c>
      <c r="AF160" s="42">
        <v>0</v>
      </c>
      <c r="AG160" s="42">
        <v>23351.25</v>
      </c>
      <c r="AH160" s="42">
        <v>0</v>
      </c>
      <c r="AI160" s="42">
        <v>0</v>
      </c>
      <c r="AJ160" s="42">
        <v>0</v>
      </c>
      <c r="AK160" s="42">
        <v>0</v>
      </c>
      <c r="AL160" s="42">
        <v>0</v>
      </c>
      <c r="AM160" s="42">
        <v>0</v>
      </c>
      <c r="AN160" s="42">
        <v>0</v>
      </c>
      <c r="AO160" s="42">
        <v>575186</v>
      </c>
      <c r="AP160" s="42">
        <v>83263.321277344308</v>
      </c>
      <c r="AQ160" s="42">
        <v>137351.25</v>
      </c>
      <c r="AR160" s="42">
        <v>69930.602350041503</v>
      </c>
      <c r="AS160" s="43">
        <v>795800.57127734437</v>
      </c>
      <c r="AT160" s="42">
        <v>795800.57127734437</v>
      </c>
      <c r="AU160" s="42">
        <v>0</v>
      </c>
      <c r="AV160" s="42">
        <v>658449.32127734437</v>
      </c>
      <c r="AW160" s="42">
        <v>3120.6128970490254</v>
      </c>
      <c r="AX160" s="42">
        <v>3402.6826167362406</v>
      </c>
      <c r="AY160" s="44">
        <v>-8.2896276690586176E-2</v>
      </c>
      <c r="AZ160" s="44">
        <v>6.7896276690586177E-2</v>
      </c>
      <c r="BA160" s="42">
        <v>48747.220372032207</v>
      </c>
      <c r="BB160" s="43">
        <v>844547.79164937662</v>
      </c>
      <c r="BC160" s="43">
        <v>4002.5961689543915</v>
      </c>
      <c r="BD160" s="44">
        <v>-8.7006216649815338E-3</v>
      </c>
      <c r="BE160" s="42">
        <v>-6384.86</v>
      </c>
      <c r="BF160" s="42">
        <v>838162.93164937664</v>
      </c>
      <c r="BG160" s="42">
        <v>-3506.82</v>
      </c>
      <c r="BH160" s="42">
        <v>834656.11164937669</v>
      </c>
      <c r="BI160" s="53">
        <v>4021.1701510821354</v>
      </c>
      <c r="BK160" t="str">
        <f t="shared" si="2"/>
        <v>507 - St Gregory CEVCP School</v>
      </c>
    </row>
    <row r="161" spans="1:63" ht="15" x14ac:dyDescent="0.25">
      <c r="A161" s="50">
        <v>17</v>
      </c>
      <c r="B161" s="35">
        <v>124758</v>
      </c>
      <c r="C161" s="35">
        <v>9353125</v>
      </c>
      <c r="D161" s="36" t="s">
        <v>469</v>
      </c>
      <c r="E161" s="42">
        <v>490680</v>
      </c>
      <c r="F161" s="42">
        <v>0</v>
      </c>
      <c r="G161" s="42">
        <v>0</v>
      </c>
      <c r="H161" s="42">
        <v>7600.0000000000309</v>
      </c>
      <c r="I161" s="42">
        <v>0</v>
      </c>
      <c r="J161" s="42">
        <v>0</v>
      </c>
      <c r="K161" s="42">
        <v>0</v>
      </c>
      <c r="L161" s="42">
        <v>0</v>
      </c>
      <c r="M161" s="42">
        <v>0</v>
      </c>
      <c r="N161" s="42">
        <v>0</v>
      </c>
      <c r="O161" s="42">
        <v>0</v>
      </c>
      <c r="P161" s="42">
        <v>0</v>
      </c>
      <c r="Q161" s="42">
        <v>0</v>
      </c>
      <c r="R161" s="42">
        <v>0</v>
      </c>
      <c r="S161" s="42">
        <v>0</v>
      </c>
      <c r="T161" s="42">
        <v>0</v>
      </c>
      <c r="U161" s="42">
        <v>0</v>
      </c>
      <c r="V161" s="42">
        <v>0</v>
      </c>
      <c r="W161" s="42">
        <v>0</v>
      </c>
      <c r="X161" s="42">
        <v>0</v>
      </c>
      <c r="Y161" s="42">
        <v>33379.777894736791</v>
      </c>
      <c r="Z161" s="42">
        <v>0</v>
      </c>
      <c r="AA161" s="42">
        <v>0</v>
      </c>
      <c r="AB161" s="42">
        <v>0</v>
      </c>
      <c r="AC161" s="42">
        <v>114000</v>
      </c>
      <c r="AD161" s="42">
        <v>0</v>
      </c>
      <c r="AE161" s="42">
        <v>0</v>
      </c>
      <c r="AF161" s="42">
        <v>0</v>
      </c>
      <c r="AG161" s="42">
        <v>22153.75</v>
      </c>
      <c r="AH161" s="42">
        <v>0</v>
      </c>
      <c r="AI161" s="42">
        <v>0</v>
      </c>
      <c r="AJ161" s="42">
        <v>0</v>
      </c>
      <c r="AK161" s="42">
        <v>0</v>
      </c>
      <c r="AL161" s="42">
        <v>0</v>
      </c>
      <c r="AM161" s="42">
        <v>0</v>
      </c>
      <c r="AN161" s="42">
        <v>0</v>
      </c>
      <c r="AO161" s="42">
        <v>490680</v>
      </c>
      <c r="AP161" s="42">
        <v>40979.777894736821</v>
      </c>
      <c r="AQ161" s="42">
        <v>136153.75</v>
      </c>
      <c r="AR161" s="42">
        <v>47177.577894736809</v>
      </c>
      <c r="AS161" s="43">
        <v>667813.52789473685</v>
      </c>
      <c r="AT161" s="42">
        <v>667813.52789473685</v>
      </c>
      <c r="AU161" s="42">
        <v>0</v>
      </c>
      <c r="AV161" s="42">
        <v>531659.77789473685</v>
      </c>
      <c r="AW161" s="42">
        <v>2953.665432748538</v>
      </c>
      <c r="AX161" s="42">
        <v>2912.1129191759073</v>
      </c>
      <c r="AY161" s="44">
        <v>1.4268853827409118E-2</v>
      </c>
      <c r="AZ161" s="44">
        <v>-8.7588538274091174E-3</v>
      </c>
      <c r="BA161" s="42">
        <v>-4591.2188498348578</v>
      </c>
      <c r="BB161" s="43">
        <v>663222.30904490198</v>
      </c>
      <c r="BC161" s="43">
        <v>3684.5683835827886</v>
      </c>
      <c r="BD161" s="44">
        <v>-1.0564105444884175E-2</v>
      </c>
      <c r="BE161" s="42">
        <v>-5446.7999999999993</v>
      </c>
      <c r="BF161" s="42">
        <v>657775.50904490193</v>
      </c>
      <c r="BG161" s="42">
        <v>-2991.6000000000004</v>
      </c>
      <c r="BH161" s="42">
        <v>654783.90904490196</v>
      </c>
      <c r="BI161" s="53">
        <v>2642.528301743926</v>
      </c>
      <c r="BK161" t="str">
        <f t="shared" si="2"/>
        <v>17 - Botesdale</v>
      </c>
    </row>
    <row r="162" spans="1:63" ht="15" x14ac:dyDescent="0.25">
      <c r="A162" s="50">
        <v>481</v>
      </c>
      <c r="B162" s="35">
        <v>124761</v>
      </c>
      <c r="C162" s="35">
        <v>9353305</v>
      </c>
      <c r="D162" s="36" t="s">
        <v>470</v>
      </c>
      <c r="E162" s="42">
        <v>531570</v>
      </c>
      <c r="F162" s="42">
        <v>0</v>
      </c>
      <c r="G162" s="42">
        <v>0</v>
      </c>
      <c r="H162" s="42">
        <v>5999.9999999999982</v>
      </c>
      <c r="I162" s="42">
        <v>0</v>
      </c>
      <c r="J162" s="42">
        <v>3303.3000000000056</v>
      </c>
      <c r="K162" s="42">
        <v>0</v>
      </c>
      <c r="L162" s="42">
        <v>0</v>
      </c>
      <c r="M162" s="42">
        <v>0</v>
      </c>
      <c r="N162" s="42">
        <v>0</v>
      </c>
      <c r="O162" s="42">
        <v>0</v>
      </c>
      <c r="P162" s="42">
        <v>0</v>
      </c>
      <c r="Q162" s="42">
        <v>0</v>
      </c>
      <c r="R162" s="42">
        <v>0</v>
      </c>
      <c r="S162" s="42">
        <v>0</v>
      </c>
      <c r="T162" s="42">
        <v>0</v>
      </c>
      <c r="U162" s="42">
        <v>0</v>
      </c>
      <c r="V162" s="42">
        <v>12409.090909090903</v>
      </c>
      <c r="W162" s="42">
        <v>0</v>
      </c>
      <c r="X162" s="42">
        <v>915.60913705583755</v>
      </c>
      <c r="Y162" s="42">
        <v>43227.16899708956</v>
      </c>
      <c r="Z162" s="42">
        <v>0</v>
      </c>
      <c r="AA162" s="42">
        <v>0</v>
      </c>
      <c r="AB162" s="42">
        <v>0</v>
      </c>
      <c r="AC162" s="42">
        <v>114000</v>
      </c>
      <c r="AD162" s="42">
        <v>0</v>
      </c>
      <c r="AE162" s="42">
        <v>0</v>
      </c>
      <c r="AF162" s="42">
        <v>0</v>
      </c>
      <c r="AG162" s="42">
        <v>2275.25</v>
      </c>
      <c r="AH162" s="42">
        <v>0</v>
      </c>
      <c r="AI162" s="42">
        <v>0</v>
      </c>
      <c r="AJ162" s="42">
        <v>0</v>
      </c>
      <c r="AK162" s="42">
        <v>0</v>
      </c>
      <c r="AL162" s="42">
        <v>0</v>
      </c>
      <c r="AM162" s="42">
        <v>0</v>
      </c>
      <c r="AN162" s="42">
        <v>0</v>
      </c>
      <c r="AO162" s="42">
        <v>531570</v>
      </c>
      <c r="AP162" s="42">
        <v>65855.16904323631</v>
      </c>
      <c r="AQ162" s="42">
        <v>116275.25</v>
      </c>
      <c r="AR162" s="42">
        <v>57876.618997089565</v>
      </c>
      <c r="AS162" s="43">
        <v>713700.4190432363</v>
      </c>
      <c r="AT162" s="42">
        <v>713700.41904323641</v>
      </c>
      <c r="AU162" s="42">
        <v>0</v>
      </c>
      <c r="AV162" s="42">
        <v>597425.1690432363</v>
      </c>
      <c r="AW162" s="42">
        <v>3063.7188156063398</v>
      </c>
      <c r="AX162" s="42">
        <v>3223.514739570026</v>
      </c>
      <c r="AY162" s="44">
        <v>-4.9571953868280068E-2</v>
      </c>
      <c r="AZ162" s="44">
        <v>3.4571953868280068E-2</v>
      </c>
      <c r="BA162" s="42">
        <v>21731.424559676478</v>
      </c>
      <c r="BB162" s="43">
        <v>735431.84360291273</v>
      </c>
      <c r="BC162" s="43">
        <v>3771.4453518098089</v>
      </c>
      <c r="BD162" s="44">
        <v>-1.1086652249100215E-2</v>
      </c>
      <c r="BE162" s="42">
        <v>-5900.7</v>
      </c>
      <c r="BF162" s="42">
        <v>729531.14360291278</v>
      </c>
      <c r="BG162" s="42">
        <v>-3240.9</v>
      </c>
      <c r="BH162" s="42">
        <v>726290.24360291276</v>
      </c>
      <c r="BI162" s="53">
        <v>3452.3012672846994</v>
      </c>
      <c r="BK162" t="str">
        <f t="shared" si="2"/>
        <v>481 - All Saints CEVA Primary</v>
      </c>
    </row>
    <row r="163" spans="1:63" ht="15" x14ac:dyDescent="0.25">
      <c r="A163" s="50">
        <v>421</v>
      </c>
      <c r="B163" s="35">
        <v>124762</v>
      </c>
      <c r="C163" s="35">
        <v>9353308</v>
      </c>
      <c r="D163" s="36" t="s">
        <v>471</v>
      </c>
      <c r="E163" s="42">
        <v>736020</v>
      </c>
      <c r="F163" s="42">
        <v>0</v>
      </c>
      <c r="G163" s="42">
        <v>0</v>
      </c>
      <c r="H163" s="42">
        <v>12800.000000000051</v>
      </c>
      <c r="I163" s="42">
        <v>0</v>
      </c>
      <c r="J163" s="42">
        <v>5555.5499999999993</v>
      </c>
      <c r="K163" s="42">
        <v>0</v>
      </c>
      <c r="L163" s="42">
        <v>7835.0999999999922</v>
      </c>
      <c r="M163" s="42">
        <v>0</v>
      </c>
      <c r="N163" s="42">
        <v>0</v>
      </c>
      <c r="O163" s="42">
        <v>0</v>
      </c>
      <c r="P163" s="42">
        <v>0</v>
      </c>
      <c r="Q163" s="42">
        <v>0</v>
      </c>
      <c r="R163" s="42">
        <v>0</v>
      </c>
      <c r="S163" s="42">
        <v>0</v>
      </c>
      <c r="T163" s="42">
        <v>0</v>
      </c>
      <c r="U163" s="42">
        <v>0</v>
      </c>
      <c r="V163" s="42">
        <v>12599.999999999995</v>
      </c>
      <c r="W163" s="42">
        <v>0</v>
      </c>
      <c r="X163" s="42">
        <v>0</v>
      </c>
      <c r="Y163" s="42">
        <v>56893.030530612217</v>
      </c>
      <c r="Z163" s="42">
        <v>0</v>
      </c>
      <c r="AA163" s="42">
        <v>0</v>
      </c>
      <c r="AB163" s="42">
        <v>0</v>
      </c>
      <c r="AC163" s="42">
        <v>114000</v>
      </c>
      <c r="AD163" s="42">
        <v>0</v>
      </c>
      <c r="AE163" s="42">
        <v>0</v>
      </c>
      <c r="AF163" s="42">
        <v>0</v>
      </c>
      <c r="AG163" s="42">
        <v>2083.65</v>
      </c>
      <c r="AH163" s="42">
        <v>0</v>
      </c>
      <c r="AI163" s="42">
        <v>0</v>
      </c>
      <c r="AJ163" s="42">
        <v>0</v>
      </c>
      <c r="AK163" s="42">
        <v>0</v>
      </c>
      <c r="AL163" s="42">
        <v>0</v>
      </c>
      <c r="AM163" s="42">
        <v>0</v>
      </c>
      <c r="AN163" s="42">
        <v>0</v>
      </c>
      <c r="AO163" s="42">
        <v>736020</v>
      </c>
      <c r="AP163" s="42">
        <v>95683.680530612255</v>
      </c>
      <c r="AQ163" s="42">
        <v>116083.65</v>
      </c>
      <c r="AR163" s="42">
        <v>79986.155530612246</v>
      </c>
      <c r="AS163" s="43">
        <v>947787.33053061226</v>
      </c>
      <c r="AT163" s="42">
        <v>947787.33053061226</v>
      </c>
      <c r="AU163" s="42">
        <v>0</v>
      </c>
      <c r="AV163" s="42">
        <v>831703.68053061224</v>
      </c>
      <c r="AW163" s="42">
        <v>3080.3840019652307</v>
      </c>
      <c r="AX163" s="42">
        <v>3070.1047576662259</v>
      </c>
      <c r="AY163" s="44">
        <v>3.3481737954827117E-3</v>
      </c>
      <c r="AZ163" s="44">
        <v>0</v>
      </c>
      <c r="BA163" s="42">
        <v>0</v>
      </c>
      <c r="BB163" s="43">
        <v>947787.33053061226</v>
      </c>
      <c r="BC163" s="43">
        <v>3510.3234464096749</v>
      </c>
      <c r="BD163" s="44">
        <v>-7.1691105293342217E-3</v>
      </c>
      <c r="BE163" s="42">
        <v>-8170.2</v>
      </c>
      <c r="BF163" s="42">
        <v>939617.13053061231</v>
      </c>
      <c r="BG163" s="42">
        <v>-4487.4000000000005</v>
      </c>
      <c r="BH163" s="42">
        <v>935129.73053061229</v>
      </c>
      <c r="BI163" s="53">
        <v>4186.9399432805885</v>
      </c>
      <c r="BK163" t="str">
        <f t="shared" si="2"/>
        <v>421 - St.Edmundsbury CEVA Primary School</v>
      </c>
    </row>
    <row r="164" spans="1:63" ht="15" x14ac:dyDescent="0.25">
      <c r="A164" s="50">
        <v>509</v>
      </c>
      <c r="B164" s="35">
        <v>124763</v>
      </c>
      <c r="C164" s="35">
        <v>9353310</v>
      </c>
      <c r="D164" s="36" t="s">
        <v>472</v>
      </c>
      <c r="E164" s="42">
        <v>368010</v>
      </c>
      <c r="F164" s="42">
        <v>0</v>
      </c>
      <c r="G164" s="42">
        <v>0</v>
      </c>
      <c r="H164" s="42">
        <v>4000.0000000000014</v>
      </c>
      <c r="I164" s="42">
        <v>0</v>
      </c>
      <c r="J164" s="42">
        <v>3303.3000000000011</v>
      </c>
      <c r="K164" s="42">
        <v>982.79999999999905</v>
      </c>
      <c r="L164" s="42">
        <v>11193.000000000004</v>
      </c>
      <c r="M164" s="42">
        <v>9318.4000000000051</v>
      </c>
      <c r="N164" s="42">
        <v>0</v>
      </c>
      <c r="O164" s="42">
        <v>0</v>
      </c>
      <c r="P164" s="42">
        <v>0</v>
      </c>
      <c r="Q164" s="42">
        <v>0</v>
      </c>
      <c r="R164" s="42">
        <v>0</v>
      </c>
      <c r="S164" s="42">
        <v>0</v>
      </c>
      <c r="T164" s="42">
        <v>0</v>
      </c>
      <c r="U164" s="42">
        <v>0</v>
      </c>
      <c r="V164" s="42">
        <v>3648.6486486486456</v>
      </c>
      <c r="W164" s="42">
        <v>0</v>
      </c>
      <c r="X164" s="42">
        <v>0</v>
      </c>
      <c r="Y164" s="42">
        <v>27371.395888846608</v>
      </c>
      <c r="Z164" s="42">
        <v>0</v>
      </c>
      <c r="AA164" s="42">
        <v>0</v>
      </c>
      <c r="AB164" s="42">
        <v>0</v>
      </c>
      <c r="AC164" s="42">
        <v>114000</v>
      </c>
      <c r="AD164" s="42">
        <v>0</v>
      </c>
      <c r="AE164" s="42">
        <v>0</v>
      </c>
      <c r="AF164" s="42">
        <v>0</v>
      </c>
      <c r="AG164" s="42">
        <v>1580.7</v>
      </c>
      <c r="AH164" s="42">
        <v>0</v>
      </c>
      <c r="AI164" s="42">
        <v>0</v>
      </c>
      <c r="AJ164" s="42">
        <v>0</v>
      </c>
      <c r="AK164" s="42">
        <v>0</v>
      </c>
      <c r="AL164" s="42">
        <v>0</v>
      </c>
      <c r="AM164" s="42">
        <v>0</v>
      </c>
      <c r="AN164" s="42">
        <v>0</v>
      </c>
      <c r="AO164" s="42">
        <v>368010</v>
      </c>
      <c r="AP164" s="42">
        <v>59817.544537495269</v>
      </c>
      <c r="AQ164" s="42">
        <v>115580.7</v>
      </c>
      <c r="AR164" s="42">
        <v>51767.945888846618</v>
      </c>
      <c r="AS164" s="43">
        <v>543408.24453749519</v>
      </c>
      <c r="AT164" s="42">
        <v>543408.24453749519</v>
      </c>
      <c r="AU164" s="42">
        <v>0</v>
      </c>
      <c r="AV164" s="42">
        <v>427827.54453749518</v>
      </c>
      <c r="AW164" s="42">
        <v>3169.0929224999645</v>
      </c>
      <c r="AX164" s="42">
        <v>3204.5170520921502</v>
      </c>
      <c r="AY164" s="44">
        <v>-1.1054436289879654E-2</v>
      </c>
      <c r="AZ164" s="44">
        <v>0</v>
      </c>
      <c r="BA164" s="42">
        <v>0</v>
      </c>
      <c r="BB164" s="43">
        <v>543408.24453749519</v>
      </c>
      <c r="BC164" s="43">
        <v>4025.2462558332977</v>
      </c>
      <c r="BD164" s="44">
        <v>-8.4122680886531409E-3</v>
      </c>
      <c r="BE164" s="42">
        <v>-4085.1</v>
      </c>
      <c r="BF164" s="42">
        <v>539323.14453749522</v>
      </c>
      <c r="BG164" s="42">
        <v>-2243.7000000000003</v>
      </c>
      <c r="BH164" s="42">
        <v>537079.44453749526</v>
      </c>
      <c r="BI164" s="53">
        <v>2333.0533112833732</v>
      </c>
      <c r="BK164" t="str">
        <f t="shared" si="2"/>
        <v>509 - St. Joseph's RC Primary School</v>
      </c>
    </row>
    <row r="165" spans="1:63" ht="15" x14ac:dyDescent="0.25">
      <c r="A165" s="50">
        <v>420</v>
      </c>
      <c r="B165" s="35">
        <v>124764</v>
      </c>
      <c r="C165" s="35">
        <v>9353311</v>
      </c>
      <c r="D165" s="36" t="s">
        <v>473</v>
      </c>
      <c r="E165" s="42">
        <v>1060414</v>
      </c>
      <c r="F165" s="42">
        <v>0</v>
      </c>
      <c r="G165" s="42">
        <v>0</v>
      </c>
      <c r="H165" s="42">
        <v>10800.000000000005</v>
      </c>
      <c r="I165" s="42">
        <v>0</v>
      </c>
      <c r="J165" s="42">
        <v>8731.145103092771</v>
      </c>
      <c r="K165" s="42">
        <v>4433.9984536082493</v>
      </c>
      <c r="L165" s="42">
        <v>25810.250257731954</v>
      </c>
      <c r="M165" s="42">
        <v>0</v>
      </c>
      <c r="N165" s="42">
        <v>1245.3514175257751</v>
      </c>
      <c r="O165" s="42">
        <v>0</v>
      </c>
      <c r="P165" s="42">
        <v>0</v>
      </c>
      <c r="Q165" s="42">
        <v>0</v>
      </c>
      <c r="R165" s="42">
        <v>0</v>
      </c>
      <c r="S165" s="42">
        <v>0</v>
      </c>
      <c r="T165" s="42">
        <v>0</v>
      </c>
      <c r="U165" s="42">
        <v>0</v>
      </c>
      <c r="V165" s="42">
        <v>37316.86046511626</v>
      </c>
      <c r="W165" s="42">
        <v>0</v>
      </c>
      <c r="X165" s="42">
        <v>1036.9596541786743</v>
      </c>
      <c r="Y165" s="42">
        <v>40201.377166540718</v>
      </c>
      <c r="Z165" s="42">
        <v>0</v>
      </c>
      <c r="AA165" s="42">
        <v>0</v>
      </c>
      <c r="AB165" s="42">
        <v>0</v>
      </c>
      <c r="AC165" s="42">
        <v>114000</v>
      </c>
      <c r="AD165" s="42">
        <v>0</v>
      </c>
      <c r="AE165" s="42">
        <v>0</v>
      </c>
      <c r="AF165" s="42">
        <v>0</v>
      </c>
      <c r="AG165" s="42">
        <v>3113.5</v>
      </c>
      <c r="AH165" s="42">
        <v>0</v>
      </c>
      <c r="AI165" s="42">
        <v>0</v>
      </c>
      <c r="AJ165" s="42">
        <v>0</v>
      </c>
      <c r="AK165" s="42">
        <v>0</v>
      </c>
      <c r="AL165" s="42">
        <v>0</v>
      </c>
      <c r="AM165" s="42">
        <v>0</v>
      </c>
      <c r="AN165" s="42">
        <v>0</v>
      </c>
      <c r="AO165" s="42">
        <v>1060414</v>
      </c>
      <c r="AP165" s="42">
        <v>129575.94251779441</v>
      </c>
      <c r="AQ165" s="42">
        <v>117113.5</v>
      </c>
      <c r="AR165" s="42">
        <v>75709.549782520102</v>
      </c>
      <c r="AS165" s="43">
        <v>1307103.4425177944</v>
      </c>
      <c r="AT165" s="42">
        <v>1307103.4425177944</v>
      </c>
      <c r="AU165" s="42">
        <v>0</v>
      </c>
      <c r="AV165" s="42">
        <v>1189989.9425177944</v>
      </c>
      <c r="AW165" s="42">
        <v>3059.1001093002428</v>
      </c>
      <c r="AX165" s="42">
        <v>3099.4065032612816</v>
      </c>
      <c r="AY165" s="44">
        <v>-1.3004552296908226E-2</v>
      </c>
      <c r="AZ165" s="44">
        <v>0</v>
      </c>
      <c r="BA165" s="42">
        <v>0</v>
      </c>
      <c r="BB165" s="43">
        <v>1307103.4425177944</v>
      </c>
      <c r="BC165" s="43">
        <v>3360.1630913053841</v>
      </c>
      <c r="BD165" s="44">
        <v>-1.8620703206456257E-2</v>
      </c>
      <c r="BE165" s="42">
        <v>-11771.14</v>
      </c>
      <c r="BF165" s="42">
        <v>1295332.3025177945</v>
      </c>
      <c r="BG165" s="42">
        <v>-6465.18</v>
      </c>
      <c r="BH165" s="42">
        <v>1288867.1225177946</v>
      </c>
      <c r="BI165" s="53">
        <v>6220.4939293430307</v>
      </c>
      <c r="BK165" t="str">
        <f t="shared" si="2"/>
        <v>420 - St Edmunds Catholic Primary</v>
      </c>
    </row>
    <row r="166" spans="1:63" ht="15" x14ac:dyDescent="0.25">
      <c r="A166" s="50">
        <v>432</v>
      </c>
      <c r="B166" s="35">
        <v>124770</v>
      </c>
      <c r="C166" s="35">
        <v>9353322</v>
      </c>
      <c r="D166" s="36" t="s">
        <v>475</v>
      </c>
      <c r="E166" s="42">
        <v>212628</v>
      </c>
      <c r="F166" s="42">
        <v>0</v>
      </c>
      <c r="G166" s="42">
        <v>0</v>
      </c>
      <c r="H166" s="42">
        <v>1200.0000000000011</v>
      </c>
      <c r="I166" s="42">
        <v>0</v>
      </c>
      <c r="J166" s="42">
        <v>300.2999999999995</v>
      </c>
      <c r="K166" s="42">
        <v>0</v>
      </c>
      <c r="L166" s="42">
        <v>1119.2999999999981</v>
      </c>
      <c r="M166" s="42">
        <v>0</v>
      </c>
      <c r="N166" s="42">
        <v>0</v>
      </c>
      <c r="O166" s="42">
        <v>0</v>
      </c>
      <c r="P166" s="42">
        <v>0</v>
      </c>
      <c r="Q166" s="42">
        <v>0</v>
      </c>
      <c r="R166" s="42">
        <v>0</v>
      </c>
      <c r="S166" s="42">
        <v>0</v>
      </c>
      <c r="T166" s="42">
        <v>0</v>
      </c>
      <c r="U166" s="42">
        <v>0</v>
      </c>
      <c r="V166" s="42">
        <v>1695.652173913043</v>
      </c>
      <c r="W166" s="42">
        <v>0</v>
      </c>
      <c r="X166" s="42">
        <v>0</v>
      </c>
      <c r="Y166" s="42">
        <v>14862.459130434783</v>
      </c>
      <c r="Z166" s="42">
        <v>0</v>
      </c>
      <c r="AA166" s="42">
        <v>0</v>
      </c>
      <c r="AB166" s="42">
        <v>0</v>
      </c>
      <c r="AC166" s="42">
        <v>114000</v>
      </c>
      <c r="AD166" s="42">
        <v>0</v>
      </c>
      <c r="AE166" s="42">
        <v>0</v>
      </c>
      <c r="AF166" s="42">
        <v>0</v>
      </c>
      <c r="AG166" s="42">
        <v>435.89</v>
      </c>
      <c r="AH166" s="42">
        <v>0</v>
      </c>
      <c r="AI166" s="42">
        <v>0</v>
      </c>
      <c r="AJ166" s="42">
        <v>0</v>
      </c>
      <c r="AK166" s="42">
        <v>0</v>
      </c>
      <c r="AL166" s="42">
        <v>0</v>
      </c>
      <c r="AM166" s="42">
        <v>0</v>
      </c>
      <c r="AN166" s="42">
        <v>0</v>
      </c>
      <c r="AO166" s="42">
        <v>212628</v>
      </c>
      <c r="AP166" s="42">
        <v>19177.711304347824</v>
      </c>
      <c r="AQ166" s="42">
        <v>114435.89</v>
      </c>
      <c r="AR166" s="42">
        <v>26170.059130434784</v>
      </c>
      <c r="AS166" s="43">
        <v>346241.6013043478</v>
      </c>
      <c r="AT166" s="42">
        <v>346241.6013043478</v>
      </c>
      <c r="AU166" s="42">
        <v>0</v>
      </c>
      <c r="AV166" s="42">
        <v>231805.71130434779</v>
      </c>
      <c r="AW166" s="42">
        <v>2971.8680936454844</v>
      </c>
      <c r="AX166" s="42">
        <v>3303.3196338204689</v>
      </c>
      <c r="AY166" s="44">
        <v>-0.10033892475359485</v>
      </c>
      <c r="AZ166" s="44">
        <v>8.533892475359485E-2</v>
      </c>
      <c r="BA166" s="42">
        <v>21988.336162078842</v>
      </c>
      <c r="BB166" s="43">
        <v>368229.93746642664</v>
      </c>
      <c r="BC166" s="43">
        <v>4720.8966341849573</v>
      </c>
      <c r="BD166" s="44">
        <v>4.5123291657096498E-3</v>
      </c>
      <c r="BE166" s="42">
        <v>-2360.2799999999997</v>
      </c>
      <c r="BF166" s="42">
        <v>365869.65746642661</v>
      </c>
      <c r="BG166" s="42">
        <v>-1296.3600000000001</v>
      </c>
      <c r="BH166" s="42">
        <v>364573.29746642662</v>
      </c>
      <c r="BI166" s="53">
        <v>1446.4774929010598</v>
      </c>
      <c r="BK166" t="str">
        <f t="shared" si="2"/>
        <v>432 - Creeting St Mary CEVAP</v>
      </c>
    </row>
    <row r="167" spans="1:63" ht="15" x14ac:dyDescent="0.25">
      <c r="A167" s="50">
        <v>31</v>
      </c>
      <c r="B167" s="35">
        <v>124771</v>
      </c>
      <c r="C167" s="35">
        <v>9353323</v>
      </c>
      <c r="D167" s="36" t="s">
        <v>476</v>
      </c>
      <c r="E167" s="42">
        <v>501584</v>
      </c>
      <c r="F167" s="42">
        <v>0</v>
      </c>
      <c r="G167" s="42">
        <v>0</v>
      </c>
      <c r="H167" s="42">
        <v>6800</v>
      </c>
      <c r="I167" s="42">
        <v>0</v>
      </c>
      <c r="J167" s="42">
        <v>150.14999999999995</v>
      </c>
      <c r="K167" s="42">
        <v>0</v>
      </c>
      <c r="L167" s="42">
        <v>1119.2999999999995</v>
      </c>
      <c r="M167" s="42">
        <v>0</v>
      </c>
      <c r="N167" s="42">
        <v>0</v>
      </c>
      <c r="O167" s="42">
        <v>0</v>
      </c>
      <c r="P167" s="42">
        <v>0</v>
      </c>
      <c r="Q167" s="42">
        <v>0</v>
      </c>
      <c r="R167" s="42">
        <v>0</v>
      </c>
      <c r="S167" s="42">
        <v>0</v>
      </c>
      <c r="T167" s="42">
        <v>0</v>
      </c>
      <c r="U167" s="42">
        <v>0</v>
      </c>
      <c r="V167" s="42">
        <v>3407.4074074074133</v>
      </c>
      <c r="W167" s="42">
        <v>0</v>
      </c>
      <c r="X167" s="42">
        <v>0</v>
      </c>
      <c r="Y167" s="42">
        <v>28550.529993430333</v>
      </c>
      <c r="Z167" s="42">
        <v>0</v>
      </c>
      <c r="AA167" s="42">
        <v>0</v>
      </c>
      <c r="AB167" s="42">
        <v>0</v>
      </c>
      <c r="AC167" s="42">
        <v>114000</v>
      </c>
      <c r="AD167" s="42">
        <v>0</v>
      </c>
      <c r="AE167" s="42">
        <v>0</v>
      </c>
      <c r="AF167" s="42">
        <v>0</v>
      </c>
      <c r="AG167" s="42">
        <v>2131.5500000000002</v>
      </c>
      <c r="AH167" s="42">
        <v>0</v>
      </c>
      <c r="AI167" s="42">
        <v>0</v>
      </c>
      <c r="AJ167" s="42">
        <v>0</v>
      </c>
      <c r="AK167" s="42">
        <v>0</v>
      </c>
      <c r="AL167" s="42">
        <v>0</v>
      </c>
      <c r="AM167" s="42">
        <v>0</v>
      </c>
      <c r="AN167" s="42">
        <v>0</v>
      </c>
      <c r="AO167" s="42">
        <v>501584</v>
      </c>
      <c r="AP167" s="42">
        <v>40027.387400837746</v>
      </c>
      <c r="AQ167" s="42">
        <v>116131.55</v>
      </c>
      <c r="AR167" s="42">
        <v>42583.054993430327</v>
      </c>
      <c r="AS167" s="43">
        <v>657742.93740083778</v>
      </c>
      <c r="AT167" s="42">
        <v>657742.93740083778</v>
      </c>
      <c r="AU167" s="42">
        <v>0</v>
      </c>
      <c r="AV167" s="42">
        <v>541611.38740083773</v>
      </c>
      <c r="AW167" s="42">
        <v>2943.5401489175965</v>
      </c>
      <c r="AX167" s="42">
        <v>2960.8595687341649</v>
      </c>
      <c r="AY167" s="44">
        <v>-5.8494566913799353E-3</v>
      </c>
      <c r="AZ167" s="44">
        <v>0</v>
      </c>
      <c r="BA167" s="42">
        <v>0</v>
      </c>
      <c r="BB167" s="43">
        <v>657742.93740083778</v>
      </c>
      <c r="BC167" s="43">
        <v>3574.6898771784663</v>
      </c>
      <c r="BD167" s="44">
        <v>-5.5464656310620919E-3</v>
      </c>
      <c r="BE167" s="42">
        <v>-5567.8399999999992</v>
      </c>
      <c r="BF167" s="42">
        <v>652175.09740083781</v>
      </c>
      <c r="BG167" s="42">
        <v>-3058.0800000000004</v>
      </c>
      <c r="BH167" s="42">
        <v>649117.01740083785</v>
      </c>
      <c r="BI167" s="53">
        <v>2936.6936779770062</v>
      </c>
      <c r="BK167" t="str">
        <f t="shared" si="2"/>
        <v>31 - St Peter &amp; St  Paul CEVAP</v>
      </c>
    </row>
    <row r="168" spans="1:63" ht="15" x14ac:dyDescent="0.25">
      <c r="A168" s="50">
        <v>101</v>
      </c>
      <c r="B168" s="35">
        <v>124772</v>
      </c>
      <c r="C168" s="35">
        <v>9353327</v>
      </c>
      <c r="D168" s="36" t="s">
        <v>477</v>
      </c>
      <c r="E168" s="42">
        <v>482502</v>
      </c>
      <c r="F168" s="42">
        <v>0</v>
      </c>
      <c r="G168" s="42">
        <v>0</v>
      </c>
      <c r="H168" s="42">
        <v>1600.0000000000018</v>
      </c>
      <c r="I168" s="42">
        <v>0</v>
      </c>
      <c r="J168" s="42">
        <v>0</v>
      </c>
      <c r="K168" s="42">
        <v>0</v>
      </c>
      <c r="L168" s="42">
        <v>0</v>
      </c>
      <c r="M168" s="42">
        <v>0</v>
      </c>
      <c r="N168" s="42">
        <v>0</v>
      </c>
      <c r="O168" s="42">
        <v>0</v>
      </c>
      <c r="P168" s="42">
        <v>0</v>
      </c>
      <c r="Q168" s="42">
        <v>0</v>
      </c>
      <c r="R168" s="42">
        <v>0</v>
      </c>
      <c r="S168" s="42">
        <v>0</v>
      </c>
      <c r="T168" s="42">
        <v>0</v>
      </c>
      <c r="U168" s="42">
        <v>0</v>
      </c>
      <c r="V168" s="42">
        <v>0</v>
      </c>
      <c r="W168" s="42">
        <v>0</v>
      </c>
      <c r="X168" s="42">
        <v>919.80337078651689</v>
      </c>
      <c r="Y168" s="42">
        <v>26138.835775302741</v>
      </c>
      <c r="Z168" s="42">
        <v>0</v>
      </c>
      <c r="AA168" s="42">
        <v>0</v>
      </c>
      <c r="AB168" s="42">
        <v>0</v>
      </c>
      <c r="AC168" s="42">
        <v>114000</v>
      </c>
      <c r="AD168" s="42">
        <v>0</v>
      </c>
      <c r="AE168" s="42">
        <v>0</v>
      </c>
      <c r="AF168" s="42">
        <v>0</v>
      </c>
      <c r="AG168" s="42">
        <v>2778.2</v>
      </c>
      <c r="AH168" s="42">
        <v>0</v>
      </c>
      <c r="AI168" s="42">
        <v>0</v>
      </c>
      <c r="AJ168" s="42">
        <v>0</v>
      </c>
      <c r="AK168" s="42">
        <v>0</v>
      </c>
      <c r="AL168" s="42">
        <v>0</v>
      </c>
      <c r="AM168" s="42">
        <v>0</v>
      </c>
      <c r="AN168" s="42">
        <v>0</v>
      </c>
      <c r="AO168" s="42">
        <v>482502</v>
      </c>
      <c r="AP168" s="42">
        <v>28658.639146089259</v>
      </c>
      <c r="AQ168" s="42">
        <v>116778.2</v>
      </c>
      <c r="AR168" s="42">
        <v>36936.635775302741</v>
      </c>
      <c r="AS168" s="43">
        <v>627938.83914608927</v>
      </c>
      <c r="AT168" s="42">
        <v>627938.83914608927</v>
      </c>
      <c r="AU168" s="42">
        <v>0</v>
      </c>
      <c r="AV168" s="42">
        <v>511160.63914608926</v>
      </c>
      <c r="AW168" s="42">
        <v>2887.9132155146285</v>
      </c>
      <c r="AX168" s="42">
        <v>2890.0828396565348</v>
      </c>
      <c r="AY168" s="44">
        <v>-7.5071347856732755E-4</v>
      </c>
      <c r="AZ168" s="44">
        <v>0</v>
      </c>
      <c r="BA168" s="42">
        <v>0</v>
      </c>
      <c r="BB168" s="43">
        <v>627938.83914608927</v>
      </c>
      <c r="BC168" s="43">
        <v>3547.6770573225381</v>
      </c>
      <c r="BD168" s="44">
        <v>-7.1514177271408963E-3</v>
      </c>
      <c r="BE168" s="42">
        <v>-5356.0199999999995</v>
      </c>
      <c r="BF168" s="42">
        <v>622582.81914608926</v>
      </c>
      <c r="BG168" s="42">
        <v>-2941.7400000000002</v>
      </c>
      <c r="BH168" s="42">
        <v>619641.07914608927</v>
      </c>
      <c r="BI168" s="53">
        <v>2668.2795601064504</v>
      </c>
      <c r="BK168" t="str">
        <f t="shared" si="2"/>
        <v>101 - Stonham Aspal Church of England Aided Primary School</v>
      </c>
    </row>
    <row r="169" spans="1:63" ht="15" x14ac:dyDescent="0.25">
      <c r="A169" s="50">
        <v>25</v>
      </c>
      <c r="B169" s="35">
        <v>124774</v>
      </c>
      <c r="C169" s="35">
        <v>9353329</v>
      </c>
      <c r="D169" s="36" t="s">
        <v>478</v>
      </c>
      <c r="E169" s="42">
        <v>539748</v>
      </c>
      <c r="F169" s="42">
        <v>0</v>
      </c>
      <c r="G169" s="42">
        <v>0</v>
      </c>
      <c r="H169" s="42">
        <v>8799.9999999999909</v>
      </c>
      <c r="I169" s="42">
        <v>0</v>
      </c>
      <c r="J169" s="42">
        <v>0</v>
      </c>
      <c r="K169" s="42">
        <v>0</v>
      </c>
      <c r="L169" s="42">
        <v>0</v>
      </c>
      <c r="M169" s="42">
        <v>0</v>
      </c>
      <c r="N169" s="42">
        <v>0</v>
      </c>
      <c r="O169" s="42">
        <v>0</v>
      </c>
      <c r="P169" s="42">
        <v>0</v>
      </c>
      <c r="Q169" s="42">
        <v>0</v>
      </c>
      <c r="R169" s="42">
        <v>0</v>
      </c>
      <c r="S169" s="42">
        <v>0</v>
      </c>
      <c r="T169" s="42">
        <v>0</v>
      </c>
      <c r="U169" s="42">
        <v>0</v>
      </c>
      <c r="V169" s="42">
        <v>0</v>
      </c>
      <c r="W169" s="42">
        <v>0</v>
      </c>
      <c r="X169" s="42">
        <v>0</v>
      </c>
      <c r="Y169" s="42">
        <v>22728.641392314512</v>
      </c>
      <c r="Z169" s="42">
        <v>0</v>
      </c>
      <c r="AA169" s="42">
        <v>0</v>
      </c>
      <c r="AB169" s="42">
        <v>0</v>
      </c>
      <c r="AC169" s="42">
        <v>114000</v>
      </c>
      <c r="AD169" s="42">
        <v>0</v>
      </c>
      <c r="AE169" s="42">
        <v>0</v>
      </c>
      <c r="AF169" s="42">
        <v>0</v>
      </c>
      <c r="AG169" s="42">
        <v>3424.85</v>
      </c>
      <c r="AH169" s="42">
        <v>0</v>
      </c>
      <c r="AI169" s="42">
        <v>0</v>
      </c>
      <c r="AJ169" s="42">
        <v>0</v>
      </c>
      <c r="AK169" s="42">
        <v>0</v>
      </c>
      <c r="AL169" s="42">
        <v>0</v>
      </c>
      <c r="AM169" s="42">
        <v>0</v>
      </c>
      <c r="AN169" s="42">
        <v>0</v>
      </c>
      <c r="AO169" s="42">
        <v>539748</v>
      </c>
      <c r="AP169" s="42">
        <v>31528.641392314501</v>
      </c>
      <c r="AQ169" s="42">
        <v>117424.85</v>
      </c>
      <c r="AR169" s="42">
        <v>37126.441392314504</v>
      </c>
      <c r="AS169" s="43">
        <v>688701.49139231443</v>
      </c>
      <c r="AT169" s="42">
        <v>688701.49139231443</v>
      </c>
      <c r="AU169" s="42">
        <v>0</v>
      </c>
      <c r="AV169" s="42">
        <v>571276.64139231446</v>
      </c>
      <c r="AW169" s="42">
        <v>2885.2355625874466</v>
      </c>
      <c r="AX169" s="42">
        <v>2841.8285615042391</v>
      </c>
      <c r="AY169" s="44">
        <v>1.5274320791621294E-2</v>
      </c>
      <c r="AZ169" s="44">
        <v>-9.7643207916212928E-3</v>
      </c>
      <c r="BA169" s="42">
        <v>-5494.2080904451759</v>
      </c>
      <c r="BB169" s="43">
        <v>683207.28330186929</v>
      </c>
      <c r="BC169" s="43">
        <v>3450.5418348579256</v>
      </c>
      <c r="BD169" s="44">
        <v>8.6994763900949401E-4</v>
      </c>
      <c r="BE169" s="42">
        <v>-5991.48</v>
      </c>
      <c r="BF169" s="42">
        <v>677215.80330186931</v>
      </c>
      <c r="BG169" s="42">
        <v>-3290.76</v>
      </c>
      <c r="BH169" s="42">
        <v>673925.0433018693</v>
      </c>
      <c r="BI169" s="53">
        <v>2983.5542606562954</v>
      </c>
      <c r="BK169" t="str">
        <f t="shared" si="2"/>
        <v>25 - Sir Robert Hitcham CEVAP</v>
      </c>
    </row>
    <row r="170" spans="1:63" ht="15" x14ac:dyDescent="0.25">
      <c r="A170" s="50">
        <v>35</v>
      </c>
      <c r="B170" s="35">
        <v>124775</v>
      </c>
      <c r="C170" s="35">
        <v>9353330</v>
      </c>
      <c r="D170" s="36" t="s">
        <v>479</v>
      </c>
      <c r="E170" s="42">
        <v>817800</v>
      </c>
      <c r="F170" s="42">
        <v>0</v>
      </c>
      <c r="G170" s="42">
        <v>0</v>
      </c>
      <c r="H170" s="42">
        <v>5600.0000000000036</v>
      </c>
      <c r="I170" s="42">
        <v>0</v>
      </c>
      <c r="J170" s="42">
        <v>0</v>
      </c>
      <c r="K170" s="42">
        <v>491.39999999999952</v>
      </c>
      <c r="L170" s="42">
        <v>0</v>
      </c>
      <c r="M170" s="42">
        <v>0</v>
      </c>
      <c r="N170" s="42">
        <v>0</v>
      </c>
      <c r="O170" s="42">
        <v>0</v>
      </c>
      <c r="P170" s="42">
        <v>0</v>
      </c>
      <c r="Q170" s="42">
        <v>0</v>
      </c>
      <c r="R170" s="42">
        <v>0</v>
      </c>
      <c r="S170" s="42">
        <v>0</v>
      </c>
      <c r="T170" s="42">
        <v>0</v>
      </c>
      <c r="U170" s="42">
        <v>0</v>
      </c>
      <c r="V170" s="42">
        <v>6923.0769230769292</v>
      </c>
      <c r="W170" s="42">
        <v>0</v>
      </c>
      <c r="X170" s="42">
        <v>1831.6831683168316</v>
      </c>
      <c r="Y170" s="42">
        <v>42263.366552475884</v>
      </c>
      <c r="Z170" s="42">
        <v>0</v>
      </c>
      <c r="AA170" s="42">
        <v>0</v>
      </c>
      <c r="AB170" s="42">
        <v>0</v>
      </c>
      <c r="AC170" s="42">
        <v>114000</v>
      </c>
      <c r="AD170" s="42">
        <v>0</v>
      </c>
      <c r="AE170" s="42">
        <v>0</v>
      </c>
      <c r="AF170" s="42">
        <v>0</v>
      </c>
      <c r="AG170" s="42">
        <v>4981.6000000000004</v>
      </c>
      <c r="AH170" s="42">
        <v>0</v>
      </c>
      <c r="AI170" s="42">
        <v>0</v>
      </c>
      <c r="AJ170" s="42">
        <v>0</v>
      </c>
      <c r="AK170" s="42">
        <v>0</v>
      </c>
      <c r="AL170" s="42">
        <v>0</v>
      </c>
      <c r="AM170" s="42">
        <v>0</v>
      </c>
      <c r="AN170" s="42">
        <v>0</v>
      </c>
      <c r="AO170" s="42">
        <v>817800</v>
      </c>
      <c r="AP170" s="42">
        <v>57109.526643869649</v>
      </c>
      <c r="AQ170" s="42">
        <v>118981.6</v>
      </c>
      <c r="AR170" s="42">
        <v>55306.866552475884</v>
      </c>
      <c r="AS170" s="43">
        <v>993891.12664386968</v>
      </c>
      <c r="AT170" s="42">
        <v>993891.12664386956</v>
      </c>
      <c r="AU170" s="42">
        <v>0</v>
      </c>
      <c r="AV170" s="42">
        <v>874909.5266438697</v>
      </c>
      <c r="AW170" s="42">
        <v>2916.3650888128991</v>
      </c>
      <c r="AX170" s="42">
        <v>2893.6878331976764</v>
      </c>
      <c r="AY170" s="44">
        <v>7.8368009690123336E-3</v>
      </c>
      <c r="AZ170" s="44">
        <v>-2.3268009690123334E-3</v>
      </c>
      <c r="BA170" s="42">
        <v>-2019.9106962910657</v>
      </c>
      <c r="BB170" s="43">
        <v>991871.21594757866</v>
      </c>
      <c r="BC170" s="43">
        <v>3306.2373864919286</v>
      </c>
      <c r="BD170" s="44">
        <v>3.1468314197464764E-3</v>
      </c>
      <c r="BE170" s="42">
        <v>-9078</v>
      </c>
      <c r="BF170" s="42">
        <v>982793.21594757866</v>
      </c>
      <c r="BG170" s="42">
        <v>-4986</v>
      </c>
      <c r="BH170" s="42">
        <v>977807.21594757866</v>
      </c>
      <c r="BI170" s="53">
        <v>4702.0298751156661</v>
      </c>
      <c r="BK170" t="str">
        <f t="shared" si="2"/>
        <v>35 - Framlingham Sir Robert Hitcham's CEVAP School</v>
      </c>
    </row>
    <row r="171" spans="1:63" ht="15" x14ac:dyDescent="0.25">
      <c r="A171" s="50">
        <v>56</v>
      </c>
      <c r="B171" s="35">
        <v>124776</v>
      </c>
      <c r="C171" s="35">
        <v>9353331</v>
      </c>
      <c r="D171" s="36" t="s">
        <v>480</v>
      </c>
      <c r="E171" s="42">
        <v>231710</v>
      </c>
      <c r="F171" s="42">
        <v>0</v>
      </c>
      <c r="G171" s="42">
        <v>0</v>
      </c>
      <c r="H171" s="42">
        <v>399.99999999999858</v>
      </c>
      <c r="I171" s="42">
        <v>0</v>
      </c>
      <c r="J171" s="42">
        <v>0</v>
      </c>
      <c r="K171" s="42">
        <v>0</v>
      </c>
      <c r="L171" s="42">
        <v>0</v>
      </c>
      <c r="M171" s="42">
        <v>0</v>
      </c>
      <c r="N171" s="42">
        <v>0</v>
      </c>
      <c r="O171" s="42">
        <v>0</v>
      </c>
      <c r="P171" s="42">
        <v>0</v>
      </c>
      <c r="Q171" s="42">
        <v>0</v>
      </c>
      <c r="R171" s="42">
        <v>0</v>
      </c>
      <c r="S171" s="42">
        <v>0</v>
      </c>
      <c r="T171" s="42">
        <v>0</v>
      </c>
      <c r="U171" s="42">
        <v>0</v>
      </c>
      <c r="V171" s="42">
        <v>0</v>
      </c>
      <c r="W171" s="42">
        <v>0</v>
      </c>
      <c r="X171" s="42">
        <v>1077.0547945205478</v>
      </c>
      <c r="Y171" s="42">
        <v>12079.224198158154</v>
      </c>
      <c r="Z171" s="42">
        <v>0</v>
      </c>
      <c r="AA171" s="42">
        <v>0</v>
      </c>
      <c r="AB171" s="42">
        <v>0</v>
      </c>
      <c r="AC171" s="42">
        <v>114000</v>
      </c>
      <c r="AD171" s="42">
        <v>43257.67690253671</v>
      </c>
      <c r="AE171" s="42">
        <v>0</v>
      </c>
      <c r="AF171" s="42">
        <v>0</v>
      </c>
      <c r="AG171" s="42">
        <v>1772.3</v>
      </c>
      <c r="AH171" s="42">
        <v>0</v>
      </c>
      <c r="AI171" s="42">
        <v>0</v>
      </c>
      <c r="AJ171" s="42">
        <v>0</v>
      </c>
      <c r="AK171" s="42">
        <v>0</v>
      </c>
      <c r="AL171" s="42">
        <v>0</v>
      </c>
      <c r="AM171" s="42">
        <v>0</v>
      </c>
      <c r="AN171" s="42">
        <v>0</v>
      </c>
      <c r="AO171" s="42">
        <v>231710</v>
      </c>
      <c r="AP171" s="42">
        <v>13556.278992678701</v>
      </c>
      <c r="AQ171" s="42">
        <v>159029.9769025367</v>
      </c>
      <c r="AR171" s="42">
        <v>22277.024198158153</v>
      </c>
      <c r="AS171" s="43">
        <v>404296.25589521544</v>
      </c>
      <c r="AT171" s="42">
        <v>404296.25589521544</v>
      </c>
      <c r="AU171" s="42">
        <v>0</v>
      </c>
      <c r="AV171" s="42">
        <v>245266.27899267874</v>
      </c>
      <c r="AW171" s="42">
        <v>2885.4856352079851</v>
      </c>
      <c r="AX171" s="42">
        <v>2650.4550758216192</v>
      </c>
      <c r="AY171" s="44">
        <v>8.8675549165272441E-2</v>
      </c>
      <c r="AZ171" s="44">
        <v>-8.316554916527244E-2</v>
      </c>
      <c r="BA171" s="42">
        <v>-18736.256913080044</v>
      </c>
      <c r="BB171" s="43">
        <v>385559.99898213538</v>
      </c>
      <c r="BC171" s="43">
        <v>4535.9999880251225</v>
      </c>
      <c r="BD171" s="44">
        <v>-6.9369109057970668E-2</v>
      </c>
      <c r="BE171" s="42">
        <v>-2572.1</v>
      </c>
      <c r="BF171" s="42">
        <v>382987.8989821354</v>
      </c>
      <c r="BG171" s="42">
        <v>-1412.7</v>
      </c>
      <c r="BH171" s="42">
        <v>381575.19898213539</v>
      </c>
      <c r="BI171" s="53">
        <v>1006.7831383067005</v>
      </c>
      <c r="BK171" t="str">
        <f t="shared" si="2"/>
        <v>56 - All Saints CEVAP. Laxfield</v>
      </c>
    </row>
    <row r="172" spans="1:63" ht="15" x14ac:dyDescent="0.25">
      <c r="A172" s="50">
        <v>317</v>
      </c>
      <c r="B172" s="35">
        <v>124777</v>
      </c>
      <c r="C172" s="35">
        <v>9353332</v>
      </c>
      <c r="D172" s="36" t="s">
        <v>221</v>
      </c>
      <c r="E172" s="42">
        <v>169012</v>
      </c>
      <c r="F172" s="42">
        <v>0</v>
      </c>
      <c r="G172" s="42">
        <v>0</v>
      </c>
      <c r="H172" s="42">
        <v>2800.0000000000095</v>
      </c>
      <c r="I172" s="42">
        <v>0</v>
      </c>
      <c r="J172" s="42">
        <v>0</v>
      </c>
      <c r="K172" s="42">
        <v>0</v>
      </c>
      <c r="L172" s="42">
        <v>0</v>
      </c>
      <c r="M172" s="42">
        <v>0</v>
      </c>
      <c r="N172" s="42">
        <v>0</v>
      </c>
      <c r="O172" s="42">
        <v>0</v>
      </c>
      <c r="P172" s="42">
        <v>0</v>
      </c>
      <c r="Q172" s="42">
        <v>0</v>
      </c>
      <c r="R172" s="42">
        <v>0</v>
      </c>
      <c r="S172" s="42">
        <v>0</v>
      </c>
      <c r="T172" s="42">
        <v>0</v>
      </c>
      <c r="U172" s="42">
        <v>0</v>
      </c>
      <c r="V172" s="42">
        <v>0</v>
      </c>
      <c r="W172" s="42">
        <v>0</v>
      </c>
      <c r="X172" s="42">
        <v>0</v>
      </c>
      <c r="Y172" s="42">
        <v>10611.273949579832</v>
      </c>
      <c r="Z172" s="42">
        <v>0</v>
      </c>
      <c r="AA172" s="42">
        <v>0</v>
      </c>
      <c r="AB172" s="42">
        <v>0</v>
      </c>
      <c r="AC172" s="42">
        <v>114000</v>
      </c>
      <c r="AD172" s="42">
        <v>58611.481975967952</v>
      </c>
      <c r="AE172" s="42">
        <v>0</v>
      </c>
      <c r="AF172" s="42">
        <v>0</v>
      </c>
      <c r="AG172" s="42">
        <v>1077.75</v>
      </c>
      <c r="AH172" s="42">
        <v>0</v>
      </c>
      <c r="AI172" s="42">
        <v>0</v>
      </c>
      <c r="AJ172" s="42">
        <v>0</v>
      </c>
      <c r="AK172" s="42">
        <v>0</v>
      </c>
      <c r="AL172" s="42">
        <v>0</v>
      </c>
      <c r="AM172" s="42">
        <v>0</v>
      </c>
      <c r="AN172" s="42">
        <v>0</v>
      </c>
      <c r="AO172" s="42">
        <v>169012</v>
      </c>
      <c r="AP172" s="42">
        <v>13411.273949579841</v>
      </c>
      <c r="AQ172" s="42">
        <v>173689.23197596794</v>
      </c>
      <c r="AR172" s="42">
        <v>22009.073949579837</v>
      </c>
      <c r="AS172" s="43">
        <v>356112.5059255478</v>
      </c>
      <c r="AT172" s="42">
        <v>356112.5059255478</v>
      </c>
      <c r="AU172" s="42">
        <v>0</v>
      </c>
      <c r="AV172" s="42">
        <v>182423.27394957986</v>
      </c>
      <c r="AW172" s="42">
        <v>2942.3108701545139</v>
      </c>
      <c r="AX172" s="42">
        <v>2039.4653960187925</v>
      </c>
      <c r="AY172" s="44">
        <v>0.44268732183353121</v>
      </c>
      <c r="AZ172" s="44">
        <v>-0.4371773218335312</v>
      </c>
      <c r="BA172" s="42">
        <v>-55279.697227826786</v>
      </c>
      <c r="BB172" s="43">
        <v>300832.80869772099</v>
      </c>
      <c r="BC172" s="43">
        <v>4852.1420757696933</v>
      </c>
      <c r="BD172" s="44">
        <v>-1.8921111800364154E-2</v>
      </c>
      <c r="BE172" s="42">
        <v>-1876.12</v>
      </c>
      <c r="BF172" s="42">
        <v>298956.68869772099</v>
      </c>
      <c r="BG172" s="42">
        <v>-1030.44</v>
      </c>
      <c r="BH172" s="42">
        <v>297926.24869772099</v>
      </c>
      <c r="BI172" s="53">
        <v>645.58076290452732</v>
      </c>
      <c r="BK172" t="str">
        <f t="shared" si="2"/>
        <v>317 - Orford CEVAP School</v>
      </c>
    </row>
    <row r="173" spans="1:63" ht="15" x14ac:dyDescent="0.25">
      <c r="A173" s="50">
        <v>284</v>
      </c>
      <c r="B173" s="35">
        <v>124781</v>
      </c>
      <c r="C173" s="35">
        <v>9353337</v>
      </c>
      <c r="D173" s="36" t="s">
        <v>481</v>
      </c>
      <c r="E173" s="42">
        <v>575186</v>
      </c>
      <c r="F173" s="42">
        <v>0</v>
      </c>
      <c r="G173" s="42">
        <v>0</v>
      </c>
      <c r="H173" s="42">
        <v>400.00000000000034</v>
      </c>
      <c r="I173" s="42">
        <v>0</v>
      </c>
      <c r="J173" s="42">
        <v>452.59500000000043</v>
      </c>
      <c r="K173" s="42">
        <v>987.47999999999956</v>
      </c>
      <c r="L173" s="42">
        <v>1124.6299999999994</v>
      </c>
      <c r="M173" s="42">
        <v>0</v>
      </c>
      <c r="N173" s="42">
        <v>0</v>
      </c>
      <c r="O173" s="42">
        <v>0</v>
      </c>
      <c r="P173" s="42">
        <v>0</v>
      </c>
      <c r="Q173" s="42">
        <v>0</v>
      </c>
      <c r="R173" s="42">
        <v>0</v>
      </c>
      <c r="S173" s="42">
        <v>0</v>
      </c>
      <c r="T173" s="42">
        <v>0</v>
      </c>
      <c r="U173" s="42">
        <v>0</v>
      </c>
      <c r="V173" s="42">
        <v>5245.8563535911553</v>
      </c>
      <c r="W173" s="42">
        <v>0</v>
      </c>
      <c r="X173" s="42">
        <v>0</v>
      </c>
      <c r="Y173" s="42">
        <v>22956.663441199711</v>
      </c>
      <c r="Z173" s="42">
        <v>0</v>
      </c>
      <c r="AA173" s="42">
        <v>0</v>
      </c>
      <c r="AB173" s="42">
        <v>0</v>
      </c>
      <c r="AC173" s="42">
        <v>114000</v>
      </c>
      <c r="AD173" s="42">
        <v>0</v>
      </c>
      <c r="AE173" s="42">
        <v>0</v>
      </c>
      <c r="AF173" s="42">
        <v>0</v>
      </c>
      <c r="AG173" s="42">
        <v>2658.45</v>
      </c>
      <c r="AH173" s="42">
        <v>0</v>
      </c>
      <c r="AI173" s="42">
        <v>0</v>
      </c>
      <c r="AJ173" s="42">
        <v>0</v>
      </c>
      <c r="AK173" s="42">
        <v>0</v>
      </c>
      <c r="AL173" s="42">
        <v>0</v>
      </c>
      <c r="AM173" s="42">
        <v>0</v>
      </c>
      <c r="AN173" s="42">
        <v>0</v>
      </c>
      <c r="AO173" s="42">
        <v>575186</v>
      </c>
      <c r="AP173" s="42">
        <v>31167.224794790865</v>
      </c>
      <c r="AQ173" s="42">
        <v>116658.45</v>
      </c>
      <c r="AR173" s="42">
        <v>34436.815941199711</v>
      </c>
      <c r="AS173" s="43">
        <v>723011.6747947908</v>
      </c>
      <c r="AT173" s="42">
        <v>723011.6747947908</v>
      </c>
      <c r="AU173" s="42">
        <v>0</v>
      </c>
      <c r="AV173" s="42">
        <v>606353.22479479085</v>
      </c>
      <c r="AW173" s="42">
        <v>2873.7119658520892</v>
      </c>
      <c r="AX173" s="42">
        <v>2886.9074829500692</v>
      </c>
      <c r="AY173" s="44">
        <v>-4.5708139855232758E-3</v>
      </c>
      <c r="AZ173" s="44">
        <v>0</v>
      </c>
      <c r="BA173" s="42">
        <v>0</v>
      </c>
      <c r="BB173" s="43">
        <v>723011.6747947908</v>
      </c>
      <c r="BC173" s="43">
        <v>3426.5956151411888</v>
      </c>
      <c r="BD173" s="44">
        <v>-9.1189655703304284E-3</v>
      </c>
      <c r="BE173" s="42">
        <v>-6384.86</v>
      </c>
      <c r="BF173" s="42">
        <v>716626.81479479081</v>
      </c>
      <c r="BG173" s="42">
        <v>-3506.82</v>
      </c>
      <c r="BH173" s="42">
        <v>713119.99479479087</v>
      </c>
      <c r="BI173" s="53">
        <v>3198.4174804855697</v>
      </c>
      <c r="BK173" t="str">
        <f t="shared" si="2"/>
        <v>284 - St. John's CEVAP School</v>
      </c>
    </row>
    <row r="174" spans="1:63" ht="15" x14ac:dyDescent="0.25">
      <c r="A174" s="50">
        <v>285</v>
      </c>
      <c r="B174" s="35">
        <v>124782</v>
      </c>
      <c r="C174" s="35">
        <v>9353338</v>
      </c>
      <c r="D174" s="36" t="s">
        <v>482</v>
      </c>
      <c r="E174" s="42">
        <v>894128</v>
      </c>
      <c r="F174" s="42">
        <v>0</v>
      </c>
      <c r="G174" s="42">
        <v>0</v>
      </c>
      <c r="H174" s="42">
        <v>8399.9999999999945</v>
      </c>
      <c r="I174" s="42">
        <v>0</v>
      </c>
      <c r="J174" s="42">
        <v>13663.650000000005</v>
      </c>
      <c r="K174" s="42">
        <v>9828.0000000000073</v>
      </c>
      <c r="L174" s="42">
        <v>13431.599999999986</v>
      </c>
      <c r="M174" s="42">
        <v>3494.3999999999983</v>
      </c>
      <c r="N174" s="42">
        <v>2484.300000000002</v>
      </c>
      <c r="O174" s="42">
        <v>2921.1000000000017</v>
      </c>
      <c r="P174" s="42">
        <v>0</v>
      </c>
      <c r="Q174" s="42">
        <v>0</v>
      </c>
      <c r="R174" s="42">
        <v>0</v>
      </c>
      <c r="S174" s="42">
        <v>0</v>
      </c>
      <c r="T174" s="42">
        <v>0</v>
      </c>
      <c r="U174" s="42">
        <v>0</v>
      </c>
      <c r="V174" s="42">
        <v>44390.977443609008</v>
      </c>
      <c r="W174" s="42">
        <v>0</v>
      </c>
      <c r="X174" s="42">
        <v>0</v>
      </c>
      <c r="Y174" s="42">
        <v>46355.363527539906</v>
      </c>
      <c r="Z174" s="42">
        <v>0</v>
      </c>
      <c r="AA174" s="42">
        <v>0</v>
      </c>
      <c r="AB174" s="42">
        <v>0</v>
      </c>
      <c r="AC174" s="42">
        <v>114000</v>
      </c>
      <c r="AD174" s="42">
        <v>0</v>
      </c>
      <c r="AE174" s="42">
        <v>0</v>
      </c>
      <c r="AF174" s="42">
        <v>0</v>
      </c>
      <c r="AG174" s="42">
        <v>2347.1</v>
      </c>
      <c r="AH174" s="42">
        <v>0</v>
      </c>
      <c r="AI174" s="42">
        <v>0</v>
      </c>
      <c r="AJ174" s="42">
        <v>0</v>
      </c>
      <c r="AK174" s="42">
        <v>0</v>
      </c>
      <c r="AL174" s="42">
        <v>0</v>
      </c>
      <c r="AM174" s="42">
        <v>0</v>
      </c>
      <c r="AN174" s="42">
        <v>0</v>
      </c>
      <c r="AO174" s="42">
        <v>894128</v>
      </c>
      <c r="AP174" s="42">
        <v>144969.39097114891</v>
      </c>
      <c r="AQ174" s="42">
        <v>116347.1</v>
      </c>
      <c r="AR174" s="42">
        <v>83464.688527539911</v>
      </c>
      <c r="AS174" s="43">
        <v>1155444.4909711489</v>
      </c>
      <c r="AT174" s="42">
        <v>1155444.4909711489</v>
      </c>
      <c r="AU174" s="42">
        <v>0</v>
      </c>
      <c r="AV174" s="42">
        <v>1039097.390971149</v>
      </c>
      <c r="AW174" s="42">
        <v>3167.9798505217955</v>
      </c>
      <c r="AX174" s="42">
        <v>3079.5482844919334</v>
      </c>
      <c r="AY174" s="44">
        <v>2.8715758890739917E-2</v>
      </c>
      <c r="AZ174" s="44">
        <v>-2.3205758890739916E-2</v>
      </c>
      <c r="BA174" s="42">
        <v>-23439.947634198186</v>
      </c>
      <c r="BB174" s="43">
        <v>1132004.5433369507</v>
      </c>
      <c r="BC174" s="43">
        <v>3451.233363832167</v>
      </c>
      <c r="BD174" s="44">
        <v>-9.0133320491398994E-3</v>
      </c>
      <c r="BE174" s="42">
        <v>-9925.2799999999988</v>
      </c>
      <c r="BF174" s="42">
        <v>1122079.2633369507</v>
      </c>
      <c r="BG174" s="42">
        <v>-5451.3600000000006</v>
      </c>
      <c r="BH174" s="42">
        <v>1116627.9033369506</v>
      </c>
      <c r="BI174" s="53">
        <v>4890.3112679279711</v>
      </c>
      <c r="BK174" t="str">
        <f t="shared" si="2"/>
        <v>285 - St Margaret's CEVAP School</v>
      </c>
    </row>
    <row r="175" spans="1:63" ht="15" x14ac:dyDescent="0.25">
      <c r="A175" s="50">
        <v>288</v>
      </c>
      <c r="B175" s="35">
        <v>124783</v>
      </c>
      <c r="C175" s="35">
        <v>9353339</v>
      </c>
      <c r="D175" s="36" t="s">
        <v>483</v>
      </c>
      <c r="E175" s="42">
        <v>1131290</v>
      </c>
      <c r="F175" s="42">
        <v>0</v>
      </c>
      <c r="G175" s="42">
        <v>0</v>
      </c>
      <c r="H175" s="42">
        <v>22000.000000000047</v>
      </c>
      <c r="I175" s="42">
        <v>0</v>
      </c>
      <c r="J175" s="42">
        <v>8408.4000000000251</v>
      </c>
      <c r="K175" s="42">
        <v>27027.000000000062</v>
      </c>
      <c r="L175" s="42">
        <v>148866.89999999979</v>
      </c>
      <c r="M175" s="42">
        <v>29120.000000000007</v>
      </c>
      <c r="N175" s="42">
        <v>4968.6000000000004</v>
      </c>
      <c r="O175" s="42">
        <v>7302.7499999999764</v>
      </c>
      <c r="P175" s="42">
        <v>0</v>
      </c>
      <c r="Q175" s="42">
        <v>0</v>
      </c>
      <c r="R175" s="42">
        <v>0</v>
      </c>
      <c r="S175" s="42">
        <v>0</v>
      </c>
      <c r="T175" s="42">
        <v>0</v>
      </c>
      <c r="U175" s="42">
        <v>0</v>
      </c>
      <c r="V175" s="42">
        <v>83463.687150838115</v>
      </c>
      <c r="W175" s="42">
        <v>0</v>
      </c>
      <c r="X175" s="42">
        <v>916.16945107398567</v>
      </c>
      <c r="Y175" s="42">
        <v>115375.80462287401</v>
      </c>
      <c r="Z175" s="42">
        <v>0</v>
      </c>
      <c r="AA175" s="42">
        <v>0</v>
      </c>
      <c r="AB175" s="42">
        <v>0</v>
      </c>
      <c r="AC175" s="42">
        <v>114000</v>
      </c>
      <c r="AD175" s="42">
        <v>0</v>
      </c>
      <c r="AE175" s="42">
        <v>0</v>
      </c>
      <c r="AF175" s="42">
        <v>0</v>
      </c>
      <c r="AG175" s="42">
        <v>3640.4</v>
      </c>
      <c r="AH175" s="42">
        <v>0</v>
      </c>
      <c r="AI175" s="42">
        <v>0</v>
      </c>
      <c r="AJ175" s="42">
        <v>0</v>
      </c>
      <c r="AK175" s="42">
        <v>0</v>
      </c>
      <c r="AL175" s="42">
        <v>0</v>
      </c>
      <c r="AM175" s="42">
        <v>0</v>
      </c>
      <c r="AN175" s="42">
        <v>0</v>
      </c>
      <c r="AO175" s="42">
        <v>1131290</v>
      </c>
      <c r="AP175" s="42">
        <v>447449.31122478598</v>
      </c>
      <c r="AQ175" s="42">
        <v>117640.4</v>
      </c>
      <c r="AR175" s="42">
        <v>249220.42962287395</v>
      </c>
      <c r="AS175" s="43">
        <v>1696379.711224786</v>
      </c>
      <c r="AT175" s="42">
        <v>1696379.7112247858</v>
      </c>
      <c r="AU175" s="42">
        <v>0</v>
      </c>
      <c r="AV175" s="42">
        <v>1578739.3112247861</v>
      </c>
      <c r="AW175" s="42">
        <v>3804.1911113850269</v>
      </c>
      <c r="AX175" s="42">
        <v>3788.6006679149082</v>
      </c>
      <c r="AY175" s="44">
        <v>4.1150928368228149E-3</v>
      </c>
      <c r="AZ175" s="44">
        <v>0</v>
      </c>
      <c r="BA175" s="42">
        <v>0</v>
      </c>
      <c r="BB175" s="43">
        <v>1696379.711224786</v>
      </c>
      <c r="BC175" s="43">
        <v>4087.6619547585206</v>
      </c>
      <c r="BD175" s="44">
        <v>-8.2270174851917233E-4</v>
      </c>
      <c r="BE175" s="42">
        <v>-12557.9</v>
      </c>
      <c r="BF175" s="42">
        <v>1683821.8112247861</v>
      </c>
      <c r="BG175" s="42">
        <v>-6897.3</v>
      </c>
      <c r="BH175" s="42">
        <v>1676924.5112247861</v>
      </c>
      <c r="BI175" s="53">
        <v>8334.851679483203</v>
      </c>
      <c r="BK175" t="str">
        <f t="shared" si="2"/>
        <v>288 - Saint Matthew's CEVAP School</v>
      </c>
    </row>
    <row r="176" spans="1:63" ht="15" x14ac:dyDescent="0.25">
      <c r="A176" s="50">
        <v>289</v>
      </c>
      <c r="B176" s="35">
        <v>124784</v>
      </c>
      <c r="C176" s="35">
        <v>9353340</v>
      </c>
      <c r="D176" s="36" t="s">
        <v>484</v>
      </c>
      <c r="E176" s="42">
        <v>577912</v>
      </c>
      <c r="F176" s="42">
        <v>0</v>
      </c>
      <c r="G176" s="42">
        <v>0</v>
      </c>
      <c r="H176" s="42">
        <v>5199.9999999999973</v>
      </c>
      <c r="I176" s="42">
        <v>0</v>
      </c>
      <c r="J176" s="42">
        <v>2552.5499999999997</v>
      </c>
      <c r="K176" s="42">
        <v>5405.4000000000015</v>
      </c>
      <c r="L176" s="42">
        <v>6715.7999999999929</v>
      </c>
      <c r="M176" s="42">
        <v>5824.00000000001</v>
      </c>
      <c r="N176" s="42">
        <v>1242.1499999999996</v>
      </c>
      <c r="O176" s="42">
        <v>0</v>
      </c>
      <c r="P176" s="42">
        <v>0</v>
      </c>
      <c r="Q176" s="42">
        <v>0</v>
      </c>
      <c r="R176" s="42">
        <v>0</v>
      </c>
      <c r="S176" s="42">
        <v>0</v>
      </c>
      <c r="T176" s="42">
        <v>0</v>
      </c>
      <c r="U176" s="42">
        <v>0</v>
      </c>
      <c r="V176" s="42">
        <v>22714.285714285703</v>
      </c>
      <c r="W176" s="42">
        <v>0</v>
      </c>
      <c r="X176" s="42">
        <v>0</v>
      </c>
      <c r="Y176" s="42">
        <v>16807.735136658222</v>
      </c>
      <c r="Z176" s="42">
        <v>0</v>
      </c>
      <c r="AA176" s="42">
        <v>0</v>
      </c>
      <c r="AB176" s="42">
        <v>0</v>
      </c>
      <c r="AC176" s="42">
        <v>114000</v>
      </c>
      <c r="AD176" s="42">
        <v>0</v>
      </c>
      <c r="AE176" s="42">
        <v>0</v>
      </c>
      <c r="AF176" s="42">
        <v>0</v>
      </c>
      <c r="AG176" s="42">
        <v>2921.9</v>
      </c>
      <c r="AH176" s="42">
        <v>0</v>
      </c>
      <c r="AI176" s="42">
        <v>0</v>
      </c>
      <c r="AJ176" s="42">
        <v>0</v>
      </c>
      <c r="AK176" s="42">
        <v>0</v>
      </c>
      <c r="AL176" s="42">
        <v>0</v>
      </c>
      <c r="AM176" s="42">
        <v>0</v>
      </c>
      <c r="AN176" s="42">
        <v>0</v>
      </c>
      <c r="AO176" s="42">
        <v>577912</v>
      </c>
      <c r="AP176" s="42">
        <v>66461.92085094392</v>
      </c>
      <c r="AQ176" s="42">
        <v>116921.9</v>
      </c>
      <c r="AR176" s="42">
        <v>40275.485136658222</v>
      </c>
      <c r="AS176" s="43">
        <v>761295.82085094391</v>
      </c>
      <c r="AT176" s="42">
        <v>761295.82085094403</v>
      </c>
      <c r="AU176" s="42">
        <v>0</v>
      </c>
      <c r="AV176" s="42">
        <v>644373.92085094389</v>
      </c>
      <c r="AW176" s="42">
        <v>3039.4996266553958</v>
      </c>
      <c r="AX176" s="42">
        <v>3045.9267034897175</v>
      </c>
      <c r="AY176" s="44">
        <v>-2.1100563014068013E-3</v>
      </c>
      <c r="AZ176" s="44">
        <v>0</v>
      </c>
      <c r="BA176" s="42">
        <v>0</v>
      </c>
      <c r="BB176" s="43">
        <v>761295.82085094391</v>
      </c>
      <c r="BC176" s="43">
        <v>3591.0180228818108</v>
      </c>
      <c r="BD176" s="44">
        <v>-8.5419221563933778E-3</v>
      </c>
      <c r="BE176" s="42">
        <v>-6415.12</v>
      </c>
      <c r="BF176" s="42">
        <v>754880.70085094392</v>
      </c>
      <c r="BG176" s="42">
        <v>-3523.44</v>
      </c>
      <c r="BH176" s="42">
        <v>751357.26085094397</v>
      </c>
      <c r="BI176" s="53">
        <v>3358.5260706490672</v>
      </c>
      <c r="BK176" t="str">
        <f t="shared" si="2"/>
        <v>289 - St. Mary's Catholic Primary</v>
      </c>
    </row>
    <row r="177" spans="1:63" ht="15" x14ac:dyDescent="0.25">
      <c r="A177" s="50">
        <v>291</v>
      </c>
      <c r="B177" s="35">
        <v>124785</v>
      </c>
      <c r="C177" s="35">
        <v>9353341</v>
      </c>
      <c r="D177" s="36" t="s">
        <v>485</v>
      </c>
      <c r="E177" s="42">
        <v>577912</v>
      </c>
      <c r="F177" s="42">
        <v>0</v>
      </c>
      <c r="G177" s="42">
        <v>0</v>
      </c>
      <c r="H177" s="42">
        <v>7999.9999999999973</v>
      </c>
      <c r="I177" s="42">
        <v>0</v>
      </c>
      <c r="J177" s="42">
        <v>1501.4999999999995</v>
      </c>
      <c r="K177" s="42">
        <v>3931.200000000003</v>
      </c>
      <c r="L177" s="42">
        <v>49249.200000000055</v>
      </c>
      <c r="M177" s="42">
        <v>71052.800000000047</v>
      </c>
      <c r="N177" s="42">
        <v>0</v>
      </c>
      <c r="O177" s="42">
        <v>0</v>
      </c>
      <c r="P177" s="42">
        <v>0</v>
      </c>
      <c r="Q177" s="42">
        <v>0</v>
      </c>
      <c r="R177" s="42">
        <v>0</v>
      </c>
      <c r="S177" s="42">
        <v>0</v>
      </c>
      <c r="T177" s="42">
        <v>0</v>
      </c>
      <c r="U177" s="42">
        <v>0</v>
      </c>
      <c r="V177" s="42">
        <v>3494.5054945054981</v>
      </c>
      <c r="W177" s="42">
        <v>0</v>
      </c>
      <c r="X177" s="42">
        <v>1841.3145539906104</v>
      </c>
      <c r="Y177" s="42">
        <v>47901.065825977348</v>
      </c>
      <c r="Z177" s="42">
        <v>0</v>
      </c>
      <c r="AA177" s="42">
        <v>0</v>
      </c>
      <c r="AB177" s="42">
        <v>0</v>
      </c>
      <c r="AC177" s="42">
        <v>114000</v>
      </c>
      <c r="AD177" s="42">
        <v>0</v>
      </c>
      <c r="AE177" s="42">
        <v>0</v>
      </c>
      <c r="AF177" s="42">
        <v>0</v>
      </c>
      <c r="AG177" s="42">
        <v>2179.4499999999998</v>
      </c>
      <c r="AH177" s="42">
        <v>0</v>
      </c>
      <c r="AI177" s="42">
        <v>0</v>
      </c>
      <c r="AJ177" s="42">
        <v>0</v>
      </c>
      <c r="AK177" s="42">
        <v>0</v>
      </c>
      <c r="AL177" s="42">
        <v>0</v>
      </c>
      <c r="AM177" s="42">
        <v>0</v>
      </c>
      <c r="AN177" s="42">
        <v>0</v>
      </c>
      <c r="AO177" s="42">
        <v>577912</v>
      </c>
      <c r="AP177" s="42">
        <v>186971.58587447356</v>
      </c>
      <c r="AQ177" s="42">
        <v>116179.45</v>
      </c>
      <c r="AR177" s="42">
        <v>124766.2158259774</v>
      </c>
      <c r="AS177" s="43">
        <v>881063.03587447351</v>
      </c>
      <c r="AT177" s="42">
        <v>881063.03587447351</v>
      </c>
      <c r="AU177" s="42">
        <v>0</v>
      </c>
      <c r="AV177" s="42">
        <v>764883.58587447356</v>
      </c>
      <c r="AW177" s="42">
        <v>3607.9414428041205</v>
      </c>
      <c r="AX177" s="42">
        <v>3618.3821284110322</v>
      </c>
      <c r="AY177" s="44">
        <v>-2.8854568800052785E-3</v>
      </c>
      <c r="AZ177" s="44">
        <v>0</v>
      </c>
      <c r="BA177" s="42">
        <v>0</v>
      </c>
      <c r="BB177" s="43">
        <v>881063.03587447351</v>
      </c>
      <c r="BC177" s="43">
        <v>4155.9577163890262</v>
      </c>
      <c r="BD177" s="44">
        <v>-4.1408197723615814E-3</v>
      </c>
      <c r="BE177" s="42">
        <v>-6415.12</v>
      </c>
      <c r="BF177" s="42">
        <v>874647.91587447352</v>
      </c>
      <c r="BG177" s="42">
        <v>-3523.44</v>
      </c>
      <c r="BH177" s="42">
        <v>871124.47587447357</v>
      </c>
      <c r="BI177" s="53">
        <v>4142.4488348060249</v>
      </c>
      <c r="BK177" t="str">
        <f t="shared" si="2"/>
        <v>291 - St. Pancras Catholic Primary</v>
      </c>
    </row>
    <row r="178" spans="1:63" ht="15" x14ac:dyDescent="0.25">
      <c r="A178" s="50">
        <v>287</v>
      </c>
      <c r="B178" s="35">
        <v>124786</v>
      </c>
      <c r="C178" s="35">
        <v>9353342</v>
      </c>
      <c r="D178" s="36" t="s">
        <v>486</v>
      </c>
      <c r="E178" s="42">
        <v>586090</v>
      </c>
      <c r="F178" s="42">
        <v>0</v>
      </c>
      <c r="G178" s="42">
        <v>0</v>
      </c>
      <c r="H178" s="42">
        <v>5200.0000000000027</v>
      </c>
      <c r="I178" s="42">
        <v>0</v>
      </c>
      <c r="J178" s="42">
        <v>1651.6499999999992</v>
      </c>
      <c r="K178" s="42">
        <v>24570.000000000029</v>
      </c>
      <c r="L178" s="42">
        <v>19028.100000000006</v>
      </c>
      <c r="M178" s="42">
        <v>44262.400000000089</v>
      </c>
      <c r="N178" s="42">
        <v>22358.69999999999</v>
      </c>
      <c r="O178" s="42">
        <v>0</v>
      </c>
      <c r="P178" s="42">
        <v>0</v>
      </c>
      <c r="Q178" s="42">
        <v>0</v>
      </c>
      <c r="R178" s="42">
        <v>0</v>
      </c>
      <c r="S178" s="42">
        <v>0</v>
      </c>
      <c r="T178" s="42">
        <v>0</v>
      </c>
      <c r="U178" s="42">
        <v>0</v>
      </c>
      <c r="V178" s="42">
        <v>26290.76086956522</v>
      </c>
      <c r="W178" s="42">
        <v>0</v>
      </c>
      <c r="X178" s="42">
        <v>0</v>
      </c>
      <c r="Y178" s="42">
        <v>38058.545082898083</v>
      </c>
      <c r="Z178" s="42">
        <v>0</v>
      </c>
      <c r="AA178" s="42">
        <v>0</v>
      </c>
      <c r="AB178" s="42">
        <v>0</v>
      </c>
      <c r="AC178" s="42">
        <v>114000</v>
      </c>
      <c r="AD178" s="42">
        <v>0</v>
      </c>
      <c r="AE178" s="42">
        <v>0</v>
      </c>
      <c r="AF178" s="42">
        <v>0</v>
      </c>
      <c r="AG178" s="42">
        <v>2490.8000000000002</v>
      </c>
      <c r="AH178" s="42">
        <v>0</v>
      </c>
      <c r="AI178" s="42">
        <v>0</v>
      </c>
      <c r="AJ178" s="42">
        <v>0</v>
      </c>
      <c r="AK178" s="42">
        <v>0</v>
      </c>
      <c r="AL178" s="42">
        <v>0</v>
      </c>
      <c r="AM178" s="42">
        <v>0</v>
      </c>
      <c r="AN178" s="42">
        <v>0</v>
      </c>
      <c r="AO178" s="42">
        <v>586090</v>
      </c>
      <c r="AP178" s="42">
        <v>181420.15595246342</v>
      </c>
      <c r="AQ178" s="42">
        <v>116490.8</v>
      </c>
      <c r="AR178" s="42">
        <v>106591.77008289815</v>
      </c>
      <c r="AS178" s="43">
        <v>884000.95595246344</v>
      </c>
      <c r="AT178" s="42">
        <v>884000.95595246344</v>
      </c>
      <c r="AU178" s="42">
        <v>0</v>
      </c>
      <c r="AV178" s="42">
        <v>767510.15595246339</v>
      </c>
      <c r="AW178" s="42">
        <v>3569.814678848667</v>
      </c>
      <c r="AX178" s="42">
        <v>3525.2207023812002</v>
      </c>
      <c r="AY178" s="44">
        <v>1.2649981442961743E-2</v>
      </c>
      <c r="AZ178" s="44">
        <v>-7.1399814429617429E-3</v>
      </c>
      <c r="BA178" s="42">
        <v>-5411.5522354294617</v>
      </c>
      <c r="BB178" s="43">
        <v>878589.40371703403</v>
      </c>
      <c r="BC178" s="43">
        <v>4086.4623428699256</v>
      </c>
      <c r="BD178" s="44">
        <v>-1.1490842343262475E-3</v>
      </c>
      <c r="BE178" s="42">
        <v>-6505.9</v>
      </c>
      <c r="BF178" s="42">
        <v>872083.50371703401</v>
      </c>
      <c r="BG178" s="42">
        <v>-3573.3</v>
      </c>
      <c r="BH178" s="42">
        <v>868510.20371703396</v>
      </c>
      <c r="BI178" s="53">
        <v>3961.4018928043497</v>
      </c>
      <c r="BK178" t="str">
        <f t="shared" si="2"/>
        <v>287 - St Marks Catholic Primary Schl</v>
      </c>
    </row>
    <row r="179" spans="1:63" ht="15" x14ac:dyDescent="0.25">
      <c r="A179" s="50">
        <v>425</v>
      </c>
      <c r="B179" s="35">
        <v>134362</v>
      </c>
      <c r="C179" s="35">
        <v>9353343</v>
      </c>
      <c r="D179" s="36" t="s">
        <v>487</v>
      </c>
      <c r="E179" s="42">
        <v>1076770</v>
      </c>
      <c r="F179" s="42">
        <v>0</v>
      </c>
      <c r="G179" s="42">
        <v>0</v>
      </c>
      <c r="H179" s="42">
        <v>15999.99999999998</v>
      </c>
      <c r="I179" s="42">
        <v>0</v>
      </c>
      <c r="J179" s="42">
        <v>1651.6500000000012</v>
      </c>
      <c r="K179" s="42">
        <v>0</v>
      </c>
      <c r="L179" s="42">
        <v>0</v>
      </c>
      <c r="M179" s="42">
        <v>0</v>
      </c>
      <c r="N179" s="42">
        <v>0</v>
      </c>
      <c r="O179" s="42">
        <v>0</v>
      </c>
      <c r="P179" s="42">
        <v>0</v>
      </c>
      <c r="Q179" s="42">
        <v>0</v>
      </c>
      <c r="R179" s="42">
        <v>0</v>
      </c>
      <c r="S179" s="42">
        <v>0</v>
      </c>
      <c r="T179" s="42">
        <v>0</v>
      </c>
      <c r="U179" s="42">
        <v>0</v>
      </c>
      <c r="V179" s="42">
        <v>17633.928571428594</v>
      </c>
      <c r="W179" s="42">
        <v>0</v>
      </c>
      <c r="X179" s="42">
        <v>2161.9822485207096</v>
      </c>
      <c r="Y179" s="42">
        <v>78686.166094853193</v>
      </c>
      <c r="Z179" s="42">
        <v>0</v>
      </c>
      <c r="AA179" s="42">
        <v>0</v>
      </c>
      <c r="AB179" s="42">
        <v>0</v>
      </c>
      <c r="AC179" s="42">
        <v>114000</v>
      </c>
      <c r="AD179" s="42">
        <v>0</v>
      </c>
      <c r="AE179" s="42">
        <v>0</v>
      </c>
      <c r="AF179" s="42">
        <v>0</v>
      </c>
      <c r="AG179" s="42">
        <v>30656</v>
      </c>
      <c r="AH179" s="42">
        <v>0</v>
      </c>
      <c r="AI179" s="42">
        <v>0</v>
      </c>
      <c r="AJ179" s="42">
        <v>0</v>
      </c>
      <c r="AK179" s="42">
        <v>0</v>
      </c>
      <c r="AL179" s="42">
        <v>0</v>
      </c>
      <c r="AM179" s="42">
        <v>0</v>
      </c>
      <c r="AN179" s="42">
        <v>0</v>
      </c>
      <c r="AO179" s="42">
        <v>1076770</v>
      </c>
      <c r="AP179" s="42">
        <v>116133.72691480248</v>
      </c>
      <c r="AQ179" s="42">
        <v>144656</v>
      </c>
      <c r="AR179" s="42">
        <v>97509.791094853179</v>
      </c>
      <c r="AS179" s="43">
        <v>1337559.7269148026</v>
      </c>
      <c r="AT179" s="42">
        <v>1337559.7269148023</v>
      </c>
      <c r="AU179" s="42">
        <v>0</v>
      </c>
      <c r="AV179" s="42">
        <v>1192903.7269148026</v>
      </c>
      <c r="AW179" s="42">
        <v>3020.0094352273481</v>
      </c>
      <c r="AX179" s="42">
        <v>3258.5874097937867</v>
      </c>
      <c r="AY179" s="44">
        <v>-7.3215152630058344E-2</v>
      </c>
      <c r="AZ179" s="44">
        <v>5.8215152630058345E-2</v>
      </c>
      <c r="BA179" s="42">
        <v>74931.169550715043</v>
      </c>
      <c r="BB179" s="43">
        <v>1412490.8964655176</v>
      </c>
      <c r="BC179" s="43">
        <v>3575.9263201658673</v>
      </c>
      <c r="BD179" s="44">
        <v>-2.6736726496473295E-2</v>
      </c>
      <c r="BE179" s="42">
        <v>-11952.699999999999</v>
      </c>
      <c r="BF179" s="42">
        <v>1400538.1964655176</v>
      </c>
      <c r="BG179" s="42">
        <v>-6564.9000000000005</v>
      </c>
      <c r="BH179" s="42">
        <v>1393973.2964655177</v>
      </c>
      <c r="BI179" s="53">
        <v>6292.0686154740224</v>
      </c>
      <c r="BK179" t="str">
        <f t="shared" si="2"/>
        <v>425 - Abbots Green Community Primary</v>
      </c>
    </row>
    <row r="180" spans="1:63" ht="15" x14ac:dyDescent="0.25">
      <c r="A180" s="50">
        <v>320</v>
      </c>
      <c r="B180" s="35">
        <v>134882</v>
      </c>
      <c r="C180" s="35">
        <v>9353346</v>
      </c>
      <c r="D180" s="36" t="s">
        <v>489</v>
      </c>
      <c r="E180" s="42">
        <v>695130</v>
      </c>
      <c r="F180" s="42">
        <v>0</v>
      </c>
      <c r="G180" s="42">
        <v>0</v>
      </c>
      <c r="H180" s="42">
        <v>2800.0000000000041</v>
      </c>
      <c r="I180" s="42">
        <v>0</v>
      </c>
      <c r="J180" s="42">
        <v>150.15</v>
      </c>
      <c r="K180" s="42">
        <v>491.40000000000003</v>
      </c>
      <c r="L180" s="42">
        <v>0</v>
      </c>
      <c r="M180" s="42">
        <v>0</v>
      </c>
      <c r="N180" s="42">
        <v>0</v>
      </c>
      <c r="O180" s="42">
        <v>0</v>
      </c>
      <c r="P180" s="42">
        <v>0</v>
      </c>
      <c r="Q180" s="42">
        <v>0</v>
      </c>
      <c r="R180" s="42">
        <v>0</v>
      </c>
      <c r="S180" s="42">
        <v>0</v>
      </c>
      <c r="T180" s="42">
        <v>0</v>
      </c>
      <c r="U180" s="42">
        <v>0</v>
      </c>
      <c r="V180" s="42">
        <v>3625.5924170616113</v>
      </c>
      <c r="W180" s="42">
        <v>0</v>
      </c>
      <c r="X180" s="42">
        <v>1003.7234042553192</v>
      </c>
      <c r="Y180" s="42">
        <v>41559.21108500391</v>
      </c>
      <c r="Z180" s="42">
        <v>0</v>
      </c>
      <c r="AA180" s="42">
        <v>0</v>
      </c>
      <c r="AB180" s="42">
        <v>0</v>
      </c>
      <c r="AC180" s="42">
        <v>114000</v>
      </c>
      <c r="AD180" s="42">
        <v>0</v>
      </c>
      <c r="AE180" s="42">
        <v>0</v>
      </c>
      <c r="AF180" s="42">
        <v>0</v>
      </c>
      <c r="AG180" s="42">
        <v>26345</v>
      </c>
      <c r="AH180" s="42">
        <v>0</v>
      </c>
      <c r="AI180" s="42">
        <v>0</v>
      </c>
      <c r="AJ180" s="42">
        <v>0</v>
      </c>
      <c r="AK180" s="42">
        <v>0</v>
      </c>
      <c r="AL180" s="42">
        <v>0</v>
      </c>
      <c r="AM180" s="42">
        <v>0</v>
      </c>
      <c r="AN180" s="42">
        <v>0</v>
      </c>
      <c r="AO180" s="42">
        <v>695130</v>
      </c>
      <c r="AP180" s="42">
        <v>49630.076906320843</v>
      </c>
      <c r="AQ180" s="42">
        <v>140345</v>
      </c>
      <c r="AR180" s="42">
        <v>53277.786085003914</v>
      </c>
      <c r="AS180" s="43">
        <v>885105.07690632087</v>
      </c>
      <c r="AT180" s="42">
        <v>885105.07690632087</v>
      </c>
      <c r="AU180" s="42">
        <v>0</v>
      </c>
      <c r="AV180" s="42">
        <v>744760.07690632087</v>
      </c>
      <c r="AW180" s="42">
        <v>2920.6277525738074</v>
      </c>
      <c r="AX180" s="42">
        <v>2893.2655851898353</v>
      </c>
      <c r="AY180" s="44">
        <v>9.4571917365742827E-3</v>
      </c>
      <c r="AZ180" s="44">
        <v>-3.9471917365742825E-3</v>
      </c>
      <c r="BA180" s="42">
        <v>-2912.1698724418989</v>
      </c>
      <c r="BB180" s="43">
        <v>882192.90703387896</v>
      </c>
      <c r="BC180" s="43">
        <v>3459.5800275838392</v>
      </c>
      <c r="BD180" s="44">
        <v>-1.1517361646907531E-2</v>
      </c>
      <c r="BE180" s="42">
        <v>-7716.2999999999993</v>
      </c>
      <c r="BF180" s="42">
        <v>874476.60703387891</v>
      </c>
      <c r="BG180" s="42">
        <v>-4238.1000000000004</v>
      </c>
      <c r="BH180" s="42">
        <v>870238.50703387894</v>
      </c>
      <c r="BI180" s="53">
        <v>3648.1206396294469</v>
      </c>
      <c r="BK180" t="str">
        <f t="shared" si="2"/>
        <v>320 - Rendlesham Community Primary</v>
      </c>
    </row>
    <row r="181" spans="1:63" ht="15" x14ac:dyDescent="0.25">
      <c r="A181" s="50">
        <v>560</v>
      </c>
      <c r="B181" s="35">
        <v>124802</v>
      </c>
      <c r="C181" s="35">
        <v>9354024</v>
      </c>
      <c r="D181" s="36" t="s">
        <v>490</v>
      </c>
      <c r="E181" s="42">
        <v>0</v>
      </c>
      <c r="F181" s="42">
        <v>3658830</v>
      </c>
      <c r="G181" s="42">
        <v>2518054</v>
      </c>
      <c r="H181" s="42">
        <v>0</v>
      </c>
      <c r="I181" s="42">
        <v>43999.999999999971</v>
      </c>
      <c r="J181" s="42">
        <v>0</v>
      </c>
      <c r="K181" s="42">
        <v>0</v>
      </c>
      <c r="L181" s="42">
        <v>0</v>
      </c>
      <c r="M181" s="42">
        <v>0</v>
      </c>
      <c r="N181" s="42">
        <v>0</v>
      </c>
      <c r="O181" s="42">
        <v>0</v>
      </c>
      <c r="P181" s="42">
        <v>2403.989940436787</v>
      </c>
      <c r="Q181" s="42">
        <v>8359.3286565188719</v>
      </c>
      <c r="R181" s="42">
        <v>4480.1630708140383</v>
      </c>
      <c r="S181" s="42">
        <v>0</v>
      </c>
      <c r="T181" s="42">
        <v>0</v>
      </c>
      <c r="U181" s="42">
        <v>0</v>
      </c>
      <c r="V181" s="42">
        <v>0</v>
      </c>
      <c r="W181" s="42">
        <v>1499.9999999999991</v>
      </c>
      <c r="X181" s="42">
        <v>11632.629558541268</v>
      </c>
      <c r="Y181" s="42">
        <v>0</v>
      </c>
      <c r="Z181" s="42">
        <v>441426.16424659919</v>
      </c>
      <c r="AA181" s="42">
        <v>0</v>
      </c>
      <c r="AB181" s="42">
        <v>0</v>
      </c>
      <c r="AC181" s="42">
        <v>114000</v>
      </c>
      <c r="AD181" s="42">
        <v>0</v>
      </c>
      <c r="AE181" s="42">
        <v>0</v>
      </c>
      <c r="AF181" s="42">
        <v>5000</v>
      </c>
      <c r="AG181" s="42">
        <v>203019.03</v>
      </c>
      <c r="AH181" s="42">
        <v>0</v>
      </c>
      <c r="AI181" s="42">
        <v>0</v>
      </c>
      <c r="AJ181" s="42">
        <v>0</v>
      </c>
      <c r="AK181" s="42">
        <v>0</v>
      </c>
      <c r="AL181" s="42">
        <v>0</v>
      </c>
      <c r="AM181" s="42">
        <v>0</v>
      </c>
      <c r="AN181" s="42">
        <v>0</v>
      </c>
      <c r="AO181" s="42">
        <v>6176884</v>
      </c>
      <c r="AP181" s="42">
        <v>513802.27547291014</v>
      </c>
      <c r="AQ181" s="42">
        <v>322019.03000000003</v>
      </c>
      <c r="AR181" s="42">
        <v>481045.70508048404</v>
      </c>
      <c r="AS181" s="43">
        <v>7012705.3054729104</v>
      </c>
      <c r="AT181" s="42">
        <v>0</v>
      </c>
      <c r="AU181" s="42">
        <v>7012705.3054729095</v>
      </c>
      <c r="AV181" s="42">
        <v>6695686.2754729101</v>
      </c>
      <c r="AW181" s="42">
        <v>4428.363938804835</v>
      </c>
      <c r="AX181" s="42">
        <v>4429.2457747521657</v>
      </c>
      <c r="AY181" s="44">
        <v>-1.9909392979667527E-4</v>
      </c>
      <c r="AZ181" s="44">
        <v>0</v>
      </c>
      <c r="BA181" s="42">
        <v>0</v>
      </c>
      <c r="BB181" s="43">
        <v>7012705.3054729104</v>
      </c>
      <c r="BC181" s="43">
        <v>4638.0326094397551</v>
      </c>
      <c r="BD181" s="44">
        <v>-4.4167065483018408E-3</v>
      </c>
      <c r="BE181" s="42">
        <v>-45753.119999999995</v>
      </c>
      <c r="BF181" s="42">
        <v>6966952.1854729103</v>
      </c>
      <c r="BG181" s="42">
        <v>-25129.440000000002</v>
      </c>
      <c r="BH181" s="42">
        <v>6941822.7454729099</v>
      </c>
      <c r="BI181" s="53">
        <v>36827.223890586836</v>
      </c>
      <c r="BK181" t="str">
        <f t="shared" si="2"/>
        <v>560 - THURSTON COMMUNITY COLLEGE</v>
      </c>
    </row>
    <row r="182" spans="1:63" ht="15" x14ac:dyDescent="0.25">
      <c r="A182" s="50">
        <v>558</v>
      </c>
      <c r="B182" s="35">
        <v>124818</v>
      </c>
      <c r="C182" s="35">
        <v>9354057</v>
      </c>
      <c r="D182" s="36" t="s">
        <v>359</v>
      </c>
      <c r="E182" s="42">
        <v>0</v>
      </c>
      <c r="F182" s="42">
        <v>1823520</v>
      </c>
      <c r="G182" s="42">
        <v>1304534</v>
      </c>
      <c r="H182" s="42">
        <v>0</v>
      </c>
      <c r="I182" s="42">
        <v>39999.999999999993</v>
      </c>
      <c r="J182" s="42">
        <v>0</v>
      </c>
      <c r="K182" s="42">
        <v>0</v>
      </c>
      <c r="L182" s="42">
        <v>0</v>
      </c>
      <c r="M182" s="42">
        <v>0</v>
      </c>
      <c r="N182" s="42">
        <v>0</v>
      </c>
      <c r="O182" s="42">
        <v>0</v>
      </c>
      <c r="P182" s="42">
        <v>14564.549999999996</v>
      </c>
      <c r="Q182" s="42">
        <v>19655.999999999996</v>
      </c>
      <c r="R182" s="42">
        <v>66038.700000000041</v>
      </c>
      <c r="S182" s="42">
        <v>0</v>
      </c>
      <c r="T182" s="42">
        <v>0</v>
      </c>
      <c r="U182" s="42">
        <v>0</v>
      </c>
      <c r="V182" s="42">
        <v>0</v>
      </c>
      <c r="W182" s="42">
        <v>4500</v>
      </c>
      <c r="X182" s="42">
        <v>5443.2692307692314</v>
      </c>
      <c r="Y182" s="42">
        <v>0</v>
      </c>
      <c r="Z182" s="42">
        <v>306265.57188736135</v>
      </c>
      <c r="AA182" s="42">
        <v>0</v>
      </c>
      <c r="AB182" s="42">
        <v>0</v>
      </c>
      <c r="AC182" s="42">
        <v>114000</v>
      </c>
      <c r="AD182" s="42">
        <v>0</v>
      </c>
      <c r="AE182" s="42">
        <v>0</v>
      </c>
      <c r="AF182" s="42">
        <v>0</v>
      </c>
      <c r="AG182" s="42">
        <v>123342.5</v>
      </c>
      <c r="AH182" s="42">
        <v>0</v>
      </c>
      <c r="AI182" s="42">
        <v>0</v>
      </c>
      <c r="AJ182" s="42">
        <v>0</v>
      </c>
      <c r="AK182" s="42">
        <v>0</v>
      </c>
      <c r="AL182" s="42">
        <v>0</v>
      </c>
      <c r="AM182" s="42">
        <v>0</v>
      </c>
      <c r="AN182" s="42">
        <v>0</v>
      </c>
      <c r="AO182" s="42">
        <v>3128054</v>
      </c>
      <c r="AP182" s="42">
        <v>456468.0911181306</v>
      </c>
      <c r="AQ182" s="42">
        <v>237342.5</v>
      </c>
      <c r="AR182" s="42">
        <v>386392.99688736134</v>
      </c>
      <c r="AS182" s="43">
        <v>3821864.5911181308</v>
      </c>
      <c r="AT182" s="42">
        <v>0</v>
      </c>
      <c r="AU182" s="42">
        <v>3821864.5911181308</v>
      </c>
      <c r="AV182" s="42">
        <v>3584522.0911181308</v>
      </c>
      <c r="AW182" s="42">
        <v>4685.649792311282</v>
      </c>
      <c r="AX182" s="42">
        <v>4718.7041552437886</v>
      </c>
      <c r="AY182" s="44">
        <v>-7.0049661612657009E-3</v>
      </c>
      <c r="AZ182" s="44">
        <v>0</v>
      </c>
      <c r="BA182" s="42">
        <v>0</v>
      </c>
      <c r="BB182" s="43">
        <v>3821864.5911181308</v>
      </c>
      <c r="BC182" s="43">
        <v>4995.90142629821</v>
      </c>
      <c r="BD182" s="44">
        <v>-1.1383895319576065E-2</v>
      </c>
      <c r="BE182" s="42">
        <v>-23148.899999999998</v>
      </c>
      <c r="BF182" s="42">
        <v>3798715.6911181309</v>
      </c>
      <c r="BG182" s="42">
        <v>-12714.300000000001</v>
      </c>
      <c r="BH182" s="42">
        <v>3786001.3911181311</v>
      </c>
      <c r="BI182" s="53">
        <v>19442.708854601216</v>
      </c>
      <c r="BK182" t="str">
        <f t="shared" si="2"/>
        <v>558 - Stowmarket High School</v>
      </c>
    </row>
    <row r="183" spans="1:63" ht="15" x14ac:dyDescent="0.25">
      <c r="A183" s="50">
        <v>370</v>
      </c>
      <c r="B183" s="35">
        <v>124840</v>
      </c>
      <c r="C183" s="35">
        <v>9354090</v>
      </c>
      <c r="D183" s="36" t="s">
        <v>247</v>
      </c>
      <c r="E183" s="42">
        <v>0</v>
      </c>
      <c r="F183" s="42">
        <v>2872830</v>
      </c>
      <c r="G183" s="42">
        <v>2023978</v>
      </c>
      <c r="H183" s="42">
        <v>0</v>
      </c>
      <c r="I183" s="42">
        <v>39600.000000000029</v>
      </c>
      <c r="J183" s="42">
        <v>0</v>
      </c>
      <c r="K183" s="42">
        <v>0</v>
      </c>
      <c r="L183" s="42">
        <v>0</v>
      </c>
      <c r="M183" s="42">
        <v>0</v>
      </c>
      <c r="N183" s="42">
        <v>0</v>
      </c>
      <c r="O183" s="42">
        <v>0</v>
      </c>
      <c r="P183" s="42">
        <v>20420.39999999994</v>
      </c>
      <c r="Q183" s="42">
        <v>81081.000000000058</v>
      </c>
      <c r="R183" s="42">
        <v>22385.999999999931</v>
      </c>
      <c r="S183" s="42">
        <v>23295.999999999927</v>
      </c>
      <c r="T183" s="42">
        <v>4968.6000000000004</v>
      </c>
      <c r="U183" s="42">
        <v>0</v>
      </c>
      <c r="V183" s="42">
        <v>0</v>
      </c>
      <c r="W183" s="42">
        <v>6015.0627615062695</v>
      </c>
      <c r="X183" s="42">
        <v>10374.170212765957</v>
      </c>
      <c r="Y183" s="42">
        <v>0</v>
      </c>
      <c r="Z183" s="42">
        <v>308667.64442785695</v>
      </c>
      <c r="AA183" s="42">
        <v>0</v>
      </c>
      <c r="AB183" s="42">
        <v>0</v>
      </c>
      <c r="AC183" s="42">
        <v>114000</v>
      </c>
      <c r="AD183" s="42">
        <v>0</v>
      </c>
      <c r="AE183" s="42">
        <v>0</v>
      </c>
      <c r="AF183" s="42">
        <v>0</v>
      </c>
      <c r="AG183" s="42">
        <v>197587.5</v>
      </c>
      <c r="AH183" s="42">
        <v>0</v>
      </c>
      <c r="AI183" s="42">
        <v>0</v>
      </c>
      <c r="AJ183" s="42">
        <v>0</v>
      </c>
      <c r="AK183" s="42">
        <v>0</v>
      </c>
      <c r="AL183" s="42">
        <v>0</v>
      </c>
      <c r="AM183" s="42">
        <v>0</v>
      </c>
      <c r="AN183" s="42">
        <v>0</v>
      </c>
      <c r="AO183" s="42">
        <v>4896808</v>
      </c>
      <c r="AP183" s="42">
        <v>516808.87740212912</v>
      </c>
      <c r="AQ183" s="42">
        <v>311587.5</v>
      </c>
      <c r="AR183" s="42">
        <v>414541.44442785688</v>
      </c>
      <c r="AS183" s="43">
        <v>5725204.3774021287</v>
      </c>
      <c r="AT183" s="42">
        <v>0</v>
      </c>
      <c r="AU183" s="42">
        <v>5725204.3774021296</v>
      </c>
      <c r="AV183" s="42">
        <v>5413616.8774021287</v>
      </c>
      <c r="AW183" s="42">
        <v>4518.8788626061178</v>
      </c>
      <c r="AX183" s="42">
        <v>4544.8352113382389</v>
      </c>
      <c r="AY183" s="44">
        <v>-5.7111748886662485E-3</v>
      </c>
      <c r="AZ183" s="44">
        <v>0</v>
      </c>
      <c r="BA183" s="42">
        <v>0</v>
      </c>
      <c r="BB183" s="43">
        <v>5725204.3774021287</v>
      </c>
      <c r="BC183" s="43">
        <v>4778.9685954942643</v>
      </c>
      <c r="BD183" s="44">
        <v>-1.2815292790086974E-2</v>
      </c>
      <c r="BE183" s="42">
        <v>-36251.479999999996</v>
      </c>
      <c r="BF183" s="42">
        <v>5688952.8974021282</v>
      </c>
      <c r="BG183" s="42">
        <v>-19910.760000000002</v>
      </c>
      <c r="BH183" s="42">
        <v>5669042.1374021284</v>
      </c>
      <c r="BI183" s="53">
        <v>28101.450811584182</v>
      </c>
      <c r="BK183" t="str">
        <f t="shared" si="2"/>
        <v>370 - Northgate High School</v>
      </c>
    </row>
    <row r="184" spans="1:63" ht="15" x14ac:dyDescent="0.25">
      <c r="A184" s="50">
        <v>356</v>
      </c>
      <c r="B184" s="35">
        <v>124846</v>
      </c>
      <c r="C184" s="35">
        <v>9354096</v>
      </c>
      <c r="D184" s="36" t="s">
        <v>240</v>
      </c>
      <c r="E184" s="42">
        <v>0</v>
      </c>
      <c r="F184" s="42">
        <v>1638810</v>
      </c>
      <c r="G184" s="42">
        <v>1152844</v>
      </c>
      <c r="H184" s="42">
        <v>0</v>
      </c>
      <c r="I184" s="42">
        <v>20400</v>
      </c>
      <c r="J184" s="42">
        <v>0</v>
      </c>
      <c r="K184" s="42">
        <v>0</v>
      </c>
      <c r="L184" s="42">
        <v>0</v>
      </c>
      <c r="M184" s="42">
        <v>0</v>
      </c>
      <c r="N184" s="42">
        <v>0</v>
      </c>
      <c r="O184" s="42">
        <v>0</v>
      </c>
      <c r="P184" s="42">
        <v>2102.1000000000008</v>
      </c>
      <c r="Q184" s="42">
        <v>9336.6000000000131</v>
      </c>
      <c r="R184" s="42">
        <v>51487.799999999967</v>
      </c>
      <c r="S184" s="42">
        <v>33779.199999999997</v>
      </c>
      <c r="T184" s="42">
        <v>3726.4499999999994</v>
      </c>
      <c r="U184" s="42">
        <v>0</v>
      </c>
      <c r="V184" s="42">
        <v>0</v>
      </c>
      <c r="W184" s="42">
        <v>7500.0000000000009</v>
      </c>
      <c r="X184" s="42">
        <v>6532.3855243722301</v>
      </c>
      <c r="Y184" s="42">
        <v>0</v>
      </c>
      <c r="Z184" s="42">
        <v>165206.1727121982</v>
      </c>
      <c r="AA184" s="42">
        <v>0</v>
      </c>
      <c r="AB184" s="42">
        <v>0</v>
      </c>
      <c r="AC184" s="42">
        <v>114000</v>
      </c>
      <c r="AD184" s="42">
        <v>0</v>
      </c>
      <c r="AE184" s="42">
        <v>0</v>
      </c>
      <c r="AF184" s="42">
        <v>0</v>
      </c>
      <c r="AG184" s="42">
        <v>76161</v>
      </c>
      <c r="AH184" s="42">
        <v>0</v>
      </c>
      <c r="AI184" s="42">
        <v>0</v>
      </c>
      <c r="AJ184" s="42">
        <v>0</v>
      </c>
      <c r="AK184" s="42">
        <v>0</v>
      </c>
      <c r="AL184" s="42">
        <v>0</v>
      </c>
      <c r="AM184" s="42">
        <v>0</v>
      </c>
      <c r="AN184" s="42">
        <v>0</v>
      </c>
      <c r="AO184" s="42">
        <v>2791654</v>
      </c>
      <c r="AP184" s="42">
        <v>300070.70823657041</v>
      </c>
      <c r="AQ184" s="42">
        <v>190161</v>
      </c>
      <c r="AR184" s="42">
        <v>235620.04771219817</v>
      </c>
      <c r="AS184" s="43">
        <v>3281885.7082365705</v>
      </c>
      <c r="AT184" s="42">
        <v>0</v>
      </c>
      <c r="AU184" s="42">
        <v>3281885.7082365705</v>
      </c>
      <c r="AV184" s="42">
        <v>3091724.7082365705</v>
      </c>
      <c r="AW184" s="42">
        <v>4526.6833209905863</v>
      </c>
      <c r="AX184" s="42">
        <v>4539.6104670376508</v>
      </c>
      <c r="AY184" s="44">
        <v>-2.8476333246936513E-3</v>
      </c>
      <c r="AZ184" s="44">
        <v>0</v>
      </c>
      <c r="BA184" s="42">
        <v>0</v>
      </c>
      <c r="BB184" s="43">
        <v>3281885.7082365705</v>
      </c>
      <c r="BC184" s="43">
        <v>4805.1035259686241</v>
      </c>
      <c r="BD184" s="44">
        <v>-8.814681821079362E-3</v>
      </c>
      <c r="BE184" s="42">
        <v>-20667.579999999998</v>
      </c>
      <c r="BF184" s="42">
        <v>3261218.1282365704</v>
      </c>
      <c r="BG184" s="42">
        <v>-11351.460000000001</v>
      </c>
      <c r="BH184" s="42">
        <v>3249866.6682365704</v>
      </c>
      <c r="BI184" s="53">
        <v>16261.902481434692</v>
      </c>
      <c r="BK184" t="str">
        <f t="shared" si="2"/>
        <v>356 - Claydon High School</v>
      </c>
    </row>
    <row r="185" spans="1:63" ht="15" x14ac:dyDescent="0.25">
      <c r="A185" s="50">
        <v>552</v>
      </c>
      <c r="B185" s="35">
        <v>124856</v>
      </c>
      <c r="C185" s="35">
        <v>9354500</v>
      </c>
      <c r="D185" s="36" t="s">
        <v>491</v>
      </c>
      <c r="E185" s="42">
        <v>0</v>
      </c>
      <c r="F185" s="42">
        <v>2515200</v>
      </c>
      <c r="G185" s="42">
        <v>2687080</v>
      </c>
      <c r="H185" s="42">
        <v>0</v>
      </c>
      <c r="I185" s="42">
        <v>35403.314917127071</v>
      </c>
      <c r="J185" s="42">
        <v>0</v>
      </c>
      <c r="K185" s="42">
        <v>0</v>
      </c>
      <c r="L185" s="42">
        <v>0</v>
      </c>
      <c r="M185" s="42">
        <v>0</v>
      </c>
      <c r="N185" s="42">
        <v>0</v>
      </c>
      <c r="O185" s="42">
        <v>0</v>
      </c>
      <c r="P185" s="42">
        <v>22433.478260869524</v>
      </c>
      <c r="Q185" s="42">
        <v>978.91541501976303</v>
      </c>
      <c r="R185" s="42">
        <v>43480.15968379446</v>
      </c>
      <c r="S185" s="42">
        <v>0</v>
      </c>
      <c r="T185" s="42">
        <v>0</v>
      </c>
      <c r="U185" s="42">
        <v>0</v>
      </c>
      <c r="V185" s="42">
        <v>0</v>
      </c>
      <c r="W185" s="42">
        <v>5966.8508287292752</v>
      </c>
      <c r="X185" s="42">
        <v>3665.0943396226417</v>
      </c>
      <c r="Y185" s="42">
        <v>0</v>
      </c>
      <c r="Z185" s="42">
        <v>368560.03379081574</v>
      </c>
      <c r="AA185" s="42">
        <v>0</v>
      </c>
      <c r="AB185" s="42">
        <v>0</v>
      </c>
      <c r="AC185" s="42">
        <v>114000</v>
      </c>
      <c r="AD185" s="42">
        <v>0</v>
      </c>
      <c r="AE185" s="42">
        <v>0</v>
      </c>
      <c r="AF185" s="42">
        <v>0</v>
      </c>
      <c r="AG185" s="42">
        <v>162860</v>
      </c>
      <c r="AH185" s="42">
        <v>0</v>
      </c>
      <c r="AI185" s="42">
        <v>0</v>
      </c>
      <c r="AJ185" s="42">
        <v>0</v>
      </c>
      <c r="AK185" s="42">
        <v>0</v>
      </c>
      <c r="AL185" s="42">
        <v>0</v>
      </c>
      <c r="AM185" s="42">
        <v>0</v>
      </c>
      <c r="AN185" s="42">
        <v>0</v>
      </c>
      <c r="AO185" s="42">
        <v>5202280</v>
      </c>
      <c r="AP185" s="42">
        <v>480487.84723597846</v>
      </c>
      <c r="AQ185" s="42">
        <v>276860</v>
      </c>
      <c r="AR185" s="42">
        <v>429705.76792922115</v>
      </c>
      <c r="AS185" s="43">
        <v>5959627.8472359786</v>
      </c>
      <c r="AT185" s="42">
        <v>0</v>
      </c>
      <c r="AU185" s="42">
        <v>5959627.8472359776</v>
      </c>
      <c r="AV185" s="42">
        <v>5682767.8472359786</v>
      </c>
      <c r="AW185" s="42">
        <v>4510.1332120920461</v>
      </c>
      <c r="AX185" s="42">
        <v>4508.9149684032236</v>
      </c>
      <c r="AY185" s="44">
        <v>2.7018555403227442E-4</v>
      </c>
      <c r="AZ185" s="44">
        <v>0</v>
      </c>
      <c r="BA185" s="42">
        <v>0</v>
      </c>
      <c r="BB185" s="43">
        <v>5959627.8472359786</v>
      </c>
      <c r="BC185" s="43">
        <v>4729.8633708222051</v>
      </c>
      <c r="BD185" s="44">
        <v>-8.9972107535279955E-3</v>
      </c>
      <c r="BE185" s="42">
        <v>-38127.599999999999</v>
      </c>
      <c r="BF185" s="42">
        <v>5921500.247235979</v>
      </c>
      <c r="BG185" s="42">
        <v>-20941.2</v>
      </c>
      <c r="BH185" s="42">
        <v>5900559.0472359788</v>
      </c>
      <c r="BI185" s="53">
        <v>28035.874139329677</v>
      </c>
      <c r="BK185" t="str">
        <f t="shared" si="2"/>
        <v>552 - King Edward VI School</v>
      </c>
    </row>
    <row r="186" spans="1:63" ht="15" x14ac:dyDescent="0.25">
      <c r="A186" s="50">
        <v>553</v>
      </c>
      <c r="B186" s="35">
        <v>124861</v>
      </c>
      <c r="C186" s="35">
        <v>9354600</v>
      </c>
      <c r="D186" s="36" t="s">
        <v>492</v>
      </c>
      <c r="E186" s="42">
        <v>0</v>
      </c>
      <c r="F186" s="42">
        <v>1634880</v>
      </c>
      <c r="G186" s="42">
        <v>1252526</v>
      </c>
      <c r="H186" s="42">
        <v>0</v>
      </c>
      <c r="I186" s="42">
        <v>17600.000000000004</v>
      </c>
      <c r="J186" s="42">
        <v>0</v>
      </c>
      <c r="K186" s="42">
        <v>0</v>
      </c>
      <c r="L186" s="42">
        <v>0</v>
      </c>
      <c r="M186" s="42">
        <v>0</v>
      </c>
      <c r="N186" s="42">
        <v>0</v>
      </c>
      <c r="O186" s="42">
        <v>0</v>
      </c>
      <c r="P186" s="42">
        <v>13081.605468749951</v>
      </c>
      <c r="Q186" s="42">
        <v>4920.9801136363794</v>
      </c>
      <c r="R186" s="42">
        <v>26901.357954545463</v>
      </c>
      <c r="S186" s="42">
        <v>3499.3636363636397</v>
      </c>
      <c r="T186" s="42">
        <v>4975.657670454545</v>
      </c>
      <c r="U186" s="42">
        <v>0</v>
      </c>
      <c r="V186" s="42">
        <v>0</v>
      </c>
      <c r="W186" s="42">
        <v>4500</v>
      </c>
      <c r="X186" s="42">
        <v>2371.363636363636</v>
      </c>
      <c r="Y186" s="42">
        <v>0</v>
      </c>
      <c r="Z186" s="42">
        <v>164058.26008733042</v>
      </c>
      <c r="AA186" s="42">
        <v>0</v>
      </c>
      <c r="AB186" s="42">
        <v>0</v>
      </c>
      <c r="AC186" s="42">
        <v>114000</v>
      </c>
      <c r="AD186" s="42">
        <v>0</v>
      </c>
      <c r="AE186" s="42">
        <v>0</v>
      </c>
      <c r="AF186" s="42">
        <v>5000</v>
      </c>
      <c r="AG186" s="42">
        <v>12549.8</v>
      </c>
      <c r="AH186" s="42">
        <v>0</v>
      </c>
      <c r="AI186" s="42">
        <v>0</v>
      </c>
      <c r="AJ186" s="42">
        <v>0</v>
      </c>
      <c r="AK186" s="42">
        <v>0</v>
      </c>
      <c r="AL186" s="42">
        <v>0</v>
      </c>
      <c r="AM186" s="42">
        <v>0</v>
      </c>
      <c r="AN186" s="42">
        <v>0</v>
      </c>
      <c r="AO186" s="42">
        <v>2887406</v>
      </c>
      <c r="AP186" s="42">
        <v>241908.58856744404</v>
      </c>
      <c r="AQ186" s="42">
        <v>131549.79999999999</v>
      </c>
      <c r="AR186" s="42">
        <v>209545.54250920541</v>
      </c>
      <c r="AS186" s="43">
        <v>3260864.3885674439</v>
      </c>
      <c r="AT186" s="42">
        <v>0</v>
      </c>
      <c r="AU186" s="42">
        <v>3260864.3885674439</v>
      </c>
      <c r="AV186" s="42">
        <v>3134314.5885674441</v>
      </c>
      <c r="AW186" s="42">
        <v>4445.8362958403459</v>
      </c>
      <c r="AX186" s="42">
        <v>4473.9356225232941</v>
      </c>
      <c r="AY186" s="44">
        <v>-6.2806730033143051E-3</v>
      </c>
      <c r="AZ186" s="44">
        <v>0</v>
      </c>
      <c r="BA186" s="42">
        <v>0</v>
      </c>
      <c r="BB186" s="43">
        <v>3260864.3885674439</v>
      </c>
      <c r="BC186" s="43">
        <v>4625.3395582516932</v>
      </c>
      <c r="BD186" s="44">
        <v>-1.3852274485028682E-2</v>
      </c>
      <c r="BE186" s="42">
        <v>-21333.3</v>
      </c>
      <c r="BF186" s="42">
        <v>3239531.0885674441</v>
      </c>
      <c r="BG186" s="42">
        <v>-11717.1</v>
      </c>
      <c r="BH186" s="42">
        <v>3227813.988567444</v>
      </c>
      <c r="BI186" s="53">
        <v>15552.686206950788</v>
      </c>
      <c r="BK186" t="str">
        <f t="shared" si="2"/>
        <v>553 - St Benedict's School</v>
      </c>
    </row>
    <row r="187" spans="1:63" ht="15" x14ac:dyDescent="0.25">
      <c r="A187" s="50">
        <v>157</v>
      </c>
      <c r="B187" s="35">
        <v>136438</v>
      </c>
      <c r="C187" s="35">
        <v>9354605</v>
      </c>
      <c r="D187" s="36" t="s">
        <v>493</v>
      </c>
      <c r="E187" s="42">
        <v>0</v>
      </c>
      <c r="F187" s="42">
        <v>2133990</v>
      </c>
      <c r="G187" s="42">
        <v>1534236</v>
      </c>
      <c r="H187" s="42">
        <v>0</v>
      </c>
      <c r="I187" s="42">
        <v>51599.999999999876</v>
      </c>
      <c r="J187" s="42">
        <v>0</v>
      </c>
      <c r="K187" s="42">
        <v>0</v>
      </c>
      <c r="L187" s="42">
        <v>0</v>
      </c>
      <c r="M187" s="42">
        <v>0</v>
      </c>
      <c r="N187" s="42">
        <v>0</v>
      </c>
      <c r="O187" s="42">
        <v>0</v>
      </c>
      <c r="P187" s="42">
        <v>17867.849999999984</v>
      </c>
      <c r="Q187" s="42">
        <v>48648.600000000166</v>
      </c>
      <c r="R187" s="42">
        <v>130958.10000000036</v>
      </c>
      <c r="S187" s="42">
        <v>52416.000000000036</v>
      </c>
      <c r="T187" s="42">
        <v>40990.950000000026</v>
      </c>
      <c r="U187" s="42">
        <v>7302.7500000000027</v>
      </c>
      <c r="V187" s="42">
        <v>0</v>
      </c>
      <c r="W187" s="42">
        <v>0</v>
      </c>
      <c r="X187" s="42">
        <v>25002.873883928572</v>
      </c>
      <c r="Y187" s="42">
        <v>0</v>
      </c>
      <c r="Z187" s="42">
        <v>304608.60611244896</v>
      </c>
      <c r="AA187" s="42">
        <v>0</v>
      </c>
      <c r="AB187" s="42">
        <v>0</v>
      </c>
      <c r="AC187" s="42">
        <v>114000</v>
      </c>
      <c r="AD187" s="42">
        <v>0</v>
      </c>
      <c r="AE187" s="42">
        <v>0</v>
      </c>
      <c r="AF187" s="42">
        <v>5000</v>
      </c>
      <c r="AG187" s="42">
        <v>124540</v>
      </c>
      <c r="AH187" s="42">
        <v>0</v>
      </c>
      <c r="AI187" s="42">
        <v>0</v>
      </c>
      <c r="AJ187" s="42">
        <v>0</v>
      </c>
      <c r="AK187" s="42">
        <v>0</v>
      </c>
      <c r="AL187" s="42">
        <v>0</v>
      </c>
      <c r="AM187" s="42">
        <v>0</v>
      </c>
      <c r="AN187" s="42">
        <v>0</v>
      </c>
      <c r="AO187" s="42">
        <v>3668226</v>
      </c>
      <c r="AP187" s="42">
        <v>679395.72999637807</v>
      </c>
      <c r="AQ187" s="42">
        <v>243540</v>
      </c>
      <c r="AR187" s="42">
        <v>489498.53111244919</v>
      </c>
      <c r="AS187" s="43">
        <v>4591161.7299963776</v>
      </c>
      <c r="AT187" s="42">
        <v>0</v>
      </c>
      <c r="AU187" s="42">
        <v>4591161.7299963785</v>
      </c>
      <c r="AV187" s="42">
        <v>4352621.7299963776</v>
      </c>
      <c r="AW187" s="42">
        <v>4852.4211036748911</v>
      </c>
      <c r="AX187" s="42">
        <v>4891.855487654404</v>
      </c>
      <c r="AY187" s="44">
        <v>-8.061232405379426E-3</v>
      </c>
      <c r="AZ187" s="44">
        <v>0</v>
      </c>
      <c r="BA187" s="42">
        <v>0</v>
      </c>
      <c r="BB187" s="43">
        <v>4591161.7299963776</v>
      </c>
      <c r="BC187" s="43">
        <v>5118.3519843883805</v>
      </c>
      <c r="BD187" s="44">
        <v>-1.3579199038479484E-2</v>
      </c>
      <c r="BE187" s="42">
        <v>-27143.219999999998</v>
      </c>
      <c r="BF187" s="42">
        <v>4564018.5099963779</v>
      </c>
      <c r="BG187" s="42">
        <v>-14908.140000000001</v>
      </c>
      <c r="BH187" s="42">
        <v>4549110.3699963782</v>
      </c>
      <c r="BI187" s="53">
        <v>23149.896373999309</v>
      </c>
      <c r="BK187" t="str">
        <f t="shared" si="2"/>
        <v>157 - Pakefield School</v>
      </c>
    </row>
    <row r="188" spans="1:63" ht="15" x14ac:dyDescent="0.25">
      <c r="A188" s="50">
        <v>233</v>
      </c>
      <c r="B188" s="35">
        <v>138117</v>
      </c>
      <c r="C188" s="35">
        <v>9352000</v>
      </c>
      <c r="D188" s="36" t="s">
        <v>494</v>
      </c>
      <c r="E188" s="42">
        <v>452516</v>
      </c>
      <c r="F188" s="42">
        <v>0</v>
      </c>
      <c r="G188" s="42">
        <v>0</v>
      </c>
      <c r="H188" s="42">
        <v>12799.999999999973</v>
      </c>
      <c r="I188" s="42">
        <v>0</v>
      </c>
      <c r="J188" s="42">
        <v>2114.8400000000015</v>
      </c>
      <c r="K188" s="42">
        <v>2471.8909090909092</v>
      </c>
      <c r="L188" s="42">
        <v>92338.858181818185</v>
      </c>
      <c r="M188" s="42">
        <v>0</v>
      </c>
      <c r="N188" s="42">
        <v>0</v>
      </c>
      <c r="O188" s="42">
        <v>0</v>
      </c>
      <c r="P188" s="42">
        <v>0</v>
      </c>
      <c r="Q188" s="42">
        <v>0</v>
      </c>
      <c r="R188" s="42">
        <v>0</v>
      </c>
      <c r="S188" s="42">
        <v>0</v>
      </c>
      <c r="T188" s="42">
        <v>0</v>
      </c>
      <c r="U188" s="42">
        <v>0</v>
      </c>
      <c r="V188" s="42">
        <v>18506.756756756749</v>
      </c>
      <c r="W188" s="42">
        <v>0</v>
      </c>
      <c r="X188" s="42">
        <v>0</v>
      </c>
      <c r="Y188" s="42">
        <v>50884.777383320637</v>
      </c>
      <c r="Z188" s="42">
        <v>0</v>
      </c>
      <c r="AA188" s="42">
        <v>0</v>
      </c>
      <c r="AB188" s="42">
        <v>0</v>
      </c>
      <c r="AC188" s="42">
        <v>114000</v>
      </c>
      <c r="AD188" s="42">
        <v>0</v>
      </c>
      <c r="AE188" s="42">
        <v>0</v>
      </c>
      <c r="AF188" s="42">
        <v>0</v>
      </c>
      <c r="AG188" s="42">
        <v>3563.59</v>
      </c>
      <c r="AH188" s="42">
        <v>0</v>
      </c>
      <c r="AI188" s="42">
        <v>0</v>
      </c>
      <c r="AJ188" s="42">
        <v>0</v>
      </c>
      <c r="AK188" s="42">
        <v>0</v>
      </c>
      <c r="AL188" s="42">
        <v>0</v>
      </c>
      <c r="AM188" s="42">
        <v>0</v>
      </c>
      <c r="AN188" s="42">
        <v>0</v>
      </c>
      <c r="AO188" s="42">
        <v>452516</v>
      </c>
      <c r="AP188" s="42">
        <v>179117.12323098644</v>
      </c>
      <c r="AQ188" s="42">
        <v>117563.59</v>
      </c>
      <c r="AR188" s="42">
        <v>115745.37192877517</v>
      </c>
      <c r="AS188" s="43">
        <v>749196.71323098638</v>
      </c>
      <c r="AT188" s="42">
        <v>749196.7132309865</v>
      </c>
      <c r="AU188" s="42">
        <v>0</v>
      </c>
      <c r="AV188" s="42">
        <v>631633.12323098641</v>
      </c>
      <c r="AW188" s="42">
        <v>3805.0188146444966</v>
      </c>
      <c r="AX188" s="42">
        <v>3620.4930209625027</v>
      </c>
      <c r="AY188" s="44">
        <v>5.0967034769462981E-2</v>
      </c>
      <c r="AZ188" s="44">
        <v>-4.545703476946298E-2</v>
      </c>
      <c r="BA188" s="42">
        <v>-27319.761604657429</v>
      </c>
      <c r="BB188" s="43">
        <v>721876.95162632898</v>
      </c>
      <c r="BC188" s="43">
        <v>4348.656335098367</v>
      </c>
      <c r="BD188" s="44">
        <v>-9.2936773078070578E-3</v>
      </c>
      <c r="BE188" s="42">
        <v>0</v>
      </c>
      <c r="BF188" s="42">
        <v>721876.95162632898</v>
      </c>
      <c r="BG188" s="42">
        <v>0</v>
      </c>
      <c r="BH188" s="42">
        <v>721876.95162632898</v>
      </c>
      <c r="BI188" s="53">
        <v>2998.819708887137</v>
      </c>
      <c r="BK188" t="str">
        <f t="shared" si="2"/>
        <v>233 - Langer Primary Academy</v>
      </c>
    </row>
    <row r="189" spans="1:63" ht="15" x14ac:dyDescent="0.25">
      <c r="A189" s="50">
        <v>262</v>
      </c>
      <c r="B189" s="35">
        <v>139803</v>
      </c>
      <c r="C189" s="35">
        <v>9352001</v>
      </c>
      <c r="D189" s="36" t="s">
        <v>188</v>
      </c>
      <c r="E189" s="42">
        <v>1676490</v>
      </c>
      <c r="F189" s="42">
        <v>0</v>
      </c>
      <c r="G189" s="42">
        <v>0</v>
      </c>
      <c r="H189" s="42">
        <v>41200.000000000007</v>
      </c>
      <c r="I189" s="42">
        <v>0</v>
      </c>
      <c r="J189" s="42">
        <v>11448.631321370287</v>
      </c>
      <c r="K189" s="42">
        <v>21199.140293637851</v>
      </c>
      <c r="L189" s="42">
        <v>106680.42822185946</v>
      </c>
      <c r="M189" s="42">
        <v>119197.23327895593</v>
      </c>
      <c r="N189" s="42">
        <v>104681.02610114202</v>
      </c>
      <c r="O189" s="42">
        <v>0</v>
      </c>
      <c r="P189" s="42">
        <v>0</v>
      </c>
      <c r="Q189" s="42">
        <v>0</v>
      </c>
      <c r="R189" s="42">
        <v>0</v>
      </c>
      <c r="S189" s="42">
        <v>0</v>
      </c>
      <c r="T189" s="42">
        <v>0</v>
      </c>
      <c r="U189" s="42">
        <v>0</v>
      </c>
      <c r="V189" s="42">
        <v>14057.142857142822</v>
      </c>
      <c r="W189" s="42">
        <v>0</v>
      </c>
      <c r="X189" s="42">
        <v>4870.5051369863013</v>
      </c>
      <c r="Y189" s="42">
        <v>138182.16612244907</v>
      </c>
      <c r="Z189" s="42">
        <v>0</v>
      </c>
      <c r="AA189" s="42">
        <v>0</v>
      </c>
      <c r="AB189" s="42">
        <v>0</v>
      </c>
      <c r="AC189" s="42">
        <v>114000</v>
      </c>
      <c r="AD189" s="42">
        <v>0</v>
      </c>
      <c r="AE189" s="42">
        <v>0</v>
      </c>
      <c r="AF189" s="42">
        <v>0</v>
      </c>
      <c r="AG189" s="42">
        <v>5559.19</v>
      </c>
      <c r="AH189" s="42">
        <v>0</v>
      </c>
      <c r="AI189" s="42">
        <v>0</v>
      </c>
      <c r="AJ189" s="42">
        <v>0</v>
      </c>
      <c r="AK189" s="42">
        <v>0</v>
      </c>
      <c r="AL189" s="42">
        <v>0</v>
      </c>
      <c r="AM189" s="42">
        <v>0</v>
      </c>
      <c r="AN189" s="42">
        <v>0</v>
      </c>
      <c r="AO189" s="42">
        <v>1676490</v>
      </c>
      <c r="AP189" s="42">
        <v>561516.2733335438</v>
      </c>
      <c r="AQ189" s="42">
        <v>119559.19</v>
      </c>
      <c r="AR189" s="42">
        <v>350383.19573093188</v>
      </c>
      <c r="AS189" s="43">
        <v>2357565.4633335439</v>
      </c>
      <c r="AT189" s="42">
        <v>2357565.4633335434</v>
      </c>
      <c r="AU189" s="42">
        <v>0</v>
      </c>
      <c r="AV189" s="42">
        <v>2238006.2733335439</v>
      </c>
      <c r="AW189" s="42">
        <v>3639.0345907862502</v>
      </c>
      <c r="AX189" s="42">
        <v>3614.863505891255</v>
      </c>
      <c r="AY189" s="44">
        <v>6.6865830080728586E-3</v>
      </c>
      <c r="AZ189" s="44">
        <v>-1.1765830080728585E-3</v>
      </c>
      <c r="BA189" s="42">
        <v>-2615.7099911836144</v>
      </c>
      <c r="BB189" s="43">
        <v>2354949.7533423603</v>
      </c>
      <c r="BC189" s="43">
        <v>3829.1865908005857</v>
      </c>
      <c r="BD189" s="44">
        <v>-2.2187277154563922E-3</v>
      </c>
      <c r="BE189" s="42">
        <v>0</v>
      </c>
      <c r="BF189" s="42">
        <v>2354949.7533423603</v>
      </c>
      <c r="BG189" s="42">
        <v>0</v>
      </c>
      <c r="BH189" s="42">
        <v>2354949.7533423603</v>
      </c>
      <c r="BI189" s="53">
        <v>11213.784835942162</v>
      </c>
      <c r="BK189" t="str">
        <f t="shared" si="2"/>
        <v>262 - Gusford Primary School</v>
      </c>
    </row>
    <row r="190" spans="1:63" ht="15" x14ac:dyDescent="0.25">
      <c r="A190" s="50">
        <v>411</v>
      </c>
      <c r="B190" s="35">
        <v>136316</v>
      </c>
      <c r="C190" s="35">
        <v>9352003</v>
      </c>
      <c r="D190" s="36" t="s">
        <v>262</v>
      </c>
      <c r="E190" s="42">
        <v>888676</v>
      </c>
      <c r="F190" s="42">
        <v>0</v>
      </c>
      <c r="G190" s="42">
        <v>0</v>
      </c>
      <c r="H190" s="42">
        <v>18000.000000000011</v>
      </c>
      <c r="I190" s="42">
        <v>0</v>
      </c>
      <c r="J190" s="42">
        <v>14564.550000000017</v>
      </c>
      <c r="K190" s="42">
        <v>0</v>
      </c>
      <c r="L190" s="42">
        <v>1119.3000000000009</v>
      </c>
      <c r="M190" s="42">
        <v>0</v>
      </c>
      <c r="N190" s="42">
        <v>0</v>
      </c>
      <c r="O190" s="42">
        <v>0</v>
      </c>
      <c r="P190" s="42">
        <v>0</v>
      </c>
      <c r="Q190" s="42">
        <v>0</v>
      </c>
      <c r="R190" s="42">
        <v>0</v>
      </c>
      <c r="S190" s="42">
        <v>0</v>
      </c>
      <c r="T190" s="42">
        <v>0</v>
      </c>
      <c r="U190" s="42">
        <v>0</v>
      </c>
      <c r="V190" s="42">
        <v>12868.421052631575</v>
      </c>
      <c r="W190" s="42">
        <v>0</v>
      </c>
      <c r="X190" s="42">
        <v>2862.8164556962024</v>
      </c>
      <c r="Y190" s="42">
        <v>43647.933994685896</v>
      </c>
      <c r="Z190" s="42">
        <v>0</v>
      </c>
      <c r="AA190" s="42">
        <v>0</v>
      </c>
      <c r="AB190" s="42">
        <v>0</v>
      </c>
      <c r="AC190" s="42">
        <v>114000</v>
      </c>
      <c r="AD190" s="42">
        <v>0</v>
      </c>
      <c r="AE190" s="42">
        <v>0</v>
      </c>
      <c r="AF190" s="42">
        <v>0</v>
      </c>
      <c r="AG190" s="42">
        <v>4252.55</v>
      </c>
      <c r="AH190" s="42">
        <v>0</v>
      </c>
      <c r="AI190" s="42">
        <v>0</v>
      </c>
      <c r="AJ190" s="42">
        <v>0</v>
      </c>
      <c r="AK190" s="42">
        <v>0</v>
      </c>
      <c r="AL190" s="42">
        <v>0</v>
      </c>
      <c r="AM190" s="42">
        <v>0</v>
      </c>
      <c r="AN190" s="42">
        <v>0</v>
      </c>
      <c r="AO190" s="42">
        <v>888676</v>
      </c>
      <c r="AP190" s="42">
        <v>93063.021503013704</v>
      </c>
      <c r="AQ190" s="42">
        <v>118252.55</v>
      </c>
      <c r="AR190" s="42">
        <v>70487.658994685917</v>
      </c>
      <c r="AS190" s="43">
        <v>1099991.5715030136</v>
      </c>
      <c r="AT190" s="42">
        <v>1099991.5715030138</v>
      </c>
      <c r="AU190" s="42">
        <v>0</v>
      </c>
      <c r="AV190" s="42">
        <v>981739.02150301356</v>
      </c>
      <c r="AW190" s="42">
        <v>3011.4693911135387</v>
      </c>
      <c r="AX190" s="42">
        <v>2986.6949935182652</v>
      </c>
      <c r="AY190" s="44">
        <v>8.2949205221956E-3</v>
      </c>
      <c r="AZ190" s="44">
        <v>-2.7849205221955999E-3</v>
      </c>
      <c r="BA190" s="42">
        <v>-2711.5728670020462</v>
      </c>
      <c r="BB190" s="43">
        <v>1097279.9986360115</v>
      </c>
      <c r="BC190" s="43">
        <v>3365.8895663681333</v>
      </c>
      <c r="BD190" s="44">
        <v>-4.4340617393571202E-3</v>
      </c>
      <c r="BE190" s="42">
        <v>0</v>
      </c>
      <c r="BF190" s="42">
        <v>1097279.9986360115</v>
      </c>
      <c r="BG190" s="42">
        <v>0</v>
      </c>
      <c r="BH190" s="42">
        <v>1097279.9986360115</v>
      </c>
      <c r="BI190" s="53">
        <v>4931.944728783048</v>
      </c>
      <c r="BK190" t="str">
        <f t="shared" si="2"/>
        <v>411 - Forest Academy</v>
      </c>
    </row>
    <row r="191" spans="1:63" ht="15" x14ac:dyDescent="0.25">
      <c r="A191" s="50">
        <v>73</v>
      </c>
      <c r="B191" s="35">
        <v>139804</v>
      </c>
      <c r="C191" s="35">
        <v>9352006</v>
      </c>
      <c r="D191" s="36" t="s">
        <v>112</v>
      </c>
      <c r="E191" s="42">
        <v>553378</v>
      </c>
      <c r="F191" s="42">
        <v>0</v>
      </c>
      <c r="G191" s="42">
        <v>0</v>
      </c>
      <c r="H191" s="42">
        <v>27599.999999999978</v>
      </c>
      <c r="I191" s="42">
        <v>0</v>
      </c>
      <c r="J191" s="42">
        <v>7091.9858910891189</v>
      </c>
      <c r="K191" s="42">
        <v>0</v>
      </c>
      <c r="L191" s="42">
        <v>32620.391584158515</v>
      </c>
      <c r="M191" s="42">
        <v>35116.990099010014</v>
      </c>
      <c r="N191" s="42">
        <v>61166.663613861499</v>
      </c>
      <c r="O191" s="42">
        <v>0</v>
      </c>
      <c r="P191" s="42">
        <v>0</v>
      </c>
      <c r="Q191" s="42">
        <v>0</v>
      </c>
      <c r="R191" s="42">
        <v>0</v>
      </c>
      <c r="S191" s="42">
        <v>0</v>
      </c>
      <c r="T191" s="42">
        <v>0</v>
      </c>
      <c r="U191" s="42">
        <v>0</v>
      </c>
      <c r="V191" s="42">
        <v>8903.5087719298099</v>
      </c>
      <c r="W191" s="42">
        <v>0</v>
      </c>
      <c r="X191" s="42">
        <v>1925.897435897436</v>
      </c>
      <c r="Y191" s="42">
        <v>52344.592982456161</v>
      </c>
      <c r="Z191" s="42">
        <v>0</v>
      </c>
      <c r="AA191" s="42">
        <v>0</v>
      </c>
      <c r="AB191" s="42">
        <v>0</v>
      </c>
      <c r="AC191" s="42">
        <v>114000</v>
      </c>
      <c r="AD191" s="42">
        <v>0</v>
      </c>
      <c r="AE191" s="42">
        <v>0</v>
      </c>
      <c r="AF191" s="42">
        <v>0</v>
      </c>
      <c r="AG191" s="42">
        <v>2280.6999999999998</v>
      </c>
      <c r="AH191" s="42">
        <v>0</v>
      </c>
      <c r="AI191" s="42">
        <v>0</v>
      </c>
      <c r="AJ191" s="42">
        <v>0</v>
      </c>
      <c r="AK191" s="42">
        <v>0</v>
      </c>
      <c r="AL191" s="42">
        <v>0</v>
      </c>
      <c r="AM191" s="42">
        <v>0</v>
      </c>
      <c r="AN191" s="42">
        <v>0</v>
      </c>
      <c r="AO191" s="42">
        <v>553378</v>
      </c>
      <c r="AP191" s="42">
        <v>226770.03037840256</v>
      </c>
      <c r="AQ191" s="42">
        <v>116280.7</v>
      </c>
      <c r="AR191" s="42">
        <v>144140.40857651574</v>
      </c>
      <c r="AS191" s="43">
        <v>896428.73037840251</v>
      </c>
      <c r="AT191" s="42">
        <v>896428.73037840263</v>
      </c>
      <c r="AU191" s="42">
        <v>0</v>
      </c>
      <c r="AV191" s="42">
        <v>780148.03037840256</v>
      </c>
      <c r="AW191" s="42">
        <v>3843.0937457064165</v>
      </c>
      <c r="AX191" s="42">
        <v>3865.3166615422278</v>
      </c>
      <c r="AY191" s="44">
        <v>-5.749313130517129E-3</v>
      </c>
      <c r="AZ191" s="44">
        <v>0</v>
      </c>
      <c r="BA191" s="42">
        <v>0</v>
      </c>
      <c r="BB191" s="43">
        <v>896428.73037840251</v>
      </c>
      <c r="BC191" s="43">
        <v>4415.905075755677</v>
      </c>
      <c r="BD191" s="44">
        <v>-1.4869456139927295E-2</v>
      </c>
      <c r="BE191" s="42">
        <v>0</v>
      </c>
      <c r="BF191" s="42">
        <v>896428.73037840251</v>
      </c>
      <c r="BG191" s="42">
        <v>0</v>
      </c>
      <c r="BH191" s="42">
        <v>896428.73037840251</v>
      </c>
      <c r="BI191" s="53">
        <v>3976.5154992655794</v>
      </c>
      <c r="BK191" t="str">
        <f t="shared" si="2"/>
        <v>73 - Westwood Primary School</v>
      </c>
    </row>
    <row r="192" spans="1:63" ht="15" x14ac:dyDescent="0.25">
      <c r="A192" s="50">
        <v>453</v>
      </c>
      <c r="B192" s="35">
        <v>140044</v>
      </c>
      <c r="C192" s="35">
        <v>9352010</v>
      </c>
      <c r="D192" s="36" t="s">
        <v>495</v>
      </c>
      <c r="E192" s="42">
        <v>1125838</v>
      </c>
      <c r="F192" s="42">
        <v>0</v>
      </c>
      <c r="G192" s="42">
        <v>0</v>
      </c>
      <c r="H192" s="42">
        <v>20400.000000000047</v>
      </c>
      <c r="I192" s="42">
        <v>0</v>
      </c>
      <c r="J192" s="42">
        <v>3303.2999999999993</v>
      </c>
      <c r="K192" s="42">
        <v>3931.2000000000107</v>
      </c>
      <c r="L192" s="42">
        <v>0</v>
      </c>
      <c r="M192" s="42">
        <v>0</v>
      </c>
      <c r="N192" s="42">
        <v>0</v>
      </c>
      <c r="O192" s="42">
        <v>0</v>
      </c>
      <c r="P192" s="42">
        <v>0</v>
      </c>
      <c r="Q192" s="42">
        <v>0</v>
      </c>
      <c r="R192" s="42">
        <v>0</v>
      </c>
      <c r="S192" s="42">
        <v>0</v>
      </c>
      <c r="T192" s="42">
        <v>0</v>
      </c>
      <c r="U192" s="42">
        <v>0</v>
      </c>
      <c r="V192" s="42">
        <v>17549.575070821535</v>
      </c>
      <c r="W192" s="42">
        <v>0</v>
      </c>
      <c r="X192" s="42">
        <v>1979.4041450777202</v>
      </c>
      <c r="Y192" s="42">
        <v>128159.87749163009</v>
      </c>
      <c r="Z192" s="42">
        <v>0</v>
      </c>
      <c r="AA192" s="42">
        <v>0</v>
      </c>
      <c r="AB192" s="42">
        <v>0</v>
      </c>
      <c r="AC192" s="42">
        <v>114000</v>
      </c>
      <c r="AD192" s="42">
        <v>0</v>
      </c>
      <c r="AE192" s="42">
        <v>0</v>
      </c>
      <c r="AF192" s="42">
        <v>0</v>
      </c>
      <c r="AG192" s="42">
        <v>12258.74</v>
      </c>
      <c r="AH192" s="42">
        <v>0</v>
      </c>
      <c r="AI192" s="42">
        <v>0</v>
      </c>
      <c r="AJ192" s="42">
        <v>0</v>
      </c>
      <c r="AK192" s="42">
        <v>0</v>
      </c>
      <c r="AL192" s="42">
        <v>0</v>
      </c>
      <c r="AM192" s="42">
        <v>0</v>
      </c>
      <c r="AN192" s="42">
        <v>0</v>
      </c>
      <c r="AO192" s="42">
        <v>1125838</v>
      </c>
      <c r="AP192" s="42">
        <v>175323.3567075294</v>
      </c>
      <c r="AQ192" s="42">
        <v>126258.74</v>
      </c>
      <c r="AR192" s="42">
        <v>151974.92749163011</v>
      </c>
      <c r="AS192" s="43">
        <v>1427420.0967075294</v>
      </c>
      <c r="AT192" s="42">
        <v>1427420.0967075294</v>
      </c>
      <c r="AU192" s="42">
        <v>0</v>
      </c>
      <c r="AV192" s="42">
        <v>1301161.3567075294</v>
      </c>
      <c r="AW192" s="42">
        <v>3150.5117595823958</v>
      </c>
      <c r="AX192" s="42">
        <v>3217.61831415907</v>
      </c>
      <c r="AY192" s="44">
        <v>-2.0855971101784516E-2</v>
      </c>
      <c r="AZ192" s="44">
        <v>5.8559711017845163E-3</v>
      </c>
      <c r="BA192" s="42">
        <v>7781.8615839509966</v>
      </c>
      <c r="BB192" s="43">
        <v>1435201.9582914803</v>
      </c>
      <c r="BC192" s="43">
        <v>3475.0652743135115</v>
      </c>
      <c r="BD192" s="44">
        <v>-2.4954438456602834E-2</v>
      </c>
      <c r="BE192" s="42">
        <v>0</v>
      </c>
      <c r="BF192" s="42">
        <v>1435201.9582914803</v>
      </c>
      <c r="BG192" s="42">
        <v>0</v>
      </c>
      <c r="BH192" s="42">
        <v>1435201.9582914803</v>
      </c>
      <c r="BI192" s="53">
        <v>6535.4913487577824</v>
      </c>
      <c r="BK192" t="str">
        <f t="shared" si="2"/>
        <v>453 - Westfield Academy</v>
      </c>
    </row>
    <row r="193" spans="1:63" ht="15" x14ac:dyDescent="0.25">
      <c r="A193" s="50">
        <v>61</v>
      </c>
      <c r="B193" s="35">
        <v>140573</v>
      </c>
      <c r="C193" s="35">
        <v>9352014</v>
      </c>
      <c r="D193" s="36" t="s">
        <v>496</v>
      </c>
      <c r="E193" s="42">
        <v>986812</v>
      </c>
      <c r="F193" s="42">
        <v>0</v>
      </c>
      <c r="G193" s="42">
        <v>0</v>
      </c>
      <c r="H193" s="42">
        <v>61600</v>
      </c>
      <c r="I193" s="42">
        <v>0</v>
      </c>
      <c r="J193" s="42">
        <v>12762.749999999993</v>
      </c>
      <c r="K193" s="42">
        <v>3931.200000000008</v>
      </c>
      <c r="L193" s="42">
        <v>60442.199999999983</v>
      </c>
      <c r="M193" s="42">
        <v>123468.79999999997</v>
      </c>
      <c r="N193" s="42">
        <v>101856.30000000021</v>
      </c>
      <c r="O193" s="42">
        <v>13144.950000000013</v>
      </c>
      <c r="P193" s="42">
        <v>0</v>
      </c>
      <c r="Q193" s="42">
        <v>0</v>
      </c>
      <c r="R193" s="42">
        <v>0</v>
      </c>
      <c r="S193" s="42">
        <v>0</v>
      </c>
      <c r="T193" s="42">
        <v>0</v>
      </c>
      <c r="U193" s="42">
        <v>0</v>
      </c>
      <c r="V193" s="42">
        <v>14336.633663366334</v>
      </c>
      <c r="W193" s="42">
        <v>0</v>
      </c>
      <c r="X193" s="42">
        <v>3119.7204968944102</v>
      </c>
      <c r="Y193" s="42">
        <v>86213.530431153587</v>
      </c>
      <c r="Z193" s="42">
        <v>0</v>
      </c>
      <c r="AA193" s="42">
        <v>0</v>
      </c>
      <c r="AB193" s="42">
        <v>0</v>
      </c>
      <c r="AC193" s="42">
        <v>114000</v>
      </c>
      <c r="AD193" s="42">
        <v>0</v>
      </c>
      <c r="AE193" s="42">
        <v>0</v>
      </c>
      <c r="AF193" s="42">
        <v>0</v>
      </c>
      <c r="AG193" s="42">
        <v>6604.51</v>
      </c>
      <c r="AH193" s="42">
        <v>0</v>
      </c>
      <c r="AI193" s="42">
        <v>0</v>
      </c>
      <c r="AJ193" s="42">
        <v>0</v>
      </c>
      <c r="AK193" s="42">
        <v>0</v>
      </c>
      <c r="AL193" s="42">
        <v>0</v>
      </c>
      <c r="AM193" s="42">
        <v>0</v>
      </c>
      <c r="AN193" s="42">
        <v>0</v>
      </c>
      <c r="AO193" s="42">
        <v>986812</v>
      </c>
      <c r="AP193" s="42">
        <v>480876.08459141449</v>
      </c>
      <c r="AQ193" s="42">
        <v>120604.51</v>
      </c>
      <c r="AR193" s="42">
        <v>284814.43043115368</v>
      </c>
      <c r="AS193" s="43">
        <v>1588292.5945914146</v>
      </c>
      <c r="AT193" s="42">
        <v>1588292.5945914143</v>
      </c>
      <c r="AU193" s="42">
        <v>0</v>
      </c>
      <c r="AV193" s="42">
        <v>1467688.0845914145</v>
      </c>
      <c r="AW193" s="42">
        <v>4054.3869740094324</v>
      </c>
      <c r="AX193" s="42">
        <v>4092.2852943052408</v>
      </c>
      <c r="AY193" s="44">
        <v>-9.2609184282794483E-3</v>
      </c>
      <c r="AZ193" s="44">
        <v>0</v>
      </c>
      <c r="BA193" s="42">
        <v>0</v>
      </c>
      <c r="BB193" s="43">
        <v>1588292.5945914146</v>
      </c>
      <c r="BC193" s="43">
        <v>4387.5486038436866</v>
      </c>
      <c r="BD193" s="44">
        <v>-2.3967467353697702E-2</v>
      </c>
      <c r="BE193" s="42">
        <v>0</v>
      </c>
      <c r="BF193" s="42">
        <v>1588292.5945914146</v>
      </c>
      <c r="BG193" s="42">
        <v>0</v>
      </c>
      <c r="BH193" s="42">
        <v>1588292.5945914146</v>
      </c>
      <c r="BI193" s="53">
        <v>6843.9709052386343</v>
      </c>
      <c r="BK193" t="str">
        <f t="shared" si="2"/>
        <v>61 - Red Oak Primary School</v>
      </c>
    </row>
    <row r="194" spans="1:63" ht="15" x14ac:dyDescent="0.25">
      <c r="A194" s="50">
        <v>292</v>
      </c>
      <c r="B194" s="35">
        <v>140822</v>
      </c>
      <c r="C194" s="35">
        <v>9352017</v>
      </c>
      <c r="D194" s="36" t="s">
        <v>206</v>
      </c>
      <c r="E194" s="42">
        <v>1695572</v>
      </c>
      <c r="F194" s="42">
        <v>0</v>
      </c>
      <c r="G194" s="42">
        <v>0</v>
      </c>
      <c r="H194" s="42">
        <v>18458.114374034005</v>
      </c>
      <c r="I194" s="42">
        <v>0</v>
      </c>
      <c r="J194" s="42">
        <v>4619.143122102013</v>
      </c>
      <c r="K194" s="42">
        <v>5668.9483771251862</v>
      </c>
      <c r="L194" s="42">
        <v>10760.503863987657</v>
      </c>
      <c r="M194" s="42">
        <v>12317.714992272027</v>
      </c>
      <c r="N194" s="42">
        <v>0</v>
      </c>
      <c r="O194" s="42">
        <v>0</v>
      </c>
      <c r="P194" s="42">
        <v>0</v>
      </c>
      <c r="Q194" s="42">
        <v>0</v>
      </c>
      <c r="R194" s="42">
        <v>0</v>
      </c>
      <c r="S194" s="42">
        <v>0</v>
      </c>
      <c r="T194" s="42">
        <v>0</v>
      </c>
      <c r="U194" s="42">
        <v>0</v>
      </c>
      <c r="V194" s="42">
        <v>28373.881932021486</v>
      </c>
      <c r="W194" s="42">
        <v>0</v>
      </c>
      <c r="X194" s="42">
        <v>1795.163806552262</v>
      </c>
      <c r="Y194" s="42">
        <v>137391.51900869783</v>
      </c>
      <c r="Z194" s="42">
        <v>0</v>
      </c>
      <c r="AA194" s="42">
        <v>0</v>
      </c>
      <c r="AB194" s="42">
        <v>0</v>
      </c>
      <c r="AC194" s="42">
        <v>114000</v>
      </c>
      <c r="AD194" s="42">
        <v>0</v>
      </c>
      <c r="AE194" s="42">
        <v>0</v>
      </c>
      <c r="AF194" s="42">
        <v>0</v>
      </c>
      <c r="AG194" s="42">
        <v>7222.2</v>
      </c>
      <c r="AH194" s="42">
        <v>0</v>
      </c>
      <c r="AI194" s="42">
        <v>0</v>
      </c>
      <c r="AJ194" s="42">
        <v>0</v>
      </c>
      <c r="AK194" s="42">
        <v>0</v>
      </c>
      <c r="AL194" s="42">
        <v>0</v>
      </c>
      <c r="AM194" s="42">
        <v>0</v>
      </c>
      <c r="AN194" s="42">
        <v>0</v>
      </c>
      <c r="AO194" s="42">
        <v>1695572</v>
      </c>
      <c r="AP194" s="42">
        <v>219384.98947679246</v>
      </c>
      <c r="AQ194" s="42">
        <v>121222.2</v>
      </c>
      <c r="AR194" s="42">
        <v>173301.53137345827</v>
      </c>
      <c r="AS194" s="43">
        <v>2036179.1894767925</v>
      </c>
      <c r="AT194" s="42">
        <v>2036179.1894767927</v>
      </c>
      <c r="AU194" s="42">
        <v>0</v>
      </c>
      <c r="AV194" s="42">
        <v>1914956.9894767925</v>
      </c>
      <c r="AW194" s="42">
        <v>3078.7089862970943</v>
      </c>
      <c r="AX194" s="42">
        <v>3082.2573051492918</v>
      </c>
      <c r="AY194" s="44">
        <v>-1.151207865180382E-3</v>
      </c>
      <c r="AZ194" s="44">
        <v>0</v>
      </c>
      <c r="BA194" s="42">
        <v>0</v>
      </c>
      <c r="BB194" s="43">
        <v>2036179.1894767925</v>
      </c>
      <c r="BC194" s="43">
        <v>3273.59998308166</v>
      </c>
      <c r="BD194" s="44">
        <v>-6.4617344461482817E-3</v>
      </c>
      <c r="BE194" s="42">
        <v>0</v>
      </c>
      <c r="BF194" s="42">
        <v>2036179.1894767925</v>
      </c>
      <c r="BG194" s="42">
        <v>0</v>
      </c>
      <c r="BH194" s="42">
        <v>2036179.1894767925</v>
      </c>
      <c r="BI194" s="53">
        <v>10065.666312588668</v>
      </c>
      <c r="BK194" t="str">
        <f t="shared" si="2"/>
        <v>292 - Sidegate Primary School</v>
      </c>
    </row>
    <row r="195" spans="1:63" ht="15" x14ac:dyDescent="0.25">
      <c r="A195" s="50">
        <v>484</v>
      </c>
      <c r="B195" s="35">
        <v>142993</v>
      </c>
      <c r="C195" s="35">
        <v>9352022</v>
      </c>
      <c r="D195" s="36" t="s">
        <v>573</v>
      </c>
      <c r="E195" s="42">
        <v>629706</v>
      </c>
      <c r="F195" s="42">
        <v>0</v>
      </c>
      <c r="G195" s="42">
        <v>0</v>
      </c>
      <c r="H195" s="42">
        <v>13200.000000000011</v>
      </c>
      <c r="I195" s="42">
        <v>0</v>
      </c>
      <c r="J195" s="42">
        <v>5149.6860262008722</v>
      </c>
      <c r="K195" s="42">
        <v>0</v>
      </c>
      <c r="L195" s="42">
        <v>0</v>
      </c>
      <c r="M195" s="42">
        <v>0</v>
      </c>
      <c r="N195" s="42">
        <v>0</v>
      </c>
      <c r="O195" s="42">
        <v>0</v>
      </c>
      <c r="P195" s="42">
        <v>0</v>
      </c>
      <c r="Q195" s="42">
        <v>0</v>
      </c>
      <c r="R195" s="42">
        <v>0</v>
      </c>
      <c r="S195" s="42">
        <v>0</v>
      </c>
      <c r="T195" s="42">
        <v>0</v>
      </c>
      <c r="U195" s="42">
        <v>0</v>
      </c>
      <c r="V195" s="42">
        <v>25531.578947368424</v>
      </c>
      <c r="W195" s="42">
        <v>0</v>
      </c>
      <c r="X195" s="42">
        <v>953.90625</v>
      </c>
      <c r="Y195" s="42">
        <v>44499.539641860392</v>
      </c>
      <c r="Z195" s="42">
        <v>0</v>
      </c>
      <c r="AA195" s="42">
        <v>0</v>
      </c>
      <c r="AB195" s="42">
        <v>0</v>
      </c>
      <c r="AC195" s="42">
        <v>114000</v>
      </c>
      <c r="AD195" s="42">
        <v>0</v>
      </c>
      <c r="AE195" s="42">
        <v>0</v>
      </c>
      <c r="AF195" s="42">
        <v>0</v>
      </c>
      <c r="AG195" s="42">
        <v>15807</v>
      </c>
      <c r="AH195" s="42">
        <v>0</v>
      </c>
      <c r="AI195" s="42">
        <v>0</v>
      </c>
      <c r="AJ195" s="42">
        <v>0</v>
      </c>
      <c r="AK195" s="42">
        <v>0</v>
      </c>
      <c r="AL195" s="42">
        <v>0</v>
      </c>
      <c r="AM195" s="42">
        <v>0</v>
      </c>
      <c r="AN195" s="42">
        <v>0</v>
      </c>
      <c r="AO195" s="42">
        <v>629706</v>
      </c>
      <c r="AP195" s="42">
        <v>89334.710865429704</v>
      </c>
      <c r="AQ195" s="42">
        <v>129807</v>
      </c>
      <c r="AR195" s="42">
        <v>63672.182654960838</v>
      </c>
      <c r="AS195" s="43">
        <v>848847.71086542972</v>
      </c>
      <c r="AT195" s="42">
        <v>848847.71086542972</v>
      </c>
      <c r="AU195" s="42">
        <v>0</v>
      </c>
      <c r="AV195" s="42">
        <v>719040.71086542972</v>
      </c>
      <c r="AW195" s="42">
        <v>3112.7303500667954</v>
      </c>
      <c r="AX195" s="42">
        <v>3139.2570112794615</v>
      </c>
      <c r="AY195" s="44">
        <v>-8.4499807175248409E-3</v>
      </c>
      <c r="AZ195" s="44">
        <v>0</v>
      </c>
      <c r="BA195" s="42">
        <v>0</v>
      </c>
      <c r="BB195" s="43">
        <v>848847.71086542972</v>
      </c>
      <c r="BC195" s="43">
        <v>3674.6654150018603</v>
      </c>
      <c r="BD195" s="44">
        <v>-1.9710365080986558E-2</v>
      </c>
      <c r="BE195" s="42">
        <v>0</v>
      </c>
      <c r="BF195" s="42">
        <v>848847.71086542972</v>
      </c>
      <c r="BG195" s="42">
        <v>0</v>
      </c>
      <c r="BH195" s="42">
        <v>848847.71086542972</v>
      </c>
      <c r="BI195" s="53">
        <v>3643.6155185185562</v>
      </c>
      <c r="BK195" t="str">
        <f t="shared" si="2"/>
        <v>484 - Laureate Community Academy</v>
      </c>
    </row>
    <row r="196" spans="1:63" ht="15" x14ac:dyDescent="0.25">
      <c r="A196" s="50">
        <v>77</v>
      </c>
      <c r="B196" s="35">
        <v>140823</v>
      </c>
      <c r="C196" s="35">
        <v>9352025</v>
      </c>
      <c r="D196" s="36" t="s">
        <v>115</v>
      </c>
      <c r="E196" s="42">
        <v>839608</v>
      </c>
      <c r="F196" s="42">
        <v>0</v>
      </c>
      <c r="G196" s="42">
        <v>0</v>
      </c>
      <c r="H196" s="42">
        <v>18800.000000000051</v>
      </c>
      <c r="I196" s="42">
        <v>0</v>
      </c>
      <c r="J196" s="42">
        <v>3916.6162866449495</v>
      </c>
      <c r="K196" s="42">
        <v>493.00065146579766</v>
      </c>
      <c r="L196" s="42">
        <v>110048.70097719859</v>
      </c>
      <c r="M196" s="42">
        <v>5842.9706840391009</v>
      </c>
      <c r="N196" s="42">
        <v>7477.17654723128</v>
      </c>
      <c r="O196" s="42">
        <v>0</v>
      </c>
      <c r="P196" s="42">
        <v>0</v>
      </c>
      <c r="Q196" s="42">
        <v>0</v>
      </c>
      <c r="R196" s="42">
        <v>0</v>
      </c>
      <c r="S196" s="42">
        <v>0</v>
      </c>
      <c r="T196" s="42">
        <v>0</v>
      </c>
      <c r="U196" s="42">
        <v>0</v>
      </c>
      <c r="V196" s="42">
        <v>0</v>
      </c>
      <c r="W196" s="42">
        <v>0</v>
      </c>
      <c r="X196" s="42">
        <v>0</v>
      </c>
      <c r="Y196" s="42">
        <v>59413.468383141735</v>
      </c>
      <c r="Z196" s="42">
        <v>0</v>
      </c>
      <c r="AA196" s="42">
        <v>0</v>
      </c>
      <c r="AB196" s="42">
        <v>0</v>
      </c>
      <c r="AC196" s="42">
        <v>114000</v>
      </c>
      <c r="AD196" s="42">
        <v>0</v>
      </c>
      <c r="AE196" s="42">
        <v>0</v>
      </c>
      <c r="AF196" s="42">
        <v>0</v>
      </c>
      <c r="AG196" s="42">
        <v>5657.46</v>
      </c>
      <c r="AH196" s="42">
        <v>0</v>
      </c>
      <c r="AI196" s="42">
        <v>0</v>
      </c>
      <c r="AJ196" s="42">
        <v>0</v>
      </c>
      <c r="AK196" s="42">
        <v>0</v>
      </c>
      <c r="AL196" s="42">
        <v>0</v>
      </c>
      <c r="AM196" s="42">
        <v>0</v>
      </c>
      <c r="AN196" s="42">
        <v>0</v>
      </c>
      <c r="AO196" s="42">
        <v>839608</v>
      </c>
      <c r="AP196" s="42">
        <v>205991.93352972151</v>
      </c>
      <c r="AQ196" s="42">
        <v>119657.46</v>
      </c>
      <c r="AR196" s="42">
        <v>142700.50095643161</v>
      </c>
      <c r="AS196" s="43">
        <v>1165257.3935297215</v>
      </c>
      <c r="AT196" s="42">
        <v>1165257.3935297213</v>
      </c>
      <c r="AU196" s="42">
        <v>0</v>
      </c>
      <c r="AV196" s="42">
        <v>1045599.9335297216</v>
      </c>
      <c r="AW196" s="42">
        <v>3394.8049789926026</v>
      </c>
      <c r="AX196" s="42">
        <v>3399.1346604095647</v>
      </c>
      <c r="AY196" s="44">
        <v>-1.2737598975971183E-3</v>
      </c>
      <c r="AZ196" s="44">
        <v>0</v>
      </c>
      <c r="BA196" s="42">
        <v>0</v>
      </c>
      <c r="BB196" s="43">
        <v>1165257.3935297215</v>
      </c>
      <c r="BC196" s="43">
        <v>3783.303225745849</v>
      </c>
      <c r="BD196" s="44">
        <v>-1.3080973329201551E-2</v>
      </c>
      <c r="BE196" s="42">
        <v>0</v>
      </c>
      <c r="BF196" s="42">
        <v>1165257.3935297215</v>
      </c>
      <c r="BG196" s="42">
        <v>0</v>
      </c>
      <c r="BH196" s="42">
        <v>1165257.3935297215</v>
      </c>
      <c r="BI196" s="53">
        <v>5164.685102045536</v>
      </c>
      <c r="BK196" t="str">
        <f t="shared" si="2"/>
        <v>77 - Grove Primary School</v>
      </c>
    </row>
    <row r="197" spans="1:63" ht="15" x14ac:dyDescent="0.25">
      <c r="A197" s="50">
        <v>267</v>
      </c>
      <c r="B197" s="35">
        <v>140887</v>
      </c>
      <c r="C197" s="35">
        <v>9352027</v>
      </c>
      <c r="D197" s="36" t="s">
        <v>497</v>
      </c>
      <c r="E197" s="42">
        <v>1428424</v>
      </c>
      <c r="F197" s="42">
        <v>0</v>
      </c>
      <c r="G197" s="42">
        <v>0</v>
      </c>
      <c r="H197" s="42">
        <v>56400.000000000036</v>
      </c>
      <c r="I197" s="42">
        <v>0</v>
      </c>
      <c r="J197" s="42">
        <v>1205.8022988505757</v>
      </c>
      <c r="K197" s="42">
        <v>73005.848275861979</v>
      </c>
      <c r="L197" s="42">
        <v>139324.97471264395</v>
      </c>
      <c r="M197" s="42">
        <v>180066.47662835271</v>
      </c>
      <c r="N197" s="42">
        <v>14962.910344827562</v>
      </c>
      <c r="O197" s="42">
        <v>4398.437931034483</v>
      </c>
      <c r="P197" s="42">
        <v>0</v>
      </c>
      <c r="Q197" s="42">
        <v>0</v>
      </c>
      <c r="R197" s="42">
        <v>0</v>
      </c>
      <c r="S197" s="42">
        <v>0</v>
      </c>
      <c r="T197" s="42">
        <v>0</v>
      </c>
      <c r="U197" s="42">
        <v>0</v>
      </c>
      <c r="V197" s="42">
        <v>122148.64864864833</v>
      </c>
      <c r="W197" s="42">
        <v>0</v>
      </c>
      <c r="X197" s="42">
        <v>1882.3300970873784</v>
      </c>
      <c r="Y197" s="42">
        <v>144153.42380692394</v>
      </c>
      <c r="Z197" s="42">
        <v>0</v>
      </c>
      <c r="AA197" s="42">
        <v>0</v>
      </c>
      <c r="AB197" s="42">
        <v>0</v>
      </c>
      <c r="AC197" s="42">
        <v>114000</v>
      </c>
      <c r="AD197" s="42">
        <v>0</v>
      </c>
      <c r="AE197" s="42">
        <v>0</v>
      </c>
      <c r="AF197" s="42">
        <v>0</v>
      </c>
      <c r="AG197" s="42">
        <v>3563.59</v>
      </c>
      <c r="AH197" s="42">
        <v>0</v>
      </c>
      <c r="AI197" s="42">
        <v>0</v>
      </c>
      <c r="AJ197" s="42">
        <v>0</v>
      </c>
      <c r="AK197" s="42">
        <v>0</v>
      </c>
      <c r="AL197" s="42">
        <v>0</v>
      </c>
      <c r="AM197" s="42">
        <v>0</v>
      </c>
      <c r="AN197" s="42">
        <v>0</v>
      </c>
      <c r="AO197" s="42">
        <v>1428424</v>
      </c>
      <c r="AP197" s="42">
        <v>737548.852744231</v>
      </c>
      <c r="AQ197" s="42">
        <v>117563.59</v>
      </c>
      <c r="AR197" s="42">
        <v>388833.44890270958</v>
      </c>
      <c r="AS197" s="43">
        <v>2283536.4427442309</v>
      </c>
      <c r="AT197" s="42">
        <v>2283536.4427442309</v>
      </c>
      <c r="AU197" s="42">
        <v>0</v>
      </c>
      <c r="AV197" s="42">
        <v>2165972.852744231</v>
      </c>
      <c r="AW197" s="42">
        <v>4133.5359785195251</v>
      </c>
      <c r="AX197" s="42">
        <v>4243.4757424871668</v>
      </c>
      <c r="AY197" s="44">
        <v>-2.5907951556523885E-2</v>
      </c>
      <c r="AZ197" s="44">
        <v>1.0907951556523885E-2</v>
      </c>
      <c r="BA197" s="42">
        <v>24254.716983095139</v>
      </c>
      <c r="BB197" s="43">
        <v>2307791.1597273261</v>
      </c>
      <c r="BC197" s="43">
        <v>4404.1816025330654</v>
      </c>
      <c r="BD197" s="44">
        <v>-2.0972343550564432E-2</v>
      </c>
      <c r="BE197" s="42">
        <v>0</v>
      </c>
      <c r="BF197" s="42">
        <v>2307791.1597273261</v>
      </c>
      <c r="BG197" s="42">
        <v>0</v>
      </c>
      <c r="BH197" s="42">
        <v>2307791.1597273261</v>
      </c>
      <c r="BI197" s="53">
        <v>11328.051901493651</v>
      </c>
      <c r="BK197" t="str">
        <f t="shared" si="2"/>
        <v>267 - Hillside Primary</v>
      </c>
    </row>
    <row r="198" spans="1:63" ht="15" x14ac:dyDescent="0.25">
      <c r="A198" s="50">
        <v>423</v>
      </c>
      <c r="B198" s="35">
        <v>140998</v>
      </c>
      <c r="C198" s="35">
        <v>9352029</v>
      </c>
      <c r="D198" s="36" t="s">
        <v>272</v>
      </c>
      <c r="E198" s="42">
        <v>621528</v>
      </c>
      <c r="F198" s="42">
        <v>0</v>
      </c>
      <c r="G198" s="42">
        <v>0</v>
      </c>
      <c r="H198" s="42">
        <v>19200.000000000029</v>
      </c>
      <c r="I198" s="42">
        <v>0</v>
      </c>
      <c r="J198" s="42">
        <v>16426.275336322884</v>
      </c>
      <c r="K198" s="42">
        <v>1507.2538116591952</v>
      </c>
      <c r="L198" s="42">
        <v>32043.099551569525</v>
      </c>
      <c r="M198" s="42">
        <v>0</v>
      </c>
      <c r="N198" s="42">
        <v>0</v>
      </c>
      <c r="O198" s="42">
        <v>0</v>
      </c>
      <c r="P198" s="42">
        <v>0</v>
      </c>
      <c r="Q198" s="42">
        <v>0</v>
      </c>
      <c r="R198" s="42">
        <v>0</v>
      </c>
      <c r="S198" s="42">
        <v>0</v>
      </c>
      <c r="T198" s="42">
        <v>0</v>
      </c>
      <c r="U198" s="42">
        <v>0</v>
      </c>
      <c r="V198" s="42">
        <v>5668.5082872928124</v>
      </c>
      <c r="W198" s="42">
        <v>0</v>
      </c>
      <c r="X198" s="42">
        <v>1779.7468354430378</v>
      </c>
      <c r="Y198" s="42">
        <v>54536.96312849164</v>
      </c>
      <c r="Z198" s="42">
        <v>0</v>
      </c>
      <c r="AA198" s="42">
        <v>0</v>
      </c>
      <c r="AB198" s="42">
        <v>0</v>
      </c>
      <c r="AC198" s="42">
        <v>114000</v>
      </c>
      <c r="AD198" s="42">
        <v>0</v>
      </c>
      <c r="AE198" s="42">
        <v>0</v>
      </c>
      <c r="AF198" s="42">
        <v>0</v>
      </c>
      <c r="AG198" s="42">
        <v>2256.94</v>
      </c>
      <c r="AH198" s="42">
        <v>0</v>
      </c>
      <c r="AI198" s="42">
        <v>0</v>
      </c>
      <c r="AJ198" s="42">
        <v>0</v>
      </c>
      <c r="AK198" s="42">
        <v>0</v>
      </c>
      <c r="AL198" s="42">
        <v>0</v>
      </c>
      <c r="AM198" s="42">
        <v>0</v>
      </c>
      <c r="AN198" s="42">
        <v>0</v>
      </c>
      <c r="AO198" s="42">
        <v>621528</v>
      </c>
      <c r="AP198" s="42">
        <v>131161.84695077912</v>
      </c>
      <c r="AQ198" s="42">
        <v>116256.94</v>
      </c>
      <c r="AR198" s="42">
        <v>99123.077478267456</v>
      </c>
      <c r="AS198" s="43">
        <v>868946.78695077915</v>
      </c>
      <c r="AT198" s="42">
        <v>868946.78695077903</v>
      </c>
      <c r="AU198" s="42">
        <v>0</v>
      </c>
      <c r="AV198" s="42">
        <v>752689.8469507792</v>
      </c>
      <c r="AW198" s="42">
        <v>3301.2712585560494</v>
      </c>
      <c r="AX198" s="42">
        <v>3420.4524596891938</v>
      </c>
      <c r="AY198" s="44">
        <v>-3.4843694668387257E-2</v>
      </c>
      <c r="AZ198" s="44">
        <v>1.9843694668387257E-2</v>
      </c>
      <c r="BA198" s="42">
        <v>15475.36644621989</v>
      </c>
      <c r="BB198" s="43">
        <v>884422.153396999</v>
      </c>
      <c r="BC198" s="43">
        <v>3879.0445324429779</v>
      </c>
      <c r="BD198" s="44">
        <v>-1.7123213333272047E-2</v>
      </c>
      <c r="BE198" s="42">
        <v>0</v>
      </c>
      <c r="BF198" s="42">
        <v>884422.153396999</v>
      </c>
      <c r="BG198" s="42">
        <v>0</v>
      </c>
      <c r="BH198" s="42">
        <v>884422.153396999</v>
      </c>
      <c r="BI198" s="53">
        <v>4132.3969311746996</v>
      </c>
      <c r="BK198" t="str">
        <f t="shared" ref="BK198:BK261" si="3">A198&amp;" - "&amp;D198</f>
        <v>423 - Tollgate Primary School</v>
      </c>
    </row>
    <row r="199" spans="1:63" ht="15" x14ac:dyDescent="0.25">
      <c r="A199" s="50">
        <v>521</v>
      </c>
      <c r="B199" s="35">
        <v>142995</v>
      </c>
      <c r="C199" s="35">
        <v>9352030</v>
      </c>
      <c r="D199" s="36" t="s">
        <v>381</v>
      </c>
      <c r="E199" s="42">
        <v>392544</v>
      </c>
      <c r="F199" s="42">
        <v>0</v>
      </c>
      <c r="G199" s="42">
        <v>0</v>
      </c>
      <c r="H199" s="42">
        <v>2400.0000000000018</v>
      </c>
      <c r="I199" s="42">
        <v>0</v>
      </c>
      <c r="J199" s="42">
        <v>0</v>
      </c>
      <c r="K199" s="42">
        <v>0</v>
      </c>
      <c r="L199" s="42">
        <v>0</v>
      </c>
      <c r="M199" s="42">
        <v>0</v>
      </c>
      <c r="N199" s="42">
        <v>0</v>
      </c>
      <c r="O199" s="42">
        <v>0</v>
      </c>
      <c r="P199" s="42">
        <v>0</v>
      </c>
      <c r="Q199" s="42">
        <v>0</v>
      </c>
      <c r="R199" s="42">
        <v>0</v>
      </c>
      <c r="S199" s="42">
        <v>0</v>
      </c>
      <c r="T199" s="42">
        <v>0</v>
      </c>
      <c r="U199" s="42">
        <v>0</v>
      </c>
      <c r="V199" s="42">
        <v>0</v>
      </c>
      <c r="W199" s="42">
        <v>0</v>
      </c>
      <c r="X199" s="42">
        <v>994.02985074626861</v>
      </c>
      <c r="Y199" s="42">
        <v>39334.064269879535</v>
      </c>
      <c r="Z199" s="42">
        <v>0</v>
      </c>
      <c r="AA199" s="42">
        <v>0</v>
      </c>
      <c r="AB199" s="42">
        <v>0</v>
      </c>
      <c r="AC199" s="42">
        <v>114000</v>
      </c>
      <c r="AD199" s="42">
        <v>3871.8291054739561</v>
      </c>
      <c r="AE199" s="42">
        <v>0</v>
      </c>
      <c r="AF199" s="42">
        <v>0</v>
      </c>
      <c r="AG199" s="42">
        <v>7345.32</v>
      </c>
      <c r="AH199" s="42">
        <v>0</v>
      </c>
      <c r="AI199" s="42">
        <v>0</v>
      </c>
      <c r="AJ199" s="42">
        <v>0</v>
      </c>
      <c r="AK199" s="42">
        <v>0</v>
      </c>
      <c r="AL199" s="42">
        <v>0</v>
      </c>
      <c r="AM199" s="42">
        <v>0</v>
      </c>
      <c r="AN199" s="42">
        <v>0</v>
      </c>
      <c r="AO199" s="42">
        <v>392544</v>
      </c>
      <c r="AP199" s="42">
        <v>42728.094120625807</v>
      </c>
      <c r="AQ199" s="42">
        <v>125217.14910547395</v>
      </c>
      <c r="AR199" s="42">
        <v>50531.86426987953</v>
      </c>
      <c r="AS199" s="43">
        <v>560489.24322609976</v>
      </c>
      <c r="AT199" s="42">
        <v>560489.24322609976</v>
      </c>
      <c r="AU199" s="42">
        <v>0</v>
      </c>
      <c r="AV199" s="42">
        <v>435272.09412062581</v>
      </c>
      <c r="AW199" s="42">
        <v>3022.7228758376791</v>
      </c>
      <c r="AX199" s="42">
        <v>3077.7234497465979</v>
      </c>
      <c r="AY199" s="44">
        <v>-1.7870538015183665E-2</v>
      </c>
      <c r="AZ199" s="44">
        <v>2.8705380151836657E-3</v>
      </c>
      <c r="BA199" s="42">
        <v>1272.1999914316548</v>
      </c>
      <c r="BB199" s="43">
        <v>561761.44321753143</v>
      </c>
      <c r="BC199" s="43">
        <v>3901.1211334550794</v>
      </c>
      <c r="BD199" s="44">
        <v>-3.2094404976519941E-2</v>
      </c>
      <c r="BE199" s="42">
        <v>0</v>
      </c>
      <c r="BF199" s="42">
        <v>561761.44321753143</v>
      </c>
      <c r="BG199" s="42">
        <v>0</v>
      </c>
      <c r="BH199" s="42">
        <v>561761.44321753143</v>
      </c>
      <c r="BI199" s="53">
        <v>2175.7920284818774</v>
      </c>
      <c r="BK199" t="str">
        <f t="shared" si="3"/>
        <v>521 - Wickhambrook Community Primary</v>
      </c>
    </row>
    <row r="200" spans="1:63" ht="15" x14ac:dyDescent="0.25">
      <c r="A200" s="50">
        <v>522</v>
      </c>
      <c r="B200" s="35">
        <v>142566</v>
      </c>
      <c r="C200" s="35">
        <v>9352031</v>
      </c>
      <c r="D200" s="36" t="s">
        <v>574</v>
      </c>
      <c r="E200" s="42">
        <v>460694</v>
      </c>
      <c r="F200" s="42">
        <v>0</v>
      </c>
      <c r="G200" s="42">
        <v>0</v>
      </c>
      <c r="H200" s="42">
        <v>12799.999999999965</v>
      </c>
      <c r="I200" s="42">
        <v>0</v>
      </c>
      <c r="J200" s="42">
        <v>150.15000000000003</v>
      </c>
      <c r="K200" s="42">
        <v>0</v>
      </c>
      <c r="L200" s="42">
        <v>0</v>
      </c>
      <c r="M200" s="42">
        <v>0</v>
      </c>
      <c r="N200" s="42">
        <v>0</v>
      </c>
      <c r="O200" s="42">
        <v>0</v>
      </c>
      <c r="P200" s="42">
        <v>0</v>
      </c>
      <c r="Q200" s="42">
        <v>0</v>
      </c>
      <c r="R200" s="42">
        <v>0</v>
      </c>
      <c r="S200" s="42">
        <v>0</v>
      </c>
      <c r="T200" s="42">
        <v>0</v>
      </c>
      <c r="U200" s="42">
        <v>0</v>
      </c>
      <c r="V200" s="42">
        <v>1823.7410071942452</v>
      </c>
      <c r="W200" s="42">
        <v>0</v>
      </c>
      <c r="X200" s="42">
        <v>0</v>
      </c>
      <c r="Y200" s="42">
        <v>34443.682111820817</v>
      </c>
      <c r="Z200" s="42">
        <v>0</v>
      </c>
      <c r="AA200" s="42">
        <v>0</v>
      </c>
      <c r="AB200" s="42">
        <v>0</v>
      </c>
      <c r="AC200" s="42">
        <v>114000</v>
      </c>
      <c r="AD200" s="42">
        <v>0</v>
      </c>
      <c r="AE200" s="42">
        <v>0</v>
      </c>
      <c r="AF200" s="42">
        <v>0</v>
      </c>
      <c r="AG200" s="42">
        <v>14010.75</v>
      </c>
      <c r="AH200" s="42">
        <v>0</v>
      </c>
      <c r="AI200" s="42">
        <v>0</v>
      </c>
      <c r="AJ200" s="42">
        <v>0</v>
      </c>
      <c r="AK200" s="42">
        <v>0</v>
      </c>
      <c r="AL200" s="42">
        <v>0</v>
      </c>
      <c r="AM200" s="42">
        <v>0</v>
      </c>
      <c r="AN200" s="42">
        <v>0</v>
      </c>
      <c r="AO200" s="42">
        <v>460694</v>
      </c>
      <c r="AP200" s="42">
        <v>49217.573119015025</v>
      </c>
      <c r="AQ200" s="42">
        <v>128010.75</v>
      </c>
      <c r="AR200" s="42">
        <v>50916.557111820803</v>
      </c>
      <c r="AS200" s="43">
        <v>637922.32311901497</v>
      </c>
      <c r="AT200" s="42">
        <v>637922.32311901508</v>
      </c>
      <c r="AU200" s="42">
        <v>0</v>
      </c>
      <c r="AV200" s="42">
        <v>509911.57311901497</v>
      </c>
      <c r="AW200" s="42">
        <v>3017.2282433077808</v>
      </c>
      <c r="AX200" s="42">
        <v>3001.448561805948</v>
      </c>
      <c r="AY200" s="44">
        <v>5.2573552992486649E-3</v>
      </c>
      <c r="AZ200" s="44">
        <v>0</v>
      </c>
      <c r="BA200" s="42">
        <v>0</v>
      </c>
      <c r="BB200" s="43">
        <v>637922.32311901497</v>
      </c>
      <c r="BC200" s="43">
        <v>3774.6883024793783</v>
      </c>
      <c r="BD200" s="44">
        <v>-4.4614072122710624E-3</v>
      </c>
      <c r="BE200" s="42">
        <v>0</v>
      </c>
      <c r="BF200" s="42">
        <v>637922.32311901497</v>
      </c>
      <c r="BG200" s="42">
        <v>0</v>
      </c>
      <c r="BH200" s="42">
        <v>637922.32311901497</v>
      </c>
      <c r="BI200" s="53">
        <v>2628.5847402125878</v>
      </c>
      <c r="BK200" t="str">
        <f t="shared" si="3"/>
        <v>522 - Woolpit Primary Academy</v>
      </c>
    </row>
    <row r="201" spans="1:63" ht="15" x14ac:dyDescent="0.25">
      <c r="A201" s="50">
        <v>454</v>
      </c>
      <c r="B201" s="35">
        <v>138161</v>
      </c>
      <c r="C201" s="35">
        <v>9352036</v>
      </c>
      <c r="D201" s="36" t="s">
        <v>498</v>
      </c>
      <c r="E201" s="42">
        <v>1128564</v>
      </c>
      <c r="F201" s="42">
        <v>0</v>
      </c>
      <c r="G201" s="42">
        <v>0</v>
      </c>
      <c r="H201" s="42">
        <v>24399.999999999982</v>
      </c>
      <c r="I201" s="42">
        <v>0</v>
      </c>
      <c r="J201" s="42">
        <v>17158.545762711889</v>
      </c>
      <c r="K201" s="42">
        <v>34973.877966101682</v>
      </c>
      <c r="L201" s="42">
        <v>0</v>
      </c>
      <c r="M201" s="42">
        <v>0</v>
      </c>
      <c r="N201" s="42">
        <v>0</v>
      </c>
      <c r="O201" s="42">
        <v>0</v>
      </c>
      <c r="P201" s="42">
        <v>0</v>
      </c>
      <c r="Q201" s="42">
        <v>0</v>
      </c>
      <c r="R201" s="42">
        <v>0</v>
      </c>
      <c r="S201" s="42">
        <v>0</v>
      </c>
      <c r="T201" s="42">
        <v>0</v>
      </c>
      <c r="U201" s="42">
        <v>0</v>
      </c>
      <c r="V201" s="42">
        <v>12279.661016949134</v>
      </c>
      <c r="W201" s="42">
        <v>0</v>
      </c>
      <c r="X201" s="42">
        <v>0</v>
      </c>
      <c r="Y201" s="42">
        <v>95025.393347639591</v>
      </c>
      <c r="Z201" s="42">
        <v>0</v>
      </c>
      <c r="AA201" s="42">
        <v>0</v>
      </c>
      <c r="AB201" s="42">
        <v>0</v>
      </c>
      <c r="AC201" s="42">
        <v>114000</v>
      </c>
      <c r="AD201" s="42">
        <v>0</v>
      </c>
      <c r="AE201" s="42">
        <v>0</v>
      </c>
      <c r="AF201" s="42">
        <v>0</v>
      </c>
      <c r="AG201" s="42">
        <v>7364.75</v>
      </c>
      <c r="AH201" s="42">
        <v>0</v>
      </c>
      <c r="AI201" s="42">
        <v>0</v>
      </c>
      <c r="AJ201" s="42">
        <v>0</v>
      </c>
      <c r="AK201" s="42">
        <v>0</v>
      </c>
      <c r="AL201" s="42">
        <v>0</v>
      </c>
      <c r="AM201" s="42">
        <v>0</v>
      </c>
      <c r="AN201" s="42">
        <v>0</v>
      </c>
      <c r="AO201" s="42">
        <v>1128564</v>
      </c>
      <c r="AP201" s="42">
        <v>183837.47809340229</v>
      </c>
      <c r="AQ201" s="42">
        <v>121364.75</v>
      </c>
      <c r="AR201" s="42">
        <v>143289.40521204635</v>
      </c>
      <c r="AS201" s="43">
        <v>1433766.2280934022</v>
      </c>
      <c r="AT201" s="42">
        <v>1433766.2280934025</v>
      </c>
      <c r="AU201" s="42">
        <v>0</v>
      </c>
      <c r="AV201" s="42">
        <v>1312401.4780934022</v>
      </c>
      <c r="AW201" s="42">
        <v>3170.0518794526624</v>
      </c>
      <c r="AX201" s="42">
        <v>3204.0570427477564</v>
      </c>
      <c r="AY201" s="44">
        <v>-1.0613157893697059E-2</v>
      </c>
      <c r="AZ201" s="44">
        <v>0</v>
      </c>
      <c r="BA201" s="42">
        <v>0</v>
      </c>
      <c r="BB201" s="43">
        <v>1433766.2280934022</v>
      </c>
      <c r="BC201" s="43">
        <v>3463.2034495009716</v>
      </c>
      <c r="BD201" s="44">
        <v>-1.4716409037722755E-2</v>
      </c>
      <c r="BE201" s="42">
        <v>0</v>
      </c>
      <c r="BF201" s="42">
        <v>1433766.2280934022</v>
      </c>
      <c r="BG201" s="42">
        <v>0</v>
      </c>
      <c r="BH201" s="42">
        <v>1433766.2280934022</v>
      </c>
      <c r="BI201" s="53">
        <v>6998.1552024287739</v>
      </c>
      <c r="BK201" t="str">
        <f t="shared" si="3"/>
        <v>454 - Place Farm Primary Academy</v>
      </c>
    </row>
    <row r="202" spans="1:63" ht="15" x14ac:dyDescent="0.25">
      <c r="A202" s="50">
        <v>450</v>
      </c>
      <c r="B202" s="35">
        <v>141546</v>
      </c>
      <c r="C202" s="35">
        <v>9352040</v>
      </c>
      <c r="D202" s="36" t="s">
        <v>575</v>
      </c>
      <c r="E202" s="42">
        <v>1071318</v>
      </c>
      <c r="F202" s="42">
        <v>0</v>
      </c>
      <c r="G202" s="42">
        <v>0</v>
      </c>
      <c r="H202" s="42">
        <v>17600.000000000062</v>
      </c>
      <c r="I202" s="42">
        <v>0</v>
      </c>
      <c r="J202" s="42">
        <v>11861.850000000024</v>
      </c>
      <c r="K202" s="42">
        <v>39311.999999999978</v>
      </c>
      <c r="L202" s="42">
        <v>0</v>
      </c>
      <c r="M202" s="42">
        <v>0</v>
      </c>
      <c r="N202" s="42">
        <v>0</v>
      </c>
      <c r="O202" s="42">
        <v>0</v>
      </c>
      <c r="P202" s="42">
        <v>0</v>
      </c>
      <c r="Q202" s="42">
        <v>0</v>
      </c>
      <c r="R202" s="42">
        <v>0</v>
      </c>
      <c r="S202" s="42">
        <v>0</v>
      </c>
      <c r="T202" s="42">
        <v>0</v>
      </c>
      <c r="U202" s="42">
        <v>0</v>
      </c>
      <c r="V202" s="42">
        <v>14162.162162162149</v>
      </c>
      <c r="W202" s="42">
        <v>0</v>
      </c>
      <c r="X202" s="42">
        <v>1864.2307692307693</v>
      </c>
      <c r="Y202" s="42">
        <v>90844.099613899627</v>
      </c>
      <c r="Z202" s="42">
        <v>0</v>
      </c>
      <c r="AA202" s="42">
        <v>0</v>
      </c>
      <c r="AB202" s="42">
        <v>0</v>
      </c>
      <c r="AC202" s="42">
        <v>114000</v>
      </c>
      <c r="AD202" s="42">
        <v>0</v>
      </c>
      <c r="AE202" s="42">
        <v>0</v>
      </c>
      <c r="AF202" s="42">
        <v>0</v>
      </c>
      <c r="AG202" s="42">
        <v>5321.62</v>
      </c>
      <c r="AH202" s="42">
        <v>0</v>
      </c>
      <c r="AI202" s="42">
        <v>0</v>
      </c>
      <c r="AJ202" s="42">
        <v>0</v>
      </c>
      <c r="AK202" s="42">
        <v>0</v>
      </c>
      <c r="AL202" s="42">
        <v>0</v>
      </c>
      <c r="AM202" s="42">
        <v>0</v>
      </c>
      <c r="AN202" s="42">
        <v>0</v>
      </c>
      <c r="AO202" s="42">
        <v>1071318</v>
      </c>
      <c r="AP202" s="42">
        <v>175644.3425452926</v>
      </c>
      <c r="AQ202" s="42">
        <v>119321.62</v>
      </c>
      <c r="AR202" s="42">
        <v>135228.82461389966</v>
      </c>
      <c r="AS202" s="43">
        <v>1366283.9625452925</v>
      </c>
      <c r="AT202" s="42">
        <v>1366283.9625452927</v>
      </c>
      <c r="AU202" s="42">
        <v>0</v>
      </c>
      <c r="AV202" s="42">
        <v>1246962.3425452923</v>
      </c>
      <c r="AW202" s="42">
        <v>3172.9321693264437</v>
      </c>
      <c r="AX202" s="42">
        <v>3211.2570337366892</v>
      </c>
      <c r="AY202" s="44">
        <v>-1.1934536540555219E-2</v>
      </c>
      <c r="AZ202" s="44">
        <v>0</v>
      </c>
      <c r="BA202" s="42">
        <v>0</v>
      </c>
      <c r="BB202" s="43">
        <v>1366283.9625452925</v>
      </c>
      <c r="BC202" s="43">
        <v>3476.5495230160113</v>
      </c>
      <c r="BD202" s="44">
        <v>-1.6037964683235595E-2</v>
      </c>
      <c r="BE202" s="42">
        <v>0</v>
      </c>
      <c r="BF202" s="42">
        <v>1366283.9625452925</v>
      </c>
      <c r="BG202" s="42">
        <v>0</v>
      </c>
      <c r="BH202" s="42">
        <v>1366283.9625452925</v>
      </c>
      <c r="BI202" s="53">
        <v>6641.1627752180984</v>
      </c>
      <c r="BK202" t="str">
        <f t="shared" si="3"/>
        <v>450 - Burton End Primary Academy</v>
      </c>
    </row>
    <row r="203" spans="1:63" ht="15" x14ac:dyDescent="0.25">
      <c r="A203" s="50">
        <v>52</v>
      </c>
      <c r="B203" s="35">
        <v>141172</v>
      </c>
      <c r="C203" s="35">
        <v>9352043</v>
      </c>
      <c r="D203" s="36" t="s">
        <v>499</v>
      </c>
      <c r="E203" s="42">
        <v>575186</v>
      </c>
      <c r="F203" s="42">
        <v>0</v>
      </c>
      <c r="G203" s="42">
        <v>0</v>
      </c>
      <c r="H203" s="42">
        <v>28400.000000000029</v>
      </c>
      <c r="I203" s="42">
        <v>0</v>
      </c>
      <c r="J203" s="42">
        <v>459.15434782608679</v>
      </c>
      <c r="K203" s="42">
        <v>31055.530434782573</v>
      </c>
      <c r="L203" s="42">
        <v>87851.531884057869</v>
      </c>
      <c r="M203" s="42">
        <v>0</v>
      </c>
      <c r="N203" s="42">
        <v>0</v>
      </c>
      <c r="O203" s="42">
        <v>0</v>
      </c>
      <c r="P203" s="42">
        <v>0</v>
      </c>
      <c r="Q203" s="42">
        <v>0</v>
      </c>
      <c r="R203" s="42">
        <v>0</v>
      </c>
      <c r="S203" s="42">
        <v>0</v>
      </c>
      <c r="T203" s="42">
        <v>0</v>
      </c>
      <c r="U203" s="42">
        <v>0</v>
      </c>
      <c r="V203" s="42">
        <v>1829.4797687861276</v>
      </c>
      <c r="W203" s="42">
        <v>0</v>
      </c>
      <c r="X203" s="42">
        <v>920.63679245283015</v>
      </c>
      <c r="Y203" s="42">
        <v>60222.236692860904</v>
      </c>
      <c r="Z203" s="42">
        <v>0</v>
      </c>
      <c r="AA203" s="42">
        <v>0</v>
      </c>
      <c r="AB203" s="42">
        <v>0</v>
      </c>
      <c r="AC203" s="42">
        <v>114000</v>
      </c>
      <c r="AD203" s="42">
        <v>0</v>
      </c>
      <c r="AE203" s="42">
        <v>0</v>
      </c>
      <c r="AF203" s="42">
        <v>0</v>
      </c>
      <c r="AG203" s="42">
        <v>3729.89</v>
      </c>
      <c r="AH203" s="42">
        <v>0</v>
      </c>
      <c r="AI203" s="42">
        <v>0</v>
      </c>
      <c r="AJ203" s="42">
        <v>0</v>
      </c>
      <c r="AK203" s="42">
        <v>0</v>
      </c>
      <c r="AL203" s="42">
        <v>0</v>
      </c>
      <c r="AM203" s="42">
        <v>0</v>
      </c>
      <c r="AN203" s="42">
        <v>0</v>
      </c>
      <c r="AO203" s="42">
        <v>575186</v>
      </c>
      <c r="AP203" s="42">
        <v>210738.5699207664</v>
      </c>
      <c r="AQ203" s="42">
        <v>117729.89</v>
      </c>
      <c r="AR203" s="42">
        <v>144103.14502619416</v>
      </c>
      <c r="AS203" s="43">
        <v>903654.45992076641</v>
      </c>
      <c r="AT203" s="42">
        <v>903654.45992076653</v>
      </c>
      <c r="AU203" s="42">
        <v>0</v>
      </c>
      <c r="AV203" s="42">
        <v>785924.5699207664</v>
      </c>
      <c r="AW203" s="42">
        <v>3724.7609948851486</v>
      </c>
      <c r="AX203" s="42">
        <v>3436.7721013802584</v>
      </c>
      <c r="AY203" s="44">
        <v>8.3796331269457666E-2</v>
      </c>
      <c r="AZ203" s="44">
        <v>-7.8286331269457665E-2</v>
      </c>
      <c r="BA203" s="42">
        <v>-56770.030916746146</v>
      </c>
      <c r="BB203" s="43">
        <v>846884.42900402029</v>
      </c>
      <c r="BC203" s="43">
        <v>4013.6702796399068</v>
      </c>
      <c r="BD203" s="44">
        <v>1.9534763953541479E-3</v>
      </c>
      <c r="BE203" s="42">
        <v>0</v>
      </c>
      <c r="BF203" s="42">
        <v>846884.42900402029</v>
      </c>
      <c r="BG203" s="42">
        <v>0</v>
      </c>
      <c r="BH203" s="42">
        <v>846884.42900402029</v>
      </c>
      <c r="BI203" s="53">
        <v>3880.1409046246818</v>
      </c>
      <c r="BK203" t="str">
        <f t="shared" si="3"/>
        <v>52 - Kessingland CofE Primary Academy</v>
      </c>
    </row>
    <row r="204" spans="1:63" ht="15" x14ac:dyDescent="0.25">
      <c r="A204" s="50">
        <v>447</v>
      </c>
      <c r="B204" s="35">
        <v>141371</v>
      </c>
      <c r="C204" s="35">
        <v>9352047</v>
      </c>
      <c r="D204" s="36" t="s">
        <v>500</v>
      </c>
      <c r="E204" s="42">
        <v>651514</v>
      </c>
      <c r="F204" s="42">
        <v>0</v>
      </c>
      <c r="G204" s="42">
        <v>0</v>
      </c>
      <c r="H204" s="42">
        <v>6400.0000000000027</v>
      </c>
      <c r="I204" s="42">
        <v>0</v>
      </c>
      <c r="J204" s="42">
        <v>2402.400000000001</v>
      </c>
      <c r="K204" s="42">
        <v>491.39999999999975</v>
      </c>
      <c r="L204" s="42">
        <v>0</v>
      </c>
      <c r="M204" s="42">
        <v>0</v>
      </c>
      <c r="N204" s="42">
        <v>0</v>
      </c>
      <c r="O204" s="42">
        <v>0</v>
      </c>
      <c r="P204" s="42">
        <v>0</v>
      </c>
      <c r="Q204" s="42">
        <v>0</v>
      </c>
      <c r="R204" s="42">
        <v>0</v>
      </c>
      <c r="S204" s="42">
        <v>0</v>
      </c>
      <c r="T204" s="42">
        <v>0</v>
      </c>
      <c r="U204" s="42">
        <v>0</v>
      </c>
      <c r="V204" s="42">
        <v>5459.3908629441676</v>
      </c>
      <c r="W204" s="42">
        <v>0</v>
      </c>
      <c r="X204" s="42">
        <v>1827.0661157024795</v>
      </c>
      <c r="Y204" s="42">
        <v>49734.919628993768</v>
      </c>
      <c r="Z204" s="42">
        <v>0</v>
      </c>
      <c r="AA204" s="42">
        <v>0</v>
      </c>
      <c r="AB204" s="42">
        <v>0</v>
      </c>
      <c r="AC204" s="42">
        <v>114000</v>
      </c>
      <c r="AD204" s="42">
        <v>0</v>
      </c>
      <c r="AE204" s="42">
        <v>0</v>
      </c>
      <c r="AF204" s="42">
        <v>0</v>
      </c>
      <c r="AG204" s="42">
        <v>3706.13</v>
      </c>
      <c r="AH204" s="42">
        <v>0</v>
      </c>
      <c r="AI204" s="42">
        <v>0</v>
      </c>
      <c r="AJ204" s="42">
        <v>0</v>
      </c>
      <c r="AK204" s="42">
        <v>0</v>
      </c>
      <c r="AL204" s="42">
        <v>0</v>
      </c>
      <c r="AM204" s="42">
        <v>0</v>
      </c>
      <c r="AN204" s="42">
        <v>0</v>
      </c>
      <c r="AO204" s="42">
        <v>651514</v>
      </c>
      <c r="AP204" s="42">
        <v>66315.176607640416</v>
      </c>
      <c r="AQ204" s="42">
        <v>117706.13</v>
      </c>
      <c r="AR204" s="42">
        <v>64379.619628993765</v>
      </c>
      <c r="AS204" s="43">
        <v>835535.30660764046</v>
      </c>
      <c r="AT204" s="42">
        <v>835535.30660764046</v>
      </c>
      <c r="AU204" s="42">
        <v>0</v>
      </c>
      <c r="AV204" s="42">
        <v>717829.17660764046</v>
      </c>
      <c r="AW204" s="42">
        <v>3003.4693581909642</v>
      </c>
      <c r="AX204" s="42">
        <v>3031.204660696184</v>
      </c>
      <c r="AY204" s="44">
        <v>-9.1499273753590012E-3</v>
      </c>
      <c r="AZ204" s="44">
        <v>0</v>
      </c>
      <c r="BA204" s="42">
        <v>0</v>
      </c>
      <c r="BB204" s="43">
        <v>835535.30660764046</v>
      </c>
      <c r="BC204" s="43">
        <v>3495.9636259733911</v>
      </c>
      <c r="BD204" s="44">
        <v>-1.0282792245605465E-2</v>
      </c>
      <c r="BE204" s="42">
        <v>0</v>
      </c>
      <c r="BF204" s="42">
        <v>835535.30660764046</v>
      </c>
      <c r="BG204" s="42">
        <v>0</v>
      </c>
      <c r="BH204" s="42">
        <v>835535.30660764046</v>
      </c>
      <c r="BI204" s="53">
        <v>3886.0154508272813</v>
      </c>
      <c r="BK204" t="str">
        <f t="shared" si="3"/>
        <v>447 - Coupals Primary Academy</v>
      </c>
    </row>
    <row r="205" spans="1:63" ht="15" x14ac:dyDescent="0.25">
      <c r="A205" s="50">
        <v>251</v>
      </c>
      <c r="B205" s="35">
        <v>141372</v>
      </c>
      <c r="C205" s="35">
        <v>9352048</v>
      </c>
      <c r="D205" s="36" t="s">
        <v>181</v>
      </c>
      <c r="E205" s="42">
        <v>659692</v>
      </c>
      <c r="F205" s="42">
        <v>0</v>
      </c>
      <c r="G205" s="42">
        <v>0</v>
      </c>
      <c r="H205" s="42">
        <v>15365.079365079389</v>
      </c>
      <c r="I205" s="42">
        <v>0</v>
      </c>
      <c r="J205" s="42">
        <v>865.14999999999975</v>
      </c>
      <c r="K205" s="42">
        <v>1415.6999999999996</v>
      </c>
      <c r="L205" s="42">
        <v>31171.616666666643</v>
      </c>
      <c r="M205" s="42">
        <v>91723.377777777656</v>
      </c>
      <c r="N205" s="42">
        <v>1192.8583333333338</v>
      </c>
      <c r="O205" s="42">
        <v>0</v>
      </c>
      <c r="P205" s="42">
        <v>0</v>
      </c>
      <c r="Q205" s="42">
        <v>0</v>
      </c>
      <c r="R205" s="42">
        <v>0</v>
      </c>
      <c r="S205" s="42">
        <v>0</v>
      </c>
      <c r="T205" s="42">
        <v>0</v>
      </c>
      <c r="U205" s="42">
        <v>0</v>
      </c>
      <c r="V205" s="42">
        <v>18496.81528662422</v>
      </c>
      <c r="W205" s="42">
        <v>0</v>
      </c>
      <c r="X205" s="42">
        <v>0</v>
      </c>
      <c r="Y205" s="42">
        <v>35413.077707006414</v>
      </c>
      <c r="Z205" s="42">
        <v>0</v>
      </c>
      <c r="AA205" s="42">
        <v>0</v>
      </c>
      <c r="AB205" s="42">
        <v>0</v>
      </c>
      <c r="AC205" s="42">
        <v>114000</v>
      </c>
      <c r="AD205" s="42">
        <v>0</v>
      </c>
      <c r="AE205" s="42">
        <v>0</v>
      </c>
      <c r="AF205" s="42">
        <v>0</v>
      </c>
      <c r="AG205" s="42">
        <v>2066.88</v>
      </c>
      <c r="AH205" s="42">
        <v>0</v>
      </c>
      <c r="AI205" s="42">
        <v>0</v>
      </c>
      <c r="AJ205" s="42">
        <v>0</v>
      </c>
      <c r="AK205" s="42">
        <v>0</v>
      </c>
      <c r="AL205" s="42">
        <v>0</v>
      </c>
      <c r="AM205" s="42">
        <v>0</v>
      </c>
      <c r="AN205" s="42">
        <v>0</v>
      </c>
      <c r="AO205" s="42">
        <v>659692</v>
      </c>
      <c r="AP205" s="42">
        <v>195643.67513648767</v>
      </c>
      <c r="AQ205" s="42">
        <v>116066.88</v>
      </c>
      <c r="AR205" s="42">
        <v>116277.76877843494</v>
      </c>
      <c r="AS205" s="43">
        <v>971402.5551364877</v>
      </c>
      <c r="AT205" s="42">
        <v>971402.55513648759</v>
      </c>
      <c r="AU205" s="42">
        <v>0</v>
      </c>
      <c r="AV205" s="42">
        <v>855335.6751364877</v>
      </c>
      <c r="AW205" s="42">
        <v>3534.4449385805278</v>
      </c>
      <c r="AX205" s="42">
        <v>3503.5558316849615</v>
      </c>
      <c r="AY205" s="44">
        <v>8.8165019710020904E-3</v>
      </c>
      <c r="AZ205" s="44">
        <v>-3.3065019710020902E-3</v>
      </c>
      <c r="BA205" s="42">
        <v>-2803.4524516416905</v>
      </c>
      <c r="BB205" s="43">
        <v>968599.10268484603</v>
      </c>
      <c r="BC205" s="43">
        <v>4002.4756309291161</v>
      </c>
      <c r="BD205" s="44">
        <v>-1.3524242033194911E-2</v>
      </c>
      <c r="BE205" s="42">
        <v>0</v>
      </c>
      <c r="BF205" s="42">
        <v>968599.10268484603</v>
      </c>
      <c r="BG205" s="42">
        <v>0</v>
      </c>
      <c r="BH205" s="42">
        <v>968599.10268484603</v>
      </c>
      <c r="BI205" s="53">
        <v>4010.9917243634409</v>
      </c>
      <c r="BK205" t="str">
        <f t="shared" si="3"/>
        <v>251 - Castle Hill Infant School</v>
      </c>
    </row>
    <row r="206" spans="1:63" ht="15" x14ac:dyDescent="0.25">
      <c r="A206" s="50">
        <v>252</v>
      </c>
      <c r="B206" s="35">
        <v>141373</v>
      </c>
      <c r="C206" s="35">
        <v>9352050</v>
      </c>
      <c r="D206" s="36" t="s">
        <v>576</v>
      </c>
      <c r="E206" s="42">
        <v>744198</v>
      </c>
      <c r="F206" s="42">
        <v>0</v>
      </c>
      <c r="G206" s="42">
        <v>0</v>
      </c>
      <c r="H206" s="42">
        <v>26088.737201365238</v>
      </c>
      <c r="I206" s="42">
        <v>0</v>
      </c>
      <c r="J206" s="42">
        <v>279.80170648464161</v>
      </c>
      <c r="K206" s="42">
        <v>3205.0013651877198</v>
      </c>
      <c r="L206" s="42">
        <v>34415.609897610964</v>
      </c>
      <c r="M206" s="42">
        <v>135661.43344709885</v>
      </c>
      <c r="N206" s="42">
        <v>0</v>
      </c>
      <c r="O206" s="42">
        <v>0</v>
      </c>
      <c r="P206" s="42">
        <v>0</v>
      </c>
      <c r="Q206" s="42">
        <v>0</v>
      </c>
      <c r="R206" s="42">
        <v>0</v>
      </c>
      <c r="S206" s="42">
        <v>0</v>
      </c>
      <c r="T206" s="42">
        <v>0</v>
      </c>
      <c r="U206" s="42">
        <v>0</v>
      </c>
      <c r="V206" s="42">
        <v>4207.1917808219068</v>
      </c>
      <c r="W206" s="42">
        <v>0</v>
      </c>
      <c r="X206" s="42">
        <v>1784.6289752650175</v>
      </c>
      <c r="Y206" s="42">
        <v>75000.001610087784</v>
      </c>
      <c r="Z206" s="42">
        <v>0</v>
      </c>
      <c r="AA206" s="42">
        <v>0</v>
      </c>
      <c r="AB206" s="42">
        <v>0</v>
      </c>
      <c r="AC206" s="42">
        <v>114000</v>
      </c>
      <c r="AD206" s="42">
        <v>0</v>
      </c>
      <c r="AE206" s="42">
        <v>0</v>
      </c>
      <c r="AF206" s="42">
        <v>0</v>
      </c>
      <c r="AG206" s="42">
        <v>2969.66</v>
      </c>
      <c r="AH206" s="42">
        <v>0</v>
      </c>
      <c r="AI206" s="42">
        <v>0</v>
      </c>
      <c r="AJ206" s="42">
        <v>0</v>
      </c>
      <c r="AK206" s="42">
        <v>0</v>
      </c>
      <c r="AL206" s="42">
        <v>0</v>
      </c>
      <c r="AM206" s="42">
        <v>0</v>
      </c>
      <c r="AN206" s="42">
        <v>0</v>
      </c>
      <c r="AO206" s="42">
        <v>744198</v>
      </c>
      <c r="AP206" s="42">
        <v>280642.40598392213</v>
      </c>
      <c r="AQ206" s="42">
        <v>116969.66</v>
      </c>
      <c r="AR206" s="42">
        <v>184823.09341896148</v>
      </c>
      <c r="AS206" s="43">
        <v>1141810.065983922</v>
      </c>
      <c r="AT206" s="42">
        <v>1141810.0659839222</v>
      </c>
      <c r="AU206" s="42">
        <v>0</v>
      </c>
      <c r="AV206" s="42">
        <v>1024840.405983922</v>
      </c>
      <c r="AW206" s="42">
        <v>3753.9941611132672</v>
      </c>
      <c r="AX206" s="42">
        <v>3702.2865464655138</v>
      </c>
      <c r="AY206" s="44">
        <v>1.3966399952785249E-2</v>
      </c>
      <c r="AZ206" s="44">
        <v>-8.4563999527852499E-3</v>
      </c>
      <c r="BA206" s="42">
        <v>-8547.0883070468626</v>
      </c>
      <c r="BB206" s="43">
        <v>1133262.9776768752</v>
      </c>
      <c r="BC206" s="43">
        <v>4151.1464383768325</v>
      </c>
      <c r="BD206" s="44">
        <v>-3.4226391715690418E-3</v>
      </c>
      <c r="BE206" s="42">
        <v>0</v>
      </c>
      <c r="BF206" s="42">
        <v>1133262.9776768752</v>
      </c>
      <c r="BG206" s="42">
        <v>0</v>
      </c>
      <c r="BH206" s="42">
        <v>1133262.9776768752</v>
      </c>
      <c r="BI206" s="53">
        <v>5156.5228331042226</v>
      </c>
      <c r="BK206" t="str">
        <f t="shared" si="3"/>
        <v>252 - Castle Hill Junior</v>
      </c>
    </row>
    <row r="207" spans="1:63" ht="15" x14ac:dyDescent="0.25">
      <c r="A207" s="50">
        <v>440</v>
      </c>
      <c r="B207" s="35">
        <v>141406</v>
      </c>
      <c r="C207" s="35">
        <v>9352051</v>
      </c>
      <c r="D207" s="36" t="s">
        <v>501</v>
      </c>
      <c r="E207" s="42">
        <v>528844</v>
      </c>
      <c r="F207" s="42">
        <v>0</v>
      </c>
      <c r="G207" s="42">
        <v>0</v>
      </c>
      <c r="H207" s="42">
        <v>10800.000000000016</v>
      </c>
      <c r="I207" s="42">
        <v>0</v>
      </c>
      <c r="J207" s="42">
        <v>13663.650000000011</v>
      </c>
      <c r="K207" s="42">
        <v>982.80000000000359</v>
      </c>
      <c r="L207" s="42">
        <v>0</v>
      </c>
      <c r="M207" s="42">
        <v>0</v>
      </c>
      <c r="N207" s="42">
        <v>0</v>
      </c>
      <c r="O207" s="42">
        <v>0</v>
      </c>
      <c r="P207" s="42">
        <v>0</v>
      </c>
      <c r="Q207" s="42">
        <v>0</v>
      </c>
      <c r="R207" s="42">
        <v>0</v>
      </c>
      <c r="S207" s="42">
        <v>0</v>
      </c>
      <c r="T207" s="42">
        <v>0</v>
      </c>
      <c r="U207" s="42">
        <v>0</v>
      </c>
      <c r="V207" s="42">
        <v>1774.39024390244</v>
      </c>
      <c r="W207" s="42">
        <v>0</v>
      </c>
      <c r="X207" s="42">
        <v>1157.741935483871</v>
      </c>
      <c r="Y207" s="42">
        <v>33322.492464872608</v>
      </c>
      <c r="Z207" s="42">
        <v>0</v>
      </c>
      <c r="AA207" s="42">
        <v>0</v>
      </c>
      <c r="AB207" s="42">
        <v>0</v>
      </c>
      <c r="AC207" s="42">
        <v>114000</v>
      </c>
      <c r="AD207" s="42">
        <v>0</v>
      </c>
      <c r="AE207" s="42">
        <v>0</v>
      </c>
      <c r="AF207" s="42">
        <v>0</v>
      </c>
      <c r="AG207" s="42">
        <v>2328.21</v>
      </c>
      <c r="AH207" s="42">
        <v>0</v>
      </c>
      <c r="AI207" s="42">
        <v>0</v>
      </c>
      <c r="AJ207" s="42">
        <v>0</v>
      </c>
      <c r="AK207" s="42">
        <v>0</v>
      </c>
      <c r="AL207" s="42">
        <v>0</v>
      </c>
      <c r="AM207" s="42">
        <v>0</v>
      </c>
      <c r="AN207" s="42">
        <v>0</v>
      </c>
      <c r="AO207" s="42">
        <v>528844</v>
      </c>
      <c r="AP207" s="42">
        <v>61701.074644258944</v>
      </c>
      <c r="AQ207" s="42">
        <v>116328.21</v>
      </c>
      <c r="AR207" s="42">
        <v>56043.517464872624</v>
      </c>
      <c r="AS207" s="43">
        <v>706873.28464425891</v>
      </c>
      <c r="AT207" s="42">
        <v>706873.28464425902</v>
      </c>
      <c r="AU207" s="42">
        <v>0</v>
      </c>
      <c r="AV207" s="42">
        <v>590545.07464425894</v>
      </c>
      <c r="AW207" s="42">
        <v>3044.0467765167987</v>
      </c>
      <c r="AX207" s="42">
        <v>3112.5905789816961</v>
      </c>
      <c r="AY207" s="44">
        <v>-2.2021464347977946E-2</v>
      </c>
      <c r="AZ207" s="44">
        <v>7.0214643479779466E-3</v>
      </c>
      <c r="BA207" s="42">
        <v>4239.8590933533706</v>
      </c>
      <c r="BB207" s="43">
        <v>711113.14373761229</v>
      </c>
      <c r="BC207" s="43">
        <v>3665.5316687505788</v>
      </c>
      <c r="BD207" s="44">
        <v>-6.1382913841046105E-2</v>
      </c>
      <c r="BE207" s="42">
        <v>0</v>
      </c>
      <c r="BF207" s="42">
        <v>711113.14373761229</v>
      </c>
      <c r="BG207" s="42">
        <v>0</v>
      </c>
      <c r="BH207" s="42">
        <v>711113.14373761229</v>
      </c>
      <c r="BI207" s="53">
        <v>2463.1805527456131</v>
      </c>
      <c r="BK207" t="str">
        <f t="shared" si="3"/>
        <v>440 - Glemsford Primary Academy</v>
      </c>
    </row>
    <row r="208" spans="1:63" ht="15" x14ac:dyDescent="0.25">
      <c r="A208" s="50">
        <v>92</v>
      </c>
      <c r="B208" s="35">
        <v>141702</v>
      </c>
      <c r="C208" s="35">
        <v>9352052</v>
      </c>
      <c r="D208" s="36" t="s">
        <v>122</v>
      </c>
      <c r="E208" s="42">
        <v>485228</v>
      </c>
      <c r="F208" s="42">
        <v>0</v>
      </c>
      <c r="G208" s="42">
        <v>0</v>
      </c>
      <c r="H208" s="42">
        <v>11600.000000000018</v>
      </c>
      <c r="I208" s="42">
        <v>0</v>
      </c>
      <c r="J208" s="42">
        <v>301.99661016949187</v>
      </c>
      <c r="K208" s="42">
        <v>0</v>
      </c>
      <c r="L208" s="42">
        <v>3376.8711864406814</v>
      </c>
      <c r="M208" s="42">
        <v>0</v>
      </c>
      <c r="N208" s="42">
        <v>0</v>
      </c>
      <c r="O208" s="42">
        <v>1468.8016949152534</v>
      </c>
      <c r="P208" s="42">
        <v>0</v>
      </c>
      <c r="Q208" s="42">
        <v>0</v>
      </c>
      <c r="R208" s="42">
        <v>0</v>
      </c>
      <c r="S208" s="42">
        <v>0</v>
      </c>
      <c r="T208" s="42">
        <v>0</v>
      </c>
      <c r="U208" s="42">
        <v>0</v>
      </c>
      <c r="V208" s="42">
        <v>1791.9463087248309</v>
      </c>
      <c r="W208" s="42">
        <v>0</v>
      </c>
      <c r="X208" s="42">
        <v>0</v>
      </c>
      <c r="Y208" s="42">
        <v>23325.400522324708</v>
      </c>
      <c r="Z208" s="42">
        <v>0</v>
      </c>
      <c r="AA208" s="42">
        <v>0</v>
      </c>
      <c r="AB208" s="42">
        <v>0</v>
      </c>
      <c r="AC208" s="42">
        <v>114000</v>
      </c>
      <c r="AD208" s="42">
        <v>0</v>
      </c>
      <c r="AE208" s="42">
        <v>0</v>
      </c>
      <c r="AF208" s="42">
        <v>0</v>
      </c>
      <c r="AG208" s="42">
        <v>3373.53</v>
      </c>
      <c r="AH208" s="42">
        <v>0</v>
      </c>
      <c r="AI208" s="42">
        <v>0</v>
      </c>
      <c r="AJ208" s="42">
        <v>0</v>
      </c>
      <c r="AK208" s="42">
        <v>0</v>
      </c>
      <c r="AL208" s="42">
        <v>0</v>
      </c>
      <c r="AM208" s="42">
        <v>0</v>
      </c>
      <c r="AN208" s="42">
        <v>0</v>
      </c>
      <c r="AO208" s="42">
        <v>485228</v>
      </c>
      <c r="AP208" s="42">
        <v>41865.016322574986</v>
      </c>
      <c r="AQ208" s="42">
        <v>117373.53</v>
      </c>
      <c r="AR208" s="42">
        <v>41697.035268087435</v>
      </c>
      <c r="AS208" s="43">
        <v>644466.54632257507</v>
      </c>
      <c r="AT208" s="42">
        <v>644466.54632257496</v>
      </c>
      <c r="AU208" s="42">
        <v>0</v>
      </c>
      <c r="AV208" s="42">
        <v>527093.01632257504</v>
      </c>
      <c r="AW208" s="42">
        <v>2961.1967209133431</v>
      </c>
      <c r="AX208" s="42">
        <v>2999.5619044598466</v>
      </c>
      <c r="AY208" s="44">
        <v>-1.2790262301124983E-2</v>
      </c>
      <c r="AZ208" s="44">
        <v>0</v>
      </c>
      <c r="BA208" s="42">
        <v>0</v>
      </c>
      <c r="BB208" s="43">
        <v>644466.54632257507</v>
      </c>
      <c r="BC208" s="43">
        <v>3620.5985748459275</v>
      </c>
      <c r="BD208" s="44">
        <v>-2.8726532167905994E-2</v>
      </c>
      <c r="BE208" s="42">
        <v>0</v>
      </c>
      <c r="BF208" s="42">
        <v>644466.54632257507</v>
      </c>
      <c r="BG208" s="42">
        <v>0</v>
      </c>
      <c r="BH208" s="42">
        <v>644466.54632257507</v>
      </c>
      <c r="BI208" s="53">
        <v>2611.1075641253146</v>
      </c>
      <c r="BK208" t="str">
        <f t="shared" si="3"/>
        <v>92 - Reydon Primary School</v>
      </c>
    </row>
    <row r="209" spans="1:63" ht="15" x14ac:dyDescent="0.25">
      <c r="A209" s="50">
        <v>59</v>
      </c>
      <c r="B209" s="35">
        <v>141736</v>
      </c>
      <c r="C209" s="35">
        <v>9352053</v>
      </c>
      <c r="D209" s="36" t="s">
        <v>577</v>
      </c>
      <c r="E209" s="42">
        <v>1095852</v>
      </c>
      <c r="F209" s="42">
        <v>0</v>
      </c>
      <c r="G209" s="42">
        <v>0</v>
      </c>
      <c r="H209" s="42">
        <v>23600.000000000022</v>
      </c>
      <c r="I209" s="42">
        <v>0</v>
      </c>
      <c r="J209" s="42">
        <v>6623.0753117206887</v>
      </c>
      <c r="K209" s="42">
        <v>1477.8763092269332</v>
      </c>
      <c r="L209" s="42">
        <v>121185.85735660867</v>
      </c>
      <c r="M209" s="42">
        <v>16347.866334164599</v>
      </c>
      <c r="N209" s="42">
        <v>48564.657605985041</v>
      </c>
      <c r="O209" s="42">
        <v>5856.7690773067325</v>
      </c>
      <c r="P209" s="42">
        <v>0</v>
      </c>
      <c r="Q209" s="42">
        <v>0</v>
      </c>
      <c r="R209" s="42">
        <v>0</v>
      </c>
      <c r="S209" s="42">
        <v>0</v>
      </c>
      <c r="T209" s="42">
        <v>0</v>
      </c>
      <c r="U209" s="42">
        <v>0</v>
      </c>
      <c r="V209" s="42">
        <v>1763.1578947368394</v>
      </c>
      <c r="W209" s="42">
        <v>0</v>
      </c>
      <c r="X209" s="42">
        <v>0</v>
      </c>
      <c r="Y209" s="42">
        <v>96236.548950357523</v>
      </c>
      <c r="Z209" s="42">
        <v>0</v>
      </c>
      <c r="AA209" s="42">
        <v>0</v>
      </c>
      <c r="AB209" s="42">
        <v>0</v>
      </c>
      <c r="AC209" s="42">
        <v>114000</v>
      </c>
      <c r="AD209" s="42">
        <v>0</v>
      </c>
      <c r="AE209" s="42">
        <v>0</v>
      </c>
      <c r="AF209" s="42">
        <v>0</v>
      </c>
      <c r="AG209" s="42">
        <v>2969.66</v>
      </c>
      <c r="AH209" s="42">
        <v>0</v>
      </c>
      <c r="AI209" s="42">
        <v>0</v>
      </c>
      <c r="AJ209" s="42">
        <v>0</v>
      </c>
      <c r="AK209" s="42">
        <v>0</v>
      </c>
      <c r="AL209" s="42">
        <v>0</v>
      </c>
      <c r="AM209" s="42">
        <v>0</v>
      </c>
      <c r="AN209" s="42">
        <v>0</v>
      </c>
      <c r="AO209" s="42">
        <v>1095852</v>
      </c>
      <c r="AP209" s="42">
        <v>321655.808840107</v>
      </c>
      <c r="AQ209" s="42">
        <v>116969.66</v>
      </c>
      <c r="AR209" s="42">
        <v>218062.39994786383</v>
      </c>
      <c r="AS209" s="43">
        <v>1534477.4688401069</v>
      </c>
      <c r="AT209" s="42">
        <v>1534477.4688401069</v>
      </c>
      <c r="AU209" s="42">
        <v>0</v>
      </c>
      <c r="AV209" s="42">
        <v>1417507.8088401069</v>
      </c>
      <c r="AW209" s="42">
        <v>3526.1388279604648</v>
      </c>
      <c r="AX209" s="42">
        <v>3529.8992432283057</v>
      </c>
      <c r="AY209" s="44">
        <v>-1.0653038539428111E-3</v>
      </c>
      <c r="AZ209" s="44">
        <v>0</v>
      </c>
      <c r="BA209" s="42">
        <v>0</v>
      </c>
      <c r="BB209" s="43">
        <v>1534477.4688401069</v>
      </c>
      <c r="BC209" s="43">
        <v>3817.1081314430517</v>
      </c>
      <c r="BD209" s="44">
        <v>-8.2328015789278064E-3</v>
      </c>
      <c r="BE209" s="42">
        <v>0</v>
      </c>
      <c r="BF209" s="42">
        <v>1534477.4688401069</v>
      </c>
      <c r="BG209" s="42">
        <v>0</v>
      </c>
      <c r="BH209" s="42">
        <v>1534477.4688401069</v>
      </c>
      <c r="BI209" s="53">
        <v>7262.897340960767</v>
      </c>
      <c r="BK209" t="str">
        <f t="shared" si="3"/>
        <v>59 - The Dell Primary School (Academy)</v>
      </c>
    </row>
    <row r="210" spans="1:63" ht="15" x14ac:dyDescent="0.25">
      <c r="A210" s="50">
        <v>465</v>
      </c>
      <c r="B210" s="35">
        <v>139485</v>
      </c>
      <c r="C210" s="35">
        <v>9352054</v>
      </c>
      <c r="D210" s="36" t="s">
        <v>502</v>
      </c>
      <c r="E210" s="42">
        <v>564282</v>
      </c>
      <c r="F210" s="42">
        <v>0</v>
      </c>
      <c r="G210" s="42">
        <v>0</v>
      </c>
      <c r="H210" s="42">
        <v>1199.9999999999995</v>
      </c>
      <c r="I210" s="42">
        <v>0</v>
      </c>
      <c r="J210" s="42">
        <v>300.3</v>
      </c>
      <c r="K210" s="42">
        <v>491.4000000000006</v>
      </c>
      <c r="L210" s="42">
        <v>0</v>
      </c>
      <c r="M210" s="42">
        <v>0</v>
      </c>
      <c r="N210" s="42">
        <v>0</v>
      </c>
      <c r="O210" s="42">
        <v>0</v>
      </c>
      <c r="P210" s="42">
        <v>0</v>
      </c>
      <c r="Q210" s="42">
        <v>0</v>
      </c>
      <c r="R210" s="42">
        <v>0</v>
      </c>
      <c r="S210" s="42">
        <v>0</v>
      </c>
      <c r="T210" s="42">
        <v>0</v>
      </c>
      <c r="U210" s="42">
        <v>0</v>
      </c>
      <c r="V210" s="42">
        <v>0</v>
      </c>
      <c r="W210" s="42">
        <v>0</v>
      </c>
      <c r="X210" s="42">
        <v>0</v>
      </c>
      <c r="Y210" s="42">
        <v>22881.768435754169</v>
      </c>
      <c r="Z210" s="42">
        <v>0</v>
      </c>
      <c r="AA210" s="42">
        <v>0</v>
      </c>
      <c r="AB210" s="42">
        <v>0</v>
      </c>
      <c r="AC210" s="42">
        <v>114000</v>
      </c>
      <c r="AD210" s="42">
        <v>0</v>
      </c>
      <c r="AE210" s="42">
        <v>0</v>
      </c>
      <c r="AF210" s="42">
        <v>0</v>
      </c>
      <c r="AG210" s="42">
        <v>2874.63</v>
      </c>
      <c r="AH210" s="42">
        <v>0</v>
      </c>
      <c r="AI210" s="42">
        <v>0</v>
      </c>
      <c r="AJ210" s="42">
        <v>0</v>
      </c>
      <c r="AK210" s="42">
        <v>0</v>
      </c>
      <c r="AL210" s="42">
        <v>0</v>
      </c>
      <c r="AM210" s="42">
        <v>0</v>
      </c>
      <c r="AN210" s="42">
        <v>0</v>
      </c>
      <c r="AO210" s="42">
        <v>564282</v>
      </c>
      <c r="AP210" s="42">
        <v>24873.46843575417</v>
      </c>
      <c r="AQ210" s="42">
        <v>116874.63</v>
      </c>
      <c r="AR210" s="42">
        <v>33875.418435754167</v>
      </c>
      <c r="AS210" s="43">
        <v>706030.09843575419</v>
      </c>
      <c r="AT210" s="42">
        <v>706030.09843575419</v>
      </c>
      <c r="AU210" s="42">
        <v>0</v>
      </c>
      <c r="AV210" s="42">
        <v>589155.46843575418</v>
      </c>
      <c r="AW210" s="42">
        <v>2846.1616832645132</v>
      </c>
      <c r="AX210" s="42">
        <v>2848.6015249677585</v>
      </c>
      <c r="AY210" s="44">
        <v>-8.5650508920264226E-4</v>
      </c>
      <c r="AZ210" s="44">
        <v>0</v>
      </c>
      <c r="BA210" s="42">
        <v>0</v>
      </c>
      <c r="BB210" s="43">
        <v>706030.09843575419</v>
      </c>
      <c r="BC210" s="43">
        <v>3410.7734223949478</v>
      </c>
      <c r="BD210" s="44">
        <v>-4.4917602991842998E-3</v>
      </c>
      <c r="BE210" s="42">
        <v>0</v>
      </c>
      <c r="BF210" s="42">
        <v>706030.09843575419</v>
      </c>
      <c r="BG210" s="42">
        <v>0</v>
      </c>
      <c r="BH210" s="42">
        <v>706030.09843575419</v>
      </c>
      <c r="BI210" s="53">
        <v>3125.9212067063513</v>
      </c>
      <c r="BK210" t="str">
        <f t="shared" si="3"/>
        <v>465 - Kedington Primary</v>
      </c>
    </row>
    <row r="211" spans="1:63" ht="15" x14ac:dyDescent="0.25">
      <c r="A211" s="50">
        <v>63</v>
      </c>
      <c r="B211" s="35">
        <v>141983</v>
      </c>
      <c r="C211" s="35">
        <v>9352056</v>
      </c>
      <c r="D211" s="36" t="s">
        <v>578</v>
      </c>
      <c r="E211" s="42">
        <v>539748</v>
      </c>
      <c r="F211" s="42">
        <v>0</v>
      </c>
      <c r="G211" s="42">
        <v>0</v>
      </c>
      <c r="H211" s="42">
        <v>19199.999999999967</v>
      </c>
      <c r="I211" s="42">
        <v>0</v>
      </c>
      <c r="J211" s="42">
        <v>9859.3392857142717</v>
      </c>
      <c r="K211" s="42">
        <v>3971.3142857142811</v>
      </c>
      <c r="L211" s="42">
        <v>35052.364285714182</v>
      </c>
      <c r="M211" s="42">
        <v>29417.142857142793</v>
      </c>
      <c r="N211" s="42">
        <v>41409.225000000122</v>
      </c>
      <c r="O211" s="42">
        <v>5901.8142857142784</v>
      </c>
      <c r="P211" s="42">
        <v>0</v>
      </c>
      <c r="Q211" s="42">
        <v>0</v>
      </c>
      <c r="R211" s="42">
        <v>0</v>
      </c>
      <c r="S211" s="42">
        <v>0</v>
      </c>
      <c r="T211" s="42">
        <v>0</v>
      </c>
      <c r="U211" s="42">
        <v>0</v>
      </c>
      <c r="V211" s="42">
        <v>5603.7735849056644</v>
      </c>
      <c r="W211" s="42">
        <v>0</v>
      </c>
      <c r="X211" s="42">
        <v>0</v>
      </c>
      <c r="Y211" s="42">
        <v>50934.384241555323</v>
      </c>
      <c r="Z211" s="42">
        <v>0</v>
      </c>
      <c r="AA211" s="42">
        <v>0</v>
      </c>
      <c r="AB211" s="42">
        <v>0</v>
      </c>
      <c r="AC211" s="42">
        <v>114000</v>
      </c>
      <c r="AD211" s="42">
        <v>0</v>
      </c>
      <c r="AE211" s="42">
        <v>0</v>
      </c>
      <c r="AF211" s="42">
        <v>0</v>
      </c>
      <c r="AG211" s="42">
        <v>3135.96</v>
      </c>
      <c r="AH211" s="42">
        <v>0</v>
      </c>
      <c r="AI211" s="42">
        <v>0</v>
      </c>
      <c r="AJ211" s="42">
        <v>0</v>
      </c>
      <c r="AK211" s="42">
        <v>0</v>
      </c>
      <c r="AL211" s="42">
        <v>0</v>
      </c>
      <c r="AM211" s="42">
        <v>0</v>
      </c>
      <c r="AN211" s="42">
        <v>0</v>
      </c>
      <c r="AO211" s="42">
        <v>539748</v>
      </c>
      <c r="AP211" s="42">
        <v>201349.35782646085</v>
      </c>
      <c r="AQ211" s="42">
        <v>117135.96</v>
      </c>
      <c r="AR211" s="42">
        <v>133337.78424155526</v>
      </c>
      <c r="AS211" s="43">
        <v>858233.31782646081</v>
      </c>
      <c r="AT211" s="42">
        <v>858233.31782646105</v>
      </c>
      <c r="AU211" s="42">
        <v>0</v>
      </c>
      <c r="AV211" s="42">
        <v>741097.35782646085</v>
      </c>
      <c r="AW211" s="42">
        <v>3742.915948618489</v>
      </c>
      <c r="AX211" s="42">
        <v>3706.6529522577025</v>
      </c>
      <c r="AY211" s="44">
        <v>9.7832186686641048E-3</v>
      </c>
      <c r="AZ211" s="44">
        <v>-4.2732186686641046E-3</v>
      </c>
      <c r="BA211" s="42">
        <v>-3136.1890415816133</v>
      </c>
      <c r="BB211" s="43">
        <v>855097.12878487923</v>
      </c>
      <c r="BC211" s="43">
        <v>4318.6723676004003</v>
      </c>
      <c r="BD211" s="44">
        <v>3.2384486750691721E-5</v>
      </c>
      <c r="BE211" s="42">
        <v>0</v>
      </c>
      <c r="BF211" s="42">
        <v>855097.12878487923</v>
      </c>
      <c r="BG211" s="42">
        <v>0</v>
      </c>
      <c r="BH211" s="42">
        <v>855097.12878487923</v>
      </c>
      <c r="BI211" s="53">
        <v>3871.9532529749426</v>
      </c>
      <c r="BK211" t="str">
        <f t="shared" si="3"/>
        <v>63 - Phoenix St. Peter Academy</v>
      </c>
    </row>
    <row r="212" spans="1:63" ht="15" x14ac:dyDescent="0.25">
      <c r="A212" s="50">
        <v>70</v>
      </c>
      <c r="B212" s="35">
        <v>141984</v>
      </c>
      <c r="C212" s="35">
        <v>9352057</v>
      </c>
      <c r="D212" s="36" t="s">
        <v>579</v>
      </c>
      <c r="E212" s="42">
        <v>1095852</v>
      </c>
      <c r="F212" s="42">
        <v>0</v>
      </c>
      <c r="G212" s="42">
        <v>0</v>
      </c>
      <c r="H212" s="42">
        <v>54400.000000000036</v>
      </c>
      <c r="I212" s="42">
        <v>0</v>
      </c>
      <c r="J212" s="42">
        <v>1351.3499999999979</v>
      </c>
      <c r="K212" s="42">
        <v>55528.19999999999</v>
      </c>
      <c r="L212" s="42">
        <v>22385.999999999985</v>
      </c>
      <c r="M212" s="42">
        <v>0</v>
      </c>
      <c r="N212" s="42">
        <v>173901.00000000015</v>
      </c>
      <c r="O212" s="42">
        <v>128528.40000000004</v>
      </c>
      <c r="P212" s="42">
        <v>0</v>
      </c>
      <c r="Q212" s="42">
        <v>0</v>
      </c>
      <c r="R212" s="42">
        <v>0</v>
      </c>
      <c r="S212" s="42">
        <v>0</v>
      </c>
      <c r="T212" s="42">
        <v>0</v>
      </c>
      <c r="U212" s="42">
        <v>0</v>
      </c>
      <c r="V212" s="42">
        <v>5320.5882352941198</v>
      </c>
      <c r="W212" s="42">
        <v>0</v>
      </c>
      <c r="X212" s="42">
        <v>1071.6138328530258</v>
      </c>
      <c r="Y212" s="42">
        <v>101550.45706692677</v>
      </c>
      <c r="Z212" s="42">
        <v>0</v>
      </c>
      <c r="AA212" s="42">
        <v>0</v>
      </c>
      <c r="AB212" s="42">
        <v>0</v>
      </c>
      <c r="AC212" s="42">
        <v>114000</v>
      </c>
      <c r="AD212" s="42">
        <v>0</v>
      </c>
      <c r="AE212" s="42">
        <v>0</v>
      </c>
      <c r="AF212" s="42">
        <v>0</v>
      </c>
      <c r="AG212" s="42">
        <v>2613.3000000000002</v>
      </c>
      <c r="AH212" s="42">
        <v>0</v>
      </c>
      <c r="AI212" s="42">
        <v>0</v>
      </c>
      <c r="AJ212" s="42">
        <v>0</v>
      </c>
      <c r="AK212" s="42">
        <v>0</v>
      </c>
      <c r="AL212" s="42">
        <v>0</v>
      </c>
      <c r="AM212" s="42">
        <v>0</v>
      </c>
      <c r="AN212" s="42">
        <v>0</v>
      </c>
      <c r="AO212" s="42">
        <v>1095852</v>
      </c>
      <c r="AP212" s="42">
        <v>544037.60913507408</v>
      </c>
      <c r="AQ212" s="42">
        <v>116613.3</v>
      </c>
      <c r="AR212" s="42">
        <v>329595.73206692684</v>
      </c>
      <c r="AS212" s="43">
        <v>1756502.9091350741</v>
      </c>
      <c r="AT212" s="42">
        <v>1756502.9091350746</v>
      </c>
      <c r="AU212" s="42">
        <v>0</v>
      </c>
      <c r="AV212" s="42">
        <v>1639889.6091350741</v>
      </c>
      <c r="AW212" s="42">
        <v>4079.3273859081446</v>
      </c>
      <c r="AX212" s="42">
        <v>4107.6790957636849</v>
      </c>
      <c r="AY212" s="44">
        <v>-6.902123850127409E-3</v>
      </c>
      <c r="AZ212" s="44">
        <v>0</v>
      </c>
      <c r="BA212" s="42">
        <v>0</v>
      </c>
      <c r="BB212" s="43">
        <v>1756502.9091350741</v>
      </c>
      <c r="BC212" s="43">
        <v>4369.4102217290401</v>
      </c>
      <c r="BD212" s="44">
        <v>-2.2217122556246083E-2</v>
      </c>
      <c r="BE212" s="42">
        <v>0</v>
      </c>
      <c r="BF212" s="42">
        <v>1756502.9091350741</v>
      </c>
      <c r="BG212" s="42">
        <v>0</v>
      </c>
      <c r="BH212" s="42">
        <v>1756502.9091350741</v>
      </c>
      <c r="BI212" s="53">
        <v>7454.8333572924594</v>
      </c>
      <c r="BK212" t="str">
        <f t="shared" si="3"/>
        <v>70 - St. Margarets Primary Academy</v>
      </c>
    </row>
    <row r="213" spans="1:63" ht="15" x14ac:dyDescent="0.25">
      <c r="A213" s="50">
        <v>295</v>
      </c>
      <c r="B213" s="35">
        <v>141985</v>
      </c>
      <c r="C213" s="35">
        <v>9352059</v>
      </c>
      <c r="D213" s="36" t="s">
        <v>503</v>
      </c>
      <c r="E213" s="42">
        <v>1079496</v>
      </c>
      <c r="F213" s="42">
        <v>0</v>
      </c>
      <c r="G213" s="42">
        <v>0</v>
      </c>
      <c r="H213" s="42">
        <v>29199.999999999949</v>
      </c>
      <c r="I213" s="42">
        <v>0</v>
      </c>
      <c r="J213" s="42">
        <v>8881.2774683544358</v>
      </c>
      <c r="K213" s="42">
        <v>49757.049113924135</v>
      </c>
      <c r="L213" s="42">
        <v>69572.287594936846</v>
      </c>
      <c r="M213" s="42">
        <v>47877.703291139063</v>
      </c>
      <c r="N213" s="42">
        <v>19924.714936708886</v>
      </c>
      <c r="O213" s="42">
        <v>0</v>
      </c>
      <c r="P213" s="42">
        <v>0</v>
      </c>
      <c r="Q213" s="42">
        <v>0</v>
      </c>
      <c r="R213" s="42">
        <v>0</v>
      </c>
      <c r="S213" s="42">
        <v>0</v>
      </c>
      <c r="T213" s="42">
        <v>0</v>
      </c>
      <c r="U213" s="42">
        <v>0</v>
      </c>
      <c r="V213" s="42">
        <v>9027.3556231003331</v>
      </c>
      <c r="W213" s="42">
        <v>0</v>
      </c>
      <c r="X213" s="42">
        <v>920.35175879396979</v>
      </c>
      <c r="Y213" s="42">
        <v>68043.264864864846</v>
      </c>
      <c r="Z213" s="42">
        <v>0</v>
      </c>
      <c r="AA213" s="42">
        <v>0</v>
      </c>
      <c r="AB213" s="42">
        <v>0</v>
      </c>
      <c r="AC213" s="42">
        <v>114000</v>
      </c>
      <c r="AD213" s="42">
        <v>0</v>
      </c>
      <c r="AE213" s="42">
        <v>0</v>
      </c>
      <c r="AF213" s="42">
        <v>0</v>
      </c>
      <c r="AG213" s="42">
        <v>4014.97</v>
      </c>
      <c r="AH213" s="42">
        <v>0</v>
      </c>
      <c r="AI213" s="42">
        <v>0</v>
      </c>
      <c r="AJ213" s="42">
        <v>0</v>
      </c>
      <c r="AK213" s="42">
        <v>0</v>
      </c>
      <c r="AL213" s="42">
        <v>0</v>
      </c>
      <c r="AM213" s="42">
        <v>0</v>
      </c>
      <c r="AN213" s="42">
        <v>0</v>
      </c>
      <c r="AO213" s="42">
        <v>1079496</v>
      </c>
      <c r="AP213" s="42">
        <v>303204.0046518225</v>
      </c>
      <c r="AQ213" s="42">
        <v>118014.97</v>
      </c>
      <c r="AR213" s="42">
        <v>190647.5810673965</v>
      </c>
      <c r="AS213" s="43">
        <v>1500714.9746518226</v>
      </c>
      <c r="AT213" s="42">
        <v>1500714.9746518224</v>
      </c>
      <c r="AU213" s="42">
        <v>0</v>
      </c>
      <c r="AV213" s="42">
        <v>1382700.0046518226</v>
      </c>
      <c r="AW213" s="42">
        <v>3491.6666784136933</v>
      </c>
      <c r="AX213" s="42">
        <v>3575.5355507596614</v>
      </c>
      <c r="AY213" s="44">
        <v>-2.3456310573712322E-2</v>
      </c>
      <c r="AZ213" s="44">
        <v>8.4563105737123223E-3</v>
      </c>
      <c r="BA213" s="42">
        <v>11973.392277491001</v>
      </c>
      <c r="BB213" s="43">
        <v>1512688.3669293136</v>
      </c>
      <c r="BC213" s="43">
        <v>3819.920118508368</v>
      </c>
      <c r="BD213" s="44">
        <v>-2.7857370713910479E-2</v>
      </c>
      <c r="BE213" s="42">
        <v>0</v>
      </c>
      <c r="BF213" s="42">
        <v>1512688.3669293136</v>
      </c>
      <c r="BG213" s="42">
        <v>0</v>
      </c>
      <c r="BH213" s="42">
        <v>1512688.3669293136</v>
      </c>
      <c r="BI213" s="53">
        <v>7602.0222438564997</v>
      </c>
      <c r="BK213" t="str">
        <f t="shared" si="3"/>
        <v>295 - Sprites Primary Academy</v>
      </c>
    </row>
    <row r="214" spans="1:63" ht="15" x14ac:dyDescent="0.25">
      <c r="A214" s="50">
        <v>402</v>
      </c>
      <c r="B214" s="35">
        <v>143359</v>
      </c>
      <c r="C214" s="35">
        <v>9352060</v>
      </c>
      <c r="D214" s="36" t="s">
        <v>390</v>
      </c>
      <c r="E214" s="42">
        <v>444338</v>
      </c>
      <c r="F214" s="42">
        <v>0</v>
      </c>
      <c r="G214" s="42">
        <v>0</v>
      </c>
      <c r="H214" s="42">
        <v>6400.0000000000018</v>
      </c>
      <c r="I214" s="42">
        <v>0</v>
      </c>
      <c r="J214" s="42">
        <v>150.14999999999989</v>
      </c>
      <c r="K214" s="42">
        <v>0</v>
      </c>
      <c r="L214" s="42">
        <v>1119.2999999999993</v>
      </c>
      <c r="M214" s="42">
        <v>0</v>
      </c>
      <c r="N214" s="42">
        <v>0</v>
      </c>
      <c r="O214" s="42">
        <v>0</v>
      </c>
      <c r="P214" s="42">
        <v>0</v>
      </c>
      <c r="Q214" s="42">
        <v>0</v>
      </c>
      <c r="R214" s="42">
        <v>0</v>
      </c>
      <c r="S214" s="42">
        <v>0</v>
      </c>
      <c r="T214" s="42">
        <v>0</v>
      </c>
      <c r="U214" s="42">
        <v>0</v>
      </c>
      <c r="V214" s="42">
        <v>0</v>
      </c>
      <c r="W214" s="42">
        <v>0</v>
      </c>
      <c r="X214" s="42">
        <v>0</v>
      </c>
      <c r="Y214" s="42">
        <v>18171.068421052616</v>
      </c>
      <c r="Z214" s="42">
        <v>0</v>
      </c>
      <c r="AA214" s="42">
        <v>0</v>
      </c>
      <c r="AB214" s="42">
        <v>0</v>
      </c>
      <c r="AC214" s="42">
        <v>114000</v>
      </c>
      <c r="AD214" s="42">
        <v>0</v>
      </c>
      <c r="AE214" s="42">
        <v>0</v>
      </c>
      <c r="AF214" s="42">
        <v>0</v>
      </c>
      <c r="AG214" s="42">
        <v>11136.75</v>
      </c>
      <c r="AH214" s="42">
        <v>0</v>
      </c>
      <c r="AI214" s="42">
        <v>0</v>
      </c>
      <c r="AJ214" s="42">
        <v>0</v>
      </c>
      <c r="AK214" s="42">
        <v>0</v>
      </c>
      <c r="AL214" s="42">
        <v>0</v>
      </c>
      <c r="AM214" s="42">
        <v>0</v>
      </c>
      <c r="AN214" s="42">
        <v>0</v>
      </c>
      <c r="AO214" s="42">
        <v>444338</v>
      </c>
      <c r="AP214" s="42">
        <v>25840.518421052617</v>
      </c>
      <c r="AQ214" s="42">
        <v>125136.75</v>
      </c>
      <c r="AR214" s="42">
        <v>32003.593421052614</v>
      </c>
      <c r="AS214" s="43">
        <v>595315.26842105261</v>
      </c>
      <c r="AT214" s="42">
        <v>595315.26842105261</v>
      </c>
      <c r="AU214" s="42">
        <v>0</v>
      </c>
      <c r="AV214" s="42">
        <v>470178.51842105261</v>
      </c>
      <c r="AW214" s="42">
        <v>2884.5307878592184</v>
      </c>
      <c r="AX214" s="42">
        <v>2909.8421816810055</v>
      </c>
      <c r="AY214" s="44">
        <v>-8.6985452273445202E-3</v>
      </c>
      <c r="AZ214" s="44">
        <v>0</v>
      </c>
      <c r="BA214" s="42">
        <v>0</v>
      </c>
      <c r="BB214" s="43">
        <v>595315.26842105261</v>
      </c>
      <c r="BC214" s="43">
        <v>3652.2409105586048</v>
      </c>
      <c r="BD214" s="44">
        <v>-1.4250615667971811E-2</v>
      </c>
      <c r="BE214" s="42">
        <v>0</v>
      </c>
      <c r="BF214" s="42">
        <v>595315.26842105261</v>
      </c>
      <c r="BG214" s="42">
        <v>0</v>
      </c>
      <c r="BH214" s="42">
        <v>595315.26842105261</v>
      </c>
      <c r="BI214" s="53">
        <v>2471.6006493580981</v>
      </c>
      <c r="BK214" t="str">
        <f t="shared" si="3"/>
        <v>402 - Bacton Community Primary School</v>
      </c>
    </row>
    <row r="215" spans="1:63" ht="15" x14ac:dyDescent="0.25">
      <c r="A215" s="50">
        <v>6</v>
      </c>
      <c r="B215" s="35">
        <v>143492</v>
      </c>
      <c r="C215" s="35">
        <v>9352063</v>
      </c>
      <c r="D215" s="36" t="s">
        <v>392</v>
      </c>
      <c r="E215" s="42">
        <v>978634</v>
      </c>
      <c r="F215" s="42">
        <v>0</v>
      </c>
      <c r="G215" s="42">
        <v>0</v>
      </c>
      <c r="H215" s="42">
        <v>19200.000000000058</v>
      </c>
      <c r="I215" s="42">
        <v>0</v>
      </c>
      <c r="J215" s="42">
        <v>9937.581284916183</v>
      </c>
      <c r="K215" s="42">
        <v>0</v>
      </c>
      <c r="L215" s="42">
        <v>1122.4265363128511</v>
      </c>
      <c r="M215" s="42">
        <v>0</v>
      </c>
      <c r="N215" s="42">
        <v>51070.407402234428</v>
      </c>
      <c r="O215" s="42">
        <v>0</v>
      </c>
      <c r="P215" s="42">
        <v>0</v>
      </c>
      <c r="Q215" s="42">
        <v>0</v>
      </c>
      <c r="R215" s="42">
        <v>0</v>
      </c>
      <c r="S215" s="42">
        <v>0</v>
      </c>
      <c r="T215" s="42">
        <v>0</v>
      </c>
      <c r="U215" s="42">
        <v>0</v>
      </c>
      <c r="V215" s="42">
        <v>3376.1755485893423</v>
      </c>
      <c r="W215" s="42">
        <v>0</v>
      </c>
      <c r="X215" s="42">
        <v>0</v>
      </c>
      <c r="Y215" s="42">
        <v>52244.303878792838</v>
      </c>
      <c r="Z215" s="42">
        <v>0</v>
      </c>
      <c r="AA215" s="42">
        <v>0</v>
      </c>
      <c r="AB215" s="42">
        <v>0</v>
      </c>
      <c r="AC215" s="42">
        <v>114000</v>
      </c>
      <c r="AD215" s="42">
        <v>0</v>
      </c>
      <c r="AE215" s="42">
        <v>0</v>
      </c>
      <c r="AF215" s="42">
        <v>0</v>
      </c>
      <c r="AG215" s="42">
        <v>31135</v>
      </c>
      <c r="AH215" s="42">
        <v>0</v>
      </c>
      <c r="AI215" s="42">
        <v>0</v>
      </c>
      <c r="AJ215" s="42">
        <v>0</v>
      </c>
      <c r="AK215" s="42">
        <v>0</v>
      </c>
      <c r="AL215" s="42">
        <v>0</v>
      </c>
      <c r="AM215" s="42">
        <v>0</v>
      </c>
      <c r="AN215" s="42">
        <v>0</v>
      </c>
      <c r="AO215" s="42">
        <v>978634</v>
      </c>
      <c r="AP215" s="42">
        <v>136950.8946508457</v>
      </c>
      <c r="AQ215" s="42">
        <v>145135</v>
      </c>
      <c r="AR215" s="42">
        <v>102907.3114905246</v>
      </c>
      <c r="AS215" s="43">
        <v>1260719.8946508458</v>
      </c>
      <c r="AT215" s="42">
        <v>1260719.8946508456</v>
      </c>
      <c r="AU215" s="42">
        <v>0</v>
      </c>
      <c r="AV215" s="42">
        <v>1115584.8946508458</v>
      </c>
      <c r="AW215" s="42">
        <v>3107.4788151834146</v>
      </c>
      <c r="AX215" s="42">
        <v>3095.2077689251896</v>
      </c>
      <c r="AY215" s="44">
        <v>3.9645307114507733E-3</v>
      </c>
      <c r="AZ215" s="44">
        <v>0</v>
      </c>
      <c r="BA215" s="42">
        <v>0</v>
      </c>
      <c r="BB215" s="43">
        <v>1260719.8946508458</v>
      </c>
      <c r="BC215" s="43">
        <v>3511.7545812001276</v>
      </c>
      <c r="BD215" s="44">
        <v>-6.7471100890210689E-3</v>
      </c>
      <c r="BE215" s="42">
        <v>0</v>
      </c>
      <c r="BF215" s="42">
        <v>1260719.8946508458</v>
      </c>
      <c r="BG215" s="42">
        <v>0</v>
      </c>
      <c r="BH215" s="42">
        <v>1260719.8946508458</v>
      </c>
      <c r="BI215" s="53">
        <v>5633.6763208096654</v>
      </c>
      <c r="BK215" t="str">
        <f t="shared" si="3"/>
        <v>6 - The Albert Pye CP School</v>
      </c>
    </row>
    <row r="216" spans="1:63" ht="15" x14ac:dyDescent="0.25">
      <c r="A216" s="50">
        <v>7</v>
      </c>
      <c r="B216" s="35">
        <v>143491</v>
      </c>
      <c r="C216" s="35">
        <v>9352064</v>
      </c>
      <c r="D216" s="36" t="s">
        <v>393</v>
      </c>
      <c r="E216" s="42">
        <v>163560</v>
      </c>
      <c r="F216" s="42">
        <v>0</v>
      </c>
      <c r="G216" s="42">
        <v>0</v>
      </c>
      <c r="H216" s="42">
        <v>5200.0000000000082</v>
      </c>
      <c r="I216" s="42">
        <v>0</v>
      </c>
      <c r="J216" s="42">
        <v>2402.4000000000033</v>
      </c>
      <c r="K216" s="42">
        <v>0</v>
      </c>
      <c r="L216" s="42">
        <v>0</v>
      </c>
      <c r="M216" s="42">
        <v>0</v>
      </c>
      <c r="N216" s="42">
        <v>4968.6000000000022</v>
      </c>
      <c r="O216" s="42">
        <v>0</v>
      </c>
      <c r="P216" s="42">
        <v>0</v>
      </c>
      <c r="Q216" s="42">
        <v>0</v>
      </c>
      <c r="R216" s="42">
        <v>0</v>
      </c>
      <c r="S216" s="42">
        <v>0</v>
      </c>
      <c r="T216" s="42">
        <v>0</v>
      </c>
      <c r="U216" s="42">
        <v>0</v>
      </c>
      <c r="V216" s="42">
        <v>0</v>
      </c>
      <c r="W216" s="42">
        <v>0</v>
      </c>
      <c r="X216" s="42">
        <v>0</v>
      </c>
      <c r="Y216" s="42">
        <v>5482.5749999999998</v>
      </c>
      <c r="Z216" s="42">
        <v>0</v>
      </c>
      <c r="AA216" s="42">
        <v>0</v>
      </c>
      <c r="AB216" s="42">
        <v>0</v>
      </c>
      <c r="AC216" s="42">
        <v>114000</v>
      </c>
      <c r="AD216" s="42">
        <v>0</v>
      </c>
      <c r="AE216" s="42">
        <v>0</v>
      </c>
      <c r="AF216" s="42">
        <v>0</v>
      </c>
      <c r="AG216" s="42">
        <v>2378.48</v>
      </c>
      <c r="AH216" s="42">
        <v>0</v>
      </c>
      <c r="AI216" s="42">
        <v>0</v>
      </c>
      <c r="AJ216" s="42">
        <v>0</v>
      </c>
      <c r="AK216" s="42">
        <v>0</v>
      </c>
      <c r="AL216" s="42">
        <v>0</v>
      </c>
      <c r="AM216" s="42">
        <v>0</v>
      </c>
      <c r="AN216" s="42">
        <v>0</v>
      </c>
      <c r="AO216" s="42">
        <v>163560</v>
      </c>
      <c r="AP216" s="42">
        <v>18053.575000000015</v>
      </c>
      <c r="AQ216" s="42">
        <v>116378.48</v>
      </c>
      <c r="AR216" s="42">
        <v>21765.875000000007</v>
      </c>
      <c r="AS216" s="43">
        <v>297992.05499999999</v>
      </c>
      <c r="AT216" s="42">
        <v>297992.05499999999</v>
      </c>
      <c r="AU216" s="42">
        <v>0</v>
      </c>
      <c r="AV216" s="42">
        <v>181613.57499999998</v>
      </c>
      <c r="AW216" s="42">
        <v>3026.8929166666662</v>
      </c>
      <c r="AX216" s="42">
        <v>3103.4911764909921</v>
      </c>
      <c r="AY216" s="44">
        <v>-2.4681320315829865E-2</v>
      </c>
      <c r="AZ216" s="44">
        <v>9.6813203158298659E-3</v>
      </c>
      <c r="BA216" s="42">
        <v>1802.7535306176583</v>
      </c>
      <c r="BB216" s="43">
        <v>299794.80853061768</v>
      </c>
      <c r="BC216" s="43">
        <v>4996.5801421769611</v>
      </c>
      <c r="BD216" s="44">
        <v>-2.5614772426566179E-2</v>
      </c>
      <c r="BE216" s="42">
        <v>0</v>
      </c>
      <c r="BF216" s="42">
        <v>299794.80853061768</v>
      </c>
      <c r="BG216" s="42">
        <v>0</v>
      </c>
      <c r="BH216" s="42">
        <v>299794.80853061768</v>
      </c>
      <c r="BI216" s="53">
        <v>949.64546352247135</v>
      </c>
      <c r="BK216" t="str">
        <f t="shared" si="3"/>
        <v>7 - Ravensmere Infants School</v>
      </c>
    </row>
    <row r="217" spans="1:63" ht="15" x14ac:dyDescent="0.25">
      <c r="A217" s="50">
        <v>64</v>
      </c>
      <c r="B217" s="35">
        <v>142016</v>
      </c>
      <c r="C217" s="35">
        <v>9352065</v>
      </c>
      <c r="D217" s="36" t="s">
        <v>580</v>
      </c>
      <c r="E217" s="42">
        <v>1109482</v>
      </c>
      <c r="F217" s="42">
        <v>0</v>
      </c>
      <c r="G217" s="42">
        <v>0</v>
      </c>
      <c r="H217" s="42">
        <v>55600.00000000008</v>
      </c>
      <c r="I217" s="42">
        <v>0</v>
      </c>
      <c r="J217" s="42">
        <v>1056.2403703703674</v>
      </c>
      <c r="K217" s="42">
        <v>42962.920000000042</v>
      </c>
      <c r="L217" s="42">
        <v>39368.959259259238</v>
      </c>
      <c r="M217" s="42">
        <v>0</v>
      </c>
      <c r="N217" s="42">
        <v>207215.15629629651</v>
      </c>
      <c r="O217" s="42">
        <v>98340.093703703649</v>
      </c>
      <c r="P217" s="42">
        <v>0</v>
      </c>
      <c r="Q217" s="42">
        <v>0</v>
      </c>
      <c r="R217" s="42">
        <v>0</v>
      </c>
      <c r="S217" s="42">
        <v>0</v>
      </c>
      <c r="T217" s="42">
        <v>0</v>
      </c>
      <c r="U217" s="42">
        <v>0</v>
      </c>
      <c r="V217" s="42">
        <v>10495.702005730662</v>
      </c>
      <c r="W217" s="42">
        <v>0</v>
      </c>
      <c r="X217" s="42">
        <v>3709.113300492611</v>
      </c>
      <c r="Y217" s="42">
        <v>112677.42494742513</v>
      </c>
      <c r="Z217" s="42">
        <v>0</v>
      </c>
      <c r="AA217" s="42">
        <v>0</v>
      </c>
      <c r="AB217" s="42">
        <v>0</v>
      </c>
      <c r="AC217" s="42">
        <v>114000</v>
      </c>
      <c r="AD217" s="42">
        <v>0</v>
      </c>
      <c r="AE217" s="42">
        <v>0</v>
      </c>
      <c r="AF217" s="42">
        <v>0</v>
      </c>
      <c r="AG217" s="42">
        <v>4893.99</v>
      </c>
      <c r="AH217" s="42">
        <v>0</v>
      </c>
      <c r="AI217" s="42">
        <v>0</v>
      </c>
      <c r="AJ217" s="42">
        <v>0</v>
      </c>
      <c r="AK217" s="42">
        <v>0</v>
      </c>
      <c r="AL217" s="42">
        <v>0</v>
      </c>
      <c r="AM217" s="42">
        <v>0</v>
      </c>
      <c r="AN217" s="42">
        <v>0</v>
      </c>
      <c r="AO217" s="42">
        <v>1109482</v>
      </c>
      <c r="AP217" s="42">
        <v>571425.60988327826</v>
      </c>
      <c r="AQ217" s="42">
        <v>118893.99</v>
      </c>
      <c r="AR217" s="42">
        <v>344946.90976224007</v>
      </c>
      <c r="AS217" s="43">
        <v>1799801.5998832781</v>
      </c>
      <c r="AT217" s="42">
        <v>1799801.5998832781</v>
      </c>
      <c r="AU217" s="42">
        <v>0</v>
      </c>
      <c r="AV217" s="42">
        <v>1680907.6098832781</v>
      </c>
      <c r="AW217" s="42">
        <v>4129.9941274773419</v>
      </c>
      <c r="AX217" s="42">
        <v>4188.5808075288742</v>
      </c>
      <c r="AY217" s="44">
        <v>-1.3987238815167216E-2</v>
      </c>
      <c r="AZ217" s="44">
        <v>0</v>
      </c>
      <c r="BA217" s="42">
        <v>0</v>
      </c>
      <c r="BB217" s="43">
        <v>1799801.5998832781</v>
      </c>
      <c r="BC217" s="43">
        <v>4422.1169530301677</v>
      </c>
      <c r="BD217" s="44">
        <v>-1.8196519279159773E-2</v>
      </c>
      <c r="BE217" s="42">
        <v>0</v>
      </c>
      <c r="BF217" s="42">
        <v>1799801.5998832781</v>
      </c>
      <c r="BG217" s="42">
        <v>0</v>
      </c>
      <c r="BH217" s="42">
        <v>1799801.5998832781</v>
      </c>
      <c r="BI217" s="53">
        <v>8971.7243432769956</v>
      </c>
      <c r="BK217" t="str">
        <f t="shared" si="3"/>
        <v>64 - Northfield St Nicholas Primary Academy</v>
      </c>
    </row>
    <row r="218" spans="1:63" ht="15" x14ac:dyDescent="0.25">
      <c r="A218" s="50">
        <v>30</v>
      </c>
      <c r="B218" s="35">
        <v>141550</v>
      </c>
      <c r="C218" s="35">
        <v>9352073</v>
      </c>
      <c r="D218" s="36" t="s">
        <v>581</v>
      </c>
      <c r="E218" s="42">
        <v>193546</v>
      </c>
      <c r="F218" s="42">
        <v>0</v>
      </c>
      <c r="G218" s="42">
        <v>0</v>
      </c>
      <c r="H218" s="42">
        <v>399.99999999999943</v>
      </c>
      <c r="I218" s="42">
        <v>0</v>
      </c>
      <c r="J218" s="42">
        <v>0</v>
      </c>
      <c r="K218" s="42">
        <v>0</v>
      </c>
      <c r="L218" s="42">
        <v>0</v>
      </c>
      <c r="M218" s="42">
        <v>0</v>
      </c>
      <c r="N218" s="42">
        <v>0</v>
      </c>
      <c r="O218" s="42">
        <v>0</v>
      </c>
      <c r="P218" s="42">
        <v>0</v>
      </c>
      <c r="Q218" s="42">
        <v>0</v>
      </c>
      <c r="R218" s="42">
        <v>0</v>
      </c>
      <c r="S218" s="42">
        <v>0</v>
      </c>
      <c r="T218" s="42">
        <v>0</v>
      </c>
      <c r="U218" s="42">
        <v>0</v>
      </c>
      <c r="V218" s="42">
        <v>0</v>
      </c>
      <c r="W218" s="42">
        <v>0</v>
      </c>
      <c r="X218" s="42">
        <v>0</v>
      </c>
      <c r="Y218" s="42">
        <v>12201.013684210522</v>
      </c>
      <c r="Z218" s="42">
        <v>0</v>
      </c>
      <c r="AA218" s="42">
        <v>0</v>
      </c>
      <c r="AB218" s="42">
        <v>0</v>
      </c>
      <c r="AC218" s="42">
        <v>114000</v>
      </c>
      <c r="AD218" s="42">
        <v>52603.471295060081</v>
      </c>
      <c r="AE218" s="42">
        <v>0</v>
      </c>
      <c r="AF218" s="42">
        <v>0</v>
      </c>
      <c r="AG218" s="42">
        <v>1306.6500000000001</v>
      </c>
      <c r="AH218" s="42">
        <v>0</v>
      </c>
      <c r="AI218" s="42">
        <v>0</v>
      </c>
      <c r="AJ218" s="42">
        <v>0</v>
      </c>
      <c r="AK218" s="42">
        <v>0</v>
      </c>
      <c r="AL218" s="42">
        <v>0</v>
      </c>
      <c r="AM218" s="42">
        <v>0</v>
      </c>
      <c r="AN218" s="42">
        <v>0</v>
      </c>
      <c r="AO218" s="42">
        <v>193546</v>
      </c>
      <c r="AP218" s="42">
        <v>12601.013684210522</v>
      </c>
      <c r="AQ218" s="42">
        <v>167910.12129506006</v>
      </c>
      <c r="AR218" s="42">
        <v>22398.813684210523</v>
      </c>
      <c r="AS218" s="43">
        <v>374057.13497927057</v>
      </c>
      <c r="AT218" s="42">
        <v>374057.13497927057</v>
      </c>
      <c r="AU218" s="42">
        <v>0</v>
      </c>
      <c r="AV218" s="42">
        <v>206147.01368421051</v>
      </c>
      <c r="AW218" s="42">
        <v>2903.479065974796</v>
      </c>
      <c r="AX218" s="42">
        <v>2892.4202793173836</v>
      </c>
      <c r="AY218" s="44">
        <v>3.8233678336753599E-3</v>
      </c>
      <c r="AZ218" s="44">
        <v>0</v>
      </c>
      <c r="BA218" s="42">
        <v>0</v>
      </c>
      <c r="BB218" s="43">
        <v>374057.13497927057</v>
      </c>
      <c r="BC218" s="43">
        <v>5268.4103518207121</v>
      </c>
      <c r="BD218" s="44">
        <v>-3.3794906950883052E-2</v>
      </c>
      <c r="BE218" s="42">
        <v>0</v>
      </c>
      <c r="BF218" s="42">
        <v>374057.13497927057</v>
      </c>
      <c r="BG218" s="42">
        <v>0</v>
      </c>
      <c r="BH218" s="42">
        <v>374057.13497927057</v>
      </c>
      <c r="BI218" s="53">
        <v>1007.1364699926202</v>
      </c>
      <c r="BK218" t="str">
        <f t="shared" si="3"/>
        <v>30 - Easton Primary School</v>
      </c>
    </row>
    <row r="219" spans="1:63" ht="15" x14ac:dyDescent="0.25">
      <c r="A219" s="50">
        <v>8</v>
      </c>
      <c r="B219" s="35">
        <v>142017</v>
      </c>
      <c r="C219" s="35">
        <v>9352078</v>
      </c>
      <c r="D219" s="36" t="s">
        <v>504</v>
      </c>
      <c r="E219" s="42">
        <v>667870</v>
      </c>
      <c r="F219" s="42">
        <v>0</v>
      </c>
      <c r="G219" s="42">
        <v>0</v>
      </c>
      <c r="H219" s="42">
        <v>24800.000000000007</v>
      </c>
      <c r="I219" s="42">
        <v>0</v>
      </c>
      <c r="J219" s="42">
        <v>4541.5740740740821</v>
      </c>
      <c r="K219" s="42">
        <v>0</v>
      </c>
      <c r="L219" s="42">
        <v>2257.0246913580249</v>
      </c>
      <c r="M219" s="42">
        <v>0</v>
      </c>
      <c r="N219" s="42">
        <v>107704.11728395059</v>
      </c>
      <c r="O219" s="42">
        <v>0</v>
      </c>
      <c r="P219" s="42">
        <v>0</v>
      </c>
      <c r="Q219" s="42">
        <v>0</v>
      </c>
      <c r="R219" s="42">
        <v>0</v>
      </c>
      <c r="S219" s="42">
        <v>0</v>
      </c>
      <c r="T219" s="42">
        <v>0</v>
      </c>
      <c r="U219" s="42">
        <v>0</v>
      </c>
      <c r="V219" s="42">
        <v>1701.3888888888889</v>
      </c>
      <c r="W219" s="42">
        <v>0</v>
      </c>
      <c r="X219" s="42">
        <v>871.63461538461547</v>
      </c>
      <c r="Y219" s="42">
        <v>59887.868055555606</v>
      </c>
      <c r="Z219" s="42">
        <v>0</v>
      </c>
      <c r="AA219" s="42">
        <v>0</v>
      </c>
      <c r="AB219" s="42">
        <v>0</v>
      </c>
      <c r="AC219" s="42">
        <v>114000</v>
      </c>
      <c r="AD219" s="42">
        <v>0</v>
      </c>
      <c r="AE219" s="42">
        <v>0</v>
      </c>
      <c r="AF219" s="42">
        <v>0</v>
      </c>
      <c r="AG219" s="42">
        <v>2589.54</v>
      </c>
      <c r="AH219" s="42">
        <v>0</v>
      </c>
      <c r="AI219" s="42">
        <v>0</v>
      </c>
      <c r="AJ219" s="42">
        <v>0</v>
      </c>
      <c r="AK219" s="42">
        <v>0</v>
      </c>
      <c r="AL219" s="42">
        <v>0</v>
      </c>
      <c r="AM219" s="42">
        <v>0</v>
      </c>
      <c r="AN219" s="42">
        <v>0</v>
      </c>
      <c r="AO219" s="42">
        <v>667870</v>
      </c>
      <c r="AP219" s="42">
        <v>201763.60760921182</v>
      </c>
      <c r="AQ219" s="42">
        <v>116589.54</v>
      </c>
      <c r="AR219" s="42">
        <v>139537.02608024696</v>
      </c>
      <c r="AS219" s="43">
        <v>986223.14760921185</v>
      </c>
      <c r="AT219" s="42">
        <v>986223.14760921174</v>
      </c>
      <c r="AU219" s="42">
        <v>0</v>
      </c>
      <c r="AV219" s="42">
        <v>869633.60760921182</v>
      </c>
      <c r="AW219" s="42">
        <v>3549.524929017191</v>
      </c>
      <c r="AX219" s="42">
        <v>3581.3389767605008</v>
      </c>
      <c r="AY219" s="44">
        <v>-8.8832830261957631E-3</v>
      </c>
      <c r="AZ219" s="44">
        <v>0</v>
      </c>
      <c r="BA219" s="42">
        <v>0</v>
      </c>
      <c r="BB219" s="43">
        <v>986223.14760921185</v>
      </c>
      <c r="BC219" s="43">
        <v>4025.4006024865789</v>
      </c>
      <c r="BD219" s="44">
        <v>-6.709700118021189E-3</v>
      </c>
      <c r="BE219" s="42">
        <v>0</v>
      </c>
      <c r="BF219" s="42">
        <v>986223.14760921185</v>
      </c>
      <c r="BG219" s="42">
        <v>0</v>
      </c>
      <c r="BH219" s="42">
        <v>986223.14760921185</v>
      </c>
      <c r="BI219" s="53">
        <v>4874.7025957906853</v>
      </c>
      <c r="BK219" t="str">
        <f t="shared" si="3"/>
        <v>8 - Beccles Primary Academy</v>
      </c>
    </row>
    <row r="220" spans="1:63" ht="15" x14ac:dyDescent="0.25">
      <c r="A220" s="50">
        <v>45</v>
      </c>
      <c r="B220" s="35">
        <v>143074</v>
      </c>
      <c r="C220" s="35">
        <v>9352087</v>
      </c>
      <c r="D220" s="36" t="s">
        <v>582</v>
      </c>
      <c r="E220" s="42">
        <v>188094</v>
      </c>
      <c r="F220" s="42">
        <v>0</v>
      </c>
      <c r="G220" s="42">
        <v>0</v>
      </c>
      <c r="H220" s="42">
        <v>1199.9999999999995</v>
      </c>
      <c r="I220" s="42">
        <v>0</v>
      </c>
      <c r="J220" s="42">
        <v>0</v>
      </c>
      <c r="K220" s="42">
        <v>0</v>
      </c>
      <c r="L220" s="42">
        <v>1119.2999999999995</v>
      </c>
      <c r="M220" s="42">
        <v>0</v>
      </c>
      <c r="N220" s="42">
        <v>0</v>
      </c>
      <c r="O220" s="42">
        <v>0</v>
      </c>
      <c r="P220" s="42">
        <v>0</v>
      </c>
      <c r="Q220" s="42">
        <v>0</v>
      </c>
      <c r="R220" s="42">
        <v>0</v>
      </c>
      <c r="S220" s="42">
        <v>0</v>
      </c>
      <c r="T220" s="42">
        <v>0</v>
      </c>
      <c r="U220" s="42">
        <v>0</v>
      </c>
      <c r="V220" s="42">
        <v>0</v>
      </c>
      <c r="W220" s="42">
        <v>0</v>
      </c>
      <c r="X220" s="42">
        <v>839.80263157894728</v>
      </c>
      <c r="Y220" s="42">
        <v>9969.8153906250009</v>
      </c>
      <c r="Z220" s="42">
        <v>0</v>
      </c>
      <c r="AA220" s="42">
        <v>0</v>
      </c>
      <c r="AB220" s="42">
        <v>0</v>
      </c>
      <c r="AC220" s="42">
        <v>114000</v>
      </c>
      <c r="AD220" s="42">
        <v>53938.584779706274</v>
      </c>
      <c r="AE220" s="42">
        <v>0</v>
      </c>
      <c r="AF220" s="42">
        <v>0</v>
      </c>
      <c r="AG220" s="42">
        <v>4780.29</v>
      </c>
      <c r="AH220" s="42">
        <v>0</v>
      </c>
      <c r="AI220" s="42">
        <v>0</v>
      </c>
      <c r="AJ220" s="42">
        <v>0</v>
      </c>
      <c r="AK220" s="42">
        <v>0</v>
      </c>
      <c r="AL220" s="42">
        <v>0</v>
      </c>
      <c r="AM220" s="42">
        <v>0</v>
      </c>
      <c r="AN220" s="42">
        <v>0</v>
      </c>
      <c r="AO220" s="42">
        <v>188094</v>
      </c>
      <c r="AP220" s="42">
        <v>13128.918022203947</v>
      </c>
      <c r="AQ220" s="42">
        <v>172718.87477970627</v>
      </c>
      <c r="AR220" s="42">
        <v>21127.265390624998</v>
      </c>
      <c r="AS220" s="43">
        <v>373941.7928019102</v>
      </c>
      <c r="AT220" s="42">
        <v>373941.7928019102</v>
      </c>
      <c r="AU220" s="42">
        <v>0</v>
      </c>
      <c r="AV220" s="42">
        <v>201222.91802220393</v>
      </c>
      <c r="AW220" s="42">
        <v>2916.2741742348394</v>
      </c>
      <c r="AX220" s="42">
        <v>2311.813332593787</v>
      </c>
      <c r="AY220" s="44">
        <v>0.26146611109075363</v>
      </c>
      <c r="AZ220" s="44">
        <v>-0.25595611109075361</v>
      </c>
      <c r="BA220" s="42">
        <v>-40828.869762313785</v>
      </c>
      <c r="BB220" s="43">
        <v>333112.92303959641</v>
      </c>
      <c r="BC220" s="43">
        <v>4827.7235223129919</v>
      </c>
      <c r="BD220" s="44">
        <v>3.5886332067279092E-2</v>
      </c>
      <c r="BE220" s="42">
        <v>0</v>
      </c>
      <c r="BF220" s="42">
        <v>333112.92303959641</v>
      </c>
      <c r="BG220" s="42">
        <v>0</v>
      </c>
      <c r="BH220" s="42">
        <v>333112.92303959641</v>
      </c>
      <c r="BI220" s="53">
        <v>902.54210835349568</v>
      </c>
      <c r="BK220" t="str">
        <f t="shared" si="3"/>
        <v>45 - St Edmund's Primary School</v>
      </c>
    </row>
    <row r="221" spans="1:63" ht="15" x14ac:dyDescent="0.25">
      <c r="A221" s="50">
        <v>312</v>
      </c>
      <c r="B221" s="35">
        <v>142018</v>
      </c>
      <c r="C221" s="35">
        <v>9352090</v>
      </c>
      <c r="D221" s="36" t="s">
        <v>583</v>
      </c>
      <c r="E221" s="42">
        <v>278052</v>
      </c>
      <c r="F221" s="42">
        <v>0</v>
      </c>
      <c r="G221" s="42">
        <v>0</v>
      </c>
      <c r="H221" s="42">
        <v>6000.0000000000091</v>
      </c>
      <c r="I221" s="42">
        <v>0</v>
      </c>
      <c r="J221" s="42">
        <v>450.45000000000073</v>
      </c>
      <c r="K221" s="42">
        <v>1474.2000000000025</v>
      </c>
      <c r="L221" s="42">
        <v>0</v>
      </c>
      <c r="M221" s="42">
        <v>0</v>
      </c>
      <c r="N221" s="42">
        <v>0</v>
      </c>
      <c r="O221" s="42">
        <v>0</v>
      </c>
      <c r="P221" s="42">
        <v>0</v>
      </c>
      <c r="Q221" s="42">
        <v>0</v>
      </c>
      <c r="R221" s="42">
        <v>0</v>
      </c>
      <c r="S221" s="42">
        <v>0</v>
      </c>
      <c r="T221" s="42">
        <v>0</v>
      </c>
      <c r="U221" s="42">
        <v>0</v>
      </c>
      <c r="V221" s="42">
        <v>9329.268292682933</v>
      </c>
      <c r="W221" s="42">
        <v>0</v>
      </c>
      <c r="X221" s="42">
        <v>1136.7469879518071</v>
      </c>
      <c r="Y221" s="42">
        <v>24770.80963776214</v>
      </c>
      <c r="Z221" s="42">
        <v>0</v>
      </c>
      <c r="AA221" s="42">
        <v>0</v>
      </c>
      <c r="AB221" s="42">
        <v>0</v>
      </c>
      <c r="AC221" s="42">
        <v>114000</v>
      </c>
      <c r="AD221" s="42">
        <v>0</v>
      </c>
      <c r="AE221" s="42">
        <v>0</v>
      </c>
      <c r="AF221" s="42">
        <v>0</v>
      </c>
      <c r="AG221" s="42">
        <v>7228.73</v>
      </c>
      <c r="AH221" s="42">
        <v>0</v>
      </c>
      <c r="AI221" s="42">
        <v>0</v>
      </c>
      <c r="AJ221" s="42">
        <v>0</v>
      </c>
      <c r="AK221" s="42">
        <v>0</v>
      </c>
      <c r="AL221" s="42">
        <v>0</v>
      </c>
      <c r="AM221" s="42">
        <v>0</v>
      </c>
      <c r="AN221" s="42">
        <v>0</v>
      </c>
      <c r="AO221" s="42">
        <v>278052</v>
      </c>
      <c r="AP221" s="42">
        <v>43161.474918396896</v>
      </c>
      <c r="AQ221" s="42">
        <v>121228.73</v>
      </c>
      <c r="AR221" s="42">
        <v>38730.93463776214</v>
      </c>
      <c r="AS221" s="43">
        <v>442442.20491839689</v>
      </c>
      <c r="AT221" s="42">
        <v>442442.20491839689</v>
      </c>
      <c r="AU221" s="42">
        <v>0</v>
      </c>
      <c r="AV221" s="42">
        <v>321213.47491839691</v>
      </c>
      <c r="AW221" s="42">
        <v>3149.151714886244</v>
      </c>
      <c r="AX221" s="42">
        <v>3036.0446699243016</v>
      </c>
      <c r="AY221" s="44">
        <v>3.7254736757467578E-2</v>
      </c>
      <c r="AZ221" s="44">
        <v>-3.1744736757467577E-2</v>
      </c>
      <c r="BA221" s="42">
        <v>-9830.6007607272677</v>
      </c>
      <c r="BB221" s="43">
        <v>432611.60415766964</v>
      </c>
      <c r="BC221" s="43">
        <v>4241.2902368398982</v>
      </c>
      <c r="BD221" s="44">
        <v>-8.3952400446328679E-2</v>
      </c>
      <c r="BE221" s="42">
        <v>0</v>
      </c>
      <c r="BF221" s="42">
        <v>432611.60415766964</v>
      </c>
      <c r="BG221" s="42">
        <v>0</v>
      </c>
      <c r="BH221" s="42">
        <v>432611.60415766964</v>
      </c>
      <c r="BI221" s="53">
        <v>1233.3373158287857</v>
      </c>
      <c r="BK221" t="str">
        <f t="shared" si="3"/>
        <v>312 - Martlesham Primary Academy</v>
      </c>
    </row>
    <row r="222" spans="1:63" ht="15" x14ac:dyDescent="0.25">
      <c r="A222" s="50">
        <v>57</v>
      </c>
      <c r="B222" s="35">
        <v>141554</v>
      </c>
      <c r="C222" s="35">
        <v>9352091</v>
      </c>
      <c r="D222" s="36" t="s">
        <v>100</v>
      </c>
      <c r="E222" s="42">
        <v>757828</v>
      </c>
      <c r="F222" s="42">
        <v>0</v>
      </c>
      <c r="G222" s="42">
        <v>0</v>
      </c>
      <c r="H222" s="42">
        <v>26000.000000000029</v>
      </c>
      <c r="I222" s="42">
        <v>0</v>
      </c>
      <c r="J222" s="42">
        <v>16066.049999999992</v>
      </c>
      <c r="K222" s="42">
        <v>0</v>
      </c>
      <c r="L222" s="42">
        <v>0</v>
      </c>
      <c r="M222" s="42">
        <v>0</v>
      </c>
      <c r="N222" s="42">
        <v>0</v>
      </c>
      <c r="O222" s="42">
        <v>0</v>
      </c>
      <c r="P222" s="42">
        <v>0</v>
      </c>
      <c r="Q222" s="42">
        <v>0</v>
      </c>
      <c r="R222" s="42">
        <v>0</v>
      </c>
      <c r="S222" s="42">
        <v>0</v>
      </c>
      <c r="T222" s="42">
        <v>0</v>
      </c>
      <c r="U222" s="42">
        <v>0</v>
      </c>
      <c r="V222" s="42">
        <v>8872.3404255319347</v>
      </c>
      <c r="W222" s="42">
        <v>0</v>
      </c>
      <c r="X222" s="42">
        <v>1823.7588652482268</v>
      </c>
      <c r="Y222" s="42">
        <v>60906.577191597076</v>
      </c>
      <c r="Z222" s="42">
        <v>0</v>
      </c>
      <c r="AA222" s="42">
        <v>0</v>
      </c>
      <c r="AB222" s="42">
        <v>0</v>
      </c>
      <c r="AC222" s="42">
        <v>114000</v>
      </c>
      <c r="AD222" s="42">
        <v>0</v>
      </c>
      <c r="AE222" s="42">
        <v>0</v>
      </c>
      <c r="AF222" s="42">
        <v>0</v>
      </c>
      <c r="AG222" s="42">
        <v>2518.27</v>
      </c>
      <c r="AH222" s="42">
        <v>0</v>
      </c>
      <c r="AI222" s="42">
        <v>0</v>
      </c>
      <c r="AJ222" s="42">
        <v>0</v>
      </c>
      <c r="AK222" s="42">
        <v>0</v>
      </c>
      <c r="AL222" s="42">
        <v>0</v>
      </c>
      <c r="AM222" s="42">
        <v>0</v>
      </c>
      <c r="AN222" s="42">
        <v>0</v>
      </c>
      <c r="AO222" s="42">
        <v>757828</v>
      </c>
      <c r="AP222" s="42">
        <v>113668.72648237726</v>
      </c>
      <c r="AQ222" s="42">
        <v>116518.27</v>
      </c>
      <c r="AR222" s="42">
        <v>91937.402191597081</v>
      </c>
      <c r="AS222" s="43">
        <v>988014.99648237729</v>
      </c>
      <c r="AT222" s="42">
        <v>988014.99648237729</v>
      </c>
      <c r="AU222" s="42">
        <v>0</v>
      </c>
      <c r="AV222" s="42">
        <v>871496.72648237727</v>
      </c>
      <c r="AW222" s="42">
        <v>3134.8803110876879</v>
      </c>
      <c r="AX222" s="42">
        <v>3285.4744833676782</v>
      </c>
      <c r="AY222" s="44">
        <v>-4.5836354244221125E-2</v>
      </c>
      <c r="AZ222" s="44">
        <v>3.0836354244221126E-2</v>
      </c>
      <c r="BA222" s="42">
        <v>28164.751298194082</v>
      </c>
      <c r="BB222" s="43">
        <v>1016179.7477805713</v>
      </c>
      <c r="BC222" s="43">
        <v>3655.3228337430623</v>
      </c>
      <c r="BD222" s="44">
        <v>-2.085857832567195E-2</v>
      </c>
      <c r="BE222" s="42">
        <v>0</v>
      </c>
      <c r="BF222" s="42">
        <v>1016179.7477805713</v>
      </c>
      <c r="BG222" s="42">
        <v>0</v>
      </c>
      <c r="BH222" s="42">
        <v>1016179.7477805713</v>
      </c>
      <c r="BI222" s="53">
        <v>4697.3225073592002</v>
      </c>
      <c r="BK222" t="str">
        <f t="shared" si="3"/>
        <v>57 - Leiston Primary School</v>
      </c>
    </row>
    <row r="223" spans="1:63" ht="15" x14ac:dyDescent="0.25">
      <c r="A223" s="50">
        <v>81</v>
      </c>
      <c r="B223" s="35">
        <v>143069</v>
      </c>
      <c r="C223" s="35">
        <v>9352096</v>
      </c>
      <c r="D223" s="36" t="s">
        <v>584</v>
      </c>
      <c r="E223" s="42">
        <v>139026</v>
      </c>
      <c r="F223" s="42">
        <v>0</v>
      </c>
      <c r="G223" s="42">
        <v>0</v>
      </c>
      <c r="H223" s="42">
        <v>1199.9999999999998</v>
      </c>
      <c r="I223" s="42">
        <v>0</v>
      </c>
      <c r="J223" s="42">
        <v>0</v>
      </c>
      <c r="K223" s="42">
        <v>0</v>
      </c>
      <c r="L223" s="42">
        <v>0</v>
      </c>
      <c r="M223" s="42">
        <v>0</v>
      </c>
      <c r="N223" s="42">
        <v>0</v>
      </c>
      <c r="O223" s="42">
        <v>0</v>
      </c>
      <c r="P223" s="42">
        <v>0</v>
      </c>
      <c r="Q223" s="42">
        <v>0</v>
      </c>
      <c r="R223" s="42">
        <v>0</v>
      </c>
      <c r="S223" s="42">
        <v>0</v>
      </c>
      <c r="T223" s="42">
        <v>0</v>
      </c>
      <c r="U223" s="42">
        <v>0</v>
      </c>
      <c r="V223" s="42">
        <v>0</v>
      </c>
      <c r="W223" s="42">
        <v>0</v>
      </c>
      <c r="X223" s="42">
        <v>0</v>
      </c>
      <c r="Y223" s="42">
        <v>6708.7022727272833</v>
      </c>
      <c r="Z223" s="42">
        <v>0</v>
      </c>
      <c r="AA223" s="42">
        <v>0</v>
      </c>
      <c r="AB223" s="42">
        <v>0</v>
      </c>
      <c r="AC223" s="42">
        <v>114000</v>
      </c>
      <c r="AD223" s="42">
        <v>65954.606141522017</v>
      </c>
      <c r="AE223" s="42">
        <v>0</v>
      </c>
      <c r="AF223" s="42">
        <v>0</v>
      </c>
      <c r="AG223" s="42">
        <v>2938.13</v>
      </c>
      <c r="AH223" s="42">
        <v>0</v>
      </c>
      <c r="AI223" s="42">
        <v>0</v>
      </c>
      <c r="AJ223" s="42">
        <v>0</v>
      </c>
      <c r="AK223" s="42">
        <v>0</v>
      </c>
      <c r="AL223" s="42">
        <v>0</v>
      </c>
      <c r="AM223" s="42">
        <v>0</v>
      </c>
      <c r="AN223" s="42">
        <v>0</v>
      </c>
      <c r="AO223" s="42">
        <v>139026</v>
      </c>
      <c r="AP223" s="42">
        <v>7908.7022727272833</v>
      </c>
      <c r="AQ223" s="42">
        <v>182892.73614152201</v>
      </c>
      <c r="AR223" s="42">
        <v>17306.502272727281</v>
      </c>
      <c r="AS223" s="43">
        <v>329827.43841424928</v>
      </c>
      <c r="AT223" s="42">
        <v>329827.43841424928</v>
      </c>
      <c r="AU223" s="42">
        <v>0</v>
      </c>
      <c r="AV223" s="42">
        <v>146934.70227272727</v>
      </c>
      <c r="AW223" s="42">
        <v>2881.0725935828877</v>
      </c>
      <c r="AX223" s="42">
        <v>2269.6148743756662</v>
      </c>
      <c r="AY223" s="44">
        <v>0.26941034186490498</v>
      </c>
      <c r="AZ223" s="44">
        <v>-0.26390034186490496</v>
      </c>
      <c r="BA223" s="42">
        <v>-30546.559203719993</v>
      </c>
      <c r="BB223" s="43">
        <v>299280.87921052927</v>
      </c>
      <c r="BC223" s="43">
        <v>5868.2525335397895</v>
      </c>
      <c r="BD223" s="44">
        <v>-0.14415383183059216</v>
      </c>
      <c r="BE223" s="42">
        <v>0</v>
      </c>
      <c r="BF223" s="42">
        <v>299280.87921052927</v>
      </c>
      <c r="BG223" s="42">
        <v>0</v>
      </c>
      <c r="BH223" s="42">
        <v>299280.87921052927</v>
      </c>
      <c r="BI223" s="53">
        <v>478.95548345141077</v>
      </c>
      <c r="BK223" t="str">
        <f t="shared" si="3"/>
        <v>81 - Mendham Primary School &amp; Nursery</v>
      </c>
    </row>
    <row r="224" spans="1:63" ht="15" x14ac:dyDescent="0.25">
      <c r="A224" s="50">
        <v>471</v>
      </c>
      <c r="B224" s="35">
        <v>143361</v>
      </c>
      <c r="C224" s="35">
        <v>9352097</v>
      </c>
      <c r="D224" s="36" t="s">
        <v>404</v>
      </c>
      <c r="E224" s="42">
        <v>264422</v>
      </c>
      <c r="F224" s="42">
        <v>0</v>
      </c>
      <c r="G224" s="42">
        <v>0</v>
      </c>
      <c r="H224" s="42">
        <v>4800.0000000000173</v>
      </c>
      <c r="I224" s="42">
        <v>0</v>
      </c>
      <c r="J224" s="42">
        <v>0</v>
      </c>
      <c r="K224" s="42">
        <v>0</v>
      </c>
      <c r="L224" s="42">
        <v>0</v>
      </c>
      <c r="M224" s="42">
        <v>0</v>
      </c>
      <c r="N224" s="42">
        <v>0</v>
      </c>
      <c r="O224" s="42">
        <v>0</v>
      </c>
      <c r="P224" s="42">
        <v>0</v>
      </c>
      <c r="Q224" s="42">
        <v>0</v>
      </c>
      <c r="R224" s="42">
        <v>0</v>
      </c>
      <c r="S224" s="42">
        <v>0</v>
      </c>
      <c r="T224" s="42">
        <v>0</v>
      </c>
      <c r="U224" s="42">
        <v>0</v>
      </c>
      <c r="V224" s="42">
        <v>0</v>
      </c>
      <c r="W224" s="42">
        <v>0</v>
      </c>
      <c r="X224" s="42">
        <v>0</v>
      </c>
      <c r="Y224" s="42">
        <v>23526.8491394148</v>
      </c>
      <c r="Z224" s="42">
        <v>0</v>
      </c>
      <c r="AA224" s="42">
        <v>0</v>
      </c>
      <c r="AB224" s="42">
        <v>0</v>
      </c>
      <c r="AC224" s="42">
        <v>114000</v>
      </c>
      <c r="AD224" s="42">
        <v>0</v>
      </c>
      <c r="AE224" s="42">
        <v>0</v>
      </c>
      <c r="AF224" s="42">
        <v>0</v>
      </c>
      <c r="AG224" s="42">
        <v>8622</v>
      </c>
      <c r="AH224" s="42">
        <v>0</v>
      </c>
      <c r="AI224" s="42">
        <v>0</v>
      </c>
      <c r="AJ224" s="42">
        <v>0</v>
      </c>
      <c r="AK224" s="42">
        <v>0</v>
      </c>
      <c r="AL224" s="42">
        <v>0</v>
      </c>
      <c r="AM224" s="42">
        <v>0</v>
      </c>
      <c r="AN224" s="42">
        <v>0</v>
      </c>
      <c r="AO224" s="42">
        <v>264422</v>
      </c>
      <c r="AP224" s="42">
        <v>28326.849139414819</v>
      </c>
      <c r="AQ224" s="42">
        <v>122622</v>
      </c>
      <c r="AR224" s="42">
        <v>35924.649139414803</v>
      </c>
      <c r="AS224" s="43">
        <v>415370.84913941484</v>
      </c>
      <c r="AT224" s="42">
        <v>415370.84913941479</v>
      </c>
      <c r="AU224" s="42">
        <v>0</v>
      </c>
      <c r="AV224" s="42">
        <v>292748.84913941484</v>
      </c>
      <c r="AW224" s="42">
        <v>3018.0293725712872</v>
      </c>
      <c r="AX224" s="42">
        <v>2993.5596649674521</v>
      </c>
      <c r="AY224" s="44">
        <v>8.1741172191071576E-3</v>
      </c>
      <c r="AZ224" s="44">
        <v>-2.6641172191071575E-3</v>
      </c>
      <c r="BA224" s="42">
        <v>-773.59380343685098</v>
      </c>
      <c r="BB224" s="43">
        <v>414597.255335978</v>
      </c>
      <c r="BC224" s="43">
        <v>4274.1985086183295</v>
      </c>
      <c r="BD224" s="44">
        <v>1.1252078859580239E-2</v>
      </c>
      <c r="BE224" s="42">
        <v>0</v>
      </c>
      <c r="BF224" s="42">
        <v>414597.255335978</v>
      </c>
      <c r="BG224" s="42">
        <v>0</v>
      </c>
      <c r="BH224" s="42">
        <v>414597.255335978</v>
      </c>
      <c r="BI224" s="53">
        <v>1595.1160382873709</v>
      </c>
      <c r="BK224" t="str">
        <f t="shared" si="3"/>
        <v>471 - Mendlesham CP</v>
      </c>
    </row>
    <row r="225" spans="1:63" ht="15" x14ac:dyDescent="0.25">
      <c r="A225" s="50">
        <v>511</v>
      </c>
      <c r="B225" s="35">
        <v>142026</v>
      </c>
      <c r="C225" s="35">
        <v>9352099</v>
      </c>
      <c r="D225" s="36" t="s">
        <v>505</v>
      </c>
      <c r="E225" s="42">
        <v>624254</v>
      </c>
      <c r="F225" s="42">
        <v>0</v>
      </c>
      <c r="G225" s="42">
        <v>0</v>
      </c>
      <c r="H225" s="42">
        <v>20799.999999999975</v>
      </c>
      <c r="I225" s="42">
        <v>0</v>
      </c>
      <c r="J225" s="42">
        <v>7088.0019736842114</v>
      </c>
      <c r="K225" s="42">
        <v>14806.657894736836</v>
      </c>
      <c r="L225" s="42">
        <v>5621.0460526315765</v>
      </c>
      <c r="M225" s="42">
        <v>45626.442105263064</v>
      </c>
      <c r="N225" s="42">
        <v>0</v>
      </c>
      <c r="O225" s="42">
        <v>0</v>
      </c>
      <c r="P225" s="42">
        <v>0</v>
      </c>
      <c r="Q225" s="42">
        <v>0</v>
      </c>
      <c r="R225" s="42">
        <v>0</v>
      </c>
      <c r="S225" s="42">
        <v>0</v>
      </c>
      <c r="T225" s="42">
        <v>0</v>
      </c>
      <c r="U225" s="42">
        <v>0</v>
      </c>
      <c r="V225" s="42">
        <v>13339.805825242724</v>
      </c>
      <c r="W225" s="42">
        <v>0</v>
      </c>
      <c r="X225" s="42">
        <v>0</v>
      </c>
      <c r="Y225" s="42">
        <v>48179.365998650144</v>
      </c>
      <c r="Z225" s="42">
        <v>0</v>
      </c>
      <c r="AA225" s="42">
        <v>0</v>
      </c>
      <c r="AB225" s="42">
        <v>0</v>
      </c>
      <c r="AC225" s="42">
        <v>114000</v>
      </c>
      <c r="AD225" s="42">
        <v>0</v>
      </c>
      <c r="AE225" s="42">
        <v>0</v>
      </c>
      <c r="AF225" s="42">
        <v>0</v>
      </c>
      <c r="AG225" s="42">
        <v>2233.1799999999998</v>
      </c>
      <c r="AH225" s="42">
        <v>0</v>
      </c>
      <c r="AI225" s="42">
        <v>0</v>
      </c>
      <c r="AJ225" s="42">
        <v>0</v>
      </c>
      <c r="AK225" s="42">
        <v>0</v>
      </c>
      <c r="AL225" s="42">
        <v>0</v>
      </c>
      <c r="AM225" s="42">
        <v>0</v>
      </c>
      <c r="AN225" s="42">
        <v>0</v>
      </c>
      <c r="AO225" s="42">
        <v>624254</v>
      </c>
      <c r="AP225" s="42">
        <v>155461.31985020853</v>
      </c>
      <c r="AQ225" s="42">
        <v>116233.18</v>
      </c>
      <c r="AR225" s="42">
        <v>105148.24001180798</v>
      </c>
      <c r="AS225" s="43">
        <v>895948.49985020841</v>
      </c>
      <c r="AT225" s="42">
        <v>895948.49985020864</v>
      </c>
      <c r="AU225" s="42">
        <v>0</v>
      </c>
      <c r="AV225" s="42">
        <v>779715.31985020835</v>
      </c>
      <c r="AW225" s="42">
        <v>3404.8703923589883</v>
      </c>
      <c r="AX225" s="42">
        <v>3433.3603588107799</v>
      </c>
      <c r="AY225" s="44">
        <v>-8.297983163544102E-3</v>
      </c>
      <c r="AZ225" s="44">
        <v>0</v>
      </c>
      <c r="BA225" s="42">
        <v>0</v>
      </c>
      <c r="BB225" s="43">
        <v>895948.49985020841</v>
      </c>
      <c r="BC225" s="43">
        <v>3912.4388639747094</v>
      </c>
      <c r="BD225" s="44">
        <v>2.5755161863980636E-3</v>
      </c>
      <c r="BE225" s="42">
        <v>0</v>
      </c>
      <c r="BF225" s="42">
        <v>895948.49985020841</v>
      </c>
      <c r="BG225" s="42">
        <v>0</v>
      </c>
      <c r="BH225" s="42">
        <v>895948.49985020841</v>
      </c>
      <c r="BI225" s="53">
        <v>4673.28302681888</v>
      </c>
      <c r="BK225" t="str">
        <f t="shared" si="3"/>
        <v>511 - Tudor Church of England Primary</v>
      </c>
    </row>
    <row r="226" spans="1:63" ht="15" x14ac:dyDescent="0.25">
      <c r="A226" s="50">
        <v>474</v>
      </c>
      <c r="B226" s="35">
        <v>142027</v>
      </c>
      <c r="C226" s="35">
        <v>9352103</v>
      </c>
      <c r="D226" s="36" t="s">
        <v>506</v>
      </c>
      <c r="E226" s="42">
        <v>1169454</v>
      </c>
      <c r="F226" s="42">
        <v>0</v>
      </c>
      <c r="G226" s="42">
        <v>0</v>
      </c>
      <c r="H226" s="42">
        <v>25599.999999999967</v>
      </c>
      <c r="I226" s="42">
        <v>0</v>
      </c>
      <c r="J226" s="42">
        <v>0</v>
      </c>
      <c r="K226" s="42">
        <v>0</v>
      </c>
      <c r="L226" s="42">
        <v>149214.71985981311</v>
      </c>
      <c r="M226" s="42">
        <v>0</v>
      </c>
      <c r="N226" s="42">
        <v>0</v>
      </c>
      <c r="O226" s="42">
        <v>0</v>
      </c>
      <c r="P226" s="42">
        <v>0</v>
      </c>
      <c r="Q226" s="42">
        <v>0</v>
      </c>
      <c r="R226" s="42">
        <v>0</v>
      </c>
      <c r="S226" s="42">
        <v>0</v>
      </c>
      <c r="T226" s="42">
        <v>0</v>
      </c>
      <c r="U226" s="42">
        <v>0</v>
      </c>
      <c r="V226" s="42">
        <v>30282.35294117649</v>
      </c>
      <c r="W226" s="42">
        <v>0</v>
      </c>
      <c r="X226" s="42">
        <v>0</v>
      </c>
      <c r="Y226" s="42">
        <v>99338.230588235354</v>
      </c>
      <c r="Z226" s="42">
        <v>0</v>
      </c>
      <c r="AA226" s="42">
        <v>0</v>
      </c>
      <c r="AB226" s="42">
        <v>0</v>
      </c>
      <c r="AC226" s="42">
        <v>114000</v>
      </c>
      <c r="AD226" s="42">
        <v>0</v>
      </c>
      <c r="AE226" s="42">
        <v>0</v>
      </c>
      <c r="AF226" s="42">
        <v>0</v>
      </c>
      <c r="AG226" s="42">
        <v>6842.09</v>
      </c>
      <c r="AH226" s="42">
        <v>0</v>
      </c>
      <c r="AI226" s="42">
        <v>0</v>
      </c>
      <c r="AJ226" s="42">
        <v>0</v>
      </c>
      <c r="AK226" s="42">
        <v>0</v>
      </c>
      <c r="AL226" s="42">
        <v>0</v>
      </c>
      <c r="AM226" s="42">
        <v>0</v>
      </c>
      <c r="AN226" s="42">
        <v>0</v>
      </c>
      <c r="AO226" s="42">
        <v>1169454</v>
      </c>
      <c r="AP226" s="42">
        <v>304435.30338922492</v>
      </c>
      <c r="AQ226" s="42">
        <v>120842.09</v>
      </c>
      <c r="AR226" s="42">
        <v>196743.39051814188</v>
      </c>
      <c r="AS226" s="43">
        <v>1594731.393389225</v>
      </c>
      <c r="AT226" s="42">
        <v>1594731.393389225</v>
      </c>
      <c r="AU226" s="42">
        <v>0</v>
      </c>
      <c r="AV226" s="42">
        <v>1473889.3033892249</v>
      </c>
      <c r="AW226" s="42">
        <v>3435.639401839685</v>
      </c>
      <c r="AX226" s="42">
        <v>3477.3851051512552</v>
      </c>
      <c r="AY226" s="44">
        <v>-1.2004912326141223E-2</v>
      </c>
      <c r="AZ226" s="44">
        <v>0</v>
      </c>
      <c r="BA226" s="42">
        <v>0</v>
      </c>
      <c r="BB226" s="43">
        <v>1594731.393389225</v>
      </c>
      <c r="BC226" s="43">
        <v>3717.322595312879</v>
      </c>
      <c r="BD226" s="44">
        <v>-2.1014198321962052E-2</v>
      </c>
      <c r="BE226" s="42">
        <v>0</v>
      </c>
      <c r="BF226" s="42">
        <v>1594731.393389225</v>
      </c>
      <c r="BG226" s="42">
        <v>0</v>
      </c>
      <c r="BH226" s="42">
        <v>1594731.393389225</v>
      </c>
      <c r="BI226" s="53">
        <v>7374.9967291954008</v>
      </c>
      <c r="BK226" t="str">
        <f t="shared" si="3"/>
        <v>474 - Great Heath Academy</v>
      </c>
    </row>
    <row r="227" spans="1:63" ht="15" x14ac:dyDescent="0.25">
      <c r="A227" s="50">
        <v>62</v>
      </c>
      <c r="B227" s="35">
        <v>142187</v>
      </c>
      <c r="C227" s="35">
        <v>9352104</v>
      </c>
      <c r="D227" s="36" t="s">
        <v>507</v>
      </c>
      <c r="E227" s="42">
        <v>836882</v>
      </c>
      <c r="F227" s="42">
        <v>0</v>
      </c>
      <c r="G227" s="42">
        <v>0</v>
      </c>
      <c r="H227" s="42">
        <v>16000.000000000056</v>
      </c>
      <c r="I227" s="42">
        <v>0</v>
      </c>
      <c r="J227" s="42">
        <v>1360.2113114754111</v>
      </c>
      <c r="K227" s="42">
        <v>10881.690491803278</v>
      </c>
      <c r="L227" s="42">
        <v>7886.4777049180166</v>
      </c>
      <c r="M227" s="42">
        <v>0</v>
      </c>
      <c r="N227" s="42">
        <v>97523.029180327954</v>
      </c>
      <c r="O227" s="42">
        <v>5880.5095081967411</v>
      </c>
      <c r="P227" s="42">
        <v>0</v>
      </c>
      <c r="Q227" s="42">
        <v>0</v>
      </c>
      <c r="R227" s="42">
        <v>0</v>
      </c>
      <c r="S227" s="42">
        <v>0</v>
      </c>
      <c r="T227" s="42">
        <v>0</v>
      </c>
      <c r="U227" s="42">
        <v>0</v>
      </c>
      <c r="V227" s="42">
        <v>8788.1679389313176</v>
      </c>
      <c r="W227" s="42">
        <v>0</v>
      </c>
      <c r="X227" s="42">
        <v>937.21122112211219</v>
      </c>
      <c r="Y227" s="42">
        <v>51908.558512623116</v>
      </c>
      <c r="Z227" s="42">
        <v>0</v>
      </c>
      <c r="AA227" s="42">
        <v>0</v>
      </c>
      <c r="AB227" s="42">
        <v>0</v>
      </c>
      <c r="AC227" s="42">
        <v>114000</v>
      </c>
      <c r="AD227" s="42">
        <v>0</v>
      </c>
      <c r="AE227" s="42">
        <v>0</v>
      </c>
      <c r="AF227" s="42">
        <v>0</v>
      </c>
      <c r="AG227" s="42">
        <v>5749.25</v>
      </c>
      <c r="AH227" s="42">
        <v>0</v>
      </c>
      <c r="AI227" s="42">
        <v>0</v>
      </c>
      <c r="AJ227" s="42">
        <v>0</v>
      </c>
      <c r="AK227" s="42">
        <v>0</v>
      </c>
      <c r="AL227" s="42">
        <v>0</v>
      </c>
      <c r="AM227" s="42">
        <v>0</v>
      </c>
      <c r="AN227" s="42">
        <v>0</v>
      </c>
      <c r="AO227" s="42">
        <v>836882</v>
      </c>
      <c r="AP227" s="42">
        <v>201165.85586939799</v>
      </c>
      <c r="AQ227" s="42">
        <v>119749.25</v>
      </c>
      <c r="AR227" s="42">
        <v>131672.31761098382</v>
      </c>
      <c r="AS227" s="43">
        <v>1157797.105869398</v>
      </c>
      <c r="AT227" s="42">
        <v>1157797.1058693978</v>
      </c>
      <c r="AU227" s="42">
        <v>0</v>
      </c>
      <c r="AV227" s="42">
        <v>1038047.855869398</v>
      </c>
      <c r="AW227" s="42">
        <v>3381.2633741674204</v>
      </c>
      <c r="AX227" s="42">
        <v>3357.3488094657987</v>
      </c>
      <c r="AY227" s="44">
        <v>7.1230503765936674E-3</v>
      </c>
      <c r="AZ227" s="44">
        <v>-1.6130503765936673E-3</v>
      </c>
      <c r="BA227" s="42">
        <v>-1662.5808377697879</v>
      </c>
      <c r="BB227" s="43">
        <v>1156134.5250316281</v>
      </c>
      <c r="BC227" s="43">
        <v>3765.9105049890168</v>
      </c>
      <c r="BD227" s="44">
        <v>-1.0431987378658469E-3</v>
      </c>
      <c r="BE227" s="42">
        <v>0</v>
      </c>
      <c r="BF227" s="42">
        <v>1156134.5250316281</v>
      </c>
      <c r="BG227" s="42">
        <v>0</v>
      </c>
      <c r="BH227" s="42">
        <v>1156134.5250316281</v>
      </c>
      <c r="BI227" s="53">
        <v>5384.5949223973003</v>
      </c>
      <c r="BK227" t="str">
        <f t="shared" si="3"/>
        <v>62 - Gunton Primary Academy</v>
      </c>
    </row>
    <row r="228" spans="1:63" ht="15" x14ac:dyDescent="0.25">
      <c r="A228" s="50">
        <v>60</v>
      </c>
      <c r="B228" s="35">
        <v>142580</v>
      </c>
      <c r="C228" s="35">
        <v>9352113</v>
      </c>
      <c r="D228" s="36" t="s">
        <v>585</v>
      </c>
      <c r="E228" s="42">
        <v>1000442</v>
      </c>
      <c r="F228" s="42">
        <v>0</v>
      </c>
      <c r="G228" s="42">
        <v>0</v>
      </c>
      <c r="H228" s="42">
        <v>25199.999999999931</v>
      </c>
      <c r="I228" s="42">
        <v>0</v>
      </c>
      <c r="J228" s="42">
        <v>9033.6147540983493</v>
      </c>
      <c r="K228" s="42">
        <v>3941.9409836065652</v>
      </c>
      <c r="L228" s="42">
        <v>95400.446721311499</v>
      </c>
      <c r="M228" s="42">
        <v>15183.772677595625</v>
      </c>
      <c r="N228" s="42">
        <v>39857.403278688507</v>
      </c>
      <c r="O228" s="42">
        <v>4393.621721311476</v>
      </c>
      <c r="P228" s="42">
        <v>0</v>
      </c>
      <c r="Q228" s="42">
        <v>0</v>
      </c>
      <c r="R228" s="42">
        <v>0</v>
      </c>
      <c r="S228" s="42">
        <v>0</v>
      </c>
      <c r="T228" s="42">
        <v>0</v>
      </c>
      <c r="U228" s="42">
        <v>0</v>
      </c>
      <c r="V228" s="42">
        <v>3528.8461538461538</v>
      </c>
      <c r="W228" s="42">
        <v>0</v>
      </c>
      <c r="X228" s="42">
        <v>2745.0808625336931</v>
      </c>
      <c r="Y228" s="42">
        <v>73844.717810925518</v>
      </c>
      <c r="Z228" s="42">
        <v>0</v>
      </c>
      <c r="AA228" s="42">
        <v>0</v>
      </c>
      <c r="AB228" s="42">
        <v>0</v>
      </c>
      <c r="AC228" s="42">
        <v>114000</v>
      </c>
      <c r="AD228" s="42">
        <v>0</v>
      </c>
      <c r="AE228" s="42">
        <v>0</v>
      </c>
      <c r="AF228" s="42">
        <v>0</v>
      </c>
      <c r="AG228" s="42">
        <v>23351.25</v>
      </c>
      <c r="AH228" s="42">
        <v>0</v>
      </c>
      <c r="AI228" s="42">
        <v>0</v>
      </c>
      <c r="AJ228" s="42">
        <v>0</v>
      </c>
      <c r="AK228" s="42">
        <v>0</v>
      </c>
      <c r="AL228" s="42">
        <v>0</v>
      </c>
      <c r="AM228" s="42">
        <v>0</v>
      </c>
      <c r="AN228" s="42">
        <v>0</v>
      </c>
      <c r="AO228" s="42">
        <v>1000442</v>
      </c>
      <c r="AP228" s="42">
        <v>273129.44496391725</v>
      </c>
      <c r="AQ228" s="42">
        <v>137351.25</v>
      </c>
      <c r="AR228" s="42">
        <v>180347.91787923145</v>
      </c>
      <c r="AS228" s="43">
        <v>1410922.6949639171</v>
      </c>
      <c r="AT228" s="42">
        <v>1410922.6949639176</v>
      </c>
      <c r="AU228" s="42">
        <v>0</v>
      </c>
      <c r="AV228" s="42">
        <v>1273571.4449639171</v>
      </c>
      <c r="AW228" s="42">
        <v>3470.2219208826082</v>
      </c>
      <c r="AX228" s="42">
        <v>3512.7651941688882</v>
      </c>
      <c r="AY228" s="44">
        <v>-1.2111049539235056E-2</v>
      </c>
      <c r="AZ228" s="44">
        <v>0</v>
      </c>
      <c r="BA228" s="42">
        <v>0</v>
      </c>
      <c r="BB228" s="43">
        <v>1410922.6949639171</v>
      </c>
      <c r="BC228" s="43">
        <v>3844.4760080760684</v>
      </c>
      <c r="BD228" s="44">
        <v>-1.2986065993145557E-2</v>
      </c>
      <c r="BE228" s="42">
        <v>0</v>
      </c>
      <c r="BF228" s="42">
        <v>1410922.6949639171</v>
      </c>
      <c r="BG228" s="42">
        <v>0</v>
      </c>
      <c r="BH228" s="42">
        <v>1410922.6949639171</v>
      </c>
      <c r="BI228" s="53">
        <v>7042.3192158224756</v>
      </c>
      <c r="BK228" t="str">
        <f t="shared" si="3"/>
        <v>60 - Elm Tree Primary School (Academy)</v>
      </c>
    </row>
    <row r="229" spans="1:63" ht="15" x14ac:dyDescent="0.25">
      <c r="A229" s="50">
        <v>16</v>
      </c>
      <c r="B229" s="35">
        <v>142770</v>
      </c>
      <c r="C229" s="35">
        <v>9352116</v>
      </c>
      <c r="D229" s="36" t="s">
        <v>586</v>
      </c>
      <c r="E229" s="42">
        <v>239888</v>
      </c>
      <c r="F229" s="42">
        <v>0</v>
      </c>
      <c r="G229" s="42">
        <v>0</v>
      </c>
      <c r="H229" s="42">
        <v>4000.0000000000127</v>
      </c>
      <c r="I229" s="42">
        <v>0</v>
      </c>
      <c r="J229" s="42">
        <v>1951.9500000000039</v>
      </c>
      <c r="K229" s="42">
        <v>0</v>
      </c>
      <c r="L229" s="42">
        <v>0</v>
      </c>
      <c r="M229" s="42">
        <v>0</v>
      </c>
      <c r="N229" s="42">
        <v>0</v>
      </c>
      <c r="O229" s="42">
        <v>0</v>
      </c>
      <c r="P229" s="42">
        <v>0</v>
      </c>
      <c r="Q229" s="42">
        <v>0</v>
      </c>
      <c r="R229" s="42">
        <v>0</v>
      </c>
      <c r="S229" s="42">
        <v>0</v>
      </c>
      <c r="T229" s="42">
        <v>0</v>
      </c>
      <c r="U229" s="42">
        <v>0</v>
      </c>
      <c r="V229" s="42">
        <v>0</v>
      </c>
      <c r="W229" s="42">
        <v>0</v>
      </c>
      <c r="X229" s="42">
        <v>856.84210526315792</v>
      </c>
      <c r="Y229" s="42">
        <v>19424.485714285711</v>
      </c>
      <c r="Z229" s="42">
        <v>0</v>
      </c>
      <c r="AA229" s="42">
        <v>0</v>
      </c>
      <c r="AB229" s="42">
        <v>0</v>
      </c>
      <c r="AC229" s="42">
        <v>114000</v>
      </c>
      <c r="AD229" s="42">
        <v>0</v>
      </c>
      <c r="AE229" s="42">
        <v>0</v>
      </c>
      <c r="AF229" s="42">
        <v>0</v>
      </c>
      <c r="AG229" s="42">
        <v>6762.35</v>
      </c>
      <c r="AH229" s="42">
        <v>0</v>
      </c>
      <c r="AI229" s="42">
        <v>0</v>
      </c>
      <c r="AJ229" s="42">
        <v>0</v>
      </c>
      <c r="AK229" s="42">
        <v>0</v>
      </c>
      <c r="AL229" s="42">
        <v>0</v>
      </c>
      <c r="AM229" s="42">
        <v>0</v>
      </c>
      <c r="AN229" s="42">
        <v>0</v>
      </c>
      <c r="AO229" s="42">
        <v>239888</v>
      </c>
      <c r="AP229" s="42">
        <v>26233.277819548886</v>
      </c>
      <c r="AQ229" s="42">
        <v>120762.35</v>
      </c>
      <c r="AR229" s="42">
        <v>32398.26071428572</v>
      </c>
      <c r="AS229" s="43">
        <v>386883.62781954894</v>
      </c>
      <c r="AT229" s="42">
        <v>386883.62781954888</v>
      </c>
      <c r="AU229" s="42">
        <v>0</v>
      </c>
      <c r="AV229" s="42">
        <v>266121.27781954897</v>
      </c>
      <c r="AW229" s="42">
        <v>3024.1054297676019</v>
      </c>
      <c r="AX229" s="42">
        <v>3017.1805802455906</v>
      </c>
      <c r="AY229" s="44">
        <v>2.2951392327494151E-3</v>
      </c>
      <c r="AZ229" s="44">
        <v>0</v>
      </c>
      <c r="BA229" s="42">
        <v>0</v>
      </c>
      <c r="BB229" s="43">
        <v>386883.62781954894</v>
      </c>
      <c r="BC229" s="43">
        <v>4396.4048615857837</v>
      </c>
      <c r="BD229" s="44">
        <v>2.3923079308279638E-2</v>
      </c>
      <c r="BE229" s="42">
        <v>0</v>
      </c>
      <c r="BF229" s="42">
        <v>386883.62781954894</v>
      </c>
      <c r="BG229" s="42">
        <v>0</v>
      </c>
      <c r="BH229" s="42">
        <v>386883.62781954894</v>
      </c>
      <c r="BI229" s="53">
        <v>1528.1131964233434</v>
      </c>
      <c r="BK229" t="str">
        <f t="shared" si="3"/>
        <v>16 - St Edmund's Catholic Primary School</v>
      </c>
    </row>
    <row r="230" spans="1:63" ht="15" x14ac:dyDescent="0.25">
      <c r="A230" s="50">
        <v>9</v>
      </c>
      <c r="B230" s="35">
        <v>142786</v>
      </c>
      <c r="C230" s="35">
        <v>9352120</v>
      </c>
      <c r="D230" s="36" t="s">
        <v>71</v>
      </c>
      <c r="E230" s="42">
        <v>223532</v>
      </c>
      <c r="F230" s="42">
        <v>0</v>
      </c>
      <c r="G230" s="42">
        <v>0</v>
      </c>
      <c r="H230" s="42">
        <v>2000.0000000000014</v>
      </c>
      <c r="I230" s="42">
        <v>0</v>
      </c>
      <c r="J230" s="42">
        <v>1651.6500000000046</v>
      </c>
      <c r="K230" s="42">
        <v>0</v>
      </c>
      <c r="L230" s="42">
        <v>4477.2000000000044</v>
      </c>
      <c r="M230" s="42">
        <v>0</v>
      </c>
      <c r="N230" s="42">
        <v>4968.6000000000058</v>
      </c>
      <c r="O230" s="42">
        <v>0</v>
      </c>
      <c r="P230" s="42">
        <v>0</v>
      </c>
      <c r="Q230" s="42">
        <v>0</v>
      </c>
      <c r="R230" s="42">
        <v>0</v>
      </c>
      <c r="S230" s="42">
        <v>0</v>
      </c>
      <c r="T230" s="42">
        <v>0</v>
      </c>
      <c r="U230" s="42">
        <v>0</v>
      </c>
      <c r="V230" s="42">
        <v>1618.4210526315783</v>
      </c>
      <c r="W230" s="42">
        <v>0</v>
      </c>
      <c r="X230" s="42">
        <v>833.5164835164835</v>
      </c>
      <c r="Y230" s="42">
        <v>19505.259384309826</v>
      </c>
      <c r="Z230" s="42">
        <v>0</v>
      </c>
      <c r="AA230" s="42">
        <v>0</v>
      </c>
      <c r="AB230" s="42">
        <v>0</v>
      </c>
      <c r="AC230" s="42">
        <v>114000</v>
      </c>
      <c r="AD230" s="42">
        <v>0</v>
      </c>
      <c r="AE230" s="42">
        <v>0</v>
      </c>
      <c r="AF230" s="42">
        <v>0</v>
      </c>
      <c r="AG230" s="42">
        <v>4430.51</v>
      </c>
      <c r="AH230" s="42">
        <v>0</v>
      </c>
      <c r="AI230" s="42">
        <v>0</v>
      </c>
      <c r="AJ230" s="42">
        <v>0</v>
      </c>
      <c r="AK230" s="42">
        <v>0</v>
      </c>
      <c r="AL230" s="42">
        <v>0</v>
      </c>
      <c r="AM230" s="42">
        <v>0</v>
      </c>
      <c r="AN230" s="42">
        <v>0</v>
      </c>
      <c r="AO230" s="42">
        <v>223532</v>
      </c>
      <c r="AP230" s="42">
        <v>35054.646920457904</v>
      </c>
      <c r="AQ230" s="42">
        <v>118430.51</v>
      </c>
      <c r="AR230" s="42">
        <v>36051.784384309838</v>
      </c>
      <c r="AS230" s="43">
        <v>377017.1569204579</v>
      </c>
      <c r="AT230" s="42">
        <v>377017.1569204579</v>
      </c>
      <c r="AU230" s="42">
        <v>0</v>
      </c>
      <c r="AV230" s="42">
        <v>258586.64692045789</v>
      </c>
      <c r="AW230" s="42">
        <v>3153.4956941519254</v>
      </c>
      <c r="AX230" s="42">
        <v>3127.1040194683824</v>
      </c>
      <c r="AY230" s="44">
        <v>8.4396535961824698E-3</v>
      </c>
      <c r="AZ230" s="44">
        <v>-2.9296535961824697E-3</v>
      </c>
      <c r="BA230" s="42">
        <v>-751.22918597432056</v>
      </c>
      <c r="BB230" s="43">
        <v>376265.92773448356</v>
      </c>
      <c r="BC230" s="43">
        <v>4588.608874810775</v>
      </c>
      <c r="BD230" s="44">
        <v>2.8525613434386532E-2</v>
      </c>
      <c r="BE230" s="42">
        <v>0</v>
      </c>
      <c r="BF230" s="42">
        <v>376265.92773448356</v>
      </c>
      <c r="BG230" s="42">
        <v>0</v>
      </c>
      <c r="BH230" s="42">
        <v>376265.92773448356</v>
      </c>
      <c r="BI230" s="53">
        <v>1484.7995478455357</v>
      </c>
      <c r="BK230" t="str">
        <f t="shared" si="3"/>
        <v>9 - St Benet's Catholic Primary School</v>
      </c>
    </row>
    <row r="231" spans="1:63" ht="15" x14ac:dyDescent="0.25">
      <c r="A231" s="50">
        <v>111</v>
      </c>
      <c r="B231" s="35">
        <v>141551</v>
      </c>
      <c r="C231" s="35">
        <v>9352123</v>
      </c>
      <c r="D231" s="36" t="s">
        <v>587</v>
      </c>
      <c r="E231" s="42">
        <v>417078</v>
      </c>
      <c r="F231" s="42">
        <v>0</v>
      </c>
      <c r="G231" s="42">
        <v>0</v>
      </c>
      <c r="H231" s="42">
        <v>10400.000000000009</v>
      </c>
      <c r="I231" s="42">
        <v>0</v>
      </c>
      <c r="J231" s="42">
        <v>0</v>
      </c>
      <c r="K231" s="42">
        <v>0</v>
      </c>
      <c r="L231" s="42">
        <v>0</v>
      </c>
      <c r="M231" s="42">
        <v>0</v>
      </c>
      <c r="N231" s="42">
        <v>0</v>
      </c>
      <c r="O231" s="42">
        <v>0</v>
      </c>
      <c r="P231" s="42">
        <v>0</v>
      </c>
      <c r="Q231" s="42">
        <v>0</v>
      </c>
      <c r="R231" s="42">
        <v>0</v>
      </c>
      <c r="S231" s="42">
        <v>0</v>
      </c>
      <c r="T231" s="42">
        <v>0</v>
      </c>
      <c r="U231" s="42">
        <v>0</v>
      </c>
      <c r="V231" s="42">
        <v>0</v>
      </c>
      <c r="W231" s="42">
        <v>0</v>
      </c>
      <c r="X231" s="42">
        <v>0</v>
      </c>
      <c r="Y231" s="42">
        <v>38905.450823817693</v>
      </c>
      <c r="Z231" s="42">
        <v>0</v>
      </c>
      <c r="AA231" s="42">
        <v>0</v>
      </c>
      <c r="AB231" s="42">
        <v>0</v>
      </c>
      <c r="AC231" s="42">
        <v>114000</v>
      </c>
      <c r="AD231" s="42">
        <v>0</v>
      </c>
      <c r="AE231" s="42">
        <v>0</v>
      </c>
      <c r="AF231" s="42">
        <v>0</v>
      </c>
      <c r="AG231" s="42">
        <v>2447</v>
      </c>
      <c r="AH231" s="42">
        <v>0</v>
      </c>
      <c r="AI231" s="42">
        <v>0</v>
      </c>
      <c r="AJ231" s="42">
        <v>0</v>
      </c>
      <c r="AK231" s="42">
        <v>0</v>
      </c>
      <c r="AL231" s="42">
        <v>0</v>
      </c>
      <c r="AM231" s="42">
        <v>0</v>
      </c>
      <c r="AN231" s="42">
        <v>0</v>
      </c>
      <c r="AO231" s="42">
        <v>417078</v>
      </c>
      <c r="AP231" s="42">
        <v>49305.4508238177</v>
      </c>
      <c r="AQ231" s="42">
        <v>116447</v>
      </c>
      <c r="AR231" s="42">
        <v>54103.250823817696</v>
      </c>
      <c r="AS231" s="43">
        <v>582830.45082381763</v>
      </c>
      <c r="AT231" s="42">
        <v>582830.45082381763</v>
      </c>
      <c r="AU231" s="42">
        <v>0</v>
      </c>
      <c r="AV231" s="42">
        <v>466383.45082381763</v>
      </c>
      <c r="AW231" s="42">
        <v>3048.2578485216841</v>
      </c>
      <c r="AX231" s="42">
        <v>3097.5077913309947</v>
      </c>
      <c r="AY231" s="44">
        <v>-1.5899860832359027E-2</v>
      </c>
      <c r="AZ231" s="44">
        <v>8.9986083235902778E-4</v>
      </c>
      <c r="BA231" s="42">
        <v>426.46086871988945</v>
      </c>
      <c r="BB231" s="43">
        <v>583256.91169253748</v>
      </c>
      <c r="BC231" s="43">
        <v>3812.1366777290032</v>
      </c>
      <c r="BD231" s="44">
        <v>-1.6394523102078784E-2</v>
      </c>
      <c r="BE231" s="42">
        <v>0</v>
      </c>
      <c r="BF231" s="42">
        <v>583256.91169253748</v>
      </c>
      <c r="BG231" s="42">
        <v>0</v>
      </c>
      <c r="BH231" s="42">
        <v>583256.91169253748</v>
      </c>
      <c r="BI231" s="53">
        <v>2500.2695263577675</v>
      </c>
      <c r="BK231" t="str">
        <f t="shared" si="3"/>
        <v>111 - Wickham Market Primary School</v>
      </c>
    </row>
    <row r="232" spans="1:63" ht="15" x14ac:dyDescent="0.25">
      <c r="A232" s="50">
        <v>67</v>
      </c>
      <c r="B232" s="35">
        <v>141640</v>
      </c>
      <c r="C232" s="35">
        <v>9352145</v>
      </c>
      <c r="D232" s="36" t="s">
        <v>108</v>
      </c>
      <c r="E232" s="42">
        <v>1128564</v>
      </c>
      <c r="F232" s="42">
        <v>0</v>
      </c>
      <c r="G232" s="42">
        <v>0</v>
      </c>
      <c r="H232" s="42">
        <v>22800.000000000022</v>
      </c>
      <c r="I232" s="42">
        <v>0</v>
      </c>
      <c r="J232" s="42">
        <v>6622.5966101695021</v>
      </c>
      <c r="K232" s="42">
        <v>25614.671186440686</v>
      </c>
      <c r="L232" s="42">
        <v>32538.294915254242</v>
      </c>
      <c r="M232" s="42">
        <v>39699.091525423704</v>
      </c>
      <c r="N232" s="42">
        <v>14941.891525423716</v>
      </c>
      <c r="O232" s="42">
        <v>4392.2593220339004</v>
      </c>
      <c r="P232" s="42">
        <v>0</v>
      </c>
      <c r="Q232" s="42">
        <v>0</v>
      </c>
      <c r="R232" s="42">
        <v>0</v>
      </c>
      <c r="S232" s="42">
        <v>0</v>
      </c>
      <c r="T232" s="42">
        <v>0</v>
      </c>
      <c r="U232" s="42">
        <v>0</v>
      </c>
      <c r="V232" s="42">
        <v>0</v>
      </c>
      <c r="W232" s="42">
        <v>0</v>
      </c>
      <c r="X232" s="42">
        <v>2781.7191283292982</v>
      </c>
      <c r="Y232" s="42">
        <v>72658.749295774687</v>
      </c>
      <c r="Z232" s="42">
        <v>0</v>
      </c>
      <c r="AA232" s="42">
        <v>0</v>
      </c>
      <c r="AB232" s="42">
        <v>0</v>
      </c>
      <c r="AC232" s="42">
        <v>114000</v>
      </c>
      <c r="AD232" s="42">
        <v>0</v>
      </c>
      <c r="AE232" s="42">
        <v>0</v>
      </c>
      <c r="AF232" s="42">
        <v>0</v>
      </c>
      <c r="AG232" s="42">
        <v>6034.34</v>
      </c>
      <c r="AH232" s="42">
        <v>0</v>
      </c>
      <c r="AI232" s="42">
        <v>0</v>
      </c>
      <c r="AJ232" s="42">
        <v>0</v>
      </c>
      <c r="AK232" s="42">
        <v>0</v>
      </c>
      <c r="AL232" s="42">
        <v>0</v>
      </c>
      <c r="AM232" s="42">
        <v>0</v>
      </c>
      <c r="AN232" s="42">
        <v>0</v>
      </c>
      <c r="AO232" s="42">
        <v>1128564</v>
      </c>
      <c r="AP232" s="42">
        <v>222049.27350884979</v>
      </c>
      <c r="AQ232" s="42">
        <v>120034.34</v>
      </c>
      <c r="AR232" s="42">
        <v>155960.95183814756</v>
      </c>
      <c r="AS232" s="43">
        <v>1470647.6135088499</v>
      </c>
      <c r="AT232" s="42">
        <v>1470647.6135088496</v>
      </c>
      <c r="AU232" s="42">
        <v>0</v>
      </c>
      <c r="AV232" s="42">
        <v>1350613.2735088498</v>
      </c>
      <c r="AW232" s="42">
        <v>3262.3509021952896</v>
      </c>
      <c r="AX232" s="42">
        <v>3235.8391989880402</v>
      </c>
      <c r="AY232" s="44">
        <v>8.1931460671904044E-3</v>
      </c>
      <c r="AZ232" s="44">
        <v>-2.6831460671904043E-3</v>
      </c>
      <c r="BA232" s="42">
        <v>-3594.4428974216776</v>
      </c>
      <c r="BB232" s="43">
        <v>1467053.1706114281</v>
      </c>
      <c r="BC232" s="43">
        <v>3543.6066922981354</v>
      </c>
      <c r="BD232" s="44">
        <v>-7.7476635755713286E-4</v>
      </c>
      <c r="BE232" s="42">
        <v>0</v>
      </c>
      <c r="BF232" s="42">
        <v>1467053.1706114281</v>
      </c>
      <c r="BG232" s="42">
        <v>0</v>
      </c>
      <c r="BH232" s="42">
        <v>1467053.1706114281</v>
      </c>
      <c r="BI232" s="53">
        <v>6999.2866149037318</v>
      </c>
      <c r="BK232" t="str">
        <f t="shared" si="3"/>
        <v>67 - Pakefield Primary School</v>
      </c>
    </row>
    <row r="233" spans="1:63" ht="15" x14ac:dyDescent="0.25">
      <c r="A233" s="50">
        <v>13</v>
      </c>
      <c r="B233" s="35">
        <v>143050</v>
      </c>
      <c r="C233" s="35">
        <v>9352150</v>
      </c>
      <c r="D233" s="36" t="s">
        <v>588</v>
      </c>
      <c r="E233" s="42">
        <v>231710</v>
      </c>
      <c r="F233" s="42">
        <v>0</v>
      </c>
      <c r="G233" s="42">
        <v>0</v>
      </c>
      <c r="H233" s="42">
        <v>2800.0000000000005</v>
      </c>
      <c r="I233" s="42">
        <v>0</v>
      </c>
      <c r="J233" s="42">
        <v>900.89999999999952</v>
      </c>
      <c r="K233" s="42">
        <v>0</v>
      </c>
      <c r="L233" s="42">
        <v>0</v>
      </c>
      <c r="M233" s="42">
        <v>0</v>
      </c>
      <c r="N233" s="42">
        <v>2484.300000000002</v>
      </c>
      <c r="O233" s="42">
        <v>0</v>
      </c>
      <c r="P233" s="42">
        <v>0</v>
      </c>
      <c r="Q233" s="42">
        <v>0</v>
      </c>
      <c r="R233" s="42">
        <v>0</v>
      </c>
      <c r="S233" s="42">
        <v>0</v>
      </c>
      <c r="T233" s="42">
        <v>0</v>
      </c>
      <c r="U233" s="42">
        <v>0</v>
      </c>
      <c r="V233" s="42">
        <v>0</v>
      </c>
      <c r="W233" s="42">
        <v>0</v>
      </c>
      <c r="X233" s="42">
        <v>0</v>
      </c>
      <c r="Y233" s="42">
        <v>18277.641891891901</v>
      </c>
      <c r="Z233" s="42">
        <v>0</v>
      </c>
      <c r="AA233" s="42">
        <v>0</v>
      </c>
      <c r="AB233" s="42">
        <v>0</v>
      </c>
      <c r="AC233" s="42">
        <v>114000</v>
      </c>
      <c r="AD233" s="42">
        <v>43257.67690253671</v>
      </c>
      <c r="AE233" s="42">
        <v>0</v>
      </c>
      <c r="AF233" s="42">
        <v>0</v>
      </c>
      <c r="AG233" s="42">
        <v>9460.25</v>
      </c>
      <c r="AH233" s="42">
        <v>0</v>
      </c>
      <c r="AI233" s="42">
        <v>0</v>
      </c>
      <c r="AJ233" s="42">
        <v>0</v>
      </c>
      <c r="AK233" s="42">
        <v>0</v>
      </c>
      <c r="AL233" s="42">
        <v>0</v>
      </c>
      <c r="AM233" s="42">
        <v>0</v>
      </c>
      <c r="AN233" s="42">
        <v>0</v>
      </c>
      <c r="AO233" s="42">
        <v>231710</v>
      </c>
      <c r="AP233" s="42">
        <v>24462.841891891905</v>
      </c>
      <c r="AQ233" s="42">
        <v>166717.92690253671</v>
      </c>
      <c r="AR233" s="42">
        <v>31368.041891891902</v>
      </c>
      <c r="AS233" s="43">
        <v>422890.76879442862</v>
      </c>
      <c r="AT233" s="42">
        <v>422890.76879442856</v>
      </c>
      <c r="AU233" s="42">
        <v>0</v>
      </c>
      <c r="AV233" s="42">
        <v>256172.84189189191</v>
      </c>
      <c r="AW233" s="42">
        <v>3013.7981399046107</v>
      </c>
      <c r="AX233" s="42">
        <v>2900.0027191347281</v>
      </c>
      <c r="AY233" s="44">
        <v>3.9239763472992781E-2</v>
      </c>
      <c r="AZ233" s="44">
        <v>-3.372976347299278E-2</v>
      </c>
      <c r="BA233" s="42">
        <v>-8314.3944919332753</v>
      </c>
      <c r="BB233" s="43">
        <v>414576.37430249533</v>
      </c>
      <c r="BC233" s="43">
        <v>4877.3691094411215</v>
      </c>
      <c r="BD233" s="44">
        <v>3.5141263405570333E-2</v>
      </c>
      <c r="BE233" s="42">
        <v>0</v>
      </c>
      <c r="BF233" s="42">
        <v>414576.37430249533</v>
      </c>
      <c r="BG233" s="42">
        <v>0</v>
      </c>
      <c r="BH233" s="42">
        <v>414576.37430249533</v>
      </c>
      <c r="BI233" s="53">
        <v>1422.8671179335734</v>
      </c>
      <c r="BK233" t="str">
        <f t="shared" si="3"/>
        <v>13 - Bramfield Church of England Primary School</v>
      </c>
    </row>
    <row r="234" spans="1:63" ht="15" x14ac:dyDescent="0.25">
      <c r="A234" s="50">
        <v>469</v>
      </c>
      <c r="B234" s="35">
        <v>143147</v>
      </c>
      <c r="C234" s="35">
        <v>9352155</v>
      </c>
      <c r="D234" s="36" t="s">
        <v>589</v>
      </c>
      <c r="E234" s="42">
        <v>457968</v>
      </c>
      <c r="F234" s="42">
        <v>0</v>
      </c>
      <c r="G234" s="42">
        <v>0</v>
      </c>
      <c r="H234" s="42">
        <v>5599.9999999999982</v>
      </c>
      <c r="I234" s="42">
        <v>0</v>
      </c>
      <c r="J234" s="42">
        <v>1351.3500000000008</v>
      </c>
      <c r="K234" s="42">
        <v>1474.2000000000039</v>
      </c>
      <c r="L234" s="42">
        <v>5596.5000000000064</v>
      </c>
      <c r="M234" s="42">
        <v>3494.4000000000087</v>
      </c>
      <c r="N234" s="42">
        <v>0</v>
      </c>
      <c r="O234" s="42">
        <v>0</v>
      </c>
      <c r="P234" s="42">
        <v>0</v>
      </c>
      <c r="Q234" s="42">
        <v>0</v>
      </c>
      <c r="R234" s="42">
        <v>0</v>
      </c>
      <c r="S234" s="42">
        <v>0</v>
      </c>
      <c r="T234" s="42">
        <v>0</v>
      </c>
      <c r="U234" s="42">
        <v>0</v>
      </c>
      <c r="V234" s="42">
        <v>0</v>
      </c>
      <c r="W234" s="42">
        <v>0</v>
      </c>
      <c r="X234" s="42">
        <v>769.30693069306926</v>
      </c>
      <c r="Y234" s="42">
        <v>28625.727272727232</v>
      </c>
      <c r="Z234" s="42">
        <v>0</v>
      </c>
      <c r="AA234" s="42">
        <v>0</v>
      </c>
      <c r="AB234" s="42">
        <v>0</v>
      </c>
      <c r="AC234" s="42">
        <v>114000</v>
      </c>
      <c r="AD234" s="42">
        <v>0</v>
      </c>
      <c r="AE234" s="42">
        <v>0</v>
      </c>
      <c r="AF234" s="42">
        <v>0</v>
      </c>
      <c r="AG234" s="42">
        <v>9580</v>
      </c>
      <c r="AH234" s="42">
        <v>0</v>
      </c>
      <c r="AI234" s="42">
        <v>0</v>
      </c>
      <c r="AJ234" s="42">
        <v>0</v>
      </c>
      <c r="AK234" s="42">
        <v>0</v>
      </c>
      <c r="AL234" s="42">
        <v>0</v>
      </c>
      <c r="AM234" s="42">
        <v>0</v>
      </c>
      <c r="AN234" s="42">
        <v>0</v>
      </c>
      <c r="AO234" s="42">
        <v>457968</v>
      </c>
      <c r="AP234" s="42">
        <v>46911.484203420317</v>
      </c>
      <c r="AQ234" s="42">
        <v>123580</v>
      </c>
      <c r="AR234" s="42">
        <v>47381.752272727244</v>
      </c>
      <c r="AS234" s="43">
        <v>628459.48420342035</v>
      </c>
      <c r="AT234" s="42">
        <v>628459.48420342035</v>
      </c>
      <c r="AU234" s="42">
        <v>0</v>
      </c>
      <c r="AV234" s="42">
        <v>504879.48420342035</v>
      </c>
      <c r="AW234" s="42">
        <v>3005.235025020359</v>
      </c>
      <c r="AX234" s="42">
        <v>2970.7951370367327</v>
      </c>
      <c r="AY234" s="44">
        <v>1.1592818217003973E-2</v>
      </c>
      <c r="AZ234" s="44">
        <v>-6.0828182170039732E-3</v>
      </c>
      <c r="BA234" s="42">
        <v>-3035.8955387970473</v>
      </c>
      <c r="BB234" s="43">
        <v>625423.58866462333</v>
      </c>
      <c r="BC234" s="43">
        <v>3722.7594563370435</v>
      </c>
      <c r="BD234" s="44">
        <v>3.4959400750583125E-2</v>
      </c>
      <c r="BE234" s="42">
        <v>0</v>
      </c>
      <c r="BF234" s="42">
        <v>625423.58866462333</v>
      </c>
      <c r="BG234" s="42">
        <v>0</v>
      </c>
      <c r="BH234" s="42">
        <v>625423.58866462333</v>
      </c>
      <c r="BI234" s="53">
        <v>3181.6450815432477</v>
      </c>
      <c r="BK234" t="str">
        <f t="shared" si="3"/>
        <v>469 - Long Melford Church of England Primary School</v>
      </c>
    </row>
    <row r="235" spans="1:63" ht="15" x14ac:dyDescent="0.25">
      <c r="A235" s="50">
        <v>283</v>
      </c>
      <c r="B235" s="35">
        <v>141819</v>
      </c>
      <c r="C235" s="35">
        <v>9352158</v>
      </c>
      <c r="D235" s="36" t="s">
        <v>199</v>
      </c>
      <c r="E235" s="42">
        <v>1134016</v>
      </c>
      <c r="F235" s="42">
        <v>0</v>
      </c>
      <c r="G235" s="42">
        <v>0</v>
      </c>
      <c r="H235" s="42">
        <v>19600.000000000076</v>
      </c>
      <c r="I235" s="42">
        <v>0</v>
      </c>
      <c r="J235" s="42">
        <v>23931.377349397597</v>
      </c>
      <c r="K235" s="42">
        <v>32017.966265060168</v>
      </c>
      <c r="L235" s="42">
        <v>16829.956626506017</v>
      </c>
      <c r="M235" s="42">
        <v>5838.0337349397405</v>
      </c>
      <c r="N235" s="42">
        <v>3735.4293975903606</v>
      </c>
      <c r="O235" s="42">
        <v>0</v>
      </c>
      <c r="P235" s="42">
        <v>0</v>
      </c>
      <c r="Q235" s="42">
        <v>0</v>
      </c>
      <c r="R235" s="42">
        <v>0</v>
      </c>
      <c r="S235" s="42">
        <v>0</v>
      </c>
      <c r="T235" s="42">
        <v>0</v>
      </c>
      <c r="U235" s="42">
        <v>0</v>
      </c>
      <c r="V235" s="42">
        <v>79546.742209631426</v>
      </c>
      <c r="W235" s="42">
        <v>0</v>
      </c>
      <c r="X235" s="42">
        <v>940.83129584352082</v>
      </c>
      <c r="Y235" s="42">
        <v>90141.554591674329</v>
      </c>
      <c r="Z235" s="42">
        <v>0</v>
      </c>
      <c r="AA235" s="42">
        <v>0</v>
      </c>
      <c r="AB235" s="42">
        <v>0</v>
      </c>
      <c r="AC235" s="42">
        <v>114000</v>
      </c>
      <c r="AD235" s="42">
        <v>0</v>
      </c>
      <c r="AE235" s="42">
        <v>0</v>
      </c>
      <c r="AF235" s="42">
        <v>0</v>
      </c>
      <c r="AG235" s="42">
        <v>4680.18</v>
      </c>
      <c r="AH235" s="42">
        <v>0</v>
      </c>
      <c r="AI235" s="42">
        <v>0</v>
      </c>
      <c r="AJ235" s="42">
        <v>0</v>
      </c>
      <c r="AK235" s="42">
        <v>0</v>
      </c>
      <c r="AL235" s="42">
        <v>0</v>
      </c>
      <c r="AM235" s="42">
        <v>0</v>
      </c>
      <c r="AN235" s="42">
        <v>0</v>
      </c>
      <c r="AO235" s="42">
        <v>1134016</v>
      </c>
      <c r="AP235" s="42">
        <v>272581.89147064323</v>
      </c>
      <c r="AQ235" s="42">
        <v>118680.18</v>
      </c>
      <c r="AR235" s="42">
        <v>151115.7362784213</v>
      </c>
      <c r="AS235" s="43">
        <v>1525278.0714706432</v>
      </c>
      <c r="AT235" s="42">
        <v>1525278.0714706434</v>
      </c>
      <c r="AU235" s="42">
        <v>0</v>
      </c>
      <c r="AV235" s="42">
        <v>1406597.8914706432</v>
      </c>
      <c r="AW235" s="42">
        <v>3381.2449314198157</v>
      </c>
      <c r="AX235" s="42">
        <v>3377.5395353424988</v>
      </c>
      <c r="AY235" s="44">
        <v>1.0970696385767535E-3</v>
      </c>
      <c r="AZ235" s="44">
        <v>0</v>
      </c>
      <c r="BA235" s="42">
        <v>0</v>
      </c>
      <c r="BB235" s="43">
        <v>1525278.0714706432</v>
      </c>
      <c r="BC235" s="43">
        <v>3666.5338256505847</v>
      </c>
      <c r="BD235" s="44">
        <v>-4.7248067324341392E-3</v>
      </c>
      <c r="BE235" s="42">
        <v>0</v>
      </c>
      <c r="BF235" s="42">
        <v>1525278.0714706432</v>
      </c>
      <c r="BG235" s="42">
        <v>0</v>
      </c>
      <c r="BH235" s="42">
        <v>1525278.0714706432</v>
      </c>
      <c r="BI235" s="53">
        <v>7341.4297388906425</v>
      </c>
      <c r="BK235" t="str">
        <f t="shared" si="3"/>
        <v>283 - St Helen's Primary School</v>
      </c>
    </row>
    <row r="236" spans="1:63" ht="15" x14ac:dyDescent="0.25">
      <c r="A236" s="50">
        <v>256</v>
      </c>
      <c r="B236" s="35">
        <v>141591</v>
      </c>
      <c r="C236" s="35">
        <v>9352159</v>
      </c>
      <c r="D236" s="36" t="s">
        <v>590</v>
      </c>
      <c r="E236" s="42">
        <v>1131290</v>
      </c>
      <c r="F236" s="42">
        <v>0</v>
      </c>
      <c r="G236" s="42">
        <v>0</v>
      </c>
      <c r="H236" s="42">
        <v>14000.000000000005</v>
      </c>
      <c r="I236" s="42">
        <v>0</v>
      </c>
      <c r="J236" s="42">
        <v>3603.599999999999</v>
      </c>
      <c r="K236" s="42">
        <v>11302.19999999999</v>
      </c>
      <c r="L236" s="42">
        <v>30221.099999999991</v>
      </c>
      <c r="M236" s="42">
        <v>34943.999999999985</v>
      </c>
      <c r="N236" s="42">
        <v>3726.4499999999994</v>
      </c>
      <c r="O236" s="42">
        <v>0</v>
      </c>
      <c r="P236" s="42">
        <v>0</v>
      </c>
      <c r="Q236" s="42">
        <v>0</v>
      </c>
      <c r="R236" s="42">
        <v>0</v>
      </c>
      <c r="S236" s="42">
        <v>0</v>
      </c>
      <c r="T236" s="42">
        <v>0</v>
      </c>
      <c r="U236" s="42">
        <v>0</v>
      </c>
      <c r="V236" s="42">
        <v>35070.422535211277</v>
      </c>
      <c r="W236" s="42">
        <v>0</v>
      </c>
      <c r="X236" s="42">
        <v>0</v>
      </c>
      <c r="Y236" s="42">
        <v>97184.506151475303</v>
      </c>
      <c r="Z236" s="42">
        <v>0</v>
      </c>
      <c r="AA236" s="42">
        <v>0</v>
      </c>
      <c r="AB236" s="42">
        <v>0</v>
      </c>
      <c r="AC236" s="42">
        <v>114000</v>
      </c>
      <c r="AD236" s="42">
        <v>0</v>
      </c>
      <c r="AE236" s="42">
        <v>0</v>
      </c>
      <c r="AF236" s="42">
        <v>0</v>
      </c>
      <c r="AG236" s="42">
        <v>3040.93</v>
      </c>
      <c r="AH236" s="42">
        <v>0</v>
      </c>
      <c r="AI236" s="42">
        <v>0</v>
      </c>
      <c r="AJ236" s="42">
        <v>0</v>
      </c>
      <c r="AK236" s="42">
        <v>0</v>
      </c>
      <c r="AL236" s="42">
        <v>0</v>
      </c>
      <c r="AM236" s="42">
        <v>0</v>
      </c>
      <c r="AN236" s="42">
        <v>0</v>
      </c>
      <c r="AO236" s="42">
        <v>1131290</v>
      </c>
      <c r="AP236" s="42">
        <v>230052.27868668654</v>
      </c>
      <c r="AQ236" s="42">
        <v>117040.93</v>
      </c>
      <c r="AR236" s="42">
        <v>156080.98115147528</v>
      </c>
      <c r="AS236" s="43">
        <v>1478383.2086866864</v>
      </c>
      <c r="AT236" s="42">
        <v>1478383.2086866866</v>
      </c>
      <c r="AU236" s="42">
        <v>0</v>
      </c>
      <c r="AV236" s="42">
        <v>1361342.2786866864</v>
      </c>
      <c r="AW236" s="42">
        <v>3280.342840208883</v>
      </c>
      <c r="AX236" s="42">
        <v>3293.2392069772445</v>
      </c>
      <c r="AY236" s="44">
        <v>-3.9160127636761258E-3</v>
      </c>
      <c r="AZ236" s="44">
        <v>0</v>
      </c>
      <c r="BA236" s="42">
        <v>0</v>
      </c>
      <c r="BB236" s="43">
        <v>1478383.2086866864</v>
      </c>
      <c r="BC236" s="43">
        <v>3562.3691775582802</v>
      </c>
      <c r="BD236" s="44">
        <v>-8.1448981641919493E-3</v>
      </c>
      <c r="BE236" s="42">
        <v>0</v>
      </c>
      <c r="BF236" s="42">
        <v>1478383.2086866864</v>
      </c>
      <c r="BG236" s="42">
        <v>0</v>
      </c>
      <c r="BH236" s="42">
        <v>1478383.2086866864</v>
      </c>
      <c r="BI236" s="53">
        <v>7245.0655904890709</v>
      </c>
      <c r="BK236" t="str">
        <f t="shared" si="3"/>
        <v>256 - Cliff Lane Primary</v>
      </c>
    </row>
    <row r="237" spans="1:63" ht="15" x14ac:dyDescent="0.25">
      <c r="A237" s="50">
        <v>303</v>
      </c>
      <c r="B237" s="35">
        <v>141849</v>
      </c>
      <c r="C237" s="35">
        <v>9352927</v>
      </c>
      <c r="D237" s="36" t="s">
        <v>211</v>
      </c>
      <c r="E237" s="42">
        <v>899580</v>
      </c>
      <c r="F237" s="42">
        <v>0</v>
      </c>
      <c r="G237" s="42">
        <v>0</v>
      </c>
      <c r="H237" s="42">
        <v>51200.000000000015</v>
      </c>
      <c r="I237" s="42">
        <v>0</v>
      </c>
      <c r="J237" s="42">
        <v>1807.2765957446809</v>
      </c>
      <c r="K237" s="42">
        <v>4928.9361702127662</v>
      </c>
      <c r="L237" s="42">
        <v>132478.85106382982</v>
      </c>
      <c r="M237" s="42">
        <v>169409.36170212773</v>
      </c>
      <c r="N237" s="42">
        <v>1245.9255319148938</v>
      </c>
      <c r="O237" s="42">
        <v>0</v>
      </c>
      <c r="P237" s="42">
        <v>0</v>
      </c>
      <c r="Q237" s="42">
        <v>0</v>
      </c>
      <c r="R237" s="42">
        <v>0</v>
      </c>
      <c r="S237" s="42">
        <v>0</v>
      </c>
      <c r="T237" s="42">
        <v>0</v>
      </c>
      <c r="U237" s="42">
        <v>0</v>
      </c>
      <c r="V237" s="42">
        <v>33953.068592057789</v>
      </c>
      <c r="W237" s="42">
        <v>0</v>
      </c>
      <c r="X237" s="42">
        <v>2826.3888888888887</v>
      </c>
      <c r="Y237" s="42">
        <v>70317.172376057395</v>
      </c>
      <c r="Z237" s="42">
        <v>0</v>
      </c>
      <c r="AA237" s="42">
        <v>0</v>
      </c>
      <c r="AB237" s="42">
        <v>0</v>
      </c>
      <c r="AC237" s="42">
        <v>114000</v>
      </c>
      <c r="AD237" s="42">
        <v>0</v>
      </c>
      <c r="AE237" s="42">
        <v>0</v>
      </c>
      <c r="AF237" s="42">
        <v>0</v>
      </c>
      <c r="AG237" s="42">
        <v>2470.75</v>
      </c>
      <c r="AH237" s="42">
        <v>0</v>
      </c>
      <c r="AI237" s="42">
        <v>0</v>
      </c>
      <c r="AJ237" s="42">
        <v>0</v>
      </c>
      <c r="AK237" s="42">
        <v>0</v>
      </c>
      <c r="AL237" s="42">
        <v>0</v>
      </c>
      <c r="AM237" s="42">
        <v>0</v>
      </c>
      <c r="AN237" s="42">
        <v>0</v>
      </c>
      <c r="AO237" s="42">
        <v>899580</v>
      </c>
      <c r="AP237" s="42">
        <v>468166.980920834</v>
      </c>
      <c r="AQ237" s="42">
        <v>116470.75</v>
      </c>
      <c r="AR237" s="42">
        <v>260850.14790797234</v>
      </c>
      <c r="AS237" s="43">
        <v>1484217.730920834</v>
      </c>
      <c r="AT237" s="42">
        <v>1484217.730920834</v>
      </c>
      <c r="AU237" s="42">
        <v>0</v>
      </c>
      <c r="AV237" s="42">
        <v>1367746.980920834</v>
      </c>
      <c r="AW237" s="42">
        <v>4144.6878209722245</v>
      </c>
      <c r="AX237" s="42">
        <v>4181.1291759342184</v>
      </c>
      <c r="AY237" s="44">
        <v>-8.715673070266149E-3</v>
      </c>
      <c r="AZ237" s="44">
        <v>0</v>
      </c>
      <c r="BA237" s="42">
        <v>0</v>
      </c>
      <c r="BB237" s="43">
        <v>1484217.730920834</v>
      </c>
      <c r="BC237" s="43">
        <v>4497.6294876388911</v>
      </c>
      <c r="BD237" s="44">
        <v>-1.6043089780334419E-2</v>
      </c>
      <c r="BE237" s="42">
        <v>0</v>
      </c>
      <c r="BF237" s="42">
        <v>1484217.730920834</v>
      </c>
      <c r="BG237" s="42">
        <v>0</v>
      </c>
      <c r="BH237" s="42">
        <v>1484217.730920834</v>
      </c>
      <c r="BI237" s="53">
        <v>6992.5541288529157</v>
      </c>
      <c r="BK237" t="str">
        <f t="shared" si="3"/>
        <v>303 - Whitton Community Primary School</v>
      </c>
    </row>
    <row r="238" spans="1:63" ht="15" x14ac:dyDescent="0.25">
      <c r="A238" s="50">
        <v>404</v>
      </c>
      <c r="B238" s="35">
        <v>143056</v>
      </c>
      <c r="C238" s="35">
        <v>9353002</v>
      </c>
      <c r="D238" s="36" t="s">
        <v>427</v>
      </c>
      <c r="E238" s="42">
        <v>171738</v>
      </c>
      <c r="F238" s="42">
        <v>0</v>
      </c>
      <c r="G238" s="42">
        <v>0</v>
      </c>
      <c r="H238" s="42">
        <v>799.99999999999898</v>
      </c>
      <c r="I238" s="42">
        <v>0</v>
      </c>
      <c r="J238" s="42">
        <v>0</v>
      </c>
      <c r="K238" s="42">
        <v>0</v>
      </c>
      <c r="L238" s="42">
        <v>0</v>
      </c>
      <c r="M238" s="42">
        <v>0</v>
      </c>
      <c r="N238" s="42">
        <v>0</v>
      </c>
      <c r="O238" s="42">
        <v>0</v>
      </c>
      <c r="P238" s="42">
        <v>0</v>
      </c>
      <c r="Q238" s="42">
        <v>0</v>
      </c>
      <c r="R238" s="42">
        <v>0</v>
      </c>
      <c r="S238" s="42">
        <v>0</v>
      </c>
      <c r="T238" s="42">
        <v>0</v>
      </c>
      <c r="U238" s="42">
        <v>0</v>
      </c>
      <c r="V238" s="42">
        <v>0</v>
      </c>
      <c r="W238" s="42">
        <v>0</v>
      </c>
      <c r="X238" s="42">
        <v>0</v>
      </c>
      <c r="Y238" s="42">
        <v>12563.46</v>
      </c>
      <c r="Z238" s="42">
        <v>0</v>
      </c>
      <c r="AA238" s="42">
        <v>0</v>
      </c>
      <c r="AB238" s="42">
        <v>0</v>
      </c>
      <c r="AC238" s="42">
        <v>114000</v>
      </c>
      <c r="AD238" s="42">
        <v>0</v>
      </c>
      <c r="AE238" s="42">
        <v>0</v>
      </c>
      <c r="AF238" s="42">
        <v>0</v>
      </c>
      <c r="AG238" s="42">
        <v>2938.13</v>
      </c>
      <c r="AH238" s="42">
        <v>0</v>
      </c>
      <c r="AI238" s="42">
        <v>0</v>
      </c>
      <c r="AJ238" s="42">
        <v>0</v>
      </c>
      <c r="AK238" s="42">
        <v>0</v>
      </c>
      <c r="AL238" s="42">
        <v>0</v>
      </c>
      <c r="AM238" s="42">
        <v>0</v>
      </c>
      <c r="AN238" s="42">
        <v>0</v>
      </c>
      <c r="AO238" s="42">
        <v>171738</v>
      </c>
      <c r="AP238" s="42">
        <v>13363.459999999997</v>
      </c>
      <c r="AQ238" s="42">
        <v>116938.13</v>
      </c>
      <c r="AR238" s="42">
        <v>22961.26</v>
      </c>
      <c r="AS238" s="43">
        <v>302039.58999999997</v>
      </c>
      <c r="AT238" s="42">
        <v>302039.58999999997</v>
      </c>
      <c r="AU238" s="42">
        <v>0</v>
      </c>
      <c r="AV238" s="42">
        <v>185101.45999999996</v>
      </c>
      <c r="AW238" s="42">
        <v>2938.1184126984122</v>
      </c>
      <c r="AX238" s="42">
        <v>3005.6726746789163</v>
      </c>
      <c r="AY238" s="44">
        <v>-2.2475588426381365E-2</v>
      </c>
      <c r="AZ238" s="44">
        <v>7.475588426381366E-3</v>
      </c>
      <c r="BA238" s="42">
        <v>1415.5578272001874</v>
      </c>
      <c r="BB238" s="43">
        <v>303455.14782720013</v>
      </c>
      <c r="BC238" s="43">
        <v>4816.748378209526</v>
      </c>
      <c r="BD238" s="44">
        <v>-6.9406183350477768E-3</v>
      </c>
      <c r="BE238" s="42">
        <v>0</v>
      </c>
      <c r="BF238" s="42">
        <v>303455.14782720013</v>
      </c>
      <c r="BG238" s="42">
        <v>0</v>
      </c>
      <c r="BH238" s="42">
        <v>303455.14782720013</v>
      </c>
      <c r="BI238" s="53">
        <v>1014.856520549402</v>
      </c>
      <c r="BK238" t="str">
        <f t="shared" si="3"/>
        <v>404 - Bardwell CEVC Primary</v>
      </c>
    </row>
    <row r="239" spans="1:63" ht="15" x14ac:dyDescent="0.25">
      <c r="A239" s="50">
        <v>441</v>
      </c>
      <c r="B239" s="35">
        <v>142547</v>
      </c>
      <c r="C239" s="35">
        <v>9353025</v>
      </c>
      <c r="D239" s="36" t="s">
        <v>591</v>
      </c>
      <c r="E239" s="42">
        <v>537022</v>
      </c>
      <c r="F239" s="42">
        <v>0</v>
      </c>
      <c r="G239" s="42">
        <v>0</v>
      </c>
      <c r="H239" s="42">
        <v>800.00000000000068</v>
      </c>
      <c r="I239" s="42">
        <v>0</v>
      </c>
      <c r="J239" s="42">
        <v>150.91607142857143</v>
      </c>
      <c r="K239" s="42">
        <v>0</v>
      </c>
      <c r="L239" s="42">
        <v>0</v>
      </c>
      <c r="M239" s="42">
        <v>0</v>
      </c>
      <c r="N239" s="42">
        <v>0</v>
      </c>
      <c r="O239" s="42">
        <v>0</v>
      </c>
      <c r="P239" s="42">
        <v>0</v>
      </c>
      <c r="Q239" s="42">
        <v>0</v>
      </c>
      <c r="R239" s="42">
        <v>0</v>
      </c>
      <c r="S239" s="42">
        <v>0</v>
      </c>
      <c r="T239" s="42">
        <v>0</v>
      </c>
      <c r="U239" s="42">
        <v>0</v>
      </c>
      <c r="V239" s="42">
        <v>0</v>
      </c>
      <c r="W239" s="42">
        <v>0</v>
      </c>
      <c r="X239" s="42">
        <v>0</v>
      </c>
      <c r="Y239" s="42">
        <v>34290.666131666301</v>
      </c>
      <c r="Z239" s="42">
        <v>0</v>
      </c>
      <c r="AA239" s="42">
        <v>0</v>
      </c>
      <c r="AB239" s="42">
        <v>0</v>
      </c>
      <c r="AC239" s="42">
        <v>114000</v>
      </c>
      <c r="AD239" s="42">
        <v>0</v>
      </c>
      <c r="AE239" s="42">
        <v>0</v>
      </c>
      <c r="AF239" s="42">
        <v>0</v>
      </c>
      <c r="AG239" s="42">
        <v>7928.28</v>
      </c>
      <c r="AH239" s="42">
        <v>0</v>
      </c>
      <c r="AI239" s="42">
        <v>0</v>
      </c>
      <c r="AJ239" s="42">
        <v>0</v>
      </c>
      <c r="AK239" s="42">
        <v>0</v>
      </c>
      <c r="AL239" s="42">
        <v>0</v>
      </c>
      <c r="AM239" s="42">
        <v>0</v>
      </c>
      <c r="AN239" s="42">
        <v>0</v>
      </c>
      <c r="AO239" s="42">
        <v>537022</v>
      </c>
      <c r="AP239" s="42">
        <v>35241.582203094877</v>
      </c>
      <c r="AQ239" s="42">
        <v>121928.28</v>
      </c>
      <c r="AR239" s="42">
        <v>44763.924167380581</v>
      </c>
      <c r="AS239" s="43">
        <v>694191.86220309488</v>
      </c>
      <c r="AT239" s="42">
        <v>694191.86220309488</v>
      </c>
      <c r="AU239" s="42">
        <v>0</v>
      </c>
      <c r="AV239" s="42">
        <v>572263.58220309485</v>
      </c>
      <c r="AW239" s="42">
        <v>2904.8912802187556</v>
      </c>
      <c r="AX239" s="42">
        <v>2903.5833759089428</v>
      </c>
      <c r="AY239" s="44">
        <v>4.5044489531951372E-4</v>
      </c>
      <c r="AZ239" s="44">
        <v>0</v>
      </c>
      <c r="BA239" s="42">
        <v>0</v>
      </c>
      <c r="BB239" s="43">
        <v>694191.86220309488</v>
      </c>
      <c r="BC239" s="43">
        <v>3523.8165594065731</v>
      </c>
      <c r="BD239" s="44">
        <v>-9.0046988609016054E-4</v>
      </c>
      <c r="BE239" s="42">
        <v>0</v>
      </c>
      <c r="BF239" s="42">
        <v>694191.86220309488</v>
      </c>
      <c r="BG239" s="42">
        <v>0</v>
      </c>
      <c r="BH239" s="42">
        <v>694191.86220309488</v>
      </c>
      <c r="BI239" s="53">
        <v>3079.0259423025791</v>
      </c>
      <c r="BK239" t="str">
        <f t="shared" si="3"/>
        <v>441 - Great Barton Church of England Primary Academy</v>
      </c>
    </row>
    <row r="240" spans="1:63" ht="15" x14ac:dyDescent="0.25">
      <c r="A240" s="50">
        <v>492</v>
      </c>
      <c r="B240" s="35">
        <v>142554</v>
      </c>
      <c r="C240" s="35">
        <v>9353054</v>
      </c>
      <c r="D240" s="36" t="s">
        <v>592</v>
      </c>
      <c r="E240" s="42">
        <v>318942</v>
      </c>
      <c r="F240" s="42">
        <v>0</v>
      </c>
      <c r="G240" s="42">
        <v>0</v>
      </c>
      <c r="H240" s="42">
        <v>2799.9999999999986</v>
      </c>
      <c r="I240" s="42">
        <v>0</v>
      </c>
      <c r="J240" s="42">
        <v>0</v>
      </c>
      <c r="K240" s="42">
        <v>0</v>
      </c>
      <c r="L240" s="42">
        <v>0</v>
      </c>
      <c r="M240" s="42">
        <v>0</v>
      </c>
      <c r="N240" s="42">
        <v>0</v>
      </c>
      <c r="O240" s="42">
        <v>0</v>
      </c>
      <c r="P240" s="42">
        <v>0</v>
      </c>
      <c r="Q240" s="42">
        <v>0</v>
      </c>
      <c r="R240" s="42">
        <v>0</v>
      </c>
      <c r="S240" s="42">
        <v>0</v>
      </c>
      <c r="T240" s="42">
        <v>0</v>
      </c>
      <c r="U240" s="42">
        <v>0</v>
      </c>
      <c r="V240" s="42">
        <v>0</v>
      </c>
      <c r="W240" s="42">
        <v>0</v>
      </c>
      <c r="X240" s="42">
        <v>879.87804878048792</v>
      </c>
      <c r="Y240" s="42">
        <v>22940.859842297912</v>
      </c>
      <c r="Z240" s="42">
        <v>0</v>
      </c>
      <c r="AA240" s="42">
        <v>0</v>
      </c>
      <c r="AB240" s="42">
        <v>0</v>
      </c>
      <c r="AC240" s="42">
        <v>114000</v>
      </c>
      <c r="AD240" s="42">
        <v>21895.861148197582</v>
      </c>
      <c r="AE240" s="42">
        <v>0</v>
      </c>
      <c r="AF240" s="42">
        <v>0</v>
      </c>
      <c r="AG240" s="42">
        <v>11017</v>
      </c>
      <c r="AH240" s="42">
        <v>0</v>
      </c>
      <c r="AI240" s="42">
        <v>0</v>
      </c>
      <c r="AJ240" s="42">
        <v>0</v>
      </c>
      <c r="AK240" s="42">
        <v>0</v>
      </c>
      <c r="AL240" s="42">
        <v>0</v>
      </c>
      <c r="AM240" s="42">
        <v>0</v>
      </c>
      <c r="AN240" s="42">
        <v>0</v>
      </c>
      <c r="AO240" s="42">
        <v>318942</v>
      </c>
      <c r="AP240" s="42">
        <v>26620.737891078399</v>
      </c>
      <c r="AQ240" s="42">
        <v>146912.86114819758</v>
      </c>
      <c r="AR240" s="42">
        <v>34338.659842297915</v>
      </c>
      <c r="AS240" s="43">
        <v>492475.59903927601</v>
      </c>
      <c r="AT240" s="42">
        <v>492475.59903927601</v>
      </c>
      <c r="AU240" s="42">
        <v>0</v>
      </c>
      <c r="AV240" s="42">
        <v>345562.73789107846</v>
      </c>
      <c r="AW240" s="42">
        <v>2953.5276742827218</v>
      </c>
      <c r="AX240" s="42">
        <v>2959.7136028837358</v>
      </c>
      <c r="AY240" s="44">
        <v>-2.0900429673286133E-3</v>
      </c>
      <c r="AZ240" s="44">
        <v>0</v>
      </c>
      <c r="BA240" s="42">
        <v>0</v>
      </c>
      <c r="BB240" s="43">
        <v>492475.59903927601</v>
      </c>
      <c r="BC240" s="43">
        <v>4209.1931541818467</v>
      </c>
      <c r="BD240" s="44">
        <v>1.7848618589615617E-2</v>
      </c>
      <c r="BE240" s="42">
        <v>0</v>
      </c>
      <c r="BF240" s="42">
        <v>492475.59903927601</v>
      </c>
      <c r="BG240" s="42">
        <v>0</v>
      </c>
      <c r="BH240" s="42">
        <v>492475.59903927601</v>
      </c>
      <c r="BI240" s="53">
        <v>1983.0624855679494</v>
      </c>
      <c r="BK240" t="str">
        <f t="shared" si="3"/>
        <v>492 - Rattlesden C of E Primary Academy</v>
      </c>
    </row>
    <row r="241" spans="1:63" ht="15" x14ac:dyDescent="0.25">
      <c r="A241" s="50">
        <v>514</v>
      </c>
      <c r="B241" s="35">
        <v>142562</v>
      </c>
      <c r="C241" s="35">
        <v>9353062</v>
      </c>
      <c r="D241" s="36" t="s">
        <v>593</v>
      </c>
      <c r="E241" s="42">
        <v>534296</v>
      </c>
      <c r="F241" s="42">
        <v>0</v>
      </c>
      <c r="G241" s="42">
        <v>0</v>
      </c>
      <c r="H241" s="42">
        <v>3199.9999999999964</v>
      </c>
      <c r="I241" s="42">
        <v>0</v>
      </c>
      <c r="J241" s="42">
        <v>0</v>
      </c>
      <c r="K241" s="42">
        <v>0</v>
      </c>
      <c r="L241" s="42">
        <v>0</v>
      </c>
      <c r="M241" s="42">
        <v>0</v>
      </c>
      <c r="N241" s="42">
        <v>0</v>
      </c>
      <c r="O241" s="42">
        <v>0</v>
      </c>
      <c r="P241" s="42">
        <v>0</v>
      </c>
      <c r="Q241" s="42">
        <v>0</v>
      </c>
      <c r="R241" s="42">
        <v>0</v>
      </c>
      <c r="S241" s="42">
        <v>0</v>
      </c>
      <c r="T241" s="42">
        <v>0</v>
      </c>
      <c r="U241" s="42">
        <v>0</v>
      </c>
      <c r="V241" s="42">
        <v>0</v>
      </c>
      <c r="W241" s="42">
        <v>0</v>
      </c>
      <c r="X241" s="42">
        <v>0</v>
      </c>
      <c r="Y241" s="42">
        <v>33315.685814577744</v>
      </c>
      <c r="Z241" s="42">
        <v>0</v>
      </c>
      <c r="AA241" s="42">
        <v>0</v>
      </c>
      <c r="AB241" s="42">
        <v>0</v>
      </c>
      <c r="AC241" s="42">
        <v>114000</v>
      </c>
      <c r="AD241" s="42">
        <v>0</v>
      </c>
      <c r="AE241" s="42">
        <v>0</v>
      </c>
      <c r="AF241" s="42">
        <v>0</v>
      </c>
      <c r="AG241" s="42">
        <v>10178.75</v>
      </c>
      <c r="AH241" s="42">
        <v>0</v>
      </c>
      <c r="AI241" s="42">
        <v>0</v>
      </c>
      <c r="AJ241" s="42">
        <v>0</v>
      </c>
      <c r="AK241" s="42">
        <v>0</v>
      </c>
      <c r="AL241" s="42">
        <v>0</v>
      </c>
      <c r="AM241" s="42">
        <v>0</v>
      </c>
      <c r="AN241" s="42">
        <v>0</v>
      </c>
      <c r="AO241" s="42">
        <v>534296</v>
      </c>
      <c r="AP241" s="42">
        <v>36515.685814577737</v>
      </c>
      <c r="AQ241" s="42">
        <v>124178.75</v>
      </c>
      <c r="AR241" s="42">
        <v>44913.48581457774</v>
      </c>
      <c r="AS241" s="43">
        <v>694990.43581457774</v>
      </c>
      <c r="AT241" s="42">
        <v>694990.43581457774</v>
      </c>
      <c r="AU241" s="42">
        <v>0</v>
      </c>
      <c r="AV241" s="42">
        <v>570811.68581457774</v>
      </c>
      <c r="AW241" s="42">
        <v>2912.3045194621313</v>
      </c>
      <c r="AX241" s="42">
        <v>2910.0656193735886</v>
      </c>
      <c r="AY241" s="44">
        <v>7.6936412486283256E-4</v>
      </c>
      <c r="AZ241" s="44">
        <v>0</v>
      </c>
      <c r="BA241" s="42">
        <v>0</v>
      </c>
      <c r="BB241" s="43">
        <v>694990.43581457774</v>
      </c>
      <c r="BC241" s="43">
        <v>3545.8695704825395</v>
      </c>
      <c r="BD241" s="44">
        <v>-6.6372193973907034E-4</v>
      </c>
      <c r="BE241" s="42">
        <v>0</v>
      </c>
      <c r="BF241" s="42">
        <v>694990.43581457774</v>
      </c>
      <c r="BG241" s="42">
        <v>0</v>
      </c>
      <c r="BH241" s="42">
        <v>694990.43581457774</v>
      </c>
      <c r="BI241" s="53">
        <v>3070.5471252822485</v>
      </c>
      <c r="BK241" t="str">
        <f t="shared" si="3"/>
        <v>514 - Thurston CE Primary Academy</v>
      </c>
    </row>
    <row r="242" spans="1:63" ht="15" x14ac:dyDescent="0.25">
      <c r="A242" s="50">
        <v>316</v>
      </c>
      <c r="B242" s="35">
        <v>142994</v>
      </c>
      <c r="C242" s="35">
        <v>9353097</v>
      </c>
      <c r="D242" s="36" t="s">
        <v>594</v>
      </c>
      <c r="E242" s="42">
        <v>267148</v>
      </c>
      <c r="F242" s="42">
        <v>0</v>
      </c>
      <c r="G242" s="42">
        <v>0</v>
      </c>
      <c r="H242" s="42">
        <v>1200.0000000000007</v>
      </c>
      <c r="I242" s="42">
        <v>0</v>
      </c>
      <c r="J242" s="42">
        <v>1501.5000000000059</v>
      </c>
      <c r="K242" s="42">
        <v>8845.1999999999953</v>
      </c>
      <c r="L242" s="42">
        <v>1119.3000000000043</v>
      </c>
      <c r="M242" s="42">
        <v>1164.8000000000043</v>
      </c>
      <c r="N242" s="42">
        <v>0</v>
      </c>
      <c r="O242" s="42">
        <v>0</v>
      </c>
      <c r="P242" s="42">
        <v>0</v>
      </c>
      <c r="Q242" s="42">
        <v>0</v>
      </c>
      <c r="R242" s="42">
        <v>0</v>
      </c>
      <c r="S242" s="42">
        <v>0</v>
      </c>
      <c r="T242" s="42">
        <v>0</v>
      </c>
      <c r="U242" s="42">
        <v>0</v>
      </c>
      <c r="V242" s="42">
        <v>0</v>
      </c>
      <c r="W242" s="42">
        <v>0</v>
      </c>
      <c r="X242" s="42">
        <v>934.53608247422676</v>
      </c>
      <c r="Y242" s="42">
        <v>9003.4000000000087</v>
      </c>
      <c r="Z242" s="42">
        <v>0</v>
      </c>
      <c r="AA242" s="42">
        <v>0</v>
      </c>
      <c r="AB242" s="42">
        <v>0</v>
      </c>
      <c r="AC242" s="42">
        <v>114000</v>
      </c>
      <c r="AD242" s="42">
        <v>0</v>
      </c>
      <c r="AE242" s="42">
        <v>0</v>
      </c>
      <c r="AF242" s="42">
        <v>0</v>
      </c>
      <c r="AG242" s="42">
        <v>6179.39</v>
      </c>
      <c r="AH242" s="42">
        <v>0</v>
      </c>
      <c r="AI242" s="42">
        <v>0</v>
      </c>
      <c r="AJ242" s="42">
        <v>0</v>
      </c>
      <c r="AK242" s="42">
        <v>0</v>
      </c>
      <c r="AL242" s="42">
        <v>0</v>
      </c>
      <c r="AM242" s="42">
        <v>0</v>
      </c>
      <c r="AN242" s="42">
        <v>0</v>
      </c>
      <c r="AO242" s="42">
        <v>267148</v>
      </c>
      <c r="AP242" s="42">
        <v>23768.736082474246</v>
      </c>
      <c r="AQ242" s="42">
        <v>120179.39</v>
      </c>
      <c r="AR242" s="42">
        <v>25916.600000000013</v>
      </c>
      <c r="AS242" s="43">
        <v>411096.12608247425</v>
      </c>
      <c r="AT242" s="42">
        <v>411096.12608247425</v>
      </c>
      <c r="AU242" s="42">
        <v>0</v>
      </c>
      <c r="AV242" s="42">
        <v>290916.73608247424</v>
      </c>
      <c r="AW242" s="42">
        <v>2968.5381232905534</v>
      </c>
      <c r="AX242" s="42">
        <v>3166.9954363190495</v>
      </c>
      <c r="AY242" s="44">
        <v>-6.2664224505217497E-2</v>
      </c>
      <c r="AZ242" s="44">
        <v>4.7664224505217498E-2</v>
      </c>
      <c r="BA242" s="42">
        <v>14793.333385403621</v>
      </c>
      <c r="BB242" s="43">
        <v>425889.45946787787</v>
      </c>
      <c r="BC242" s="43">
        <v>4345.8108108967126</v>
      </c>
      <c r="BD242" s="44">
        <v>-2.0770738671649691E-2</v>
      </c>
      <c r="BE242" s="42">
        <v>0</v>
      </c>
      <c r="BF242" s="42">
        <v>425889.45946787787</v>
      </c>
      <c r="BG242" s="42">
        <v>0</v>
      </c>
      <c r="BH242" s="42">
        <v>425889.45946787787</v>
      </c>
      <c r="BI242" s="53">
        <v>1603.9900133712647</v>
      </c>
      <c r="BK242" t="str">
        <f t="shared" si="3"/>
        <v>316 - Nacton Church of England Primary School</v>
      </c>
    </row>
    <row r="243" spans="1:63" ht="15" x14ac:dyDescent="0.25">
      <c r="A243" s="50">
        <v>489</v>
      </c>
      <c r="B243" s="35">
        <v>143070</v>
      </c>
      <c r="C243" s="35">
        <v>9353098</v>
      </c>
      <c r="D243" s="36" t="s">
        <v>323</v>
      </c>
      <c r="E243" s="42">
        <v>179916</v>
      </c>
      <c r="F243" s="42">
        <v>0</v>
      </c>
      <c r="G243" s="42">
        <v>0</v>
      </c>
      <c r="H243" s="42">
        <v>1200.0000000000011</v>
      </c>
      <c r="I243" s="42">
        <v>0</v>
      </c>
      <c r="J243" s="42">
        <v>150.15000000000052</v>
      </c>
      <c r="K243" s="42">
        <v>491.40000000000168</v>
      </c>
      <c r="L243" s="42">
        <v>4477.1999999999989</v>
      </c>
      <c r="M243" s="42">
        <v>0</v>
      </c>
      <c r="N243" s="42">
        <v>0</v>
      </c>
      <c r="O243" s="42">
        <v>0</v>
      </c>
      <c r="P243" s="42">
        <v>0</v>
      </c>
      <c r="Q243" s="42">
        <v>0</v>
      </c>
      <c r="R243" s="42">
        <v>0</v>
      </c>
      <c r="S243" s="42">
        <v>0</v>
      </c>
      <c r="T243" s="42">
        <v>0</v>
      </c>
      <c r="U243" s="42">
        <v>0</v>
      </c>
      <c r="V243" s="42">
        <v>0</v>
      </c>
      <c r="W243" s="42">
        <v>0</v>
      </c>
      <c r="X243" s="42">
        <v>0</v>
      </c>
      <c r="Y243" s="42">
        <v>11304.710526315781</v>
      </c>
      <c r="Z243" s="42">
        <v>0</v>
      </c>
      <c r="AA243" s="42">
        <v>0</v>
      </c>
      <c r="AB243" s="42">
        <v>0</v>
      </c>
      <c r="AC243" s="42">
        <v>114000</v>
      </c>
      <c r="AD243" s="42">
        <v>0</v>
      </c>
      <c r="AE243" s="42">
        <v>0</v>
      </c>
      <c r="AF243" s="42">
        <v>0</v>
      </c>
      <c r="AG243" s="42">
        <v>7345.32</v>
      </c>
      <c r="AH243" s="42">
        <v>0</v>
      </c>
      <c r="AI243" s="42">
        <v>0</v>
      </c>
      <c r="AJ243" s="42">
        <v>0</v>
      </c>
      <c r="AK243" s="42">
        <v>0</v>
      </c>
      <c r="AL243" s="42">
        <v>0</v>
      </c>
      <c r="AM243" s="42">
        <v>0</v>
      </c>
      <c r="AN243" s="42">
        <v>0</v>
      </c>
      <c r="AO243" s="42">
        <v>179916</v>
      </c>
      <c r="AP243" s="42">
        <v>17623.460526315783</v>
      </c>
      <c r="AQ243" s="42">
        <v>121345.32</v>
      </c>
      <c r="AR243" s="42">
        <v>24461.885526315782</v>
      </c>
      <c r="AS243" s="43">
        <v>318884.78052631579</v>
      </c>
      <c r="AT243" s="42">
        <v>318884.78052631579</v>
      </c>
      <c r="AU243" s="42">
        <v>0</v>
      </c>
      <c r="AV243" s="42">
        <v>197539.46052631579</v>
      </c>
      <c r="AW243" s="42">
        <v>2993.0221291866028</v>
      </c>
      <c r="AX243" s="42">
        <v>2967.6745426414982</v>
      </c>
      <c r="AY243" s="44">
        <v>8.5412285548478531E-3</v>
      </c>
      <c r="AZ243" s="44">
        <v>-3.031228554847853E-3</v>
      </c>
      <c r="BA243" s="42">
        <v>-593.71618779989683</v>
      </c>
      <c r="BB243" s="43">
        <v>318291.06433851592</v>
      </c>
      <c r="BC243" s="43">
        <v>4822.591883916908</v>
      </c>
      <c r="BD243" s="44">
        <v>-6.5583128111957878E-3</v>
      </c>
      <c r="BE243" s="42">
        <v>0</v>
      </c>
      <c r="BF243" s="42">
        <v>318291.06433851592</v>
      </c>
      <c r="BG243" s="42">
        <v>0</v>
      </c>
      <c r="BH243" s="42">
        <v>318291.06433851592</v>
      </c>
      <c r="BI243" s="53">
        <v>1017.6832283025517</v>
      </c>
      <c r="BK243" t="str">
        <f t="shared" si="3"/>
        <v>489 - Old Newton CEVCP School</v>
      </c>
    </row>
    <row r="244" spans="1:63" ht="15" x14ac:dyDescent="0.25">
      <c r="A244" s="50">
        <v>86</v>
      </c>
      <c r="B244" s="35">
        <v>143071</v>
      </c>
      <c r="C244" s="35">
        <v>9353099</v>
      </c>
      <c r="D244" s="36" t="s">
        <v>120</v>
      </c>
      <c r="E244" s="42">
        <v>190820</v>
      </c>
      <c r="F244" s="42">
        <v>0</v>
      </c>
      <c r="G244" s="42">
        <v>0</v>
      </c>
      <c r="H244" s="42">
        <v>1200.0000000000011</v>
      </c>
      <c r="I244" s="42">
        <v>0</v>
      </c>
      <c r="J244" s="42">
        <v>300.3000000000003</v>
      </c>
      <c r="K244" s="42">
        <v>0</v>
      </c>
      <c r="L244" s="42">
        <v>1119.3000000000009</v>
      </c>
      <c r="M244" s="42">
        <v>0</v>
      </c>
      <c r="N244" s="42">
        <v>0</v>
      </c>
      <c r="O244" s="42">
        <v>0</v>
      </c>
      <c r="P244" s="42">
        <v>0</v>
      </c>
      <c r="Q244" s="42">
        <v>0</v>
      </c>
      <c r="R244" s="42">
        <v>0</v>
      </c>
      <c r="S244" s="42">
        <v>0</v>
      </c>
      <c r="T244" s="42">
        <v>0</v>
      </c>
      <c r="U244" s="42">
        <v>0</v>
      </c>
      <c r="V244" s="42">
        <v>0</v>
      </c>
      <c r="W244" s="42">
        <v>0</v>
      </c>
      <c r="X244" s="42">
        <v>0</v>
      </c>
      <c r="Y244" s="42">
        <v>13232.926229508197</v>
      </c>
      <c r="Z244" s="42">
        <v>0</v>
      </c>
      <c r="AA244" s="42">
        <v>0</v>
      </c>
      <c r="AB244" s="42">
        <v>0</v>
      </c>
      <c r="AC244" s="42">
        <v>114000</v>
      </c>
      <c r="AD244" s="42">
        <v>0</v>
      </c>
      <c r="AE244" s="42">
        <v>0</v>
      </c>
      <c r="AF244" s="42">
        <v>1000</v>
      </c>
      <c r="AG244" s="42">
        <v>3357.86</v>
      </c>
      <c r="AH244" s="42">
        <v>0</v>
      </c>
      <c r="AI244" s="42">
        <v>0</v>
      </c>
      <c r="AJ244" s="42">
        <v>0</v>
      </c>
      <c r="AK244" s="42">
        <v>0</v>
      </c>
      <c r="AL244" s="42">
        <v>0</v>
      </c>
      <c r="AM244" s="42">
        <v>0</v>
      </c>
      <c r="AN244" s="42">
        <v>0</v>
      </c>
      <c r="AO244" s="42">
        <v>190820</v>
      </c>
      <c r="AP244" s="42">
        <v>15852.526229508199</v>
      </c>
      <c r="AQ244" s="42">
        <v>118357.86</v>
      </c>
      <c r="AR244" s="42">
        <v>24540.526229508199</v>
      </c>
      <c r="AS244" s="43">
        <v>325030.38622950821</v>
      </c>
      <c r="AT244" s="42">
        <v>325030.38622950815</v>
      </c>
      <c r="AU244" s="42">
        <v>0</v>
      </c>
      <c r="AV244" s="42">
        <v>207672.52622950822</v>
      </c>
      <c r="AW244" s="42">
        <v>2966.7503747072601</v>
      </c>
      <c r="AX244" s="42">
        <v>2965.8288897720631</v>
      </c>
      <c r="AY244" s="44">
        <v>3.1070064034200107E-4</v>
      </c>
      <c r="AZ244" s="44">
        <v>0</v>
      </c>
      <c r="BA244" s="42">
        <v>0</v>
      </c>
      <c r="BB244" s="43">
        <v>325030.38622950821</v>
      </c>
      <c r="BC244" s="43">
        <v>4643.2912318501176</v>
      </c>
      <c r="BD244" s="44">
        <v>-1.399203775776281E-2</v>
      </c>
      <c r="BE244" s="42">
        <v>0</v>
      </c>
      <c r="BF244" s="42">
        <v>325030.38622950821</v>
      </c>
      <c r="BG244" s="42">
        <v>0</v>
      </c>
      <c r="BH244" s="42">
        <v>325030.38622950821</v>
      </c>
      <c r="BI244" s="53">
        <v>1063.9910954997081</v>
      </c>
      <c r="BK244" t="str">
        <f t="shared" si="3"/>
        <v>86 - Palgrave CEVCP School</v>
      </c>
    </row>
    <row r="245" spans="1:63" ht="15" x14ac:dyDescent="0.25">
      <c r="A245" s="50">
        <v>325</v>
      </c>
      <c r="B245" s="35">
        <v>142595</v>
      </c>
      <c r="C245" s="35">
        <v>9353115</v>
      </c>
      <c r="D245" s="36" t="s">
        <v>595</v>
      </c>
      <c r="E245" s="42">
        <v>275326</v>
      </c>
      <c r="F245" s="42">
        <v>0</v>
      </c>
      <c r="G245" s="42">
        <v>0</v>
      </c>
      <c r="H245" s="42">
        <v>1599.9999999999998</v>
      </c>
      <c r="I245" s="42">
        <v>0</v>
      </c>
      <c r="J245" s="42">
        <v>758.25750000000016</v>
      </c>
      <c r="K245" s="42">
        <v>2481.5700000000006</v>
      </c>
      <c r="L245" s="42">
        <v>1130.4929999999999</v>
      </c>
      <c r="M245" s="42">
        <v>0</v>
      </c>
      <c r="N245" s="42">
        <v>0</v>
      </c>
      <c r="O245" s="42">
        <v>0</v>
      </c>
      <c r="P245" s="42">
        <v>0</v>
      </c>
      <c r="Q245" s="42">
        <v>0</v>
      </c>
      <c r="R245" s="42">
        <v>0</v>
      </c>
      <c r="S245" s="42">
        <v>0</v>
      </c>
      <c r="T245" s="42">
        <v>0</v>
      </c>
      <c r="U245" s="42">
        <v>0</v>
      </c>
      <c r="V245" s="42">
        <v>0</v>
      </c>
      <c r="W245" s="42">
        <v>0</v>
      </c>
      <c r="X245" s="42">
        <v>0</v>
      </c>
      <c r="Y245" s="42">
        <v>11938.548275862071</v>
      </c>
      <c r="Z245" s="42">
        <v>0</v>
      </c>
      <c r="AA245" s="42">
        <v>0</v>
      </c>
      <c r="AB245" s="42">
        <v>0</v>
      </c>
      <c r="AC245" s="42">
        <v>114000</v>
      </c>
      <c r="AD245" s="42">
        <v>0</v>
      </c>
      <c r="AE245" s="42">
        <v>0</v>
      </c>
      <c r="AF245" s="42">
        <v>0</v>
      </c>
      <c r="AG245" s="42">
        <v>5479.84</v>
      </c>
      <c r="AH245" s="42">
        <v>0</v>
      </c>
      <c r="AI245" s="42">
        <v>0</v>
      </c>
      <c r="AJ245" s="42">
        <v>0</v>
      </c>
      <c r="AK245" s="42">
        <v>0</v>
      </c>
      <c r="AL245" s="42">
        <v>0</v>
      </c>
      <c r="AM245" s="42">
        <v>0</v>
      </c>
      <c r="AN245" s="42">
        <v>0</v>
      </c>
      <c r="AO245" s="42">
        <v>275326</v>
      </c>
      <c r="AP245" s="42">
        <v>17908.868775862073</v>
      </c>
      <c r="AQ245" s="42">
        <v>119479.84</v>
      </c>
      <c r="AR245" s="42">
        <v>24921.508525862071</v>
      </c>
      <c r="AS245" s="43">
        <v>412714.70877586212</v>
      </c>
      <c r="AT245" s="42">
        <v>412714.70877586212</v>
      </c>
      <c r="AU245" s="42">
        <v>0</v>
      </c>
      <c r="AV245" s="42">
        <v>293234.86877586209</v>
      </c>
      <c r="AW245" s="42">
        <v>2903.3155324342783</v>
      </c>
      <c r="AX245" s="42">
        <v>2906.3640452792906</v>
      </c>
      <c r="AY245" s="44">
        <v>-1.0489094956854699E-3</v>
      </c>
      <c r="AZ245" s="44">
        <v>0</v>
      </c>
      <c r="BA245" s="42">
        <v>0</v>
      </c>
      <c r="BB245" s="43">
        <v>412714.70877586212</v>
      </c>
      <c r="BC245" s="43">
        <v>4086.2842453055655</v>
      </c>
      <c r="BD245" s="44">
        <v>6.0869720083362999E-3</v>
      </c>
      <c r="BE245" s="42">
        <v>0</v>
      </c>
      <c r="BF245" s="42">
        <v>412714.70877586212</v>
      </c>
      <c r="BG245" s="42">
        <v>0</v>
      </c>
      <c r="BH245" s="42">
        <v>412714.70877586212</v>
      </c>
      <c r="BI245" s="53">
        <v>1609.9867456744569</v>
      </c>
      <c r="BK245" t="str">
        <f t="shared" si="3"/>
        <v>325 - Sproughton Church of England Primary School</v>
      </c>
    </row>
    <row r="246" spans="1:63" ht="15" x14ac:dyDescent="0.25">
      <c r="A246" s="50">
        <v>38</v>
      </c>
      <c r="B246" s="35">
        <v>143065</v>
      </c>
      <c r="C246" s="35">
        <v>9353116</v>
      </c>
      <c r="D246" s="36" t="s">
        <v>466</v>
      </c>
      <c r="E246" s="42">
        <v>329846</v>
      </c>
      <c r="F246" s="42">
        <v>0</v>
      </c>
      <c r="G246" s="42">
        <v>0</v>
      </c>
      <c r="H246" s="42">
        <v>2399.9999999999982</v>
      </c>
      <c r="I246" s="42">
        <v>0</v>
      </c>
      <c r="J246" s="42">
        <v>0</v>
      </c>
      <c r="K246" s="42">
        <v>0</v>
      </c>
      <c r="L246" s="42">
        <v>0</v>
      </c>
      <c r="M246" s="42">
        <v>0</v>
      </c>
      <c r="N246" s="42">
        <v>0</v>
      </c>
      <c r="O246" s="42">
        <v>0</v>
      </c>
      <c r="P246" s="42">
        <v>0</v>
      </c>
      <c r="Q246" s="42">
        <v>0</v>
      </c>
      <c r="R246" s="42">
        <v>0</v>
      </c>
      <c r="S246" s="42">
        <v>0</v>
      </c>
      <c r="T246" s="42">
        <v>0</v>
      </c>
      <c r="U246" s="42">
        <v>0</v>
      </c>
      <c r="V246" s="42">
        <v>0</v>
      </c>
      <c r="W246" s="42">
        <v>0</v>
      </c>
      <c r="X246" s="42">
        <v>0</v>
      </c>
      <c r="Y246" s="42">
        <v>19837.531104272715</v>
      </c>
      <c r="Z246" s="42">
        <v>0</v>
      </c>
      <c r="AA246" s="42">
        <v>0</v>
      </c>
      <c r="AB246" s="42">
        <v>0</v>
      </c>
      <c r="AC246" s="42">
        <v>114000</v>
      </c>
      <c r="AD246" s="42">
        <v>19225.634178905206</v>
      </c>
      <c r="AE246" s="42">
        <v>0</v>
      </c>
      <c r="AF246" s="42">
        <v>0</v>
      </c>
      <c r="AG246" s="42">
        <v>12573.75</v>
      </c>
      <c r="AH246" s="42">
        <v>0</v>
      </c>
      <c r="AI246" s="42">
        <v>0</v>
      </c>
      <c r="AJ246" s="42">
        <v>0</v>
      </c>
      <c r="AK246" s="42">
        <v>0</v>
      </c>
      <c r="AL246" s="42">
        <v>0</v>
      </c>
      <c r="AM246" s="42">
        <v>0</v>
      </c>
      <c r="AN246" s="42">
        <v>0</v>
      </c>
      <c r="AO246" s="42">
        <v>329846</v>
      </c>
      <c r="AP246" s="42">
        <v>22237.531104272712</v>
      </c>
      <c r="AQ246" s="42">
        <v>145799.38417890519</v>
      </c>
      <c r="AR246" s="42">
        <v>31035.331104272715</v>
      </c>
      <c r="AS246" s="43">
        <v>497882.91528317786</v>
      </c>
      <c r="AT246" s="42">
        <v>497882.91528317786</v>
      </c>
      <c r="AU246" s="42">
        <v>0</v>
      </c>
      <c r="AV246" s="42">
        <v>352083.5311042727</v>
      </c>
      <c r="AW246" s="42">
        <v>2909.7812487956421</v>
      </c>
      <c r="AX246" s="42">
        <v>2842.4437070264353</v>
      </c>
      <c r="AY246" s="44">
        <v>2.3690017713543617E-2</v>
      </c>
      <c r="AZ246" s="44">
        <v>-1.8180017713543616E-2</v>
      </c>
      <c r="BA246" s="42">
        <v>-6252.7569101624322</v>
      </c>
      <c r="BB246" s="43">
        <v>491630.15837301541</v>
      </c>
      <c r="BC246" s="43">
        <v>4063.0591601075653</v>
      </c>
      <c r="BD246" s="44">
        <v>-3.246295943921762E-2</v>
      </c>
      <c r="BE246" s="42">
        <v>0</v>
      </c>
      <c r="BF246" s="42">
        <v>491630.15837301541</v>
      </c>
      <c r="BG246" s="42">
        <v>0</v>
      </c>
      <c r="BH246" s="42">
        <v>491630.15837301541</v>
      </c>
      <c r="BI246" s="53">
        <v>1634.5618552132951</v>
      </c>
      <c r="BK246" t="str">
        <f t="shared" si="3"/>
        <v>38 - Gislingham CEVC Primary School</v>
      </c>
    </row>
    <row r="247" spans="1:63" ht="15" x14ac:dyDescent="0.25">
      <c r="A247" s="50">
        <v>240</v>
      </c>
      <c r="B247" s="35">
        <v>142597</v>
      </c>
      <c r="C247" s="35">
        <v>9353302</v>
      </c>
      <c r="D247" s="36" t="s">
        <v>596</v>
      </c>
      <c r="E247" s="42">
        <v>408900</v>
      </c>
      <c r="F247" s="42">
        <v>0</v>
      </c>
      <c r="G247" s="42">
        <v>0</v>
      </c>
      <c r="H247" s="42">
        <v>5599.9999999999982</v>
      </c>
      <c r="I247" s="42">
        <v>0</v>
      </c>
      <c r="J247" s="42">
        <v>9159.1500000000069</v>
      </c>
      <c r="K247" s="42">
        <v>0</v>
      </c>
      <c r="L247" s="42">
        <v>0</v>
      </c>
      <c r="M247" s="42">
        <v>0</v>
      </c>
      <c r="N247" s="42">
        <v>1242.1500000000005</v>
      </c>
      <c r="O247" s="42">
        <v>0</v>
      </c>
      <c r="P247" s="42">
        <v>0</v>
      </c>
      <c r="Q247" s="42">
        <v>0</v>
      </c>
      <c r="R247" s="42">
        <v>0</v>
      </c>
      <c r="S247" s="42">
        <v>0</v>
      </c>
      <c r="T247" s="42">
        <v>0</v>
      </c>
      <c r="U247" s="42">
        <v>0</v>
      </c>
      <c r="V247" s="42">
        <v>1814.5161290322585</v>
      </c>
      <c r="W247" s="42">
        <v>0</v>
      </c>
      <c r="X247" s="42">
        <v>0</v>
      </c>
      <c r="Y247" s="42">
        <v>31265.14096859757</v>
      </c>
      <c r="Z247" s="42">
        <v>0</v>
      </c>
      <c r="AA247" s="42">
        <v>0</v>
      </c>
      <c r="AB247" s="42">
        <v>0</v>
      </c>
      <c r="AC247" s="42">
        <v>114000</v>
      </c>
      <c r="AD247" s="42">
        <v>0</v>
      </c>
      <c r="AE247" s="42">
        <v>0</v>
      </c>
      <c r="AF247" s="42">
        <v>0</v>
      </c>
      <c r="AG247" s="42">
        <v>2131.5500000000002</v>
      </c>
      <c r="AH247" s="42">
        <v>0</v>
      </c>
      <c r="AI247" s="42">
        <v>0</v>
      </c>
      <c r="AJ247" s="42">
        <v>0</v>
      </c>
      <c r="AK247" s="42">
        <v>0</v>
      </c>
      <c r="AL247" s="42">
        <v>0</v>
      </c>
      <c r="AM247" s="42">
        <v>0</v>
      </c>
      <c r="AN247" s="42">
        <v>0</v>
      </c>
      <c r="AO247" s="42">
        <v>408900</v>
      </c>
      <c r="AP247" s="42">
        <v>49080.957097629835</v>
      </c>
      <c r="AQ247" s="42">
        <v>116131.55</v>
      </c>
      <c r="AR247" s="42">
        <v>49263.590968597578</v>
      </c>
      <c r="AS247" s="43">
        <v>574112.50709762983</v>
      </c>
      <c r="AT247" s="42">
        <v>574112.50709762983</v>
      </c>
      <c r="AU247" s="42">
        <v>0</v>
      </c>
      <c r="AV247" s="42">
        <v>457980.95709762984</v>
      </c>
      <c r="AW247" s="42">
        <v>3053.2063806508654</v>
      </c>
      <c r="AX247" s="42">
        <v>3023.1993188137858</v>
      </c>
      <c r="AY247" s="44">
        <v>9.9255982396997573E-3</v>
      </c>
      <c r="AZ247" s="44">
        <v>-4.4155982396997572E-3</v>
      </c>
      <c r="BA247" s="42">
        <v>-2002.3850385623487</v>
      </c>
      <c r="BB247" s="43">
        <v>572110.12205906748</v>
      </c>
      <c r="BC247" s="43">
        <v>3814.0674803937832</v>
      </c>
      <c r="BD247" s="44">
        <v>1.3928372699401059E-3</v>
      </c>
      <c r="BE247" s="42">
        <v>0</v>
      </c>
      <c r="BF247" s="42">
        <v>572110.12205906748</v>
      </c>
      <c r="BG247" s="42">
        <v>0</v>
      </c>
      <c r="BH247" s="42">
        <v>572110.12205906748</v>
      </c>
      <c r="BI247" s="53">
        <v>2408.3894591182893</v>
      </c>
      <c r="BK247" t="str">
        <f t="shared" si="3"/>
        <v>240 - St Mary's Church of England Primary School</v>
      </c>
    </row>
    <row r="248" spans="1:63" ht="15" x14ac:dyDescent="0.25">
      <c r="A248" s="50">
        <v>437</v>
      </c>
      <c r="B248" s="35">
        <v>139149</v>
      </c>
      <c r="C248" s="35">
        <v>9353312</v>
      </c>
      <c r="D248" s="36" t="s">
        <v>508</v>
      </c>
      <c r="E248" s="42">
        <v>218080</v>
      </c>
      <c r="F248" s="42">
        <v>0</v>
      </c>
      <c r="G248" s="42">
        <v>0</v>
      </c>
      <c r="H248" s="42">
        <v>4000</v>
      </c>
      <c r="I248" s="42">
        <v>0</v>
      </c>
      <c r="J248" s="42">
        <v>750.75</v>
      </c>
      <c r="K248" s="42">
        <v>2457</v>
      </c>
      <c r="L248" s="42">
        <v>10073.699999999999</v>
      </c>
      <c r="M248" s="42">
        <v>0</v>
      </c>
      <c r="N248" s="42">
        <v>2484.3000000000002</v>
      </c>
      <c r="O248" s="42">
        <v>0</v>
      </c>
      <c r="P248" s="42">
        <v>0</v>
      </c>
      <c r="Q248" s="42">
        <v>0</v>
      </c>
      <c r="R248" s="42">
        <v>0</v>
      </c>
      <c r="S248" s="42">
        <v>0</v>
      </c>
      <c r="T248" s="42">
        <v>0</v>
      </c>
      <c r="U248" s="42">
        <v>0</v>
      </c>
      <c r="V248" s="42">
        <v>0</v>
      </c>
      <c r="W248" s="42">
        <v>0</v>
      </c>
      <c r="X248" s="42">
        <v>0</v>
      </c>
      <c r="Y248" s="42">
        <v>9103.991144754702</v>
      </c>
      <c r="Z248" s="42">
        <v>0</v>
      </c>
      <c r="AA248" s="42">
        <v>0</v>
      </c>
      <c r="AB248" s="42">
        <v>0</v>
      </c>
      <c r="AC248" s="42">
        <v>114000</v>
      </c>
      <c r="AD248" s="42">
        <v>46595.460614152194</v>
      </c>
      <c r="AE248" s="42">
        <v>0</v>
      </c>
      <c r="AF248" s="42">
        <v>0</v>
      </c>
      <c r="AG248" s="42">
        <v>855.26</v>
      </c>
      <c r="AH248" s="42">
        <v>0</v>
      </c>
      <c r="AI248" s="42">
        <v>0</v>
      </c>
      <c r="AJ248" s="42">
        <v>0</v>
      </c>
      <c r="AK248" s="42">
        <v>0</v>
      </c>
      <c r="AL248" s="42">
        <v>0</v>
      </c>
      <c r="AM248" s="42">
        <v>0</v>
      </c>
      <c r="AN248" s="42">
        <v>0</v>
      </c>
      <c r="AO248" s="42">
        <v>218080</v>
      </c>
      <c r="AP248" s="42">
        <v>28869.741144754698</v>
      </c>
      <c r="AQ248" s="42">
        <v>161450.7206141522</v>
      </c>
      <c r="AR248" s="42">
        <v>28984.666144754698</v>
      </c>
      <c r="AS248" s="43">
        <v>408400.46175890689</v>
      </c>
      <c r="AT248" s="42">
        <v>408400.46175890689</v>
      </c>
      <c r="AU248" s="42">
        <v>0</v>
      </c>
      <c r="AV248" s="42">
        <v>246949.74114475469</v>
      </c>
      <c r="AW248" s="42">
        <v>3086.8717643094337</v>
      </c>
      <c r="AX248" s="42">
        <v>2729.6627171384375</v>
      </c>
      <c r="AY248" s="44">
        <v>0.13086197240714997</v>
      </c>
      <c r="AZ248" s="44">
        <v>-0.12535197240714999</v>
      </c>
      <c r="BA248" s="42">
        <v>-27373.488447965079</v>
      </c>
      <c r="BB248" s="43">
        <v>381026.97331094183</v>
      </c>
      <c r="BC248" s="43">
        <v>4762.8371663867729</v>
      </c>
      <c r="BD248" s="44">
        <v>3.1014805446760718E-5</v>
      </c>
      <c r="BE248" s="42">
        <v>0</v>
      </c>
      <c r="BF248" s="42">
        <v>381026.97331094183</v>
      </c>
      <c r="BG248" s="42">
        <v>0</v>
      </c>
      <c r="BH248" s="42">
        <v>381026.97331094183</v>
      </c>
      <c r="BI248" s="53">
        <v>1152.0782147728678</v>
      </c>
      <c r="BK248" t="str">
        <f t="shared" si="3"/>
        <v>437 - Elveden Primary</v>
      </c>
    </row>
    <row r="249" spans="1:63" ht="15" x14ac:dyDescent="0.25">
      <c r="A249" s="50">
        <v>472</v>
      </c>
      <c r="B249" s="35">
        <v>137419</v>
      </c>
      <c r="C249" s="35">
        <v>9353314</v>
      </c>
      <c r="D249" s="36" t="s">
        <v>509</v>
      </c>
      <c r="E249" s="42">
        <v>1144920</v>
      </c>
      <c r="F249" s="42">
        <v>0</v>
      </c>
      <c r="G249" s="42">
        <v>0</v>
      </c>
      <c r="H249" s="42">
        <v>17199.999999999938</v>
      </c>
      <c r="I249" s="42">
        <v>0</v>
      </c>
      <c r="J249" s="42">
        <v>150.50835322195738</v>
      </c>
      <c r="K249" s="42">
        <v>0</v>
      </c>
      <c r="L249" s="42">
        <v>49366.739856801738</v>
      </c>
      <c r="M249" s="42">
        <v>0</v>
      </c>
      <c r="N249" s="42">
        <v>0</v>
      </c>
      <c r="O249" s="42">
        <v>0</v>
      </c>
      <c r="P249" s="42">
        <v>0</v>
      </c>
      <c r="Q249" s="42">
        <v>0</v>
      </c>
      <c r="R249" s="42">
        <v>0</v>
      </c>
      <c r="S249" s="42">
        <v>0</v>
      </c>
      <c r="T249" s="42">
        <v>0</v>
      </c>
      <c r="U249" s="42">
        <v>0</v>
      </c>
      <c r="V249" s="42">
        <v>0</v>
      </c>
      <c r="W249" s="42">
        <v>0</v>
      </c>
      <c r="X249" s="42">
        <v>3762.7118644067796</v>
      </c>
      <c r="Y249" s="42">
        <v>81517.050974191443</v>
      </c>
      <c r="Z249" s="42">
        <v>0</v>
      </c>
      <c r="AA249" s="42">
        <v>0</v>
      </c>
      <c r="AB249" s="42">
        <v>0</v>
      </c>
      <c r="AC249" s="42">
        <v>114000</v>
      </c>
      <c r="AD249" s="42">
        <v>0</v>
      </c>
      <c r="AE249" s="42">
        <v>0</v>
      </c>
      <c r="AF249" s="42">
        <v>0</v>
      </c>
      <c r="AG249" s="42">
        <v>4418.8500000000004</v>
      </c>
      <c r="AH249" s="42">
        <v>0</v>
      </c>
      <c r="AI249" s="42">
        <v>0</v>
      </c>
      <c r="AJ249" s="42">
        <v>0</v>
      </c>
      <c r="AK249" s="42">
        <v>0</v>
      </c>
      <c r="AL249" s="42">
        <v>0</v>
      </c>
      <c r="AM249" s="42">
        <v>0</v>
      </c>
      <c r="AN249" s="42">
        <v>0</v>
      </c>
      <c r="AO249" s="42">
        <v>1144920</v>
      </c>
      <c r="AP249" s="42">
        <v>151997.01104862185</v>
      </c>
      <c r="AQ249" s="42">
        <v>118418.85</v>
      </c>
      <c r="AR249" s="42">
        <v>124873.47507920327</v>
      </c>
      <c r="AS249" s="43">
        <v>1415335.8610486221</v>
      </c>
      <c r="AT249" s="42">
        <v>1415335.8610486218</v>
      </c>
      <c r="AU249" s="42">
        <v>0</v>
      </c>
      <c r="AV249" s="42">
        <v>1296917.011048622</v>
      </c>
      <c r="AW249" s="42">
        <v>3087.8976453538617</v>
      </c>
      <c r="AX249" s="42">
        <v>3094.1445111933654</v>
      </c>
      <c r="AY249" s="44">
        <v>-2.0189315065618496E-3</v>
      </c>
      <c r="AZ249" s="44">
        <v>0</v>
      </c>
      <c r="BA249" s="42">
        <v>0</v>
      </c>
      <c r="BB249" s="43">
        <v>1415335.8610486221</v>
      </c>
      <c r="BC249" s="43">
        <v>3369.847288211005</v>
      </c>
      <c r="BD249" s="44">
        <v>-7.9917456501650275E-3</v>
      </c>
      <c r="BE249" s="42">
        <v>0</v>
      </c>
      <c r="BF249" s="42">
        <v>1415335.8610486221</v>
      </c>
      <c r="BG249" s="42">
        <v>0</v>
      </c>
      <c r="BH249" s="42">
        <v>1415335.8610486221</v>
      </c>
      <c r="BI249" s="53">
        <v>6758.0892659466208</v>
      </c>
      <c r="BK249" t="str">
        <f t="shared" si="3"/>
        <v>472 - St Mary's CofE Academy</v>
      </c>
    </row>
    <row r="250" spans="1:63" ht="15" x14ac:dyDescent="0.25">
      <c r="A250" s="50">
        <v>487</v>
      </c>
      <c r="B250" s="35">
        <v>139448</v>
      </c>
      <c r="C250" s="35">
        <v>9353318</v>
      </c>
      <c r="D250" s="36" t="s">
        <v>510</v>
      </c>
      <c r="E250" s="42">
        <v>839608</v>
      </c>
      <c r="F250" s="42">
        <v>0</v>
      </c>
      <c r="G250" s="42">
        <v>0</v>
      </c>
      <c r="H250" s="42">
        <v>4800.0000000000045</v>
      </c>
      <c r="I250" s="42">
        <v>0</v>
      </c>
      <c r="J250" s="42">
        <v>9009.0000000000091</v>
      </c>
      <c r="K250" s="42">
        <v>0</v>
      </c>
      <c r="L250" s="42">
        <v>1119.3000000000011</v>
      </c>
      <c r="M250" s="42">
        <v>0</v>
      </c>
      <c r="N250" s="42">
        <v>0</v>
      </c>
      <c r="O250" s="42">
        <v>0</v>
      </c>
      <c r="P250" s="42">
        <v>0</v>
      </c>
      <c r="Q250" s="42">
        <v>0</v>
      </c>
      <c r="R250" s="42">
        <v>0</v>
      </c>
      <c r="S250" s="42">
        <v>0</v>
      </c>
      <c r="T250" s="42">
        <v>0</v>
      </c>
      <c r="U250" s="42">
        <v>0</v>
      </c>
      <c r="V250" s="42">
        <v>27894.339622641492</v>
      </c>
      <c r="W250" s="42">
        <v>0</v>
      </c>
      <c r="X250" s="42">
        <v>0</v>
      </c>
      <c r="Y250" s="42">
        <v>44112.332191582012</v>
      </c>
      <c r="Z250" s="42">
        <v>0</v>
      </c>
      <c r="AA250" s="42">
        <v>0</v>
      </c>
      <c r="AB250" s="42">
        <v>0</v>
      </c>
      <c r="AC250" s="42">
        <v>114000</v>
      </c>
      <c r="AD250" s="42">
        <v>0</v>
      </c>
      <c r="AE250" s="42">
        <v>0</v>
      </c>
      <c r="AF250" s="42">
        <v>0</v>
      </c>
      <c r="AG250" s="42">
        <v>4989.0200000000004</v>
      </c>
      <c r="AH250" s="42">
        <v>0</v>
      </c>
      <c r="AI250" s="42">
        <v>0</v>
      </c>
      <c r="AJ250" s="42">
        <v>0</v>
      </c>
      <c r="AK250" s="42">
        <v>0</v>
      </c>
      <c r="AL250" s="42">
        <v>0</v>
      </c>
      <c r="AM250" s="42">
        <v>0</v>
      </c>
      <c r="AN250" s="42">
        <v>0</v>
      </c>
      <c r="AO250" s="42">
        <v>839608</v>
      </c>
      <c r="AP250" s="42">
        <v>86934.971814223522</v>
      </c>
      <c r="AQ250" s="42">
        <v>118989.02</v>
      </c>
      <c r="AR250" s="42">
        <v>61574.282191582024</v>
      </c>
      <c r="AS250" s="43">
        <v>1045531.9918142236</v>
      </c>
      <c r="AT250" s="42">
        <v>1045531.9918142236</v>
      </c>
      <c r="AU250" s="42">
        <v>0</v>
      </c>
      <c r="AV250" s="42">
        <v>926542.97181422357</v>
      </c>
      <c r="AW250" s="42">
        <v>3008.2564019942324</v>
      </c>
      <c r="AX250" s="42">
        <v>3036.8480036748588</v>
      </c>
      <c r="AY250" s="44">
        <v>-9.4148938787940485E-3</v>
      </c>
      <c r="AZ250" s="44">
        <v>0</v>
      </c>
      <c r="BA250" s="42">
        <v>0</v>
      </c>
      <c r="BB250" s="43">
        <v>1045531.9918142236</v>
      </c>
      <c r="BC250" s="43">
        <v>3394.5843890072192</v>
      </c>
      <c r="BD250" s="44">
        <v>-1.9232831167781961E-2</v>
      </c>
      <c r="BE250" s="42">
        <v>0</v>
      </c>
      <c r="BF250" s="42">
        <v>1045531.9918142236</v>
      </c>
      <c r="BG250" s="42">
        <v>0</v>
      </c>
      <c r="BH250" s="42">
        <v>1045531.9918142236</v>
      </c>
      <c r="BI250" s="53">
        <v>4678.3089269412712</v>
      </c>
      <c r="BK250" t="str">
        <f t="shared" si="3"/>
        <v>487 - St Louis RCVAP School</v>
      </c>
    </row>
    <row r="251" spans="1:63" ht="15" x14ac:dyDescent="0.25">
      <c r="A251" s="50">
        <v>344</v>
      </c>
      <c r="B251" s="35">
        <v>142598</v>
      </c>
      <c r="C251" s="35">
        <v>9353328</v>
      </c>
      <c r="D251" s="36" t="s">
        <v>597</v>
      </c>
      <c r="E251" s="42">
        <v>564282</v>
      </c>
      <c r="F251" s="42">
        <v>0</v>
      </c>
      <c r="G251" s="42">
        <v>0</v>
      </c>
      <c r="H251" s="42">
        <v>2799.9999999999964</v>
      </c>
      <c r="I251" s="42">
        <v>0</v>
      </c>
      <c r="J251" s="42">
        <v>4204.2000000000062</v>
      </c>
      <c r="K251" s="42">
        <v>0</v>
      </c>
      <c r="L251" s="42">
        <v>1119.3000000000011</v>
      </c>
      <c r="M251" s="42">
        <v>0</v>
      </c>
      <c r="N251" s="42">
        <v>0</v>
      </c>
      <c r="O251" s="42">
        <v>0</v>
      </c>
      <c r="P251" s="42">
        <v>0</v>
      </c>
      <c r="Q251" s="42">
        <v>0</v>
      </c>
      <c r="R251" s="42">
        <v>0</v>
      </c>
      <c r="S251" s="42">
        <v>0</v>
      </c>
      <c r="T251" s="42">
        <v>0</v>
      </c>
      <c r="U251" s="42">
        <v>0</v>
      </c>
      <c r="V251" s="42">
        <v>3488.7640449438277</v>
      </c>
      <c r="W251" s="42">
        <v>0</v>
      </c>
      <c r="X251" s="42">
        <v>0</v>
      </c>
      <c r="Y251" s="42">
        <v>21475.536592480552</v>
      </c>
      <c r="Z251" s="42">
        <v>0</v>
      </c>
      <c r="AA251" s="42">
        <v>0</v>
      </c>
      <c r="AB251" s="42">
        <v>0</v>
      </c>
      <c r="AC251" s="42">
        <v>114000</v>
      </c>
      <c r="AD251" s="42">
        <v>0</v>
      </c>
      <c r="AE251" s="42">
        <v>0</v>
      </c>
      <c r="AF251" s="42">
        <v>0</v>
      </c>
      <c r="AG251" s="42">
        <v>2059.6999999999998</v>
      </c>
      <c r="AH251" s="42">
        <v>0</v>
      </c>
      <c r="AI251" s="42">
        <v>0</v>
      </c>
      <c r="AJ251" s="42">
        <v>0</v>
      </c>
      <c r="AK251" s="42">
        <v>0</v>
      </c>
      <c r="AL251" s="42">
        <v>0</v>
      </c>
      <c r="AM251" s="42">
        <v>0</v>
      </c>
      <c r="AN251" s="42">
        <v>0</v>
      </c>
      <c r="AO251" s="42">
        <v>564282</v>
      </c>
      <c r="AP251" s="42">
        <v>33087.800637424385</v>
      </c>
      <c r="AQ251" s="42">
        <v>116059.7</v>
      </c>
      <c r="AR251" s="42">
        <v>35535.086592480555</v>
      </c>
      <c r="AS251" s="43">
        <v>713429.50063742429</v>
      </c>
      <c r="AT251" s="42">
        <v>713429.50063742441</v>
      </c>
      <c r="AU251" s="42">
        <v>0</v>
      </c>
      <c r="AV251" s="42">
        <v>597369.80063742434</v>
      </c>
      <c r="AW251" s="42">
        <v>2885.8444475237893</v>
      </c>
      <c r="AX251" s="42">
        <v>2895.6238331911004</v>
      </c>
      <c r="AY251" s="44">
        <v>-3.3772983752982139E-3</v>
      </c>
      <c r="AZ251" s="44">
        <v>0</v>
      </c>
      <c r="BA251" s="42">
        <v>0</v>
      </c>
      <c r="BB251" s="43">
        <v>713429.50063742429</v>
      </c>
      <c r="BC251" s="43">
        <v>3446.5193267508421</v>
      </c>
      <c r="BD251" s="44">
        <v>-7.3243708510608574E-3</v>
      </c>
      <c r="BE251" s="42">
        <v>0</v>
      </c>
      <c r="BF251" s="42">
        <v>713429.50063742429</v>
      </c>
      <c r="BG251" s="42">
        <v>0</v>
      </c>
      <c r="BH251" s="42">
        <v>713429.50063742429</v>
      </c>
      <c r="BI251" s="53">
        <v>3162.2447294422846</v>
      </c>
      <c r="BK251" t="str">
        <f t="shared" si="3"/>
        <v>344 - St Mary's Church Of England Primary School Woodbridge</v>
      </c>
    </row>
    <row r="252" spans="1:63" ht="15" x14ac:dyDescent="0.25">
      <c r="A252" s="50">
        <v>72</v>
      </c>
      <c r="B252" s="35">
        <v>142806</v>
      </c>
      <c r="C252" s="35">
        <v>9353335</v>
      </c>
      <c r="D252" s="36" t="s">
        <v>598</v>
      </c>
      <c r="E252" s="42">
        <v>567008</v>
      </c>
      <c r="F252" s="42">
        <v>0</v>
      </c>
      <c r="G252" s="42">
        <v>0</v>
      </c>
      <c r="H252" s="42">
        <v>8000.0000000000045</v>
      </c>
      <c r="I252" s="42">
        <v>0</v>
      </c>
      <c r="J252" s="42">
        <v>9008.9999999999854</v>
      </c>
      <c r="K252" s="42">
        <v>9336.5999999999949</v>
      </c>
      <c r="L252" s="42">
        <v>14550.9</v>
      </c>
      <c r="M252" s="42">
        <v>12812.800000000003</v>
      </c>
      <c r="N252" s="42">
        <v>18632.249999999996</v>
      </c>
      <c r="O252" s="42">
        <v>18987.149999999998</v>
      </c>
      <c r="P252" s="42">
        <v>0</v>
      </c>
      <c r="Q252" s="42">
        <v>0</v>
      </c>
      <c r="R252" s="42">
        <v>0</v>
      </c>
      <c r="S252" s="42">
        <v>0</v>
      </c>
      <c r="T252" s="42">
        <v>0</v>
      </c>
      <c r="U252" s="42">
        <v>0</v>
      </c>
      <c r="V252" s="42">
        <v>7011.2359550561941</v>
      </c>
      <c r="W252" s="42">
        <v>0</v>
      </c>
      <c r="X252" s="42">
        <v>938.53658536585363</v>
      </c>
      <c r="Y252" s="42">
        <v>33661.820224719129</v>
      </c>
      <c r="Z252" s="42">
        <v>0</v>
      </c>
      <c r="AA252" s="42">
        <v>0</v>
      </c>
      <c r="AB252" s="42">
        <v>0</v>
      </c>
      <c r="AC252" s="42">
        <v>114000</v>
      </c>
      <c r="AD252" s="42">
        <v>0</v>
      </c>
      <c r="AE252" s="42">
        <v>0</v>
      </c>
      <c r="AF252" s="42">
        <v>0</v>
      </c>
      <c r="AG252" s="42">
        <v>11136.75</v>
      </c>
      <c r="AH252" s="42">
        <v>0</v>
      </c>
      <c r="AI252" s="42">
        <v>0</v>
      </c>
      <c r="AJ252" s="42">
        <v>0</v>
      </c>
      <c r="AK252" s="42">
        <v>0</v>
      </c>
      <c r="AL252" s="42">
        <v>0</v>
      </c>
      <c r="AM252" s="42">
        <v>0</v>
      </c>
      <c r="AN252" s="42">
        <v>0</v>
      </c>
      <c r="AO252" s="42">
        <v>567008</v>
      </c>
      <c r="AP252" s="42">
        <v>132940.29276514117</v>
      </c>
      <c r="AQ252" s="42">
        <v>125136.75</v>
      </c>
      <c r="AR252" s="42">
        <v>89323.970224719131</v>
      </c>
      <c r="AS252" s="43">
        <v>825085.04276514123</v>
      </c>
      <c r="AT252" s="42">
        <v>825085.04276514123</v>
      </c>
      <c r="AU252" s="42">
        <v>0</v>
      </c>
      <c r="AV252" s="42">
        <v>699948.29276514123</v>
      </c>
      <c r="AW252" s="42">
        <v>3365.136022909333</v>
      </c>
      <c r="AX252" s="42">
        <v>3394.0632265260119</v>
      </c>
      <c r="AY252" s="44">
        <v>-8.5228829535645909E-3</v>
      </c>
      <c r="AZ252" s="44">
        <v>0</v>
      </c>
      <c r="BA252" s="42">
        <v>0</v>
      </c>
      <c r="BB252" s="43">
        <v>825085.04276514123</v>
      </c>
      <c r="BC252" s="43">
        <v>3966.7550132939482</v>
      </c>
      <c r="BD252" s="44">
        <v>-1.4332208119688272E-2</v>
      </c>
      <c r="BE252" s="42">
        <v>0</v>
      </c>
      <c r="BF252" s="42">
        <v>825085.04276514123</v>
      </c>
      <c r="BG252" s="42">
        <v>0</v>
      </c>
      <c r="BH252" s="42">
        <v>825085.04276514123</v>
      </c>
      <c r="BI252" s="53">
        <v>3670.7666621675494</v>
      </c>
      <c r="BK252" t="str">
        <f t="shared" si="3"/>
        <v>72 - St Mary's RC Primary Lowestoft</v>
      </c>
    </row>
    <row r="253" spans="1:63" ht="15" x14ac:dyDescent="0.25">
      <c r="A253" s="50">
        <v>253</v>
      </c>
      <c r="B253" s="35">
        <v>141842</v>
      </c>
      <c r="C253" s="35">
        <v>9353344</v>
      </c>
      <c r="D253" s="36" t="s">
        <v>599</v>
      </c>
      <c r="E253" s="42">
        <v>1035880</v>
      </c>
      <c r="F253" s="42">
        <v>0</v>
      </c>
      <c r="G253" s="42">
        <v>0</v>
      </c>
      <c r="H253" s="42">
        <v>37600.000000000065</v>
      </c>
      <c r="I253" s="42">
        <v>0</v>
      </c>
      <c r="J253" s="42">
        <v>7698.1666666666715</v>
      </c>
      <c r="K253" s="42">
        <v>26676.000000000025</v>
      </c>
      <c r="L253" s="42">
        <v>16878.333333333339</v>
      </c>
      <c r="M253" s="42">
        <v>272834.37037037016</v>
      </c>
      <c r="N253" s="42">
        <v>17482.111111111095</v>
      </c>
      <c r="O253" s="42">
        <v>0</v>
      </c>
      <c r="P253" s="42">
        <v>0</v>
      </c>
      <c r="Q253" s="42">
        <v>0</v>
      </c>
      <c r="R253" s="42">
        <v>0</v>
      </c>
      <c r="S253" s="42">
        <v>0</v>
      </c>
      <c r="T253" s="42">
        <v>0</v>
      </c>
      <c r="U253" s="42">
        <v>0</v>
      </c>
      <c r="V253" s="42">
        <v>17757.009345794402</v>
      </c>
      <c r="W253" s="42">
        <v>0</v>
      </c>
      <c r="X253" s="42">
        <v>942.35924932975877</v>
      </c>
      <c r="Y253" s="42">
        <v>114495.41625491835</v>
      </c>
      <c r="Z253" s="42">
        <v>0</v>
      </c>
      <c r="AA253" s="42">
        <v>0</v>
      </c>
      <c r="AB253" s="42">
        <v>0</v>
      </c>
      <c r="AC253" s="42">
        <v>114000</v>
      </c>
      <c r="AD253" s="42">
        <v>0</v>
      </c>
      <c r="AE253" s="42">
        <v>0</v>
      </c>
      <c r="AF253" s="42">
        <v>0</v>
      </c>
      <c r="AG253" s="42">
        <v>8172.49</v>
      </c>
      <c r="AH253" s="42">
        <v>0</v>
      </c>
      <c r="AI253" s="42">
        <v>0</v>
      </c>
      <c r="AJ253" s="42">
        <v>0</v>
      </c>
      <c r="AK253" s="42">
        <v>0</v>
      </c>
      <c r="AL253" s="42">
        <v>0</v>
      </c>
      <c r="AM253" s="42">
        <v>0</v>
      </c>
      <c r="AN253" s="42">
        <v>0</v>
      </c>
      <c r="AO253" s="42">
        <v>1035880</v>
      </c>
      <c r="AP253" s="42">
        <v>512363.76633152389</v>
      </c>
      <c r="AQ253" s="42">
        <v>122172.49</v>
      </c>
      <c r="AR253" s="42">
        <v>314077.70699565898</v>
      </c>
      <c r="AS253" s="43">
        <v>1670416.2563315239</v>
      </c>
      <c r="AT253" s="42">
        <v>1670416.2563315234</v>
      </c>
      <c r="AU253" s="42">
        <v>0</v>
      </c>
      <c r="AV253" s="42">
        <v>1548243.7663315239</v>
      </c>
      <c r="AW253" s="42">
        <v>4074.3257008724313</v>
      </c>
      <c r="AX253" s="42">
        <v>4178.8148513464366</v>
      </c>
      <c r="AY253" s="44">
        <v>-2.500449390341818E-2</v>
      </c>
      <c r="AZ253" s="44">
        <v>1.000449390341818E-2</v>
      </c>
      <c r="BA253" s="42">
        <v>15886.632527447335</v>
      </c>
      <c r="BB253" s="43">
        <v>1686302.8888589712</v>
      </c>
      <c r="BC253" s="43">
        <v>4437.6391812078191</v>
      </c>
      <c r="BD253" s="44">
        <v>-1.9319974458005373E-2</v>
      </c>
      <c r="BE253" s="42">
        <v>0</v>
      </c>
      <c r="BF253" s="42">
        <v>1686302.8888589712</v>
      </c>
      <c r="BG253" s="42">
        <v>0</v>
      </c>
      <c r="BH253" s="42">
        <v>1686302.8888589712</v>
      </c>
      <c r="BI253" s="53">
        <v>8333.5091910469</v>
      </c>
      <c r="BK253" t="str">
        <f t="shared" si="3"/>
        <v>253 - The Oaks Primary School</v>
      </c>
    </row>
    <row r="254" spans="1:63" ht="15" x14ac:dyDescent="0.25">
      <c r="A254" s="50">
        <v>505</v>
      </c>
      <c r="B254" s="35">
        <v>143360</v>
      </c>
      <c r="C254" s="35">
        <v>9353345</v>
      </c>
      <c r="D254" s="36" t="s">
        <v>488</v>
      </c>
      <c r="E254" s="42">
        <v>1215796</v>
      </c>
      <c r="F254" s="42">
        <v>0</v>
      </c>
      <c r="G254" s="42">
        <v>0</v>
      </c>
      <c r="H254" s="42">
        <v>17999.999999999985</v>
      </c>
      <c r="I254" s="42">
        <v>0</v>
      </c>
      <c r="J254" s="42">
        <v>600.59999999999991</v>
      </c>
      <c r="K254" s="42">
        <v>1965.5999999999997</v>
      </c>
      <c r="L254" s="42">
        <v>1119.2999999999984</v>
      </c>
      <c r="M254" s="42">
        <v>0</v>
      </c>
      <c r="N254" s="42">
        <v>0</v>
      </c>
      <c r="O254" s="42">
        <v>0</v>
      </c>
      <c r="P254" s="42">
        <v>0</v>
      </c>
      <c r="Q254" s="42">
        <v>0</v>
      </c>
      <c r="R254" s="42">
        <v>0</v>
      </c>
      <c r="S254" s="42">
        <v>0</v>
      </c>
      <c r="T254" s="42">
        <v>0</v>
      </c>
      <c r="U254" s="42">
        <v>0</v>
      </c>
      <c r="V254" s="42">
        <v>12132.124352331582</v>
      </c>
      <c r="W254" s="42">
        <v>0</v>
      </c>
      <c r="X254" s="42">
        <v>0</v>
      </c>
      <c r="Y254" s="42">
        <v>77763.539198965038</v>
      </c>
      <c r="Z254" s="42">
        <v>0</v>
      </c>
      <c r="AA254" s="42">
        <v>0</v>
      </c>
      <c r="AB254" s="42">
        <v>0</v>
      </c>
      <c r="AC254" s="42">
        <v>114000</v>
      </c>
      <c r="AD254" s="42">
        <v>0</v>
      </c>
      <c r="AE254" s="42">
        <v>0</v>
      </c>
      <c r="AF254" s="42">
        <v>0</v>
      </c>
      <c r="AG254" s="42">
        <v>35685.5</v>
      </c>
      <c r="AH254" s="42">
        <v>0</v>
      </c>
      <c r="AI254" s="42">
        <v>0</v>
      </c>
      <c r="AJ254" s="42">
        <v>0</v>
      </c>
      <c r="AK254" s="42">
        <v>0</v>
      </c>
      <c r="AL254" s="42">
        <v>0</v>
      </c>
      <c r="AM254" s="42">
        <v>0</v>
      </c>
      <c r="AN254" s="42">
        <v>0</v>
      </c>
      <c r="AO254" s="42">
        <v>1215796</v>
      </c>
      <c r="AP254" s="42">
        <v>111581.1635512966</v>
      </c>
      <c r="AQ254" s="42">
        <v>149685.5</v>
      </c>
      <c r="AR254" s="42">
        <v>98604.089198965026</v>
      </c>
      <c r="AS254" s="43">
        <v>1477062.6635512966</v>
      </c>
      <c r="AT254" s="42">
        <v>1477062.6635512968</v>
      </c>
      <c r="AU254" s="42">
        <v>0</v>
      </c>
      <c r="AV254" s="42">
        <v>1327377.1635512966</v>
      </c>
      <c r="AW254" s="42">
        <v>2976.181981056719</v>
      </c>
      <c r="AX254" s="42">
        <v>2966.029030873191</v>
      </c>
      <c r="AY254" s="44">
        <v>3.4230784924377459E-3</v>
      </c>
      <c r="AZ254" s="44">
        <v>0</v>
      </c>
      <c r="BA254" s="42">
        <v>0</v>
      </c>
      <c r="BB254" s="43">
        <v>1477062.6635512966</v>
      </c>
      <c r="BC254" s="43">
        <v>3311.7996940612029</v>
      </c>
      <c r="BD254" s="44">
        <v>-3.0185485243132693E-3</v>
      </c>
      <c r="BE254" s="42">
        <v>0</v>
      </c>
      <c r="BF254" s="42">
        <v>1477062.6635512966</v>
      </c>
      <c r="BG254" s="42">
        <v>0</v>
      </c>
      <c r="BH254" s="42">
        <v>1477062.6635512966</v>
      </c>
      <c r="BI254" s="53">
        <v>6947.7047923029877</v>
      </c>
      <c r="BK254" t="str">
        <f t="shared" si="3"/>
        <v>505 - Cedars Park Community Primary</v>
      </c>
    </row>
    <row r="255" spans="1:63" ht="15" x14ac:dyDescent="0.25">
      <c r="A255" s="50">
        <v>527</v>
      </c>
      <c r="B255" s="35">
        <v>137179</v>
      </c>
      <c r="C255" s="35">
        <v>9354029</v>
      </c>
      <c r="D255" s="36" t="s">
        <v>346</v>
      </c>
      <c r="E255" s="42">
        <v>477050</v>
      </c>
      <c r="F255" s="42">
        <v>943200</v>
      </c>
      <c r="G255" s="42">
        <v>0</v>
      </c>
      <c r="H255" s="42">
        <v>4400.0000000000036</v>
      </c>
      <c r="I255" s="42">
        <v>9199.9999999999964</v>
      </c>
      <c r="J255" s="42">
        <v>1201.1999999999996</v>
      </c>
      <c r="K255" s="42">
        <v>0</v>
      </c>
      <c r="L255" s="42">
        <v>2238.5999999999945</v>
      </c>
      <c r="M255" s="42">
        <v>0</v>
      </c>
      <c r="N255" s="42">
        <v>0</v>
      </c>
      <c r="O255" s="42">
        <v>0</v>
      </c>
      <c r="P255" s="42">
        <v>7357.3500000000122</v>
      </c>
      <c r="Q255" s="42">
        <v>0</v>
      </c>
      <c r="R255" s="42">
        <v>5596.4999999999909</v>
      </c>
      <c r="S255" s="42">
        <v>0</v>
      </c>
      <c r="T255" s="42">
        <v>0</v>
      </c>
      <c r="U255" s="42">
        <v>0</v>
      </c>
      <c r="V255" s="42">
        <v>0</v>
      </c>
      <c r="W255" s="42">
        <v>0</v>
      </c>
      <c r="X255" s="42">
        <v>4138.8140161725069</v>
      </c>
      <c r="Y255" s="42">
        <v>21295.312500000004</v>
      </c>
      <c r="Z255" s="42">
        <v>55564.896249900012</v>
      </c>
      <c r="AA255" s="42">
        <v>0</v>
      </c>
      <c r="AB255" s="42">
        <v>0</v>
      </c>
      <c r="AC255" s="42">
        <v>114000</v>
      </c>
      <c r="AD255" s="42">
        <v>0</v>
      </c>
      <c r="AE255" s="42">
        <v>0</v>
      </c>
      <c r="AF255" s="42">
        <v>0</v>
      </c>
      <c r="AG255" s="42">
        <v>6366.94</v>
      </c>
      <c r="AH255" s="42">
        <v>0</v>
      </c>
      <c r="AI255" s="42">
        <v>0</v>
      </c>
      <c r="AJ255" s="42">
        <v>0</v>
      </c>
      <c r="AK255" s="42">
        <v>0</v>
      </c>
      <c r="AL255" s="42">
        <v>0</v>
      </c>
      <c r="AM255" s="42">
        <v>0</v>
      </c>
      <c r="AN255" s="42">
        <v>0</v>
      </c>
      <c r="AO255" s="42">
        <v>1420250</v>
      </c>
      <c r="AP255" s="42">
        <v>110992.67276607253</v>
      </c>
      <c r="AQ255" s="42">
        <v>120366.94</v>
      </c>
      <c r="AR255" s="42">
        <v>101854.8337499</v>
      </c>
      <c r="AS255" s="43">
        <v>1651609.6127660724</v>
      </c>
      <c r="AT255" s="42">
        <v>558687.53889236192</v>
      </c>
      <c r="AU255" s="42">
        <v>1092922.0738737106</v>
      </c>
      <c r="AV255" s="42">
        <v>1531242.6727660724</v>
      </c>
      <c r="AW255" s="42">
        <v>3689.7413801592106</v>
      </c>
      <c r="AX255" s="42">
        <v>3567.3551757100363</v>
      </c>
      <c r="AY255" s="44">
        <v>3.4307266425977596E-2</v>
      </c>
      <c r="AZ255" s="44">
        <v>-2.8797266425977595E-2</v>
      </c>
      <c r="BA255" s="42">
        <v>-42632.982133869991</v>
      </c>
      <c r="BB255" s="43">
        <v>1608976.6306322024</v>
      </c>
      <c r="BC255" s="43">
        <v>3877.052122005307</v>
      </c>
      <c r="BD255" s="44">
        <v>-1.0135511721049428E-2</v>
      </c>
      <c r="BE255" s="42">
        <v>0</v>
      </c>
      <c r="BF255" s="42">
        <v>1608976.6306322024</v>
      </c>
      <c r="BG255" s="42">
        <v>0</v>
      </c>
      <c r="BH255" s="42">
        <v>1608976.6306322024</v>
      </c>
      <c r="BI255" s="53">
        <v>6869.4537658367299</v>
      </c>
      <c r="BK255" t="str">
        <f t="shared" si="3"/>
        <v>527 - Horringer Court Middle School</v>
      </c>
    </row>
    <row r="256" spans="1:63" ht="15" x14ac:dyDescent="0.25">
      <c r="A256" s="50">
        <v>531</v>
      </c>
      <c r="B256" s="35">
        <v>137180</v>
      </c>
      <c r="C256" s="35">
        <v>9354030</v>
      </c>
      <c r="D256" s="36" t="s">
        <v>350</v>
      </c>
      <c r="E256" s="42">
        <v>733294</v>
      </c>
      <c r="F256" s="42">
        <v>856740</v>
      </c>
      <c r="G256" s="42">
        <v>0</v>
      </c>
      <c r="H256" s="42">
        <v>6799.9999999999973</v>
      </c>
      <c r="I256" s="42">
        <v>3600.0000000000027</v>
      </c>
      <c r="J256" s="42">
        <v>8558.5499999999938</v>
      </c>
      <c r="K256" s="42">
        <v>0</v>
      </c>
      <c r="L256" s="42">
        <v>7835.100000000014</v>
      </c>
      <c r="M256" s="42">
        <v>0</v>
      </c>
      <c r="N256" s="42">
        <v>0</v>
      </c>
      <c r="O256" s="42">
        <v>0</v>
      </c>
      <c r="P256" s="42">
        <v>4054.0499999999902</v>
      </c>
      <c r="Q256" s="42">
        <v>0</v>
      </c>
      <c r="R256" s="42">
        <v>2238.6000000000013</v>
      </c>
      <c r="S256" s="42">
        <v>0</v>
      </c>
      <c r="T256" s="42">
        <v>0</v>
      </c>
      <c r="U256" s="42">
        <v>0</v>
      </c>
      <c r="V256" s="42">
        <v>0</v>
      </c>
      <c r="W256" s="42">
        <v>3000.0000000000018</v>
      </c>
      <c r="X256" s="42">
        <v>1884.8326359832636</v>
      </c>
      <c r="Y256" s="42">
        <v>22716.12595419848</v>
      </c>
      <c r="Z256" s="42">
        <v>53155.809457534837</v>
      </c>
      <c r="AA256" s="42">
        <v>0</v>
      </c>
      <c r="AB256" s="42">
        <v>0</v>
      </c>
      <c r="AC256" s="42">
        <v>114000</v>
      </c>
      <c r="AD256" s="42">
        <v>0</v>
      </c>
      <c r="AE256" s="42">
        <v>0</v>
      </c>
      <c r="AF256" s="42">
        <v>0</v>
      </c>
      <c r="AG256" s="42">
        <v>7079.66</v>
      </c>
      <c r="AH256" s="42">
        <v>0</v>
      </c>
      <c r="AI256" s="42">
        <v>0</v>
      </c>
      <c r="AJ256" s="42">
        <v>0</v>
      </c>
      <c r="AK256" s="42">
        <v>0</v>
      </c>
      <c r="AL256" s="42">
        <v>0</v>
      </c>
      <c r="AM256" s="42">
        <v>0</v>
      </c>
      <c r="AN256" s="42">
        <v>0</v>
      </c>
      <c r="AO256" s="42">
        <v>1590034</v>
      </c>
      <c r="AP256" s="42">
        <v>113843.06804771657</v>
      </c>
      <c r="AQ256" s="42">
        <v>121079.66</v>
      </c>
      <c r="AR256" s="42">
        <v>102412.88541173331</v>
      </c>
      <c r="AS256" s="43">
        <v>1824956.7280477164</v>
      </c>
      <c r="AT256" s="42">
        <v>847124.61480241106</v>
      </c>
      <c r="AU256" s="42">
        <v>977832.11324530561</v>
      </c>
      <c r="AV256" s="42">
        <v>1703877.0680477165</v>
      </c>
      <c r="AW256" s="42">
        <v>3498.7208789480833</v>
      </c>
      <c r="AX256" s="42">
        <v>3572.7146212448019</v>
      </c>
      <c r="AY256" s="44">
        <v>-2.0710790012927995E-2</v>
      </c>
      <c r="AZ256" s="44">
        <v>5.7107900129279958E-3</v>
      </c>
      <c r="BA256" s="42">
        <v>9936.2721903087149</v>
      </c>
      <c r="BB256" s="43">
        <v>1834893.0002380251</v>
      </c>
      <c r="BC256" s="43">
        <v>3767.7474337536451</v>
      </c>
      <c r="BD256" s="44">
        <v>-2.0096551858728495E-2</v>
      </c>
      <c r="BE256" s="42">
        <v>0</v>
      </c>
      <c r="BF256" s="42">
        <v>1834893.0002380251</v>
      </c>
      <c r="BG256" s="42">
        <v>0</v>
      </c>
      <c r="BH256" s="42">
        <v>1834893.0002380251</v>
      </c>
      <c r="BI256" s="53">
        <v>9028.5255237399033</v>
      </c>
      <c r="BK256" t="str">
        <f t="shared" si="3"/>
        <v>531 - Westley Middle School</v>
      </c>
    </row>
    <row r="257" spans="1:63" ht="15" x14ac:dyDescent="0.25">
      <c r="A257" s="50">
        <v>551</v>
      </c>
      <c r="B257" s="35">
        <v>136990</v>
      </c>
      <c r="C257" s="35">
        <v>9354000</v>
      </c>
      <c r="D257" s="36" t="s">
        <v>352</v>
      </c>
      <c r="E257" s="42">
        <v>0</v>
      </c>
      <c r="F257" s="42">
        <v>1080750</v>
      </c>
      <c r="G257" s="42">
        <v>2180002</v>
      </c>
      <c r="H257" s="42">
        <v>0</v>
      </c>
      <c r="I257" s="42">
        <v>20800.000000000007</v>
      </c>
      <c r="J257" s="42">
        <v>0</v>
      </c>
      <c r="K257" s="42">
        <v>0</v>
      </c>
      <c r="L257" s="42">
        <v>0</v>
      </c>
      <c r="M257" s="42">
        <v>0</v>
      </c>
      <c r="N257" s="42">
        <v>0</v>
      </c>
      <c r="O257" s="42">
        <v>0</v>
      </c>
      <c r="P257" s="42">
        <v>19519.500000000011</v>
      </c>
      <c r="Q257" s="42">
        <v>0</v>
      </c>
      <c r="R257" s="42">
        <v>42533.400000000016</v>
      </c>
      <c r="S257" s="42">
        <v>0</v>
      </c>
      <c r="T257" s="42">
        <v>0</v>
      </c>
      <c r="U257" s="42">
        <v>0</v>
      </c>
      <c r="V257" s="42">
        <v>0</v>
      </c>
      <c r="W257" s="42">
        <v>0</v>
      </c>
      <c r="X257" s="42">
        <v>7666.0452729693743</v>
      </c>
      <c r="Y257" s="42">
        <v>0</v>
      </c>
      <c r="Z257" s="42">
        <v>218582.48962655626</v>
      </c>
      <c r="AA257" s="42">
        <v>0</v>
      </c>
      <c r="AB257" s="42">
        <v>0</v>
      </c>
      <c r="AC257" s="42">
        <v>114000</v>
      </c>
      <c r="AD257" s="42">
        <v>0</v>
      </c>
      <c r="AE257" s="42">
        <v>0</v>
      </c>
      <c r="AF257" s="42">
        <v>0</v>
      </c>
      <c r="AG257" s="42">
        <v>21951.69</v>
      </c>
      <c r="AH257" s="42">
        <v>0</v>
      </c>
      <c r="AI257" s="42">
        <v>0</v>
      </c>
      <c r="AJ257" s="42">
        <v>0</v>
      </c>
      <c r="AK257" s="42">
        <v>0</v>
      </c>
      <c r="AL257" s="42">
        <v>0</v>
      </c>
      <c r="AM257" s="42">
        <v>0</v>
      </c>
      <c r="AN257" s="42">
        <v>0</v>
      </c>
      <c r="AO257" s="42">
        <v>3260752</v>
      </c>
      <c r="AP257" s="42">
        <v>309101.43489952566</v>
      </c>
      <c r="AQ257" s="42">
        <v>135951.69</v>
      </c>
      <c r="AR257" s="42">
        <v>270006.73962655629</v>
      </c>
      <c r="AS257" s="43">
        <v>3705805.1248995257</v>
      </c>
      <c r="AT257" s="42">
        <v>0</v>
      </c>
      <c r="AU257" s="42">
        <v>3705805.1248995257</v>
      </c>
      <c r="AV257" s="42">
        <v>3569853.4348995257</v>
      </c>
      <c r="AW257" s="42">
        <v>4588.5005589968196</v>
      </c>
      <c r="AX257" s="42">
        <v>4677.8636461003734</v>
      </c>
      <c r="AY257" s="44">
        <v>-1.9103397162516696E-2</v>
      </c>
      <c r="AZ257" s="44">
        <v>4.1033971625166962E-3</v>
      </c>
      <c r="BA257" s="42">
        <v>14933.813016573562</v>
      </c>
      <c r="BB257" s="43">
        <v>3720738.9379160991</v>
      </c>
      <c r="BC257" s="43">
        <v>4782.4407942366315</v>
      </c>
      <c r="BD257" s="44">
        <v>-2.0735859002439683E-2</v>
      </c>
      <c r="BE257" s="42">
        <v>0</v>
      </c>
      <c r="BF257" s="42">
        <v>3720738.9379160991</v>
      </c>
      <c r="BG257" s="42">
        <v>0</v>
      </c>
      <c r="BH257" s="42">
        <v>3720738.9379160991</v>
      </c>
      <c r="BI257" s="53">
        <v>18657.452448117481</v>
      </c>
      <c r="BK257" t="str">
        <f t="shared" si="3"/>
        <v>551 - County Upper School</v>
      </c>
    </row>
    <row r="258" spans="1:63" ht="15" x14ac:dyDescent="0.25">
      <c r="A258" s="50">
        <v>990</v>
      </c>
      <c r="B258" s="35">
        <v>136757</v>
      </c>
      <c r="C258" s="35">
        <v>9354001</v>
      </c>
      <c r="D258" s="36" t="s">
        <v>364</v>
      </c>
      <c r="E258" s="42">
        <v>0</v>
      </c>
      <c r="F258" s="42">
        <v>1355850</v>
      </c>
      <c r="G258" s="42">
        <v>962148</v>
      </c>
      <c r="H258" s="42">
        <v>0</v>
      </c>
      <c r="I258" s="42">
        <v>19599.999999999989</v>
      </c>
      <c r="J258" s="42">
        <v>0</v>
      </c>
      <c r="K258" s="42">
        <v>0</v>
      </c>
      <c r="L258" s="42">
        <v>0</v>
      </c>
      <c r="M258" s="42">
        <v>0</v>
      </c>
      <c r="N258" s="42">
        <v>0</v>
      </c>
      <c r="O258" s="42">
        <v>0</v>
      </c>
      <c r="P258" s="42">
        <v>10360.350000000026</v>
      </c>
      <c r="Q258" s="42">
        <v>491.40000000000089</v>
      </c>
      <c r="R258" s="42">
        <v>4477.2000000000007</v>
      </c>
      <c r="S258" s="42">
        <v>1164.800000000002</v>
      </c>
      <c r="T258" s="42">
        <v>0</v>
      </c>
      <c r="U258" s="42">
        <v>0</v>
      </c>
      <c r="V258" s="42">
        <v>0</v>
      </c>
      <c r="W258" s="42">
        <v>0</v>
      </c>
      <c r="X258" s="42">
        <v>3780</v>
      </c>
      <c r="Y258" s="42">
        <v>0</v>
      </c>
      <c r="Z258" s="42">
        <v>158879.81714238593</v>
      </c>
      <c r="AA258" s="42">
        <v>0</v>
      </c>
      <c r="AB258" s="42">
        <v>0</v>
      </c>
      <c r="AC258" s="42">
        <v>114000</v>
      </c>
      <c r="AD258" s="42">
        <v>5499.9999999999936</v>
      </c>
      <c r="AE258" s="42">
        <v>0</v>
      </c>
      <c r="AF258" s="42">
        <v>0</v>
      </c>
      <c r="AG258" s="42">
        <v>7079.66</v>
      </c>
      <c r="AH258" s="42">
        <v>0</v>
      </c>
      <c r="AI258" s="42">
        <v>0</v>
      </c>
      <c r="AJ258" s="42">
        <v>0</v>
      </c>
      <c r="AK258" s="42">
        <v>0</v>
      </c>
      <c r="AL258" s="42">
        <v>0</v>
      </c>
      <c r="AM258" s="42">
        <v>0</v>
      </c>
      <c r="AN258" s="42">
        <v>0</v>
      </c>
      <c r="AO258" s="42">
        <v>2317998</v>
      </c>
      <c r="AP258" s="42">
        <v>198753.56714238593</v>
      </c>
      <c r="AQ258" s="42">
        <v>126579.66</v>
      </c>
      <c r="AR258" s="42">
        <v>186924.49214238592</v>
      </c>
      <c r="AS258" s="43">
        <v>2643331.2271423861</v>
      </c>
      <c r="AT258" s="42">
        <v>0</v>
      </c>
      <c r="AU258" s="42">
        <v>2643331.2271423861</v>
      </c>
      <c r="AV258" s="42">
        <v>2516751.567142386</v>
      </c>
      <c r="AW258" s="42">
        <v>4438.715285965407</v>
      </c>
      <c r="AX258" s="42">
        <v>4481.0028959354895</v>
      </c>
      <c r="AY258" s="44">
        <v>-9.4370860613456915E-3</v>
      </c>
      <c r="AZ258" s="44">
        <v>0</v>
      </c>
      <c r="BA258" s="42">
        <v>0</v>
      </c>
      <c r="BB258" s="43">
        <v>2643331.2271423861</v>
      </c>
      <c r="BC258" s="43">
        <v>4661.9598362299575</v>
      </c>
      <c r="BD258" s="44">
        <v>-1.5244371564354764E-2</v>
      </c>
      <c r="BE258" s="42">
        <v>0</v>
      </c>
      <c r="BF258" s="42">
        <v>2643331.2271423861</v>
      </c>
      <c r="BG258" s="42">
        <v>0</v>
      </c>
      <c r="BH258" s="42">
        <v>2643331.2271423861</v>
      </c>
      <c r="BI258" s="53">
        <v>13073.243347674434</v>
      </c>
      <c r="BK258" t="str">
        <f t="shared" si="3"/>
        <v>990 - Stour Valley Community School</v>
      </c>
    </row>
    <row r="259" spans="1:63" ht="15" x14ac:dyDescent="0.25">
      <c r="A259" s="50">
        <v>170</v>
      </c>
      <c r="B259" s="35">
        <v>137134</v>
      </c>
      <c r="C259" s="35">
        <v>9354002</v>
      </c>
      <c r="D259" s="36" t="s">
        <v>148</v>
      </c>
      <c r="E259" s="42">
        <v>0</v>
      </c>
      <c r="F259" s="42">
        <v>1304760</v>
      </c>
      <c r="G259" s="42">
        <v>970816</v>
      </c>
      <c r="H259" s="42">
        <v>0</v>
      </c>
      <c r="I259" s="42">
        <v>54400.000000000087</v>
      </c>
      <c r="J259" s="42">
        <v>0</v>
      </c>
      <c r="K259" s="42">
        <v>0</v>
      </c>
      <c r="L259" s="42">
        <v>0</v>
      </c>
      <c r="M259" s="42">
        <v>0</v>
      </c>
      <c r="N259" s="42">
        <v>0</v>
      </c>
      <c r="O259" s="42">
        <v>0</v>
      </c>
      <c r="P259" s="42">
        <v>14564.549999999979</v>
      </c>
      <c r="Q259" s="42">
        <v>6879.5999999999967</v>
      </c>
      <c r="R259" s="42">
        <v>156701.99999999994</v>
      </c>
      <c r="S259" s="42">
        <v>69887.999999999869</v>
      </c>
      <c r="T259" s="42">
        <v>137878.64999999988</v>
      </c>
      <c r="U259" s="42">
        <v>10223.850000000035</v>
      </c>
      <c r="V259" s="42">
        <v>0</v>
      </c>
      <c r="W259" s="42">
        <v>4500</v>
      </c>
      <c r="X259" s="42">
        <v>9402.1937842778807</v>
      </c>
      <c r="Y259" s="42">
        <v>0</v>
      </c>
      <c r="Z259" s="42">
        <v>245297.61830127271</v>
      </c>
      <c r="AA259" s="42">
        <v>0</v>
      </c>
      <c r="AB259" s="42">
        <v>0</v>
      </c>
      <c r="AC259" s="42">
        <v>114000</v>
      </c>
      <c r="AD259" s="42">
        <v>0</v>
      </c>
      <c r="AE259" s="42">
        <v>0</v>
      </c>
      <c r="AF259" s="42">
        <v>0</v>
      </c>
      <c r="AG259" s="42">
        <v>39484.54</v>
      </c>
      <c r="AH259" s="42">
        <v>0</v>
      </c>
      <c r="AI259" s="42">
        <v>0</v>
      </c>
      <c r="AJ259" s="42">
        <v>0</v>
      </c>
      <c r="AK259" s="42">
        <v>0</v>
      </c>
      <c r="AL259" s="42">
        <v>0</v>
      </c>
      <c r="AM259" s="42">
        <v>0</v>
      </c>
      <c r="AN259" s="42">
        <v>0</v>
      </c>
      <c r="AO259" s="42">
        <v>2275576</v>
      </c>
      <c r="AP259" s="42">
        <v>709736.4620855503</v>
      </c>
      <c r="AQ259" s="42">
        <v>153484.54</v>
      </c>
      <c r="AR259" s="42">
        <v>480563.74330127257</v>
      </c>
      <c r="AS259" s="43">
        <v>3138797.0020855502</v>
      </c>
      <c r="AT259" s="42">
        <v>0</v>
      </c>
      <c r="AU259" s="42">
        <v>3138797.0020855507</v>
      </c>
      <c r="AV259" s="42">
        <v>2985312.4620855502</v>
      </c>
      <c r="AW259" s="42">
        <v>5369.2670181394788</v>
      </c>
      <c r="AX259" s="42">
        <v>5450.2952203753066</v>
      </c>
      <c r="AY259" s="44">
        <v>-1.486675472787477E-2</v>
      </c>
      <c r="AZ259" s="44">
        <v>0</v>
      </c>
      <c r="BA259" s="42">
        <v>0</v>
      </c>
      <c r="BB259" s="43">
        <v>3138797.0020855502</v>
      </c>
      <c r="BC259" s="43">
        <v>5645.3183490747306</v>
      </c>
      <c r="BD259" s="44">
        <v>-2.0150623753168673E-2</v>
      </c>
      <c r="BE259" s="42">
        <v>0</v>
      </c>
      <c r="BF259" s="42">
        <v>3138797.0020855502</v>
      </c>
      <c r="BG259" s="42">
        <v>0</v>
      </c>
      <c r="BH259" s="42">
        <v>3138797.0020855502</v>
      </c>
      <c r="BI259" s="53">
        <v>15814.872893580936</v>
      </c>
      <c r="BK259" t="str">
        <f t="shared" si="3"/>
        <v>170 - East Point Academy</v>
      </c>
    </row>
    <row r="260" spans="1:63" ht="15" x14ac:dyDescent="0.25">
      <c r="A260" s="50">
        <v>350</v>
      </c>
      <c r="B260" s="35">
        <v>137321</v>
      </c>
      <c r="C260" s="35">
        <v>9354003</v>
      </c>
      <c r="D260" s="36" t="s">
        <v>239</v>
      </c>
      <c r="E260" s="42">
        <v>0</v>
      </c>
      <c r="F260" s="42">
        <v>2703840</v>
      </c>
      <c r="G260" s="42">
        <v>1672924</v>
      </c>
      <c r="H260" s="42">
        <v>0</v>
      </c>
      <c r="I260" s="42">
        <v>62400.000000000138</v>
      </c>
      <c r="J260" s="42">
        <v>0</v>
      </c>
      <c r="K260" s="42">
        <v>0</v>
      </c>
      <c r="L260" s="42">
        <v>0</v>
      </c>
      <c r="M260" s="42">
        <v>0</v>
      </c>
      <c r="N260" s="42">
        <v>0</v>
      </c>
      <c r="O260" s="42">
        <v>0</v>
      </c>
      <c r="P260" s="42">
        <v>12474.064585274935</v>
      </c>
      <c r="Q260" s="42">
        <v>96404.161789375372</v>
      </c>
      <c r="R260" s="42">
        <v>192699.02180801553</v>
      </c>
      <c r="S260" s="42">
        <v>2331.771109040078</v>
      </c>
      <c r="T260" s="42">
        <v>0</v>
      </c>
      <c r="U260" s="42">
        <v>0</v>
      </c>
      <c r="V260" s="42">
        <v>0</v>
      </c>
      <c r="W260" s="42">
        <v>13499.999999999993</v>
      </c>
      <c r="X260" s="42">
        <v>10653.619302949062</v>
      </c>
      <c r="Y260" s="42">
        <v>0</v>
      </c>
      <c r="Z260" s="42">
        <v>310128.78210797592</v>
      </c>
      <c r="AA260" s="42">
        <v>0</v>
      </c>
      <c r="AB260" s="42">
        <v>0</v>
      </c>
      <c r="AC260" s="42">
        <v>114000</v>
      </c>
      <c r="AD260" s="42">
        <v>0</v>
      </c>
      <c r="AE260" s="42">
        <v>0</v>
      </c>
      <c r="AF260" s="42">
        <v>0</v>
      </c>
      <c r="AG260" s="42">
        <v>52265.94</v>
      </c>
      <c r="AH260" s="42">
        <v>0</v>
      </c>
      <c r="AI260" s="42">
        <v>0</v>
      </c>
      <c r="AJ260" s="42">
        <v>0</v>
      </c>
      <c r="AK260" s="42">
        <v>0</v>
      </c>
      <c r="AL260" s="42">
        <v>0</v>
      </c>
      <c r="AM260" s="42">
        <v>0</v>
      </c>
      <c r="AN260" s="42">
        <v>0</v>
      </c>
      <c r="AO260" s="42">
        <v>4376764</v>
      </c>
      <c r="AP260" s="42">
        <v>700591.420702631</v>
      </c>
      <c r="AQ260" s="42">
        <v>166265.94</v>
      </c>
      <c r="AR260" s="42">
        <v>503281.09175382892</v>
      </c>
      <c r="AS260" s="43">
        <v>5243621.3607026311</v>
      </c>
      <c r="AT260" s="42">
        <v>0</v>
      </c>
      <c r="AU260" s="42">
        <v>5243621.3607026311</v>
      </c>
      <c r="AV260" s="42">
        <v>5077355.4207026307</v>
      </c>
      <c r="AW260" s="42">
        <v>4727.5190136895999</v>
      </c>
      <c r="AX260" s="42">
        <v>4747.442685108992</v>
      </c>
      <c r="AY260" s="44">
        <v>-4.1967165779347821E-3</v>
      </c>
      <c r="AZ260" s="44">
        <v>0</v>
      </c>
      <c r="BA260" s="42">
        <v>0</v>
      </c>
      <c r="BB260" s="43">
        <v>5243621.3607026311</v>
      </c>
      <c r="BC260" s="43">
        <v>4882.3290136896003</v>
      </c>
      <c r="BD260" s="44">
        <v>-8.3332462703934462E-3</v>
      </c>
      <c r="BE260" s="42">
        <v>0</v>
      </c>
      <c r="BF260" s="42">
        <v>5243621.3607026311</v>
      </c>
      <c r="BG260" s="42">
        <v>0</v>
      </c>
      <c r="BH260" s="42">
        <v>5243621.3607026311</v>
      </c>
      <c r="BI260" s="53">
        <v>28001.708048146698</v>
      </c>
      <c r="BK260" t="str">
        <f t="shared" si="3"/>
        <v>350 - Felixstowe Academy</v>
      </c>
    </row>
    <row r="261" spans="1:63" ht="15" x14ac:dyDescent="0.25">
      <c r="A261" s="50">
        <v>556</v>
      </c>
      <c r="B261" s="35">
        <v>138162</v>
      </c>
      <c r="C261" s="35">
        <v>9354004</v>
      </c>
      <c r="D261" s="36" t="s">
        <v>357</v>
      </c>
      <c r="E261" s="42">
        <v>0</v>
      </c>
      <c r="F261" s="42">
        <v>1289040</v>
      </c>
      <c r="G261" s="42">
        <v>970816</v>
      </c>
      <c r="H261" s="42">
        <v>0</v>
      </c>
      <c r="I261" s="42">
        <v>38799.999999999913</v>
      </c>
      <c r="J261" s="42">
        <v>0</v>
      </c>
      <c r="K261" s="42">
        <v>0</v>
      </c>
      <c r="L261" s="42">
        <v>0</v>
      </c>
      <c r="M261" s="42">
        <v>0</v>
      </c>
      <c r="N261" s="42">
        <v>0</v>
      </c>
      <c r="O261" s="42">
        <v>0</v>
      </c>
      <c r="P261" s="42">
        <v>16366.349999999997</v>
      </c>
      <c r="Q261" s="42">
        <v>46682.99999999992</v>
      </c>
      <c r="R261" s="42">
        <v>0</v>
      </c>
      <c r="S261" s="42">
        <v>0</v>
      </c>
      <c r="T261" s="42">
        <v>0</v>
      </c>
      <c r="U261" s="42">
        <v>0</v>
      </c>
      <c r="V261" s="42">
        <v>0</v>
      </c>
      <c r="W261" s="42">
        <v>8999.9999999999982</v>
      </c>
      <c r="X261" s="42">
        <v>5355.9440559440563</v>
      </c>
      <c r="Y261" s="42">
        <v>0</v>
      </c>
      <c r="Z261" s="42">
        <v>229710.82353950263</v>
      </c>
      <c r="AA261" s="42">
        <v>0</v>
      </c>
      <c r="AB261" s="42">
        <v>0</v>
      </c>
      <c r="AC261" s="42">
        <v>114000</v>
      </c>
      <c r="AD261" s="42">
        <v>0</v>
      </c>
      <c r="AE261" s="42">
        <v>0</v>
      </c>
      <c r="AF261" s="42">
        <v>5000</v>
      </c>
      <c r="AG261" s="42">
        <v>13589.14</v>
      </c>
      <c r="AH261" s="42">
        <v>0</v>
      </c>
      <c r="AI261" s="42">
        <v>0</v>
      </c>
      <c r="AJ261" s="42">
        <v>0</v>
      </c>
      <c r="AK261" s="42">
        <v>0</v>
      </c>
      <c r="AL261" s="42">
        <v>0</v>
      </c>
      <c r="AM261" s="42">
        <v>0</v>
      </c>
      <c r="AN261" s="42">
        <v>0</v>
      </c>
      <c r="AO261" s="42">
        <v>2259856</v>
      </c>
      <c r="AP261" s="42">
        <v>345916.11759544653</v>
      </c>
      <c r="AQ261" s="42">
        <v>132589.14000000001</v>
      </c>
      <c r="AR261" s="42">
        <v>290633.29853950255</v>
      </c>
      <c r="AS261" s="43">
        <v>2738361.2575954464</v>
      </c>
      <c r="AT261" s="42">
        <v>0</v>
      </c>
      <c r="AU261" s="42">
        <v>2738361.2575954464</v>
      </c>
      <c r="AV261" s="42">
        <v>2610772.1175954463</v>
      </c>
      <c r="AW261" s="42">
        <v>4729.6596333250836</v>
      </c>
      <c r="AX261" s="42">
        <v>4721.643502025212</v>
      </c>
      <c r="AY261" s="44">
        <v>1.6977417495482969E-3</v>
      </c>
      <c r="AZ261" s="44">
        <v>0</v>
      </c>
      <c r="BA261" s="42">
        <v>0</v>
      </c>
      <c r="BB261" s="43">
        <v>2738361.2575954464</v>
      </c>
      <c r="BC261" s="43">
        <v>4960.7993797018953</v>
      </c>
      <c r="BD261" s="44">
        <v>-1.8358330625879438E-3</v>
      </c>
      <c r="BE261" s="42">
        <v>0</v>
      </c>
      <c r="BF261" s="42">
        <v>2738361.2575954464</v>
      </c>
      <c r="BG261" s="42">
        <v>0</v>
      </c>
      <c r="BH261" s="42">
        <v>2738361.2575954464</v>
      </c>
      <c r="BI261" s="53">
        <v>14298.420837528196</v>
      </c>
      <c r="BK261" t="str">
        <f t="shared" si="3"/>
        <v>556 - Castle Manor Academy</v>
      </c>
    </row>
    <row r="262" spans="1:63" ht="15" x14ac:dyDescent="0.25">
      <c r="A262" s="50">
        <v>373</v>
      </c>
      <c r="B262" s="35">
        <v>137674</v>
      </c>
      <c r="C262" s="35">
        <v>9354006</v>
      </c>
      <c r="D262" s="36" t="s">
        <v>250</v>
      </c>
      <c r="E262" s="42">
        <v>0</v>
      </c>
      <c r="F262" s="42">
        <v>1084680</v>
      </c>
      <c r="G262" s="42">
        <v>654434</v>
      </c>
      <c r="H262" s="42">
        <v>0</v>
      </c>
      <c r="I262" s="42">
        <v>33200.000000000065</v>
      </c>
      <c r="J262" s="42">
        <v>0</v>
      </c>
      <c r="K262" s="42">
        <v>0</v>
      </c>
      <c r="L262" s="42">
        <v>0</v>
      </c>
      <c r="M262" s="42">
        <v>0</v>
      </c>
      <c r="N262" s="42">
        <v>0</v>
      </c>
      <c r="O262" s="42">
        <v>0</v>
      </c>
      <c r="P262" s="42">
        <v>600.6</v>
      </c>
      <c r="Q262" s="42">
        <v>5405.4000000000078</v>
      </c>
      <c r="R262" s="42">
        <v>89544.000000000087</v>
      </c>
      <c r="S262" s="42">
        <v>184038.39999999997</v>
      </c>
      <c r="T262" s="42">
        <v>0</v>
      </c>
      <c r="U262" s="42">
        <v>0</v>
      </c>
      <c r="V262" s="42">
        <v>0</v>
      </c>
      <c r="W262" s="42">
        <v>3000</v>
      </c>
      <c r="X262" s="42">
        <v>0</v>
      </c>
      <c r="Y262" s="42">
        <v>0</v>
      </c>
      <c r="Z262" s="42">
        <v>150804.7058507386</v>
      </c>
      <c r="AA262" s="42">
        <v>0</v>
      </c>
      <c r="AB262" s="42">
        <v>0</v>
      </c>
      <c r="AC262" s="42">
        <v>114000</v>
      </c>
      <c r="AD262" s="42">
        <v>0</v>
      </c>
      <c r="AE262" s="42">
        <v>0</v>
      </c>
      <c r="AF262" s="42">
        <v>0</v>
      </c>
      <c r="AG262" s="42">
        <v>19960.84</v>
      </c>
      <c r="AH262" s="42">
        <v>0</v>
      </c>
      <c r="AI262" s="42">
        <v>0</v>
      </c>
      <c r="AJ262" s="42">
        <v>0</v>
      </c>
      <c r="AK262" s="42">
        <v>0</v>
      </c>
      <c r="AL262" s="42">
        <v>0</v>
      </c>
      <c r="AM262" s="42">
        <v>0</v>
      </c>
      <c r="AN262" s="42">
        <v>0</v>
      </c>
      <c r="AO262" s="42">
        <v>1739114</v>
      </c>
      <c r="AP262" s="42">
        <v>466593.10585073871</v>
      </c>
      <c r="AQ262" s="42">
        <v>133960.84</v>
      </c>
      <c r="AR262" s="42">
        <v>317196.70585073862</v>
      </c>
      <c r="AS262" s="43">
        <v>2339667.9458507383</v>
      </c>
      <c r="AT262" s="42">
        <v>0</v>
      </c>
      <c r="AU262" s="42">
        <v>2339667.9458507383</v>
      </c>
      <c r="AV262" s="42">
        <v>2205707.1058507385</v>
      </c>
      <c r="AW262" s="42">
        <v>5165.590411828427</v>
      </c>
      <c r="AX262" s="42">
        <v>5219.9114637253815</v>
      </c>
      <c r="AY262" s="44">
        <v>-1.0406508285522965E-2</v>
      </c>
      <c r="AZ262" s="44">
        <v>0</v>
      </c>
      <c r="BA262" s="42">
        <v>0</v>
      </c>
      <c r="BB262" s="43">
        <v>2339667.9458507383</v>
      </c>
      <c r="BC262" s="43">
        <v>5479.3160324373266</v>
      </c>
      <c r="BD262" s="44">
        <v>-1.6992678528153338E-2</v>
      </c>
      <c r="BE262" s="42">
        <v>0</v>
      </c>
      <c r="BF262" s="42">
        <v>2339667.9458507383</v>
      </c>
      <c r="BG262" s="42">
        <v>0</v>
      </c>
      <c r="BH262" s="42">
        <v>2339667.9458507383</v>
      </c>
      <c r="BI262" s="53">
        <v>11373.553581417249</v>
      </c>
      <c r="BK262" t="str">
        <f t="shared" ref="BK262:BK302" si="4">A262&amp;" - "&amp;D262</f>
        <v>373 - Ormiston Endeavour Academy</v>
      </c>
    </row>
    <row r="263" spans="1:63" ht="15" x14ac:dyDescent="0.25">
      <c r="A263" s="50">
        <v>365</v>
      </c>
      <c r="B263" s="35">
        <v>138373</v>
      </c>
      <c r="C263" s="35">
        <v>9354007</v>
      </c>
      <c r="D263" s="36" t="s">
        <v>511</v>
      </c>
      <c r="E263" s="42">
        <v>0</v>
      </c>
      <c r="F263" s="42">
        <v>1902120</v>
      </c>
      <c r="G263" s="42">
        <v>1057496</v>
      </c>
      <c r="H263" s="42">
        <v>0</v>
      </c>
      <c r="I263" s="42">
        <v>66000.000000000102</v>
      </c>
      <c r="J263" s="42">
        <v>0</v>
      </c>
      <c r="K263" s="42">
        <v>0</v>
      </c>
      <c r="L263" s="42">
        <v>0</v>
      </c>
      <c r="M263" s="42">
        <v>0</v>
      </c>
      <c r="N263" s="42">
        <v>0</v>
      </c>
      <c r="O263" s="42">
        <v>0</v>
      </c>
      <c r="P263" s="42">
        <v>17441.357909215978</v>
      </c>
      <c r="Q263" s="42">
        <v>70858.933700137452</v>
      </c>
      <c r="R263" s="42">
        <v>105358.92379642387</v>
      </c>
      <c r="S263" s="42">
        <v>237946.04896836306</v>
      </c>
      <c r="T263" s="42">
        <v>68412.222833562628</v>
      </c>
      <c r="U263" s="42">
        <v>0</v>
      </c>
      <c r="V263" s="42">
        <v>0</v>
      </c>
      <c r="W263" s="42">
        <v>19500.000000000047</v>
      </c>
      <c r="X263" s="42">
        <v>3903.768115942029</v>
      </c>
      <c r="Y263" s="42">
        <v>0</v>
      </c>
      <c r="Z263" s="42">
        <v>302250.94649458706</v>
      </c>
      <c r="AA263" s="42">
        <v>0</v>
      </c>
      <c r="AB263" s="42">
        <v>0</v>
      </c>
      <c r="AC263" s="42">
        <v>114000</v>
      </c>
      <c r="AD263" s="42">
        <v>0</v>
      </c>
      <c r="AE263" s="42">
        <v>0</v>
      </c>
      <c r="AF263" s="42">
        <v>0</v>
      </c>
      <c r="AG263" s="42">
        <v>11688.56</v>
      </c>
      <c r="AH263" s="42">
        <v>0</v>
      </c>
      <c r="AI263" s="42">
        <v>0</v>
      </c>
      <c r="AJ263" s="42">
        <v>0</v>
      </c>
      <c r="AK263" s="42">
        <v>0</v>
      </c>
      <c r="AL263" s="42">
        <v>0</v>
      </c>
      <c r="AM263" s="42">
        <v>0</v>
      </c>
      <c r="AN263" s="42">
        <v>0</v>
      </c>
      <c r="AO263" s="42">
        <v>2959616</v>
      </c>
      <c r="AP263" s="42">
        <v>891672.20181823219</v>
      </c>
      <c r="AQ263" s="42">
        <v>125688.56</v>
      </c>
      <c r="AR263" s="42">
        <v>595257.49009843869</v>
      </c>
      <c r="AS263" s="43">
        <v>3976976.7618182325</v>
      </c>
      <c r="AT263" s="42">
        <v>0</v>
      </c>
      <c r="AU263" s="42">
        <v>3976976.761818232</v>
      </c>
      <c r="AV263" s="42">
        <v>3851288.2018182324</v>
      </c>
      <c r="AW263" s="42">
        <v>5290.2310464536158</v>
      </c>
      <c r="AX263" s="42">
        <v>5374.8205260744253</v>
      </c>
      <c r="AY263" s="44">
        <v>-1.5738103106968406E-2</v>
      </c>
      <c r="AZ263" s="44">
        <v>7.3810310696840672E-4</v>
      </c>
      <c r="BA263" s="42">
        <v>2888.1010192165768</v>
      </c>
      <c r="BB263" s="43">
        <v>3979864.8628374492</v>
      </c>
      <c r="BC263" s="43">
        <v>5466.8473390624304</v>
      </c>
      <c r="BD263" s="44">
        <v>-2.125777905496673E-2</v>
      </c>
      <c r="BE263" s="42">
        <v>0</v>
      </c>
      <c r="BF263" s="42">
        <v>3979864.8628374492</v>
      </c>
      <c r="BG263" s="42">
        <v>0</v>
      </c>
      <c r="BH263" s="42">
        <v>3979864.8628374492</v>
      </c>
      <c r="BI263" s="53">
        <v>19622.441856497502</v>
      </c>
      <c r="BK263" t="str">
        <f t="shared" si="4"/>
        <v>365 - Chantry Academy</v>
      </c>
    </row>
    <row r="264" spans="1:63" ht="15" x14ac:dyDescent="0.25">
      <c r="A264" s="50">
        <v>559</v>
      </c>
      <c r="B264" s="35">
        <v>138506</v>
      </c>
      <c r="C264" s="35">
        <v>9354008</v>
      </c>
      <c r="D264" s="36" t="s">
        <v>512</v>
      </c>
      <c r="E264" s="42">
        <v>0</v>
      </c>
      <c r="F264" s="42">
        <v>1438380</v>
      </c>
      <c r="G264" s="42">
        <v>949146</v>
      </c>
      <c r="H264" s="42">
        <v>0</v>
      </c>
      <c r="I264" s="42">
        <v>36000.000000000036</v>
      </c>
      <c r="J264" s="42">
        <v>0</v>
      </c>
      <c r="K264" s="42">
        <v>0</v>
      </c>
      <c r="L264" s="42">
        <v>0</v>
      </c>
      <c r="M264" s="42">
        <v>0</v>
      </c>
      <c r="N264" s="42">
        <v>0</v>
      </c>
      <c r="O264" s="42">
        <v>0</v>
      </c>
      <c r="P264" s="42">
        <v>12762.749999999975</v>
      </c>
      <c r="Q264" s="42">
        <v>38820.6</v>
      </c>
      <c r="R264" s="42">
        <v>42533.400000000031</v>
      </c>
      <c r="S264" s="42">
        <v>88524.800000000061</v>
      </c>
      <c r="T264" s="42">
        <v>0</v>
      </c>
      <c r="U264" s="42">
        <v>0</v>
      </c>
      <c r="V264" s="42">
        <v>0</v>
      </c>
      <c r="W264" s="42">
        <v>3000.0000000000014</v>
      </c>
      <c r="X264" s="42">
        <v>2858.0545774647885</v>
      </c>
      <c r="Y264" s="42">
        <v>0</v>
      </c>
      <c r="Z264" s="42">
        <v>254429.69723205766</v>
      </c>
      <c r="AA264" s="42">
        <v>0</v>
      </c>
      <c r="AB264" s="42">
        <v>0</v>
      </c>
      <c r="AC264" s="42">
        <v>114000</v>
      </c>
      <c r="AD264" s="42">
        <v>0</v>
      </c>
      <c r="AE264" s="42">
        <v>0</v>
      </c>
      <c r="AF264" s="42">
        <v>0</v>
      </c>
      <c r="AG264" s="42">
        <v>23662.21</v>
      </c>
      <c r="AH264" s="42">
        <v>0</v>
      </c>
      <c r="AI264" s="42">
        <v>0</v>
      </c>
      <c r="AJ264" s="42">
        <v>0</v>
      </c>
      <c r="AK264" s="42">
        <v>0</v>
      </c>
      <c r="AL264" s="42">
        <v>0</v>
      </c>
      <c r="AM264" s="42">
        <v>0</v>
      </c>
      <c r="AN264" s="42">
        <v>0</v>
      </c>
      <c r="AO264" s="42">
        <v>2387526</v>
      </c>
      <c r="AP264" s="42">
        <v>478929.30180952256</v>
      </c>
      <c r="AQ264" s="42">
        <v>137662.21</v>
      </c>
      <c r="AR264" s="42">
        <v>373748.2722320577</v>
      </c>
      <c r="AS264" s="43">
        <v>3004117.5118095223</v>
      </c>
      <c r="AT264" s="42">
        <v>0</v>
      </c>
      <c r="AU264" s="42">
        <v>3004117.5118095228</v>
      </c>
      <c r="AV264" s="42">
        <v>2866455.3018095223</v>
      </c>
      <c r="AW264" s="42">
        <v>4899.9235928367907</v>
      </c>
      <c r="AX264" s="42">
        <v>4953.4106668903041</v>
      </c>
      <c r="AY264" s="44">
        <v>-1.0798029408510967E-2</v>
      </c>
      <c r="AZ264" s="44">
        <v>0</v>
      </c>
      <c r="BA264" s="42">
        <v>0</v>
      </c>
      <c r="BB264" s="43">
        <v>3004117.5118095223</v>
      </c>
      <c r="BC264" s="43">
        <v>5135.243609930807</v>
      </c>
      <c r="BD264" s="44">
        <v>-1.6715189878544368E-2</v>
      </c>
      <c r="BE264" s="42">
        <v>0</v>
      </c>
      <c r="BF264" s="42">
        <v>3004117.5118095223</v>
      </c>
      <c r="BG264" s="42">
        <v>0</v>
      </c>
      <c r="BH264" s="42">
        <v>3004117.5118095223</v>
      </c>
      <c r="BI264" s="53">
        <v>14921.876205636225</v>
      </c>
      <c r="BK264" t="str">
        <f t="shared" si="4"/>
        <v>559 - Ormiston Sudbury Academy</v>
      </c>
    </row>
    <row r="265" spans="1:63" ht="15" x14ac:dyDescent="0.25">
      <c r="A265" s="50">
        <v>991</v>
      </c>
      <c r="B265" s="35">
        <v>138250</v>
      </c>
      <c r="C265" s="35">
        <v>9354009</v>
      </c>
      <c r="D265" s="36" t="s">
        <v>365</v>
      </c>
      <c r="E265" s="42">
        <v>0</v>
      </c>
      <c r="F265" s="42">
        <v>1135770</v>
      </c>
      <c r="G265" s="42">
        <v>723778</v>
      </c>
      <c r="H265" s="42">
        <v>0</v>
      </c>
      <c r="I265" s="42">
        <v>20799.999999999956</v>
      </c>
      <c r="J265" s="42">
        <v>0</v>
      </c>
      <c r="K265" s="42">
        <v>0</v>
      </c>
      <c r="L265" s="42">
        <v>0</v>
      </c>
      <c r="M265" s="42">
        <v>0</v>
      </c>
      <c r="N265" s="42">
        <v>0</v>
      </c>
      <c r="O265" s="42">
        <v>0</v>
      </c>
      <c r="P265" s="42">
        <v>10060.050000000034</v>
      </c>
      <c r="Q265" s="42">
        <v>1474.1999999999994</v>
      </c>
      <c r="R265" s="42">
        <v>6715.7999999999965</v>
      </c>
      <c r="S265" s="42">
        <v>0</v>
      </c>
      <c r="T265" s="42">
        <v>1242.1499999999996</v>
      </c>
      <c r="U265" s="42">
        <v>0</v>
      </c>
      <c r="V265" s="42">
        <v>0</v>
      </c>
      <c r="W265" s="42">
        <v>0</v>
      </c>
      <c r="X265" s="42">
        <v>997.16312056737593</v>
      </c>
      <c r="Y265" s="42">
        <v>0</v>
      </c>
      <c r="Z265" s="42">
        <v>138390.01280987597</v>
      </c>
      <c r="AA265" s="42">
        <v>0</v>
      </c>
      <c r="AB265" s="42">
        <v>0</v>
      </c>
      <c r="AC265" s="42">
        <v>114000</v>
      </c>
      <c r="AD265" s="42">
        <v>24000</v>
      </c>
      <c r="AE265" s="42">
        <v>0</v>
      </c>
      <c r="AF265" s="42">
        <v>0</v>
      </c>
      <c r="AG265" s="42">
        <v>679.46</v>
      </c>
      <c r="AH265" s="42">
        <v>0</v>
      </c>
      <c r="AI265" s="42">
        <v>0</v>
      </c>
      <c r="AJ265" s="42">
        <v>0</v>
      </c>
      <c r="AK265" s="42">
        <v>0</v>
      </c>
      <c r="AL265" s="42">
        <v>0</v>
      </c>
      <c r="AM265" s="42">
        <v>0</v>
      </c>
      <c r="AN265" s="42">
        <v>0</v>
      </c>
      <c r="AO265" s="42">
        <v>1859548</v>
      </c>
      <c r="AP265" s="42">
        <v>179679.37593044335</v>
      </c>
      <c r="AQ265" s="42">
        <v>138679.46</v>
      </c>
      <c r="AR265" s="42">
        <v>168533.91280987597</v>
      </c>
      <c r="AS265" s="43">
        <v>2177906.8359304434</v>
      </c>
      <c r="AT265" s="42">
        <v>0</v>
      </c>
      <c r="AU265" s="42">
        <v>2177906.8359304434</v>
      </c>
      <c r="AV265" s="42">
        <v>2039227.3759304434</v>
      </c>
      <c r="AW265" s="42">
        <v>4471.9898594965862</v>
      </c>
      <c r="AX265" s="42">
        <v>4537.8589512194521</v>
      </c>
      <c r="AY265" s="44">
        <v>-1.4515455952011258E-2</v>
      </c>
      <c r="AZ265" s="44">
        <v>0</v>
      </c>
      <c r="BA265" s="42">
        <v>0</v>
      </c>
      <c r="BB265" s="43">
        <v>2177906.8359304434</v>
      </c>
      <c r="BC265" s="43">
        <v>4776.1114823036041</v>
      </c>
      <c r="BD265" s="44">
        <v>-2.2772792240920325E-2</v>
      </c>
      <c r="BE265" s="42">
        <v>0</v>
      </c>
      <c r="BF265" s="42">
        <v>2177906.8359304434</v>
      </c>
      <c r="BG265" s="42">
        <v>0</v>
      </c>
      <c r="BH265" s="42">
        <v>2177906.8359304434</v>
      </c>
      <c r="BI265" s="53">
        <v>10198.670980513283</v>
      </c>
      <c r="BK265" t="str">
        <f t="shared" si="4"/>
        <v>991 - IES Breckland</v>
      </c>
    </row>
    <row r="266" spans="1:63" ht="15" x14ac:dyDescent="0.25">
      <c r="A266" s="50">
        <v>992</v>
      </c>
      <c r="B266" s="35">
        <v>138273</v>
      </c>
      <c r="C266" s="35">
        <v>9354010</v>
      </c>
      <c r="D266" s="36" t="s">
        <v>366</v>
      </c>
      <c r="E266" s="42">
        <v>0</v>
      </c>
      <c r="F266" s="42">
        <v>1151490</v>
      </c>
      <c r="G266" s="42">
        <v>442068</v>
      </c>
      <c r="H266" s="42">
        <v>0</v>
      </c>
      <c r="I266" s="42">
        <v>25200.000000000007</v>
      </c>
      <c r="J266" s="42">
        <v>0</v>
      </c>
      <c r="K266" s="42">
        <v>0</v>
      </c>
      <c r="L266" s="42">
        <v>0</v>
      </c>
      <c r="M266" s="42">
        <v>0</v>
      </c>
      <c r="N266" s="42">
        <v>0</v>
      </c>
      <c r="O266" s="42">
        <v>0</v>
      </c>
      <c r="P266" s="42">
        <v>1505.3109137055853</v>
      </c>
      <c r="Q266" s="42">
        <v>985.29441624365586</v>
      </c>
      <c r="R266" s="42">
        <v>0</v>
      </c>
      <c r="S266" s="42">
        <v>0</v>
      </c>
      <c r="T266" s="42">
        <v>0</v>
      </c>
      <c r="U266" s="42">
        <v>0</v>
      </c>
      <c r="V266" s="42">
        <v>0</v>
      </c>
      <c r="W266" s="42">
        <v>0</v>
      </c>
      <c r="X266" s="42">
        <v>5912.2168284789641</v>
      </c>
      <c r="Y266" s="42">
        <v>0</v>
      </c>
      <c r="Z266" s="42">
        <v>133055.61084472074</v>
      </c>
      <c r="AA266" s="42">
        <v>0</v>
      </c>
      <c r="AB266" s="42">
        <v>0</v>
      </c>
      <c r="AC266" s="42">
        <v>114000</v>
      </c>
      <c r="AD266" s="42">
        <v>34166.666666666664</v>
      </c>
      <c r="AE266" s="42">
        <v>0</v>
      </c>
      <c r="AF266" s="42">
        <v>0</v>
      </c>
      <c r="AG266" s="42">
        <v>14064.29</v>
      </c>
      <c r="AH266" s="42">
        <v>0</v>
      </c>
      <c r="AI266" s="42">
        <v>0</v>
      </c>
      <c r="AJ266" s="42">
        <v>0</v>
      </c>
      <c r="AK266" s="42">
        <v>0</v>
      </c>
      <c r="AL266" s="42">
        <v>0</v>
      </c>
      <c r="AM266" s="42">
        <v>0</v>
      </c>
      <c r="AN266" s="42">
        <v>0</v>
      </c>
      <c r="AO266" s="42">
        <v>1593558</v>
      </c>
      <c r="AP266" s="42">
        <v>166658.43300314894</v>
      </c>
      <c r="AQ266" s="42">
        <v>162230.95666666667</v>
      </c>
      <c r="AR266" s="42">
        <v>156898.71350969534</v>
      </c>
      <c r="AS266" s="43">
        <v>1922447.3896698155</v>
      </c>
      <c r="AT266" s="42">
        <v>0</v>
      </c>
      <c r="AU266" s="42">
        <v>1922447.3896698155</v>
      </c>
      <c r="AV266" s="42">
        <v>1760216.4330031488</v>
      </c>
      <c r="AW266" s="42">
        <v>4456.2441341851863</v>
      </c>
      <c r="AX266" s="42">
        <v>4599.2352117683749</v>
      </c>
      <c r="AY266" s="44">
        <v>-3.1090185867708533E-2</v>
      </c>
      <c r="AZ266" s="44">
        <v>1.6090185867708533E-2</v>
      </c>
      <c r="BA266" s="42">
        <v>29231.007015631872</v>
      </c>
      <c r="BB266" s="43">
        <v>1951678.3966854473</v>
      </c>
      <c r="BC266" s="43">
        <v>4940.9579662922715</v>
      </c>
      <c r="BD266" s="44">
        <v>-4.1023398986133719E-2</v>
      </c>
      <c r="BE266" s="42">
        <v>0</v>
      </c>
      <c r="BF266" s="42">
        <v>1951678.3966854473</v>
      </c>
      <c r="BG266" s="42">
        <v>0</v>
      </c>
      <c r="BH266" s="42">
        <v>1951678.3966854473</v>
      </c>
      <c r="BI266" s="53">
        <v>7473.4189086737979</v>
      </c>
      <c r="BK266" t="str">
        <f t="shared" si="4"/>
        <v>992 - Saxmundham Free School</v>
      </c>
    </row>
    <row r="267" spans="1:63" ht="15" x14ac:dyDescent="0.25">
      <c r="A267" s="50">
        <v>993</v>
      </c>
      <c r="B267" s="35">
        <v>138274</v>
      </c>
      <c r="C267" s="35">
        <v>9354016</v>
      </c>
      <c r="D267" s="36" t="s">
        <v>367</v>
      </c>
      <c r="E267" s="42">
        <v>0</v>
      </c>
      <c r="F267" s="42">
        <v>789930</v>
      </c>
      <c r="G267" s="42">
        <v>390060</v>
      </c>
      <c r="H267" s="42">
        <v>0</v>
      </c>
      <c r="I267" s="42">
        <v>23600.000000000025</v>
      </c>
      <c r="J267" s="42">
        <v>0</v>
      </c>
      <c r="K267" s="42">
        <v>0</v>
      </c>
      <c r="L267" s="42">
        <v>0</v>
      </c>
      <c r="M267" s="42">
        <v>0</v>
      </c>
      <c r="N267" s="42">
        <v>0</v>
      </c>
      <c r="O267" s="42">
        <v>0</v>
      </c>
      <c r="P267" s="42">
        <v>5424.0393103448387</v>
      </c>
      <c r="Q267" s="42">
        <v>1479.2834482758626</v>
      </c>
      <c r="R267" s="42">
        <v>16847.394827586213</v>
      </c>
      <c r="S267" s="42">
        <v>2337.6331034482755</v>
      </c>
      <c r="T267" s="42">
        <v>67307.396896551683</v>
      </c>
      <c r="U267" s="42">
        <v>4396.7591379310361</v>
      </c>
      <c r="V267" s="42">
        <v>0</v>
      </c>
      <c r="W267" s="42">
        <v>0</v>
      </c>
      <c r="X267" s="42">
        <v>5047.03125</v>
      </c>
      <c r="Y267" s="42">
        <v>0</v>
      </c>
      <c r="Z267" s="42">
        <v>115755.56204446156</v>
      </c>
      <c r="AA267" s="42">
        <v>0</v>
      </c>
      <c r="AB267" s="42">
        <v>0</v>
      </c>
      <c r="AC267" s="42">
        <v>114000</v>
      </c>
      <c r="AD267" s="42">
        <v>0</v>
      </c>
      <c r="AE267" s="42">
        <v>0</v>
      </c>
      <c r="AF267" s="42">
        <v>0</v>
      </c>
      <c r="AG267" s="42">
        <v>6842.09</v>
      </c>
      <c r="AH267" s="42">
        <v>0</v>
      </c>
      <c r="AI267" s="42">
        <v>0</v>
      </c>
      <c r="AJ267" s="42">
        <v>0</v>
      </c>
      <c r="AK267" s="42">
        <v>0</v>
      </c>
      <c r="AL267" s="42">
        <v>0</v>
      </c>
      <c r="AM267" s="42">
        <v>0</v>
      </c>
      <c r="AN267" s="42">
        <v>0</v>
      </c>
      <c r="AO267" s="42">
        <v>1179990</v>
      </c>
      <c r="AP267" s="42">
        <v>242195.10001859948</v>
      </c>
      <c r="AQ267" s="42">
        <v>120842.09</v>
      </c>
      <c r="AR267" s="42">
        <v>186449.6154065305</v>
      </c>
      <c r="AS267" s="43">
        <v>1543027.1900185996</v>
      </c>
      <c r="AT267" s="42">
        <v>0</v>
      </c>
      <c r="AU267" s="42">
        <v>1543027.1900185992</v>
      </c>
      <c r="AV267" s="42">
        <v>1422185.1000185995</v>
      </c>
      <c r="AW267" s="42">
        <v>4887.2340206824729</v>
      </c>
      <c r="AX267" s="42">
        <v>4782.6589882008639</v>
      </c>
      <c r="AY267" s="44">
        <v>2.1865458678865152E-2</v>
      </c>
      <c r="AZ267" s="44">
        <v>-1.6355458678865151E-2</v>
      </c>
      <c r="BA267" s="42">
        <v>-22762.77120387707</v>
      </c>
      <c r="BB267" s="43">
        <v>1520264.4188147224</v>
      </c>
      <c r="BC267" s="43">
        <v>5224.2763533151974</v>
      </c>
      <c r="BD267" s="44">
        <v>8.8589566368797446E-3</v>
      </c>
      <c r="BE267" s="42">
        <v>0</v>
      </c>
      <c r="BF267" s="42">
        <v>1520264.4188147224</v>
      </c>
      <c r="BG267" s="42">
        <v>0</v>
      </c>
      <c r="BH267" s="42">
        <v>1520264.4188147224</v>
      </c>
      <c r="BI267" s="53">
        <v>8250.8778583175335</v>
      </c>
      <c r="BK267" t="str">
        <f t="shared" si="4"/>
        <v>993 - Beccles Free School</v>
      </c>
    </row>
    <row r="268" spans="1:63" ht="15" x14ac:dyDescent="0.25">
      <c r="A268" s="50">
        <v>361</v>
      </c>
      <c r="B268" s="35">
        <v>136918</v>
      </c>
      <c r="C268" s="35">
        <v>9354017</v>
      </c>
      <c r="D268" s="36" t="s">
        <v>242</v>
      </c>
      <c r="E268" s="42">
        <v>0</v>
      </c>
      <c r="F268" s="42">
        <v>1854960</v>
      </c>
      <c r="G268" s="42">
        <v>1226522</v>
      </c>
      <c r="H268" s="42">
        <v>0</v>
      </c>
      <c r="I268" s="42">
        <v>16400</v>
      </c>
      <c r="J268" s="42">
        <v>0</v>
      </c>
      <c r="K268" s="42">
        <v>0</v>
      </c>
      <c r="L268" s="42">
        <v>0</v>
      </c>
      <c r="M268" s="42">
        <v>0</v>
      </c>
      <c r="N268" s="42">
        <v>0</v>
      </c>
      <c r="O268" s="42">
        <v>0</v>
      </c>
      <c r="P268" s="42">
        <v>15807.62450199201</v>
      </c>
      <c r="Q268" s="42">
        <v>0</v>
      </c>
      <c r="R268" s="42">
        <v>6733.6374501992032</v>
      </c>
      <c r="S268" s="42">
        <v>1167.89375830013</v>
      </c>
      <c r="T268" s="42">
        <v>1245.449203187248</v>
      </c>
      <c r="U268" s="42">
        <v>0</v>
      </c>
      <c r="V268" s="42">
        <v>0</v>
      </c>
      <c r="W268" s="42">
        <v>3000.0000000000045</v>
      </c>
      <c r="X268" s="42">
        <v>3685.3562005277045</v>
      </c>
      <c r="Y268" s="42">
        <v>0</v>
      </c>
      <c r="Z268" s="42">
        <v>173629.2577085355</v>
      </c>
      <c r="AA268" s="42">
        <v>0</v>
      </c>
      <c r="AB268" s="42">
        <v>0</v>
      </c>
      <c r="AC268" s="42">
        <v>114000</v>
      </c>
      <c r="AD268" s="42">
        <v>0</v>
      </c>
      <c r="AE268" s="42">
        <v>0</v>
      </c>
      <c r="AF268" s="42">
        <v>0</v>
      </c>
      <c r="AG268" s="42">
        <v>14919.55</v>
      </c>
      <c r="AH268" s="42">
        <v>0</v>
      </c>
      <c r="AI268" s="42">
        <v>0</v>
      </c>
      <c r="AJ268" s="42">
        <v>0</v>
      </c>
      <c r="AK268" s="42">
        <v>0</v>
      </c>
      <c r="AL268" s="42">
        <v>0</v>
      </c>
      <c r="AM268" s="42">
        <v>0</v>
      </c>
      <c r="AN268" s="42">
        <v>0</v>
      </c>
      <c r="AO268" s="42">
        <v>3081482</v>
      </c>
      <c r="AP268" s="42">
        <v>221669.21882274182</v>
      </c>
      <c r="AQ268" s="42">
        <v>128919.55</v>
      </c>
      <c r="AR268" s="42">
        <v>204304.36016537479</v>
      </c>
      <c r="AS268" s="43">
        <v>3432070.7688227417</v>
      </c>
      <c r="AT268" s="42">
        <v>0</v>
      </c>
      <c r="AU268" s="42">
        <v>3432070.7688227417</v>
      </c>
      <c r="AV268" s="42">
        <v>3303151.2188227419</v>
      </c>
      <c r="AW268" s="42">
        <v>4375.034726917539</v>
      </c>
      <c r="AX268" s="42">
        <v>4418.2872394913447</v>
      </c>
      <c r="AY268" s="44">
        <v>-9.7894297562204514E-3</v>
      </c>
      <c r="AZ268" s="44">
        <v>0</v>
      </c>
      <c r="BA268" s="42">
        <v>0</v>
      </c>
      <c r="BB268" s="43">
        <v>3432070.7688227417</v>
      </c>
      <c r="BC268" s="43">
        <v>4545.7890977784655</v>
      </c>
      <c r="BD268" s="44">
        <v>-1.4193358478456153E-2</v>
      </c>
      <c r="BE268" s="42">
        <v>0</v>
      </c>
      <c r="BF268" s="42">
        <v>3432070.7688227417</v>
      </c>
      <c r="BG268" s="42">
        <v>0</v>
      </c>
      <c r="BH268" s="42">
        <v>3432070.7688227417</v>
      </c>
      <c r="BI268" s="53">
        <v>17808.621128612431</v>
      </c>
      <c r="BK268" t="str">
        <f t="shared" si="4"/>
        <v>361 - Hadleigh High School</v>
      </c>
    </row>
    <row r="269" spans="1:63" ht="15" x14ac:dyDescent="0.25">
      <c r="A269" s="50">
        <v>555</v>
      </c>
      <c r="B269" s="35">
        <v>141639</v>
      </c>
      <c r="C269" s="35">
        <v>9354019</v>
      </c>
      <c r="D269" s="36" t="s">
        <v>356</v>
      </c>
      <c r="E269" s="42">
        <v>0</v>
      </c>
      <c r="F269" s="42">
        <v>3120420</v>
      </c>
      <c r="G269" s="42">
        <v>1837616</v>
      </c>
      <c r="H269" s="42">
        <v>0</v>
      </c>
      <c r="I269" s="42">
        <v>35600.000000000015</v>
      </c>
      <c r="J269" s="42">
        <v>0</v>
      </c>
      <c r="K269" s="42">
        <v>0</v>
      </c>
      <c r="L269" s="42">
        <v>0</v>
      </c>
      <c r="M269" s="42">
        <v>0</v>
      </c>
      <c r="N269" s="42">
        <v>0</v>
      </c>
      <c r="O269" s="42">
        <v>0</v>
      </c>
      <c r="P269" s="42">
        <v>25546.474116680423</v>
      </c>
      <c r="Q269" s="42">
        <v>6885.2529170090347</v>
      </c>
      <c r="R269" s="42">
        <v>140027.4650780611</v>
      </c>
      <c r="S269" s="42">
        <v>12823.328184059163</v>
      </c>
      <c r="T269" s="42">
        <v>0</v>
      </c>
      <c r="U269" s="42">
        <v>0</v>
      </c>
      <c r="V269" s="42">
        <v>0</v>
      </c>
      <c r="W269" s="42">
        <v>0</v>
      </c>
      <c r="X269" s="42">
        <v>1947.5367329299916</v>
      </c>
      <c r="Y269" s="42">
        <v>0</v>
      </c>
      <c r="Z269" s="42">
        <v>380977.59711727448</v>
      </c>
      <c r="AA269" s="42">
        <v>0</v>
      </c>
      <c r="AB269" s="42">
        <v>0</v>
      </c>
      <c r="AC269" s="42">
        <v>114000</v>
      </c>
      <c r="AD269" s="42">
        <v>0</v>
      </c>
      <c r="AE269" s="42">
        <v>0</v>
      </c>
      <c r="AF269" s="42">
        <v>5000</v>
      </c>
      <c r="AG269" s="42">
        <v>28603.72</v>
      </c>
      <c r="AH269" s="42">
        <v>0</v>
      </c>
      <c r="AI269" s="42">
        <v>0</v>
      </c>
      <c r="AJ269" s="42">
        <v>0</v>
      </c>
      <c r="AK269" s="42">
        <v>0</v>
      </c>
      <c r="AL269" s="42">
        <v>0</v>
      </c>
      <c r="AM269" s="42">
        <v>0</v>
      </c>
      <c r="AN269" s="42">
        <v>0</v>
      </c>
      <c r="AO269" s="42">
        <v>4958036</v>
      </c>
      <c r="AP269" s="42">
        <v>603807.65414601425</v>
      </c>
      <c r="AQ269" s="42">
        <v>147603.72</v>
      </c>
      <c r="AR269" s="42">
        <v>501416.65726517932</v>
      </c>
      <c r="AS269" s="43">
        <v>5709447.3741460135</v>
      </c>
      <c r="AT269" s="42">
        <v>0</v>
      </c>
      <c r="AU269" s="42">
        <v>5709447.3741460145</v>
      </c>
      <c r="AV269" s="42">
        <v>5566843.6541460138</v>
      </c>
      <c r="AW269" s="42">
        <v>4570.4791905960701</v>
      </c>
      <c r="AX269" s="42">
        <v>4610.4651593959106</v>
      </c>
      <c r="AY269" s="44">
        <v>-8.672870831341389E-3</v>
      </c>
      <c r="AZ269" s="44">
        <v>0</v>
      </c>
      <c r="BA269" s="42">
        <v>0</v>
      </c>
      <c r="BB269" s="43">
        <v>5709447.3741460135</v>
      </c>
      <c r="BC269" s="43">
        <v>4687.5594204811277</v>
      </c>
      <c r="BD269" s="44">
        <v>-1.5138006733435794E-2</v>
      </c>
      <c r="BE269" s="42">
        <v>0</v>
      </c>
      <c r="BF269" s="42">
        <v>5709447.3741460135</v>
      </c>
      <c r="BG269" s="42">
        <v>0</v>
      </c>
      <c r="BH269" s="42">
        <v>5709447.3741460135</v>
      </c>
      <c r="BI269" s="53">
        <v>28045.103116513888</v>
      </c>
      <c r="BK269" t="str">
        <f t="shared" si="4"/>
        <v>555 - Thomas Gainsborough School</v>
      </c>
    </row>
    <row r="270" spans="1:63" ht="15" x14ac:dyDescent="0.25">
      <c r="A270" s="50">
        <v>169</v>
      </c>
      <c r="B270" s="35">
        <v>139403</v>
      </c>
      <c r="C270" s="35">
        <v>9354032</v>
      </c>
      <c r="D270" s="36" t="s">
        <v>147</v>
      </c>
      <c r="E270" s="42">
        <v>0</v>
      </c>
      <c r="F270" s="42">
        <v>2534850</v>
      </c>
      <c r="G270" s="42">
        <v>1603580</v>
      </c>
      <c r="H270" s="42">
        <v>0</v>
      </c>
      <c r="I270" s="42">
        <v>130399.99999999991</v>
      </c>
      <c r="J270" s="42">
        <v>0</v>
      </c>
      <c r="K270" s="42">
        <v>0</v>
      </c>
      <c r="L270" s="42">
        <v>0</v>
      </c>
      <c r="M270" s="42">
        <v>0</v>
      </c>
      <c r="N270" s="42">
        <v>0</v>
      </c>
      <c r="O270" s="42">
        <v>0</v>
      </c>
      <c r="P270" s="42">
        <v>4054.0500000000038</v>
      </c>
      <c r="Q270" s="42">
        <v>85503.599999999802</v>
      </c>
      <c r="R270" s="42">
        <v>74993.100000000035</v>
      </c>
      <c r="S270" s="42">
        <v>9318.4000000000015</v>
      </c>
      <c r="T270" s="42">
        <v>505555.05000000022</v>
      </c>
      <c r="U270" s="42">
        <v>208858.64999999973</v>
      </c>
      <c r="V270" s="42">
        <v>0</v>
      </c>
      <c r="W270" s="42">
        <v>10510.355029585797</v>
      </c>
      <c r="X270" s="42">
        <v>14182.401812688822</v>
      </c>
      <c r="Y270" s="42">
        <v>0</v>
      </c>
      <c r="Z270" s="42">
        <v>373515.35205329279</v>
      </c>
      <c r="AA270" s="42">
        <v>0</v>
      </c>
      <c r="AB270" s="42">
        <v>0</v>
      </c>
      <c r="AC270" s="42">
        <v>114000</v>
      </c>
      <c r="AD270" s="42">
        <v>0</v>
      </c>
      <c r="AE270" s="42">
        <v>0</v>
      </c>
      <c r="AF270" s="42">
        <v>0</v>
      </c>
      <c r="AG270" s="42">
        <v>4872.54</v>
      </c>
      <c r="AH270" s="42">
        <v>0</v>
      </c>
      <c r="AI270" s="42">
        <v>0</v>
      </c>
      <c r="AJ270" s="42">
        <v>0</v>
      </c>
      <c r="AK270" s="42">
        <v>0</v>
      </c>
      <c r="AL270" s="42">
        <v>0</v>
      </c>
      <c r="AM270" s="42">
        <v>0</v>
      </c>
      <c r="AN270" s="42">
        <v>0</v>
      </c>
      <c r="AO270" s="42">
        <v>4138430</v>
      </c>
      <c r="AP270" s="42">
        <v>1416890.9588955669</v>
      </c>
      <c r="AQ270" s="42">
        <v>118872.54</v>
      </c>
      <c r="AR270" s="42">
        <v>892854.57705329265</v>
      </c>
      <c r="AS270" s="43">
        <v>5674193.4988955669</v>
      </c>
      <c r="AT270" s="42">
        <v>0</v>
      </c>
      <c r="AU270" s="42">
        <v>5674193.498895566</v>
      </c>
      <c r="AV270" s="42">
        <v>5555320.9588955669</v>
      </c>
      <c r="AW270" s="42">
        <v>5473.2226196015436</v>
      </c>
      <c r="AX270" s="42">
        <v>5506.0150403093621</v>
      </c>
      <c r="AY270" s="44">
        <v>-5.9557448477249499E-3</v>
      </c>
      <c r="AZ270" s="44">
        <v>0</v>
      </c>
      <c r="BA270" s="42">
        <v>0</v>
      </c>
      <c r="BB270" s="43">
        <v>5674193.4988955669</v>
      </c>
      <c r="BC270" s="43">
        <v>5590.338422557209</v>
      </c>
      <c r="BD270" s="44">
        <v>-1.1497856456141098E-2</v>
      </c>
      <c r="BE270" s="42">
        <v>0</v>
      </c>
      <c r="BF270" s="42">
        <v>5674193.4988955669</v>
      </c>
      <c r="BG270" s="42">
        <v>0</v>
      </c>
      <c r="BH270" s="42">
        <v>5674193.4988955669</v>
      </c>
      <c r="BI270" s="53">
        <v>28757.794593731101</v>
      </c>
      <c r="BK270" t="str">
        <f t="shared" si="4"/>
        <v>169 - Ormiston Denes Academy</v>
      </c>
    </row>
    <row r="271" spans="1:63" ht="15" x14ac:dyDescent="0.25">
      <c r="A271" s="50">
        <v>561</v>
      </c>
      <c r="B271" s="35">
        <v>139867</v>
      </c>
      <c r="C271" s="35">
        <v>9354033</v>
      </c>
      <c r="D271" s="36" t="s">
        <v>362</v>
      </c>
      <c r="E271" s="42">
        <v>0</v>
      </c>
      <c r="F271" s="42">
        <v>2354070</v>
      </c>
      <c r="G271" s="42">
        <v>1495230</v>
      </c>
      <c r="H271" s="42">
        <v>0</v>
      </c>
      <c r="I271" s="42">
        <v>43599.999999999905</v>
      </c>
      <c r="J271" s="42">
        <v>0</v>
      </c>
      <c r="K271" s="42">
        <v>0</v>
      </c>
      <c r="L271" s="42">
        <v>0</v>
      </c>
      <c r="M271" s="42">
        <v>0</v>
      </c>
      <c r="N271" s="42">
        <v>0</v>
      </c>
      <c r="O271" s="42">
        <v>0</v>
      </c>
      <c r="P271" s="42">
        <v>1504.6878980891679</v>
      </c>
      <c r="Q271" s="42">
        <v>0</v>
      </c>
      <c r="R271" s="42">
        <v>99829.20254777075</v>
      </c>
      <c r="S271" s="42">
        <v>1167.2730360934152</v>
      </c>
      <c r="T271" s="42">
        <v>0</v>
      </c>
      <c r="U271" s="42">
        <v>0</v>
      </c>
      <c r="V271" s="42">
        <v>0</v>
      </c>
      <c r="W271" s="42">
        <v>12000</v>
      </c>
      <c r="X271" s="42">
        <v>8751.4476614699342</v>
      </c>
      <c r="Y271" s="42">
        <v>0</v>
      </c>
      <c r="Z271" s="42">
        <v>355054.97191231657</v>
      </c>
      <c r="AA271" s="42">
        <v>0</v>
      </c>
      <c r="AB271" s="42">
        <v>0</v>
      </c>
      <c r="AC271" s="42">
        <v>114000</v>
      </c>
      <c r="AD271" s="42">
        <v>0</v>
      </c>
      <c r="AE271" s="42">
        <v>0</v>
      </c>
      <c r="AF271" s="42">
        <v>5000</v>
      </c>
      <c r="AG271" s="42">
        <v>33497.730000000003</v>
      </c>
      <c r="AH271" s="42">
        <v>0</v>
      </c>
      <c r="AI271" s="42">
        <v>0</v>
      </c>
      <c r="AJ271" s="42">
        <v>0</v>
      </c>
      <c r="AK271" s="42">
        <v>0</v>
      </c>
      <c r="AL271" s="42">
        <v>0</v>
      </c>
      <c r="AM271" s="42">
        <v>0</v>
      </c>
      <c r="AN271" s="42">
        <v>0</v>
      </c>
      <c r="AO271" s="42">
        <v>3849300</v>
      </c>
      <c r="AP271" s="42">
        <v>521907.58305573976</v>
      </c>
      <c r="AQ271" s="42">
        <v>152497.73000000001</v>
      </c>
      <c r="AR271" s="42">
        <v>438103.35365329316</v>
      </c>
      <c r="AS271" s="43">
        <v>4523705.3130557407</v>
      </c>
      <c r="AT271" s="42">
        <v>0</v>
      </c>
      <c r="AU271" s="42">
        <v>4523705.3130557407</v>
      </c>
      <c r="AV271" s="42">
        <v>4376207.5830557402</v>
      </c>
      <c r="AW271" s="42">
        <v>4635.8131176437928</v>
      </c>
      <c r="AX271" s="42">
        <v>4638.7648016774901</v>
      </c>
      <c r="AY271" s="44">
        <v>-6.3630818976421197E-4</v>
      </c>
      <c r="AZ271" s="44">
        <v>0</v>
      </c>
      <c r="BA271" s="42">
        <v>0</v>
      </c>
      <c r="BB271" s="43">
        <v>4523705.3130557407</v>
      </c>
      <c r="BC271" s="43">
        <v>4792.0607129827758</v>
      </c>
      <c r="BD271" s="44">
        <v>-7.7295849971105168E-3</v>
      </c>
      <c r="BE271" s="42">
        <v>0</v>
      </c>
      <c r="BF271" s="42">
        <v>4523705.3130557407</v>
      </c>
      <c r="BG271" s="42">
        <v>0</v>
      </c>
      <c r="BH271" s="42">
        <v>4523705.3130557407</v>
      </c>
      <c r="BI271" s="53">
        <v>21952.186595291336</v>
      </c>
      <c r="BK271" t="str">
        <f t="shared" si="4"/>
        <v>561 - Mildenhall College Academy</v>
      </c>
    </row>
    <row r="272" spans="1:63" ht="15" x14ac:dyDescent="0.25">
      <c r="A272" s="50">
        <v>371</v>
      </c>
      <c r="B272" s="35">
        <v>140032</v>
      </c>
      <c r="C272" s="35">
        <v>9354034</v>
      </c>
      <c r="D272" s="36" t="s">
        <v>513</v>
      </c>
      <c r="E272" s="42">
        <v>0</v>
      </c>
      <c r="F272" s="42">
        <v>1666320</v>
      </c>
      <c r="G272" s="42">
        <v>1161512</v>
      </c>
      <c r="H272" s="42">
        <v>0</v>
      </c>
      <c r="I272" s="42">
        <v>56799.999999999913</v>
      </c>
      <c r="J272" s="42">
        <v>0</v>
      </c>
      <c r="K272" s="42">
        <v>0</v>
      </c>
      <c r="L272" s="42">
        <v>0</v>
      </c>
      <c r="M272" s="42">
        <v>0</v>
      </c>
      <c r="N272" s="42">
        <v>0</v>
      </c>
      <c r="O272" s="42">
        <v>0</v>
      </c>
      <c r="P272" s="42">
        <v>4517.5565217391286</v>
      </c>
      <c r="Q272" s="42">
        <v>88708.382608695567</v>
      </c>
      <c r="R272" s="42">
        <v>135827.86608695675</v>
      </c>
      <c r="S272" s="42">
        <v>119153.97565217412</v>
      </c>
      <c r="T272" s="42">
        <v>89694.031304348246</v>
      </c>
      <c r="U272" s="42">
        <v>4394.3504347826065</v>
      </c>
      <c r="V272" s="42">
        <v>0</v>
      </c>
      <c r="W272" s="42">
        <v>61500</v>
      </c>
      <c r="X272" s="42">
        <v>1834.0974212034384</v>
      </c>
      <c r="Y272" s="42">
        <v>0</v>
      </c>
      <c r="Z272" s="42">
        <v>254983.5403201163</v>
      </c>
      <c r="AA272" s="42">
        <v>0</v>
      </c>
      <c r="AB272" s="42">
        <v>0</v>
      </c>
      <c r="AC272" s="42">
        <v>114000</v>
      </c>
      <c r="AD272" s="42">
        <v>0</v>
      </c>
      <c r="AE272" s="42">
        <v>0</v>
      </c>
      <c r="AF272" s="42">
        <v>0</v>
      </c>
      <c r="AG272" s="42">
        <v>15489.72</v>
      </c>
      <c r="AH272" s="42">
        <v>0</v>
      </c>
      <c r="AI272" s="42">
        <v>0</v>
      </c>
      <c r="AJ272" s="42">
        <v>0</v>
      </c>
      <c r="AK272" s="42">
        <v>0</v>
      </c>
      <c r="AL272" s="42">
        <v>0</v>
      </c>
      <c r="AM272" s="42">
        <v>0</v>
      </c>
      <c r="AN272" s="42">
        <v>0</v>
      </c>
      <c r="AO272" s="42">
        <v>2827832</v>
      </c>
      <c r="AP272" s="42">
        <v>817413.8003500161</v>
      </c>
      <c r="AQ272" s="42">
        <v>129489.72</v>
      </c>
      <c r="AR272" s="42">
        <v>514529.42162446445</v>
      </c>
      <c r="AS272" s="43">
        <v>3774735.5203500162</v>
      </c>
      <c r="AT272" s="42">
        <v>0</v>
      </c>
      <c r="AU272" s="42">
        <v>3774735.5203500157</v>
      </c>
      <c r="AV272" s="42">
        <v>3645245.800350016</v>
      </c>
      <c r="AW272" s="42">
        <v>5267.6962432803703</v>
      </c>
      <c r="AX272" s="42">
        <v>5316.4875972043355</v>
      </c>
      <c r="AY272" s="44">
        <v>-9.1773662652052685E-3</v>
      </c>
      <c r="AZ272" s="44">
        <v>0</v>
      </c>
      <c r="BA272" s="42">
        <v>0</v>
      </c>
      <c r="BB272" s="43">
        <v>3774735.5203500162</v>
      </c>
      <c r="BC272" s="43">
        <v>5454.8201161127399</v>
      </c>
      <c r="BD272" s="44">
        <v>-1.3738524610940384E-2</v>
      </c>
      <c r="BE272" s="42">
        <v>0</v>
      </c>
      <c r="BF272" s="42">
        <v>3774735.5203500162</v>
      </c>
      <c r="BG272" s="42">
        <v>0</v>
      </c>
      <c r="BH272" s="42">
        <v>3774735.5203500162</v>
      </c>
      <c r="BI272" s="53">
        <v>19605.81815416969</v>
      </c>
      <c r="BK272" t="str">
        <f t="shared" si="4"/>
        <v>371 - Stoke High School - Ormiston Academy</v>
      </c>
    </row>
    <row r="273" spans="1:63" ht="15" x14ac:dyDescent="0.25">
      <c r="A273" s="50">
        <v>994</v>
      </c>
      <c r="B273" s="35">
        <v>140047</v>
      </c>
      <c r="C273" s="35">
        <v>9354035</v>
      </c>
      <c r="D273" s="36" t="s">
        <v>368</v>
      </c>
      <c r="E273" s="42">
        <v>0</v>
      </c>
      <c r="F273" s="42">
        <v>675960</v>
      </c>
      <c r="G273" s="42">
        <v>320716</v>
      </c>
      <c r="H273" s="42">
        <v>0</v>
      </c>
      <c r="I273" s="42">
        <v>11999.999999999987</v>
      </c>
      <c r="J273" s="42">
        <v>0</v>
      </c>
      <c r="K273" s="42">
        <v>0</v>
      </c>
      <c r="L273" s="42">
        <v>0</v>
      </c>
      <c r="M273" s="42">
        <v>0</v>
      </c>
      <c r="N273" s="42">
        <v>0</v>
      </c>
      <c r="O273" s="42">
        <v>0</v>
      </c>
      <c r="P273" s="42">
        <v>150.14999999999986</v>
      </c>
      <c r="Q273" s="42">
        <v>0</v>
      </c>
      <c r="R273" s="42">
        <v>6715.7999999999938</v>
      </c>
      <c r="S273" s="42">
        <v>0</v>
      </c>
      <c r="T273" s="42">
        <v>0</v>
      </c>
      <c r="U273" s="42">
        <v>0</v>
      </c>
      <c r="V273" s="42">
        <v>0</v>
      </c>
      <c r="W273" s="42">
        <v>0</v>
      </c>
      <c r="X273" s="42">
        <v>0</v>
      </c>
      <c r="Y273" s="42">
        <v>0</v>
      </c>
      <c r="Z273" s="42">
        <v>101522.39154941248</v>
      </c>
      <c r="AA273" s="42">
        <v>0</v>
      </c>
      <c r="AB273" s="42">
        <v>0</v>
      </c>
      <c r="AC273" s="42">
        <v>114000</v>
      </c>
      <c r="AD273" s="42">
        <v>59000</v>
      </c>
      <c r="AE273" s="42">
        <v>0</v>
      </c>
      <c r="AF273" s="42">
        <v>0</v>
      </c>
      <c r="AG273" s="42">
        <v>6557</v>
      </c>
      <c r="AH273" s="42">
        <v>0</v>
      </c>
      <c r="AI273" s="42">
        <v>0</v>
      </c>
      <c r="AJ273" s="42">
        <v>0</v>
      </c>
      <c r="AK273" s="42">
        <v>0</v>
      </c>
      <c r="AL273" s="42">
        <v>0</v>
      </c>
      <c r="AM273" s="42">
        <v>0</v>
      </c>
      <c r="AN273" s="42">
        <v>0</v>
      </c>
      <c r="AO273" s="42">
        <v>996676</v>
      </c>
      <c r="AP273" s="42">
        <v>120388.34154941246</v>
      </c>
      <c r="AQ273" s="42">
        <v>179557</v>
      </c>
      <c r="AR273" s="42">
        <v>120953.16654941248</v>
      </c>
      <c r="AS273" s="43">
        <v>1296621.3415494123</v>
      </c>
      <c r="AT273" s="42">
        <v>0</v>
      </c>
      <c r="AU273" s="42">
        <v>1296621.3415494126</v>
      </c>
      <c r="AV273" s="42">
        <v>1117064.3415494123</v>
      </c>
      <c r="AW273" s="42">
        <v>4540.9119575179366</v>
      </c>
      <c r="AX273" s="42">
        <v>4468.3580913540764</v>
      </c>
      <c r="AY273" s="44">
        <v>1.6237254195057976E-2</v>
      </c>
      <c r="AZ273" s="44">
        <v>-1.0727254195057975E-2</v>
      </c>
      <c r="BA273" s="42">
        <v>-11791.570417802819</v>
      </c>
      <c r="BB273" s="43">
        <v>1284829.7711316096</v>
      </c>
      <c r="BC273" s="43">
        <v>5222.8852485024781</v>
      </c>
      <c r="BD273" s="44">
        <v>2.1660521932880261E-3</v>
      </c>
      <c r="BE273" s="42">
        <v>0</v>
      </c>
      <c r="BF273" s="42">
        <v>1284829.7711316096</v>
      </c>
      <c r="BG273" s="42">
        <v>0</v>
      </c>
      <c r="BH273" s="42">
        <v>1284829.7711316096</v>
      </c>
      <c r="BI273" s="53">
        <v>5891.5826087892019</v>
      </c>
      <c r="BK273" t="str">
        <f t="shared" si="4"/>
        <v>994 - Ixworth Free School</v>
      </c>
    </row>
    <row r="274" spans="1:63" ht="15" x14ac:dyDescent="0.25">
      <c r="A274" s="50">
        <v>166</v>
      </c>
      <c r="B274" s="35">
        <v>136271</v>
      </c>
      <c r="C274" s="35">
        <v>9354036</v>
      </c>
      <c r="D274" s="36" t="s">
        <v>514</v>
      </c>
      <c r="E274" s="42">
        <v>0</v>
      </c>
      <c r="F274" s="42">
        <v>1898190</v>
      </c>
      <c r="G274" s="42">
        <v>1248192</v>
      </c>
      <c r="H274" s="42">
        <v>0</v>
      </c>
      <c r="I274" s="42">
        <v>12400.000000000009</v>
      </c>
      <c r="J274" s="42">
        <v>0</v>
      </c>
      <c r="K274" s="42">
        <v>0</v>
      </c>
      <c r="L274" s="42">
        <v>0</v>
      </c>
      <c r="M274" s="42">
        <v>0</v>
      </c>
      <c r="N274" s="42">
        <v>0</v>
      </c>
      <c r="O274" s="42">
        <v>0</v>
      </c>
      <c r="P274" s="42">
        <v>600.59999999999957</v>
      </c>
      <c r="Q274" s="42">
        <v>0</v>
      </c>
      <c r="R274" s="42">
        <v>2238.5999999999985</v>
      </c>
      <c r="S274" s="42">
        <v>0</v>
      </c>
      <c r="T274" s="42">
        <v>0</v>
      </c>
      <c r="U274" s="42">
        <v>0</v>
      </c>
      <c r="V274" s="42">
        <v>0</v>
      </c>
      <c r="W274" s="42">
        <v>0</v>
      </c>
      <c r="X274" s="42">
        <v>2818.873517786561</v>
      </c>
      <c r="Y274" s="42">
        <v>0</v>
      </c>
      <c r="Z274" s="42">
        <v>155379.15009296298</v>
      </c>
      <c r="AA274" s="42">
        <v>0</v>
      </c>
      <c r="AB274" s="42">
        <v>0</v>
      </c>
      <c r="AC274" s="42">
        <v>114000</v>
      </c>
      <c r="AD274" s="42">
        <v>0</v>
      </c>
      <c r="AE274" s="42">
        <v>0</v>
      </c>
      <c r="AF274" s="42">
        <v>0</v>
      </c>
      <c r="AG274" s="42">
        <v>18910.77</v>
      </c>
      <c r="AH274" s="42">
        <v>0</v>
      </c>
      <c r="AI274" s="42">
        <v>0</v>
      </c>
      <c r="AJ274" s="42">
        <v>0</v>
      </c>
      <c r="AK274" s="42">
        <v>0</v>
      </c>
      <c r="AL274" s="42">
        <v>0</v>
      </c>
      <c r="AM274" s="42">
        <v>0</v>
      </c>
      <c r="AN274" s="42">
        <v>0</v>
      </c>
      <c r="AO274" s="42">
        <v>3146382</v>
      </c>
      <c r="AP274" s="42">
        <v>173437.22361074956</v>
      </c>
      <c r="AQ274" s="42">
        <v>132910.76999999999</v>
      </c>
      <c r="AR274" s="42">
        <v>172996.55009296298</v>
      </c>
      <c r="AS274" s="43">
        <v>3452729.9936107495</v>
      </c>
      <c r="AT274" s="42">
        <v>0</v>
      </c>
      <c r="AU274" s="42">
        <v>3452729.99361075</v>
      </c>
      <c r="AV274" s="42">
        <v>3319819.2236107495</v>
      </c>
      <c r="AW274" s="42">
        <v>4305.8615092227619</v>
      </c>
      <c r="AX274" s="42">
        <v>4298.5217110199137</v>
      </c>
      <c r="AY274" s="44">
        <v>1.7075168386451384E-3</v>
      </c>
      <c r="AZ274" s="44">
        <v>0</v>
      </c>
      <c r="BA274" s="42">
        <v>0</v>
      </c>
      <c r="BB274" s="43">
        <v>3452729.9936107495</v>
      </c>
      <c r="BC274" s="43">
        <v>4478.2490189503887</v>
      </c>
      <c r="BD274" s="44">
        <v>-4.1686388010916398E-3</v>
      </c>
      <c r="BE274" s="42">
        <v>0</v>
      </c>
      <c r="BF274" s="42">
        <v>3452729.9936107495</v>
      </c>
      <c r="BG274" s="42">
        <v>0</v>
      </c>
      <c r="BH274" s="42">
        <v>3452729.9936107495</v>
      </c>
      <c r="BI274" s="53">
        <v>17257.85321384581</v>
      </c>
      <c r="BK274" t="str">
        <f t="shared" si="4"/>
        <v>166 - Hartismere School</v>
      </c>
    </row>
    <row r="275" spans="1:63" ht="15" x14ac:dyDescent="0.25">
      <c r="A275" s="50">
        <v>165</v>
      </c>
      <c r="B275" s="35">
        <v>136782</v>
      </c>
      <c r="C275" s="35">
        <v>9354040</v>
      </c>
      <c r="D275" s="36" t="s">
        <v>144</v>
      </c>
      <c r="E275" s="42">
        <v>0</v>
      </c>
      <c r="F275" s="42">
        <v>1980720</v>
      </c>
      <c r="G275" s="42">
        <v>1456224</v>
      </c>
      <c r="H275" s="42">
        <v>0</v>
      </c>
      <c r="I275" s="42">
        <v>18400.000000000015</v>
      </c>
      <c r="J275" s="42">
        <v>0</v>
      </c>
      <c r="K275" s="42">
        <v>0</v>
      </c>
      <c r="L275" s="42">
        <v>0</v>
      </c>
      <c r="M275" s="42">
        <v>0</v>
      </c>
      <c r="N275" s="42">
        <v>0</v>
      </c>
      <c r="O275" s="42">
        <v>0</v>
      </c>
      <c r="P275" s="42">
        <v>1051.0499999999997</v>
      </c>
      <c r="Q275" s="42">
        <v>982.79999999999961</v>
      </c>
      <c r="R275" s="42">
        <v>0</v>
      </c>
      <c r="S275" s="42">
        <v>0</v>
      </c>
      <c r="T275" s="42">
        <v>0</v>
      </c>
      <c r="U275" s="42">
        <v>0</v>
      </c>
      <c r="V275" s="42">
        <v>0</v>
      </c>
      <c r="W275" s="42">
        <v>7535.8851674641155</v>
      </c>
      <c r="X275" s="42">
        <v>5812.9675810473818</v>
      </c>
      <c r="Y275" s="42">
        <v>0</v>
      </c>
      <c r="Z275" s="42">
        <v>141620.39914025032</v>
      </c>
      <c r="AA275" s="42">
        <v>0</v>
      </c>
      <c r="AB275" s="42">
        <v>0</v>
      </c>
      <c r="AC275" s="42">
        <v>114000</v>
      </c>
      <c r="AD275" s="42">
        <v>0</v>
      </c>
      <c r="AE275" s="42">
        <v>0</v>
      </c>
      <c r="AF275" s="42">
        <v>0</v>
      </c>
      <c r="AG275" s="42">
        <v>24707.53</v>
      </c>
      <c r="AH275" s="42">
        <v>0</v>
      </c>
      <c r="AI275" s="42">
        <v>0</v>
      </c>
      <c r="AJ275" s="42">
        <v>0</v>
      </c>
      <c r="AK275" s="42">
        <v>0</v>
      </c>
      <c r="AL275" s="42">
        <v>0</v>
      </c>
      <c r="AM275" s="42">
        <v>0</v>
      </c>
      <c r="AN275" s="42">
        <v>0</v>
      </c>
      <c r="AO275" s="42">
        <v>3436944</v>
      </c>
      <c r="AP275" s="42">
        <v>175403.10188876183</v>
      </c>
      <c r="AQ275" s="42">
        <v>138707.53</v>
      </c>
      <c r="AR275" s="42">
        <v>161835.12414025032</v>
      </c>
      <c r="AS275" s="43">
        <v>3751054.6318887617</v>
      </c>
      <c r="AT275" s="42">
        <v>0</v>
      </c>
      <c r="AU275" s="42">
        <v>3751054.6318887617</v>
      </c>
      <c r="AV275" s="42">
        <v>3612347.1018887619</v>
      </c>
      <c r="AW275" s="42">
        <v>4300.4132165342407</v>
      </c>
      <c r="AX275" s="42">
        <v>4309.6071828847398</v>
      </c>
      <c r="AY275" s="44">
        <v>-2.1333652837344829E-3</v>
      </c>
      <c r="AZ275" s="44">
        <v>0</v>
      </c>
      <c r="BA275" s="42">
        <v>0</v>
      </c>
      <c r="BB275" s="43">
        <v>3751054.6318887617</v>
      </c>
      <c r="BC275" s="43">
        <v>4465.5412284390022</v>
      </c>
      <c r="BD275" s="44">
        <v>-9.6684194869226525E-3</v>
      </c>
      <c r="BE275" s="42">
        <v>0</v>
      </c>
      <c r="BF275" s="42">
        <v>3751054.6318887617</v>
      </c>
      <c r="BG275" s="42">
        <v>0</v>
      </c>
      <c r="BH275" s="42">
        <v>3751054.6318887617</v>
      </c>
      <c r="BI275" s="53">
        <v>17984.449938171125</v>
      </c>
      <c r="BK275" t="str">
        <f t="shared" si="4"/>
        <v>165 - Thomas Mills High School</v>
      </c>
    </row>
    <row r="276" spans="1:63" ht="15" x14ac:dyDescent="0.25">
      <c r="A276" s="50">
        <v>557</v>
      </c>
      <c r="B276" s="35">
        <v>140669</v>
      </c>
      <c r="C276" s="35">
        <v>9354041</v>
      </c>
      <c r="D276" s="36" t="s">
        <v>515</v>
      </c>
      <c r="E276" s="42">
        <v>0</v>
      </c>
      <c r="F276" s="42">
        <v>1524840</v>
      </c>
      <c r="G276" s="42">
        <v>923142</v>
      </c>
      <c r="H276" s="42">
        <v>0</v>
      </c>
      <c r="I276" s="42">
        <v>29600.000000000051</v>
      </c>
      <c r="J276" s="42">
        <v>0</v>
      </c>
      <c r="K276" s="42">
        <v>0</v>
      </c>
      <c r="L276" s="42">
        <v>0</v>
      </c>
      <c r="M276" s="42">
        <v>0</v>
      </c>
      <c r="N276" s="42">
        <v>0</v>
      </c>
      <c r="O276" s="42">
        <v>0</v>
      </c>
      <c r="P276" s="42">
        <v>11261.249999999993</v>
      </c>
      <c r="Q276" s="42">
        <v>0</v>
      </c>
      <c r="R276" s="42">
        <v>4477.1999999999989</v>
      </c>
      <c r="S276" s="42">
        <v>0</v>
      </c>
      <c r="T276" s="42">
        <v>0</v>
      </c>
      <c r="U276" s="42">
        <v>1460.550000000002</v>
      </c>
      <c r="V276" s="42">
        <v>0</v>
      </c>
      <c r="W276" s="42">
        <v>10500.000000000042</v>
      </c>
      <c r="X276" s="42">
        <v>3706.166666666667</v>
      </c>
      <c r="Y276" s="42">
        <v>0</v>
      </c>
      <c r="Z276" s="42">
        <v>194772.68845615466</v>
      </c>
      <c r="AA276" s="42">
        <v>0</v>
      </c>
      <c r="AB276" s="42">
        <v>0</v>
      </c>
      <c r="AC276" s="42">
        <v>114000</v>
      </c>
      <c r="AD276" s="42">
        <v>0</v>
      </c>
      <c r="AE276" s="42">
        <v>0</v>
      </c>
      <c r="AF276" s="42">
        <v>0</v>
      </c>
      <c r="AG276" s="42">
        <v>13779.2</v>
      </c>
      <c r="AH276" s="42">
        <v>0</v>
      </c>
      <c r="AI276" s="42">
        <v>0</v>
      </c>
      <c r="AJ276" s="42">
        <v>0</v>
      </c>
      <c r="AK276" s="42">
        <v>0</v>
      </c>
      <c r="AL276" s="42">
        <v>0</v>
      </c>
      <c r="AM276" s="42">
        <v>0</v>
      </c>
      <c r="AN276" s="42">
        <v>0</v>
      </c>
      <c r="AO276" s="42">
        <v>2447982</v>
      </c>
      <c r="AP276" s="42">
        <v>255777.85512282141</v>
      </c>
      <c r="AQ276" s="42">
        <v>127779.2</v>
      </c>
      <c r="AR276" s="42">
        <v>228169.98845615468</v>
      </c>
      <c r="AS276" s="43">
        <v>2831539.0551228216</v>
      </c>
      <c r="AT276" s="42">
        <v>0</v>
      </c>
      <c r="AU276" s="42">
        <v>2831539.0551228211</v>
      </c>
      <c r="AV276" s="42">
        <v>2703759.8551228214</v>
      </c>
      <c r="AW276" s="42">
        <v>4498.768477741799</v>
      </c>
      <c r="AX276" s="42">
        <v>4827.5001485963476</v>
      </c>
      <c r="AY276" s="44">
        <v>-6.8095631431545622E-2</v>
      </c>
      <c r="AZ276" s="44">
        <v>5.3095631431545623E-2</v>
      </c>
      <c r="BA276" s="42">
        <v>154047.82034398767</v>
      </c>
      <c r="BB276" s="43">
        <v>2985586.8754668091</v>
      </c>
      <c r="BC276" s="43">
        <v>4967.6986280645742</v>
      </c>
      <c r="BD276" s="44">
        <v>-1.9526905670692818E-2</v>
      </c>
      <c r="BE276" s="42">
        <v>0</v>
      </c>
      <c r="BF276" s="42">
        <v>2985586.8754668091</v>
      </c>
      <c r="BG276" s="42">
        <v>0</v>
      </c>
      <c r="BH276" s="42">
        <v>2985586.8754668091</v>
      </c>
      <c r="BI276" s="53">
        <v>15306.636093595214</v>
      </c>
      <c r="BK276" t="str">
        <f t="shared" si="4"/>
        <v>557 - Newmarket Academy</v>
      </c>
    </row>
    <row r="277" spans="1:63" ht="15" x14ac:dyDescent="0.25">
      <c r="A277" s="50">
        <v>599</v>
      </c>
      <c r="B277" s="35">
        <v>140969</v>
      </c>
      <c r="C277" s="35">
        <v>9354042</v>
      </c>
      <c r="D277" s="36" t="s">
        <v>600</v>
      </c>
      <c r="E277" s="42">
        <v>0</v>
      </c>
      <c r="F277" s="42">
        <v>1414800</v>
      </c>
      <c r="G277" s="42">
        <v>0</v>
      </c>
      <c r="H277" s="42">
        <v>0</v>
      </c>
      <c r="I277" s="42">
        <v>10080.000000000002</v>
      </c>
      <c r="J277" s="42">
        <v>0</v>
      </c>
      <c r="K277" s="42">
        <v>0</v>
      </c>
      <c r="L277" s="42">
        <v>0</v>
      </c>
      <c r="M277" s="42">
        <v>0</v>
      </c>
      <c r="N277" s="42">
        <v>0</v>
      </c>
      <c r="O277" s="42">
        <v>0</v>
      </c>
      <c r="P277" s="42">
        <v>810.81</v>
      </c>
      <c r="Q277" s="42">
        <v>0</v>
      </c>
      <c r="R277" s="42">
        <v>0</v>
      </c>
      <c r="S277" s="42">
        <v>0</v>
      </c>
      <c r="T277" s="42">
        <v>0</v>
      </c>
      <c r="U277" s="42">
        <v>0</v>
      </c>
      <c r="V277" s="42">
        <v>0</v>
      </c>
      <c r="W277" s="42">
        <v>2700</v>
      </c>
      <c r="X277" s="42">
        <v>0</v>
      </c>
      <c r="Y277" s="42">
        <v>0</v>
      </c>
      <c r="Z277" s="42">
        <v>111374.72849176417</v>
      </c>
      <c r="AA277" s="42">
        <v>0</v>
      </c>
      <c r="AB277" s="42">
        <v>0</v>
      </c>
      <c r="AC277" s="42">
        <v>114000</v>
      </c>
      <c r="AD277" s="42">
        <v>0</v>
      </c>
      <c r="AE277" s="42">
        <v>0</v>
      </c>
      <c r="AF277" s="42">
        <v>0</v>
      </c>
      <c r="AG277" s="42">
        <v>28913.48</v>
      </c>
      <c r="AH277" s="42">
        <v>0</v>
      </c>
      <c r="AI277" s="42">
        <v>0</v>
      </c>
      <c r="AJ277" s="42">
        <v>0</v>
      </c>
      <c r="AK277" s="42">
        <v>0</v>
      </c>
      <c r="AL277" s="42">
        <v>0</v>
      </c>
      <c r="AM277" s="42">
        <v>0</v>
      </c>
      <c r="AN277" s="42">
        <v>0</v>
      </c>
      <c r="AO277" s="42">
        <v>1414800</v>
      </c>
      <c r="AP277" s="42">
        <v>124965.53849176416</v>
      </c>
      <c r="AQ277" s="42">
        <v>142913.48000000001</v>
      </c>
      <c r="AR277" s="42">
        <v>126817.93349176417</v>
      </c>
      <c r="AS277" s="43">
        <v>1682679.0184917641</v>
      </c>
      <c r="AT277" s="42">
        <v>0</v>
      </c>
      <c r="AU277" s="42">
        <v>1682679.0184917641</v>
      </c>
      <c r="AV277" s="42">
        <v>1539765.5384917641</v>
      </c>
      <c r="AW277" s="42">
        <v>4277.1264958104557</v>
      </c>
      <c r="AX277" s="42">
        <v>4287.6147740921442</v>
      </c>
      <c r="AY277" s="44">
        <v>-2.4461801804266073E-3</v>
      </c>
      <c r="AZ277" s="44">
        <v>0</v>
      </c>
      <c r="BA277" s="42">
        <v>0</v>
      </c>
      <c r="BB277" s="43">
        <v>1682679.0184917641</v>
      </c>
      <c r="BC277" s="43">
        <v>4674.1083846993442</v>
      </c>
      <c r="BD277" s="44">
        <v>-2.029161146085523E-2</v>
      </c>
      <c r="BE277" s="42">
        <v>0</v>
      </c>
      <c r="BF277" s="42">
        <v>1682679.0184917641</v>
      </c>
      <c r="BG277" s="42">
        <v>0</v>
      </c>
      <c r="BH277" s="42">
        <v>1682679.0184917641</v>
      </c>
      <c r="BI277" s="53">
        <v>4750.2672406498059</v>
      </c>
      <c r="BK277" t="str">
        <f t="shared" si="4"/>
        <v>599 - Sybil Andrews Academy</v>
      </c>
    </row>
    <row r="278" spans="1:63" ht="15" x14ac:dyDescent="0.25">
      <c r="A278" s="50">
        <v>167</v>
      </c>
      <c r="B278" s="35">
        <v>141236</v>
      </c>
      <c r="C278" s="35">
        <v>9354043</v>
      </c>
      <c r="D278" s="36" t="s">
        <v>516</v>
      </c>
      <c r="E278" s="42">
        <v>0</v>
      </c>
      <c r="F278" s="42">
        <v>809580</v>
      </c>
      <c r="G278" s="42">
        <v>658768</v>
      </c>
      <c r="H278" s="42">
        <v>0</v>
      </c>
      <c r="I278" s="42">
        <v>22799.999999999993</v>
      </c>
      <c r="J278" s="42">
        <v>0</v>
      </c>
      <c r="K278" s="42">
        <v>0</v>
      </c>
      <c r="L278" s="42">
        <v>0</v>
      </c>
      <c r="M278" s="42">
        <v>0</v>
      </c>
      <c r="N278" s="42">
        <v>0</v>
      </c>
      <c r="O278" s="42">
        <v>0</v>
      </c>
      <c r="P278" s="42">
        <v>10960.950000000019</v>
      </c>
      <c r="Q278" s="42">
        <v>0</v>
      </c>
      <c r="R278" s="42">
        <v>0</v>
      </c>
      <c r="S278" s="42">
        <v>0</v>
      </c>
      <c r="T278" s="42">
        <v>0</v>
      </c>
      <c r="U278" s="42">
        <v>0</v>
      </c>
      <c r="V278" s="42">
        <v>0</v>
      </c>
      <c r="W278" s="42">
        <v>4499.9999999999973</v>
      </c>
      <c r="X278" s="42">
        <v>2635.1458885941643</v>
      </c>
      <c r="Y278" s="42">
        <v>0</v>
      </c>
      <c r="Z278" s="42">
        <v>138596.1661453947</v>
      </c>
      <c r="AA278" s="42">
        <v>0</v>
      </c>
      <c r="AB278" s="42">
        <v>0</v>
      </c>
      <c r="AC278" s="42">
        <v>114000</v>
      </c>
      <c r="AD278" s="42">
        <v>40333.333333333343</v>
      </c>
      <c r="AE278" s="42">
        <v>0</v>
      </c>
      <c r="AF278" s="42">
        <v>5000</v>
      </c>
      <c r="AG278" s="42">
        <v>14919.55</v>
      </c>
      <c r="AH278" s="42">
        <v>0</v>
      </c>
      <c r="AI278" s="42">
        <v>0</v>
      </c>
      <c r="AJ278" s="42">
        <v>0</v>
      </c>
      <c r="AK278" s="42">
        <v>0</v>
      </c>
      <c r="AL278" s="42">
        <v>0</v>
      </c>
      <c r="AM278" s="42">
        <v>0</v>
      </c>
      <c r="AN278" s="42">
        <v>0</v>
      </c>
      <c r="AO278" s="42">
        <v>1468348</v>
      </c>
      <c r="AP278" s="42">
        <v>179492.26203398887</v>
      </c>
      <c r="AQ278" s="42">
        <v>174252.88333333333</v>
      </c>
      <c r="AR278" s="42">
        <v>165474.4411453947</v>
      </c>
      <c r="AS278" s="43">
        <v>1822093.1453673223</v>
      </c>
      <c r="AT278" s="42">
        <v>0</v>
      </c>
      <c r="AU278" s="42">
        <v>1822093.1453673223</v>
      </c>
      <c r="AV278" s="42">
        <v>1652840.262033989</v>
      </c>
      <c r="AW278" s="42">
        <v>4616.8722403184047</v>
      </c>
      <c r="AX278" s="42">
        <v>4926.4568208627106</v>
      </c>
      <c r="AY278" s="44">
        <v>-6.284122479938678E-2</v>
      </c>
      <c r="AZ278" s="44">
        <v>4.7841224799386781E-2</v>
      </c>
      <c r="BA278" s="42">
        <v>84376.206706828772</v>
      </c>
      <c r="BB278" s="43">
        <v>1906469.3520741509</v>
      </c>
      <c r="BC278" s="43">
        <v>5325.3333856819854</v>
      </c>
      <c r="BD278" s="44">
        <v>-1.3336439838654401E-2</v>
      </c>
      <c r="BE278" s="42">
        <v>0</v>
      </c>
      <c r="BF278" s="42">
        <v>1906469.3520741509</v>
      </c>
      <c r="BG278" s="42">
        <v>0</v>
      </c>
      <c r="BH278" s="42">
        <v>1906469.3520741509</v>
      </c>
      <c r="BI278" s="53">
        <v>9928.4403971110769</v>
      </c>
      <c r="BK278" t="str">
        <f t="shared" si="4"/>
        <v>167 - Alde Valley Academy</v>
      </c>
    </row>
    <row r="279" spans="1:63" ht="15" x14ac:dyDescent="0.25">
      <c r="A279" s="50">
        <v>171</v>
      </c>
      <c r="B279" s="35">
        <v>142759</v>
      </c>
      <c r="C279" s="35">
        <v>9354045</v>
      </c>
      <c r="D279" s="36" t="s">
        <v>601</v>
      </c>
      <c r="E279" s="42">
        <v>0</v>
      </c>
      <c r="F279" s="42">
        <v>1705620</v>
      </c>
      <c r="G279" s="42">
        <v>1100836</v>
      </c>
      <c r="H279" s="42">
        <v>0</v>
      </c>
      <c r="I279" s="42">
        <v>37599.999999999956</v>
      </c>
      <c r="J279" s="42">
        <v>0</v>
      </c>
      <c r="K279" s="42">
        <v>0</v>
      </c>
      <c r="L279" s="42">
        <v>0</v>
      </c>
      <c r="M279" s="42">
        <v>0</v>
      </c>
      <c r="N279" s="42">
        <v>0</v>
      </c>
      <c r="O279" s="42">
        <v>0</v>
      </c>
      <c r="P279" s="42">
        <v>12762.750000000002</v>
      </c>
      <c r="Q279" s="42">
        <v>24078.599999999988</v>
      </c>
      <c r="R279" s="42">
        <v>26863.20000000003</v>
      </c>
      <c r="S279" s="42">
        <v>2329.6000000000026</v>
      </c>
      <c r="T279" s="42">
        <v>110551.34999999993</v>
      </c>
      <c r="U279" s="42">
        <v>24829.350000000006</v>
      </c>
      <c r="V279" s="42">
        <v>0</v>
      </c>
      <c r="W279" s="42">
        <v>0</v>
      </c>
      <c r="X279" s="42">
        <v>851.9410977242303</v>
      </c>
      <c r="Y279" s="42">
        <v>0</v>
      </c>
      <c r="Z279" s="42">
        <v>222539.61914700884</v>
      </c>
      <c r="AA279" s="42">
        <v>0</v>
      </c>
      <c r="AB279" s="42">
        <v>0</v>
      </c>
      <c r="AC279" s="42">
        <v>114000</v>
      </c>
      <c r="AD279" s="42">
        <v>0</v>
      </c>
      <c r="AE279" s="42">
        <v>0</v>
      </c>
      <c r="AF279" s="42">
        <v>5000</v>
      </c>
      <c r="AG279" s="42">
        <v>154897.23000000001</v>
      </c>
      <c r="AH279" s="42">
        <v>0</v>
      </c>
      <c r="AI279" s="42">
        <v>0</v>
      </c>
      <c r="AJ279" s="42">
        <v>0</v>
      </c>
      <c r="AK279" s="42">
        <v>0</v>
      </c>
      <c r="AL279" s="42">
        <v>0</v>
      </c>
      <c r="AM279" s="42">
        <v>0</v>
      </c>
      <c r="AN279" s="42">
        <v>0</v>
      </c>
      <c r="AO279" s="42">
        <v>2806456</v>
      </c>
      <c r="AP279" s="42">
        <v>462406.41024473298</v>
      </c>
      <c r="AQ279" s="42">
        <v>273897.23</v>
      </c>
      <c r="AR279" s="42">
        <v>352044.84414700879</v>
      </c>
      <c r="AS279" s="43">
        <v>3542759.6402447331</v>
      </c>
      <c r="AT279" s="42">
        <v>0</v>
      </c>
      <c r="AU279" s="42">
        <v>3542759.6402447335</v>
      </c>
      <c r="AV279" s="42">
        <v>3273862.4102447331</v>
      </c>
      <c r="AW279" s="42">
        <v>4758.5209451231585</v>
      </c>
      <c r="AX279" s="42">
        <v>4856.0372591937339</v>
      </c>
      <c r="AY279" s="44">
        <v>-2.0081459195139369E-2</v>
      </c>
      <c r="AZ279" s="44">
        <v>5.0814591951393699E-3</v>
      </c>
      <c r="BA279" s="42">
        <v>16976.919565676537</v>
      </c>
      <c r="BB279" s="43">
        <v>3559736.5598104098</v>
      </c>
      <c r="BC279" s="43">
        <v>5174.0356973988519</v>
      </c>
      <c r="BD279" s="44">
        <v>-1.4502638866979556E-2</v>
      </c>
      <c r="BE279" s="42">
        <v>0</v>
      </c>
      <c r="BF279" s="42">
        <v>3559736.5598104098</v>
      </c>
      <c r="BG279" s="42">
        <v>0</v>
      </c>
      <c r="BH279" s="42">
        <v>3559736.5598104098</v>
      </c>
      <c r="BI279" s="53">
        <v>19188.755863893777</v>
      </c>
      <c r="BK279" t="str">
        <f t="shared" si="4"/>
        <v>171 - Benjamin Britten Academy of Music and Mathematics</v>
      </c>
    </row>
    <row r="280" spans="1:63" ht="15" x14ac:dyDescent="0.25">
      <c r="A280" s="50">
        <v>175</v>
      </c>
      <c r="B280" s="35">
        <v>137901</v>
      </c>
      <c r="C280" s="35">
        <v>9354051</v>
      </c>
      <c r="D280" s="36" t="s">
        <v>517</v>
      </c>
      <c r="E280" s="42">
        <v>0</v>
      </c>
      <c r="F280" s="42">
        <v>609150</v>
      </c>
      <c r="G280" s="42">
        <v>485408</v>
      </c>
      <c r="H280" s="42">
        <v>0</v>
      </c>
      <c r="I280" s="42">
        <v>8799.9999999999945</v>
      </c>
      <c r="J280" s="42">
        <v>0</v>
      </c>
      <c r="K280" s="42">
        <v>0</v>
      </c>
      <c r="L280" s="42">
        <v>0</v>
      </c>
      <c r="M280" s="42">
        <v>0</v>
      </c>
      <c r="N280" s="42">
        <v>0</v>
      </c>
      <c r="O280" s="42">
        <v>0</v>
      </c>
      <c r="P280" s="42">
        <v>150.1500000000002</v>
      </c>
      <c r="Q280" s="42">
        <v>0</v>
      </c>
      <c r="R280" s="42">
        <v>0</v>
      </c>
      <c r="S280" s="42">
        <v>0</v>
      </c>
      <c r="T280" s="42">
        <v>0</v>
      </c>
      <c r="U280" s="42">
        <v>0</v>
      </c>
      <c r="V280" s="42">
        <v>0</v>
      </c>
      <c r="W280" s="42">
        <v>0</v>
      </c>
      <c r="X280" s="42">
        <v>5388.545454545455</v>
      </c>
      <c r="Y280" s="42">
        <v>0</v>
      </c>
      <c r="Z280" s="42">
        <v>81616.363368268212</v>
      </c>
      <c r="AA280" s="42">
        <v>0</v>
      </c>
      <c r="AB280" s="42">
        <v>0</v>
      </c>
      <c r="AC280" s="42">
        <v>114000</v>
      </c>
      <c r="AD280" s="42">
        <v>55499.999999999993</v>
      </c>
      <c r="AE280" s="42">
        <v>0</v>
      </c>
      <c r="AF280" s="42">
        <v>0</v>
      </c>
      <c r="AG280" s="42">
        <v>8267.52</v>
      </c>
      <c r="AH280" s="42">
        <v>0</v>
      </c>
      <c r="AI280" s="42">
        <v>0</v>
      </c>
      <c r="AJ280" s="42">
        <v>0</v>
      </c>
      <c r="AK280" s="42">
        <v>0</v>
      </c>
      <c r="AL280" s="42">
        <v>0</v>
      </c>
      <c r="AM280" s="42">
        <v>0</v>
      </c>
      <c r="AN280" s="42">
        <v>0</v>
      </c>
      <c r="AO280" s="42">
        <v>1094558</v>
      </c>
      <c r="AP280" s="42">
        <v>95955.058822813662</v>
      </c>
      <c r="AQ280" s="42">
        <v>177767.52</v>
      </c>
      <c r="AR280" s="42">
        <v>96089.238368268212</v>
      </c>
      <c r="AS280" s="43">
        <v>1368280.5788228137</v>
      </c>
      <c r="AT280" s="42">
        <v>0</v>
      </c>
      <c r="AU280" s="42">
        <v>1368280.5788228135</v>
      </c>
      <c r="AV280" s="42">
        <v>1190513.0588228137</v>
      </c>
      <c r="AW280" s="42">
        <v>4458.8504075760811</v>
      </c>
      <c r="AX280" s="42">
        <v>5346.3697165506492</v>
      </c>
      <c r="AY280" s="44">
        <v>-0.16600410297609841</v>
      </c>
      <c r="AZ280" s="44">
        <v>0.1510041029760984</v>
      </c>
      <c r="BA280" s="42">
        <v>215555.44478142427</v>
      </c>
      <c r="BB280" s="43">
        <v>1583836.0236042379</v>
      </c>
      <c r="BC280" s="43">
        <v>5931.9701258585692</v>
      </c>
      <c r="BD280" s="44">
        <v>-1.4629252093187661E-2</v>
      </c>
      <c r="BE280" s="42">
        <v>0</v>
      </c>
      <c r="BF280" s="42">
        <v>1583836.0236042379</v>
      </c>
      <c r="BG280" s="42">
        <v>0</v>
      </c>
      <c r="BH280" s="42">
        <v>1583836.0236042379</v>
      </c>
      <c r="BI280" s="53">
        <v>7784.8645320205696</v>
      </c>
      <c r="BK280" t="str">
        <f t="shared" si="4"/>
        <v>175 - Stradbroke High School</v>
      </c>
    </row>
    <row r="281" spans="1:63" ht="15" x14ac:dyDescent="0.25">
      <c r="A281" s="50">
        <v>155</v>
      </c>
      <c r="B281" s="35">
        <v>137055</v>
      </c>
      <c r="C281" s="35">
        <v>9354056</v>
      </c>
      <c r="D281" s="36" t="s">
        <v>139</v>
      </c>
      <c r="E281" s="42">
        <v>0</v>
      </c>
      <c r="F281" s="42">
        <v>2919990</v>
      </c>
      <c r="G281" s="42">
        <v>2054316</v>
      </c>
      <c r="H281" s="42">
        <v>0</v>
      </c>
      <c r="I281" s="42">
        <v>53199.99999999976</v>
      </c>
      <c r="J281" s="42">
        <v>0</v>
      </c>
      <c r="K281" s="42">
        <v>0</v>
      </c>
      <c r="L281" s="42">
        <v>0</v>
      </c>
      <c r="M281" s="42">
        <v>0</v>
      </c>
      <c r="N281" s="42">
        <v>0</v>
      </c>
      <c r="O281" s="42">
        <v>0</v>
      </c>
      <c r="P281" s="42">
        <v>18168.149999999994</v>
      </c>
      <c r="Q281" s="42">
        <v>10810.800000000003</v>
      </c>
      <c r="R281" s="42">
        <v>51487.800000000039</v>
      </c>
      <c r="S281" s="42">
        <v>10483.200000000004</v>
      </c>
      <c r="T281" s="42">
        <v>95645.549999999959</v>
      </c>
      <c r="U281" s="42">
        <v>5842.2000000000089</v>
      </c>
      <c r="V281" s="42">
        <v>0</v>
      </c>
      <c r="W281" s="42">
        <v>0</v>
      </c>
      <c r="X281" s="42">
        <v>8689.1295025728978</v>
      </c>
      <c r="Y281" s="42">
        <v>0</v>
      </c>
      <c r="Z281" s="42">
        <v>343201.14475883573</v>
      </c>
      <c r="AA281" s="42">
        <v>0</v>
      </c>
      <c r="AB281" s="42">
        <v>0</v>
      </c>
      <c r="AC281" s="42">
        <v>114000</v>
      </c>
      <c r="AD281" s="42">
        <v>0</v>
      </c>
      <c r="AE281" s="42">
        <v>0</v>
      </c>
      <c r="AF281" s="42">
        <v>5000</v>
      </c>
      <c r="AG281" s="42">
        <v>31026.959999999999</v>
      </c>
      <c r="AH281" s="42">
        <v>0</v>
      </c>
      <c r="AI281" s="42">
        <v>0</v>
      </c>
      <c r="AJ281" s="42">
        <v>0</v>
      </c>
      <c r="AK281" s="42">
        <v>0</v>
      </c>
      <c r="AL281" s="42">
        <v>0</v>
      </c>
      <c r="AM281" s="42">
        <v>0</v>
      </c>
      <c r="AN281" s="42">
        <v>0</v>
      </c>
      <c r="AO281" s="42">
        <v>4974306</v>
      </c>
      <c r="AP281" s="42">
        <v>597527.97426140844</v>
      </c>
      <c r="AQ281" s="42">
        <v>150026.96</v>
      </c>
      <c r="AR281" s="42">
        <v>476017.79475883563</v>
      </c>
      <c r="AS281" s="43">
        <v>5721860.9342614086</v>
      </c>
      <c r="AT281" s="42">
        <v>0</v>
      </c>
      <c r="AU281" s="42">
        <v>5721860.9342614086</v>
      </c>
      <c r="AV281" s="42">
        <v>5576833.9742614087</v>
      </c>
      <c r="AW281" s="42">
        <v>4582.4436929017329</v>
      </c>
      <c r="AX281" s="42">
        <v>4598.2191067688918</v>
      </c>
      <c r="AY281" s="44">
        <v>-3.4307660206831917E-3</v>
      </c>
      <c r="AZ281" s="44">
        <v>0</v>
      </c>
      <c r="BA281" s="42">
        <v>0</v>
      </c>
      <c r="BB281" s="43">
        <v>5721860.9342614086</v>
      </c>
      <c r="BC281" s="43">
        <v>4701.61128534216</v>
      </c>
      <c r="BD281" s="44">
        <v>-9.653129759298551E-3</v>
      </c>
      <c r="BE281" s="42">
        <v>0</v>
      </c>
      <c r="BF281" s="42">
        <v>5721860.9342614086</v>
      </c>
      <c r="BG281" s="42">
        <v>0</v>
      </c>
      <c r="BH281" s="42">
        <v>5721860.9342614086</v>
      </c>
      <c r="BI281" s="53">
        <v>28431.532066858901</v>
      </c>
      <c r="BK281" t="str">
        <f t="shared" si="4"/>
        <v>155 - Sir John Leman High School</v>
      </c>
    </row>
    <row r="282" spans="1:63" ht="15" x14ac:dyDescent="0.25">
      <c r="A282" s="50">
        <v>156</v>
      </c>
      <c r="B282" s="35">
        <v>136998</v>
      </c>
      <c r="C282" s="35">
        <v>9354075</v>
      </c>
      <c r="D282" s="36" t="s">
        <v>141</v>
      </c>
      <c r="E282" s="42">
        <v>0</v>
      </c>
      <c r="F282" s="42">
        <v>1819590</v>
      </c>
      <c r="G282" s="42">
        <v>1607914</v>
      </c>
      <c r="H282" s="42">
        <v>0</v>
      </c>
      <c r="I282" s="42">
        <v>35199.999999999993</v>
      </c>
      <c r="J282" s="42">
        <v>0</v>
      </c>
      <c r="K282" s="42">
        <v>0</v>
      </c>
      <c r="L282" s="42">
        <v>0</v>
      </c>
      <c r="M282" s="42">
        <v>0</v>
      </c>
      <c r="N282" s="42">
        <v>0</v>
      </c>
      <c r="O282" s="42">
        <v>0</v>
      </c>
      <c r="P282" s="42">
        <v>17438.309243697433</v>
      </c>
      <c r="Q282" s="42">
        <v>1475.9697478991588</v>
      </c>
      <c r="R282" s="42">
        <v>7844.5058823529362</v>
      </c>
      <c r="S282" s="42">
        <v>3498.5949579831909</v>
      </c>
      <c r="T282" s="42">
        <v>13680.052941176433</v>
      </c>
      <c r="U282" s="42">
        <v>0</v>
      </c>
      <c r="V282" s="42">
        <v>0</v>
      </c>
      <c r="W282" s="42">
        <v>1499.9999999999984</v>
      </c>
      <c r="X282" s="42">
        <v>6700.9771986970691</v>
      </c>
      <c r="Y282" s="42">
        <v>0</v>
      </c>
      <c r="Z282" s="42">
        <v>243145.90169232246</v>
      </c>
      <c r="AA282" s="42">
        <v>0</v>
      </c>
      <c r="AB282" s="42">
        <v>0</v>
      </c>
      <c r="AC282" s="42">
        <v>114000</v>
      </c>
      <c r="AD282" s="42">
        <v>0</v>
      </c>
      <c r="AE282" s="42">
        <v>0</v>
      </c>
      <c r="AF282" s="42">
        <v>5000</v>
      </c>
      <c r="AG282" s="42">
        <v>25420.25</v>
      </c>
      <c r="AH282" s="42">
        <v>0</v>
      </c>
      <c r="AI282" s="42">
        <v>0</v>
      </c>
      <c r="AJ282" s="42">
        <v>0</v>
      </c>
      <c r="AK282" s="42">
        <v>0</v>
      </c>
      <c r="AL282" s="42">
        <v>0</v>
      </c>
      <c r="AM282" s="42">
        <v>0</v>
      </c>
      <c r="AN282" s="42">
        <v>0</v>
      </c>
      <c r="AO282" s="42">
        <v>3427504</v>
      </c>
      <c r="AP282" s="42">
        <v>330484.31166412868</v>
      </c>
      <c r="AQ282" s="42">
        <v>144420.25</v>
      </c>
      <c r="AR282" s="42">
        <v>292712.41807887703</v>
      </c>
      <c r="AS282" s="43">
        <v>3902408.5616641287</v>
      </c>
      <c r="AT282" s="42">
        <v>0</v>
      </c>
      <c r="AU282" s="42">
        <v>3902408.5616641287</v>
      </c>
      <c r="AV282" s="42">
        <v>3762988.3116641287</v>
      </c>
      <c r="AW282" s="42">
        <v>4511.9763928826487</v>
      </c>
      <c r="AX282" s="42">
        <v>4507.2924218525231</v>
      </c>
      <c r="AY282" s="44">
        <v>1.0391983904608606E-3</v>
      </c>
      <c r="AZ282" s="44">
        <v>0</v>
      </c>
      <c r="BA282" s="42">
        <v>0</v>
      </c>
      <c r="BB282" s="43">
        <v>3902408.5616641287</v>
      </c>
      <c r="BC282" s="43">
        <v>4679.1469564318086</v>
      </c>
      <c r="BD282" s="44">
        <v>-9.411516541327769E-4</v>
      </c>
      <c r="BE282" s="42">
        <v>0</v>
      </c>
      <c r="BF282" s="42">
        <v>3902408.5616641287</v>
      </c>
      <c r="BG282" s="42">
        <v>0</v>
      </c>
      <c r="BH282" s="42">
        <v>3902408.5616641287</v>
      </c>
      <c r="BI282" s="53">
        <v>21924.497351973583</v>
      </c>
      <c r="BK282" t="str">
        <f t="shared" si="4"/>
        <v>156 - Bungay High School</v>
      </c>
    </row>
    <row r="283" spans="1:63" ht="15" x14ac:dyDescent="0.25">
      <c r="A283" s="50">
        <v>378</v>
      </c>
      <c r="B283" s="35">
        <v>136834</v>
      </c>
      <c r="C283" s="35">
        <v>9354076</v>
      </c>
      <c r="D283" s="36" t="s">
        <v>254</v>
      </c>
      <c r="E283" s="42">
        <v>0</v>
      </c>
      <c r="F283" s="42">
        <v>3505560</v>
      </c>
      <c r="G283" s="42">
        <v>2557060</v>
      </c>
      <c r="H283" s="42">
        <v>0</v>
      </c>
      <c r="I283" s="42">
        <v>52800.000000000015</v>
      </c>
      <c r="J283" s="42">
        <v>0</v>
      </c>
      <c r="K283" s="42">
        <v>0</v>
      </c>
      <c r="L283" s="42">
        <v>0</v>
      </c>
      <c r="M283" s="42">
        <v>0</v>
      </c>
      <c r="N283" s="42">
        <v>0</v>
      </c>
      <c r="O283" s="42">
        <v>0</v>
      </c>
      <c r="P283" s="42">
        <v>17729.663335584071</v>
      </c>
      <c r="Q283" s="42">
        <v>7375.9770425388178</v>
      </c>
      <c r="R283" s="42">
        <v>8960.4461850101234</v>
      </c>
      <c r="S283" s="42">
        <v>0</v>
      </c>
      <c r="T283" s="42">
        <v>1242.9887238352464</v>
      </c>
      <c r="U283" s="42">
        <v>0</v>
      </c>
      <c r="V283" s="42">
        <v>0</v>
      </c>
      <c r="W283" s="42">
        <v>0</v>
      </c>
      <c r="X283" s="42">
        <v>15918.340163934428</v>
      </c>
      <c r="Y283" s="42">
        <v>0</v>
      </c>
      <c r="Z283" s="42">
        <v>326996.45152099471</v>
      </c>
      <c r="AA283" s="42">
        <v>0</v>
      </c>
      <c r="AB283" s="42">
        <v>0</v>
      </c>
      <c r="AC283" s="42">
        <v>114000</v>
      </c>
      <c r="AD283" s="42">
        <v>0</v>
      </c>
      <c r="AE283" s="42">
        <v>0</v>
      </c>
      <c r="AF283" s="42">
        <v>0</v>
      </c>
      <c r="AG283" s="42">
        <v>36348.58</v>
      </c>
      <c r="AH283" s="42">
        <v>0</v>
      </c>
      <c r="AI283" s="42">
        <v>0</v>
      </c>
      <c r="AJ283" s="42">
        <v>0</v>
      </c>
      <c r="AK283" s="42">
        <v>0</v>
      </c>
      <c r="AL283" s="42">
        <v>0</v>
      </c>
      <c r="AM283" s="42">
        <v>0</v>
      </c>
      <c r="AN283" s="42">
        <v>0</v>
      </c>
      <c r="AO283" s="42">
        <v>6062620</v>
      </c>
      <c r="AP283" s="42">
        <v>431023.86697189743</v>
      </c>
      <c r="AQ283" s="42">
        <v>150348.58000000002</v>
      </c>
      <c r="AR283" s="42">
        <v>381048.78916447883</v>
      </c>
      <c r="AS283" s="43">
        <v>6643992.446971897</v>
      </c>
      <c r="AT283" s="42">
        <v>0</v>
      </c>
      <c r="AU283" s="42">
        <v>6643992.446971897</v>
      </c>
      <c r="AV283" s="42">
        <v>6493643.866971897</v>
      </c>
      <c r="AW283" s="42">
        <v>4381.6760235977708</v>
      </c>
      <c r="AX283" s="42">
        <v>4384.3177660272549</v>
      </c>
      <c r="AY283" s="44">
        <v>-6.0254355876167775E-4</v>
      </c>
      <c r="AZ283" s="44">
        <v>0</v>
      </c>
      <c r="BA283" s="42">
        <v>0</v>
      </c>
      <c r="BB283" s="43">
        <v>6643992.446971897</v>
      </c>
      <c r="BC283" s="43">
        <v>4483.1258076733448</v>
      </c>
      <c r="BD283" s="44">
        <v>-6.180143924823911E-3</v>
      </c>
      <c r="BE283" s="42">
        <v>0</v>
      </c>
      <c r="BF283" s="42">
        <v>6643992.446971897</v>
      </c>
      <c r="BG283" s="42">
        <v>0</v>
      </c>
      <c r="BH283" s="42">
        <v>6643992.446971897</v>
      </c>
      <c r="BI283" s="53">
        <v>33955.573371989434</v>
      </c>
      <c r="BK283" t="str">
        <f t="shared" si="4"/>
        <v>378 - Farlingaye High School</v>
      </c>
    </row>
    <row r="284" spans="1:63" ht="15" x14ac:dyDescent="0.25">
      <c r="A284" s="50">
        <v>366</v>
      </c>
      <c r="B284" s="35">
        <v>136827</v>
      </c>
      <c r="C284" s="35">
        <v>9354092</v>
      </c>
      <c r="D284" s="36" t="s">
        <v>245</v>
      </c>
      <c r="E284" s="42">
        <v>0</v>
      </c>
      <c r="F284" s="42">
        <v>3560580</v>
      </c>
      <c r="G284" s="42">
        <v>2531056</v>
      </c>
      <c r="H284" s="42">
        <v>0</v>
      </c>
      <c r="I284" s="42">
        <v>69600.000000000073</v>
      </c>
      <c r="J284" s="42">
        <v>0</v>
      </c>
      <c r="K284" s="42">
        <v>0</v>
      </c>
      <c r="L284" s="42">
        <v>0</v>
      </c>
      <c r="M284" s="42">
        <v>0</v>
      </c>
      <c r="N284" s="42">
        <v>0</v>
      </c>
      <c r="O284" s="42">
        <v>0</v>
      </c>
      <c r="P284" s="42">
        <v>13513.500000000002</v>
      </c>
      <c r="Q284" s="42">
        <v>20147.399999999976</v>
      </c>
      <c r="R284" s="42">
        <v>108572.1</v>
      </c>
      <c r="S284" s="42">
        <v>55910.399999999929</v>
      </c>
      <c r="T284" s="42">
        <v>34780.199999999939</v>
      </c>
      <c r="U284" s="42">
        <v>0</v>
      </c>
      <c r="V284" s="42">
        <v>0</v>
      </c>
      <c r="W284" s="42">
        <v>22606.203641267766</v>
      </c>
      <c r="X284" s="42">
        <v>4637.4495289367433</v>
      </c>
      <c r="Y284" s="42">
        <v>0</v>
      </c>
      <c r="Z284" s="42">
        <v>403463.55505302863</v>
      </c>
      <c r="AA284" s="42">
        <v>0</v>
      </c>
      <c r="AB284" s="42">
        <v>0</v>
      </c>
      <c r="AC284" s="42">
        <v>114000</v>
      </c>
      <c r="AD284" s="42">
        <v>0</v>
      </c>
      <c r="AE284" s="42">
        <v>0</v>
      </c>
      <c r="AF284" s="42">
        <v>0</v>
      </c>
      <c r="AG284" s="42">
        <v>35398.29</v>
      </c>
      <c r="AH284" s="42">
        <v>0</v>
      </c>
      <c r="AI284" s="42">
        <v>0</v>
      </c>
      <c r="AJ284" s="42">
        <v>0</v>
      </c>
      <c r="AK284" s="42">
        <v>0</v>
      </c>
      <c r="AL284" s="42">
        <v>0</v>
      </c>
      <c r="AM284" s="42">
        <v>0</v>
      </c>
      <c r="AN284" s="42">
        <v>0</v>
      </c>
      <c r="AO284" s="42">
        <v>6091636</v>
      </c>
      <c r="AP284" s="42">
        <v>733230.80822323309</v>
      </c>
      <c r="AQ284" s="42">
        <v>149398.29</v>
      </c>
      <c r="AR284" s="42">
        <v>564723.1550530286</v>
      </c>
      <c r="AS284" s="43">
        <v>6974265.0982232327</v>
      </c>
      <c r="AT284" s="42">
        <v>0</v>
      </c>
      <c r="AU284" s="42">
        <v>6974265.0982232327</v>
      </c>
      <c r="AV284" s="42">
        <v>6824866.8082232326</v>
      </c>
      <c r="AW284" s="42">
        <v>4580.4475222974716</v>
      </c>
      <c r="AX284" s="42">
        <v>4562.2823257816071</v>
      </c>
      <c r="AY284" s="44">
        <v>3.9816028949397298E-3</v>
      </c>
      <c r="AZ284" s="44">
        <v>0</v>
      </c>
      <c r="BA284" s="42">
        <v>0</v>
      </c>
      <c r="BB284" s="43">
        <v>6974265.0982232327</v>
      </c>
      <c r="BC284" s="43">
        <v>4680.7148310223038</v>
      </c>
      <c r="BD284" s="44">
        <v>-1.550729351016078E-3</v>
      </c>
      <c r="BE284" s="42">
        <v>0</v>
      </c>
      <c r="BF284" s="42">
        <v>6974265.0982232327</v>
      </c>
      <c r="BG284" s="42">
        <v>0</v>
      </c>
      <c r="BH284" s="42">
        <v>6974265.0982232327</v>
      </c>
      <c r="BI284" s="53">
        <v>35767.118688531336</v>
      </c>
      <c r="BK284" t="str">
        <f t="shared" si="4"/>
        <v>366 - Copleston High School</v>
      </c>
    </row>
    <row r="285" spans="1:63" ht="15" x14ac:dyDescent="0.25">
      <c r="A285" s="50">
        <v>375</v>
      </c>
      <c r="B285" s="35">
        <v>139288</v>
      </c>
      <c r="C285" s="35">
        <v>9354095</v>
      </c>
      <c r="D285" s="36" t="s">
        <v>518</v>
      </c>
      <c r="E285" s="42">
        <v>0</v>
      </c>
      <c r="F285" s="42">
        <v>2299050</v>
      </c>
      <c r="G285" s="42">
        <v>1599246</v>
      </c>
      <c r="H285" s="42">
        <v>0</v>
      </c>
      <c r="I285" s="42">
        <v>69599.999999999913</v>
      </c>
      <c r="J285" s="42">
        <v>0</v>
      </c>
      <c r="K285" s="42">
        <v>0</v>
      </c>
      <c r="L285" s="42">
        <v>0</v>
      </c>
      <c r="M285" s="42">
        <v>0</v>
      </c>
      <c r="N285" s="42">
        <v>0</v>
      </c>
      <c r="O285" s="42">
        <v>0</v>
      </c>
      <c r="P285" s="42">
        <v>26933.313970588293</v>
      </c>
      <c r="Q285" s="42">
        <v>53182.694117647297</v>
      </c>
      <c r="R285" s="42">
        <v>217600.38529411762</v>
      </c>
      <c r="S285" s="42">
        <v>150574.870588235</v>
      </c>
      <c r="T285" s="42">
        <v>2489.5191176470539</v>
      </c>
      <c r="U285" s="42">
        <v>4390.8551470588218</v>
      </c>
      <c r="V285" s="42">
        <v>0</v>
      </c>
      <c r="W285" s="42">
        <v>32999.999999999993</v>
      </c>
      <c r="X285" s="42">
        <v>3601.836734693878</v>
      </c>
      <c r="Y285" s="42">
        <v>0</v>
      </c>
      <c r="Z285" s="42">
        <v>253214.77515098482</v>
      </c>
      <c r="AA285" s="42">
        <v>0</v>
      </c>
      <c r="AB285" s="42">
        <v>0</v>
      </c>
      <c r="AC285" s="42">
        <v>114000</v>
      </c>
      <c r="AD285" s="42">
        <v>0</v>
      </c>
      <c r="AE285" s="42">
        <v>0</v>
      </c>
      <c r="AF285" s="42">
        <v>0</v>
      </c>
      <c r="AG285" s="42">
        <v>22236.78</v>
      </c>
      <c r="AH285" s="42">
        <v>0</v>
      </c>
      <c r="AI285" s="42">
        <v>0</v>
      </c>
      <c r="AJ285" s="42">
        <v>0</v>
      </c>
      <c r="AK285" s="42">
        <v>0</v>
      </c>
      <c r="AL285" s="42">
        <v>0</v>
      </c>
      <c r="AM285" s="42">
        <v>0</v>
      </c>
      <c r="AN285" s="42">
        <v>0</v>
      </c>
      <c r="AO285" s="42">
        <v>3898296</v>
      </c>
      <c r="AP285" s="42">
        <v>814588.25012097252</v>
      </c>
      <c r="AQ285" s="42">
        <v>136236.78</v>
      </c>
      <c r="AR285" s="42">
        <v>525598.39426863182</v>
      </c>
      <c r="AS285" s="43">
        <v>4849121.0301209725</v>
      </c>
      <c r="AT285" s="42">
        <v>0</v>
      </c>
      <c r="AU285" s="42">
        <v>4849121.0301209716</v>
      </c>
      <c r="AV285" s="42">
        <v>4712884.2501209723</v>
      </c>
      <c r="AW285" s="42">
        <v>4940.1302412169525</v>
      </c>
      <c r="AX285" s="42">
        <v>5000.206577341698</v>
      </c>
      <c r="AY285" s="44">
        <v>-1.2014770829065298E-2</v>
      </c>
      <c r="AZ285" s="44">
        <v>0</v>
      </c>
      <c r="BA285" s="42">
        <v>0</v>
      </c>
      <c r="BB285" s="43">
        <v>4849121.0301209725</v>
      </c>
      <c r="BC285" s="43">
        <v>5082.9360902735561</v>
      </c>
      <c r="BD285" s="44">
        <v>-1.6477069343818984E-2</v>
      </c>
      <c r="BE285" s="42">
        <v>0</v>
      </c>
      <c r="BF285" s="42">
        <v>4849121.0301209725</v>
      </c>
      <c r="BG285" s="42">
        <v>0</v>
      </c>
      <c r="BH285" s="42">
        <v>4849121.0301209725</v>
      </c>
      <c r="BI285" s="53">
        <v>25588.372878552986</v>
      </c>
      <c r="BK285" t="str">
        <f t="shared" si="4"/>
        <v>375 - Westbourne Academy</v>
      </c>
    </row>
    <row r="286" spans="1:63" ht="15" x14ac:dyDescent="0.25">
      <c r="A286" s="50">
        <v>357</v>
      </c>
      <c r="B286" s="35">
        <v>137218</v>
      </c>
      <c r="C286" s="35">
        <v>9354097</v>
      </c>
      <c r="D286" s="36" t="s">
        <v>241</v>
      </c>
      <c r="E286" s="42">
        <v>0</v>
      </c>
      <c r="F286" s="42">
        <v>2192940</v>
      </c>
      <c r="G286" s="42">
        <v>1586244</v>
      </c>
      <c r="H286" s="42">
        <v>0</v>
      </c>
      <c r="I286" s="42">
        <v>21599.999999999982</v>
      </c>
      <c r="J286" s="42">
        <v>0</v>
      </c>
      <c r="K286" s="42">
        <v>0</v>
      </c>
      <c r="L286" s="42">
        <v>0</v>
      </c>
      <c r="M286" s="42">
        <v>0</v>
      </c>
      <c r="N286" s="42">
        <v>0</v>
      </c>
      <c r="O286" s="42">
        <v>0</v>
      </c>
      <c r="P286" s="42">
        <v>3006.2535211267573</v>
      </c>
      <c r="Q286" s="42">
        <v>14266.039436619718</v>
      </c>
      <c r="R286" s="42">
        <v>21289.740845070384</v>
      </c>
      <c r="S286" s="42">
        <v>5830.3098591549287</v>
      </c>
      <c r="T286" s="42">
        <v>12434.957746478916</v>
      </c>
      <c r="U286" s="42">
        <v>0</v>
      </c>
      <c r="V286" s="42">
        <v>0</v>
      </c>
      <c r="W286" s="42">
        <v>1499.999999999997</v>
      </c>
      <c r="X286" s="42">
        <v>3640.8945686900961</v>
      </c>
      <c r="Y286" s="42">
        <v>0</v>
      </c>
      <c r="Z286" s="42">
        <v>176008.58867211812</v>
      </c>
      <c r="AA286" s="42">
        <v>0</v>
      </c>
      <c r="AB286" s="42">
        <v>0</v>
      </c>
      <c r="AC286" s="42">
        <v>114000</v>
      </c>
      <c r="AD286" s="42">
        <v>0</v>
      </c>
      <c r="AE286" s="42">
        <v>0</v>
      </c>
      <c r="AF286" s="42">
        <v>0</v>
      </c>
      <c r="AG286" s="42">
        <v>16820.13</v>
      </c>
      <c r="AH286" s="42">
        <v>0</v>
      </c>
      <c r="AI286" s="42">
        <v>0</v>
      </c>
      <c r="AJ286" s="42">
        <v>0</v>
      </c>
      <c r="AK286" s="42">
        <v>0</v>
      </c>
      <c r="AL286" s="42">
        <v>0</v>
      </c>
      <c r="AM286" s="42">
        <v>0</v>
      </c>
      <c r="AN286" s="42">
        <v>0</v>
      </c>
      <c r="AO286" s="42">
        <v>3779184</v>
      </c>
      <c r="AP286" s="42">
        <v>259576.78464925889</v>
      </c>
      <c r="AQ286" s="42">
        <v>130820.13</v>
      </c>
      <c r="AR286" s="42">
        <v>225220.03937634345</v>
      </c>
      <c r="AS286" s="43">
        <v>4169580.9146492588</v>
      </c>
      <c r="AT286" s="42">
        <v>0</v>
      </c>
      <c r="AU286" s="42">
        <v>4169580.9146492584</v>
      </c>
      <c r="AV286" s="42">
        <v>4038760.7846492589</v>
      </c>
      <c r="AW286" s="42">
        <v>4370.9532301398904</v>
      </c>
      <c r="AX286" s="42">
        <v>4345.6533830467788</v>
      </c>
      <c r="AY286" s="44">
        <v>5.8218741494227514E-3</v>
      </c>
      <c r="AZ286" s="44">
        <v>-3.1187414942275126E-4</v>
      </c>
      <c r="BA286" s="42">
        <v>-1252.2943841320057</v>
      </c>
      <c r="BB286" s="43">
        <v>4168328.6202651267</v>
      </c>
      <c r="BC286" s="43">
        <v>4511.1781604600937</v>
      </c>
      <c r="BD286" s="44">
        <v>4.4500285502580006E-4</v>
      </c>
      <c r="BE286" s="42">
        <v>0</v>
      </c>
      <c r="BF286" s="42">
        <v>4168328.6202651267</v>
      </c>
      <c r="BG286" s="42">
        <v>0</v>
      </c>
      <c r="BH286" s="42">
        <v>4168328.6202651267</v>
      </c>
      <c r="BI286" s="53">
        <v>21459.219468215004</v>
      </c>
      <c r="BK286" t="str">
        <f t="shared" si="4"/>
        <v>357 - East Bergholt High School</v>
      </c>
    </row>
    <row r="287" spans="1:63" ht="15" x14ac:dyDescent="0.25">
      <c r="A287" s="50">
        <v>362</v>
      </c>
      <c r="B287" s="35">
        <v>137208</v>
      </c>
      <c r="C287" s="35">
        <v>9354098</v>
      </c>
      <c r="D287" s="36" t="s">
        <v>519</v>
      </c>
      <c r="E287" s="42">
        <v>0</v>
      </c>
      <c r="F287" s="42">
        <v>1131840</v>
      </c>
      <c r="G287" s="42">
        <v>736780</v>
      </c>
      <c r="H287" s="42">
        <v>0</v>
      </c>
      <c r="I287" s="42">
        <v>13999.999999999995</v>
      </c>
      <c r="J287" s="42">
        <v>0</v>
      </c>
      <c r="K287" s="42">
        <v>0</v>
      </c>
      <c r="L287" s="42">
        <v>0</v>
      </c>
      <c r="M287" s="42">
        <v>0</v>
      </c>
      <c r="N287" s="42">
        <v>0</v>
      </c>
      <c r="O287" s="42">
        <v>0</v>
      </c>
      <c r="P287" s="42">
        <v>300.3000000000003</v>
      </c>
      <c r="Q287" s="42">
        <v>11793.599999999993</v>
      </c>
      <c r="R287" s="42">
        <v>22386.000000000018</v>
      </c>
      <c r="S287" s="42">
        <v>29120.000000000029</v>
      </c>
      <c r="T287" s="42">
        <v>4968.5999999999995</v>
      </c>
      <c r="U287" s="42">
        <v>0</v>
      </c>
      <c r="V287" s="42">
        <v>0</v>
      </c>
      <c r="W287" s="42">
        <v>0</v>
      </c>
      <c r="X287" s="42">
        <v>992.1545667447308</v>
      </c>
      <c r="Y287" s="42">
        <v>0</v>
      </c>
      <c r="Z287" s="42">
        <v>101971.81521679714</v>
      </c>
      <c r="AA287" s="42">
        <v>0</v>
      </c>
      <c r="AB287" s="42">
        <v>0</v>
      </c>
      <c r="AC287" s="42">
        <v>114000</v>
      </c>
      <c r="AD287" s="42">
        <v>23666.666666666668</v>
      </c>
      <c r="AE287" s="42">
        <v>0</v>
      </c>
      <c r="AF287" s="42">
        <v>0</v>
      </c>
      <c r="AG287" s="42">
        <v>12163.71</v>
      </c>
      <c r="AH287" s="42">
        <v>0</v>
      </c>
      <c r="AI287" s="42">
        <v>0</v>
      </c>
      <c r="AJ287" s="42">
        <v>0</v>
      </c>
      <c r="AK287" s="42">
        <v>0</v>
      </c>
      <c r="AL287" s="42">
        <v>0</v>
      </c>
      <c r="AM287" s="42">
        <v>0</v>
      </c>
      <c r="AN287" s="42">
        <v>0</v>
      </c>
      <c r="AO287" s="42">
        <v>1868620</v>
      </c>
      <c r="AP287" s="42">
        <v>185532.46978354192</v>
      </c>
      <c r="AQ287" s="42">
        <v>149830.37666666665</v>
      </c>
      <c r="AR287" s="42">
        <v>153253.86521679716</v>
      </c>
      <c r="AS287" s="43">
        <v>2203982.8464502087</v>
      </c>
      <c r="AT287" s="42">
        <v>0</v>
      </c>
      <c r="AU287" s="42">
        <v>2203982.8464502087</v>
      </c>
      <c r="AV287" s="42">
        <v>2054152.469783542</v>
      </c>
      <c r="AW287" s="42">
        <v>4485.0490606627554</v>
      </c>
      <c r="AX287" s="42">
        <v>4462.9651733852015</v>
      </c>
      <c r="AY287" s="44">
        <v>4.9482544495867246E-3</v>
      </c>
      <c r="AZ287" s="44">
        <v>0</v>
      </c>
      <c r="BA287" s="42">
        <v>0</v>
      </c>
      <c r="BB287" s="43">
        <v>2203982.8464502087</v>
      </c>
      <c r="BC287" s="43">
        <v>4812.1896210703244</v>
      </c>
      <c r="BD287" s="44">
        <v>-5.651123775449518E-3</v>
      </c>
      <c r="BE287" s="42">
        <v>0</v>
      </c>
      <c r="BF287" s="42">
        <v>2203982.8464502087</v>
      </c>
      <c r="BG287" s="42">
        <v>0</v>
      </c>
      <c r="BH287" s="42">
        <v>2203982.8464502087</v>
      </c>
      <c r="BI287" s="53">
        <v>10030.349971237769</v>
      </c>
      <c r="BK287" t="str">
        <f t="shared" si="4"/>
        <v>362 - Holbrook Academy</v>
      </c>
    </row>
    <row r="288" spans="1:63" ht="15" x14ac:dyDescent="0.25">
      <c r="A288" s="50">
        <v>376</v>
      </c>
      <c r="B288" s="35">
        <v>136969</v>
      </c>
      <c r="C288" s="35">
        <v>9354099</v>
      </c>
      <c r="D288" s="36" t="s">
        <v>253</v>
      </c>
      <c r="E288" s="42">
        <v>0</v>
      </c>
      <c r="F288" s="42">
        <v>3552720</v>
      </c>
      <c r="G288" s="42">
        <v>2453044</v>
      </c>
      <c r="H288" s="42">
        <v>0</v>
      </c>
      <c r="I288" s="42">
        <v>25200.000000000025</v>
      </c>
      <c r="J288" s="42">
        <v>0</v>
      </c>
      <c r="K288" s="42">
        <v>0</v>
      </c>
      <c r="L288" s="42">
        <v>0</v>
      </c>
      <c r="M288" s="42">
        <v>0</v>
      </c>
      <c r="N288" s="42">
        <v>0</v>
      </c>
      <c r="O288" s="42">
        <v>0</v>
      </c>
      <c r="P288" s="42">
        <v>2702.7000000000062</v>
      </c>
      <c r="Q288" s="42">
        <v>11302.200000000028</v>
      </c>
      <c r="R288" s="42">
        <v>16789.500000000062</v>
      </c>
      <c r="S288" s="42">
        <v>9318.4</v>
      </c>
      <c r="T288" s="42">
        <v>3726.4499999999957</v>
      </c>
      <c r="U288" s="42">
        <v>0</v>
      </c>
      <c r="V288" s="42">
        <v>0</v>
      </c>
      <c r="W288" s="42">
        <v>4499.9999999999945</v>
      </c>
      <c r="X288" s="42">
        <v>5646.0207612456752</v>
      </c>
      <c r="Y288" s="42">
        <v>0</v>
      </c>
      <c r="Z288" s="42">
        <v>304830.50542953535</v>
      </c>
      <c r="AA288" s="42">
        <v>0</v>
      </c>
      <c r="AB288" s="42">
        <v>0</v>
      </c>
      <c r="AC288" s="42">
        <v>114000</v>
      </c>
      <c r="AD288" s="42">
        <v>0</v>
      </c>
      <c r="AE288" s="42">
        <v>0</v>
      </c>
      <c r="AF288" s="42">
        <v>0</v>
      </c>
      <c r="AG288" s="42">
        <v>52199.49</v>
      </c>
      <c r="AH288" s="42">
        <v>0</v>
      </c>
      <c r="AI288" s="42">
        <v>0</v>
      </c>
      <c r="AJ288" s="42">
        <v>0</v>
      </c>
      <c r="AK288" s="42">
        <v>0</v>
      </c>
      <c r="AL288" s="42">
        <v>0</v>
      </c>
      <c r="AM288" s="42">
        <v>0</v>
      </c>
      <c r="AN288" s="42">
        <v>0</v>
      </c>
      <c r="AO288" s="42">
        <v>6005764</v>
      </c>
      <c r="AP288" s="42">
        <v>384015.77619078115</v>
      </c>
      <c r="AQ288" s="42">
        <v>166199.49</v>
      </c>
      <c r="AR288" s="42">
        <v>349347.93042953539</v>
      </c>
      <c r="AS288" s="43">
        <v>6555979.2661907813</v>
      </c>
      <c r="AT288" s="42">
        <v>0</v>
      </c>
      <c r="AU288" s="42">
        <v>6555979.2661907822</v>
      </c>
      <c r="AV288" s="42">
        <v>6389779.776190781</v>
      </c>
      <c r="AW288" s="42">
        <v>4346.788963395089</v>
      </c>
      <c r="AX288" s="42">
        <v>4349.2640630539436</v>
      </c>
      <c r="AY288" s="44">
        <v>-5.6908470558961828E-4</v>
      </c>
      <c r="AZ288" s="44">
        <v>0</v>
      </c>
      <c r="BA288" s="42">
        <v>0</v>
      </c>
      <c r="BB288" s="43">
        <v>6555979.2661907813</v>
      </c>
      <c r="BC288" s="43">
        <v>4459.8498409461099</v>
      </c>
      <c r="BD288" s="44">
        <v>-6.5226606290698097E-3</v>
      </c>
      <c r="BE288" s="42">
        <v>0</v>
      </c>
      <c r="BF288" s="42">
        <v>6555979.2661907813</v>
      </c>
      <c r="BG288" s="42">
        <v>0</v>
      </c>
      <c r="BH288" s="42">
        <v>6555979.2661907813</v>
      </c>
      <c r="BI288" s="53">
        <v>33087.505476213933</v>
      </c>
      <c r="BK288" t="str">
        <f t="shared" si="4"/>
        <v>376 - Kesgrave High School</v>
      </c>
    </row>
    <row r="289" spans="1:63" ht="15" x14ac:dyDescent="0.25">
      <c r="A289" s="50">
        <v>554</v>
      </c>
      <c r="B289" s="35">
        <v>136322</v>
      </c>
      <c r="C289" s="35">
        <v>9354102</v>
      </c>
      <c r="D289" s="36" t="s">
        <v>355</v>
      </c>
      <c r="E289" s="42">
        <v>0</v>
      </c>
      <c r="F289" s="42">
        <v>2963220</v>
      </c>
      <c r="G289" s="42">
        <v>1798610</v>
      </c>
      <c r="H289" s="42">
        <v>0</v>
      </c>
      <c r="I289" s="42">
        <v>27599.999999999982</v>
      </c>
      <c r="J289" s="42">
        <v>0</v>
      </c>
      <c r="K289" s="42">
        <v>0</v>
      </c>
      <c r="L289" s="42">
        <v>0</v>
      </c>
      <c r="M289" s="42">
        <v>0</v>
      </c>
      <c r="N289" s="42">
        <v>0</v>
      </c>
      <c r="O289" s="42">
        <v>0</v>
      </c>
      <c r="P289" s="42">
        <v>10669.777268835614</v>
      </c>
      <c r="Q289" s="42">
        <v>18197.366609589033</v>
      </c>
      <c r="R289" s="42">
        <v>0</v>
      </c>
      <c r="S289" s="42">
        <v>0</v>
      </c>
      <c r="T289" s="42">
        <v>0</v>
      </c>
      <c r="U289" s="42">
        <v>0</v>
      </c>
      <c r="V289" s="42">
        <v>0</v>
      </c>
      <c r="W289" s="42">
        <v>0</v>
      </c>
      <c r="X289" s="42">
        <v>12814.243391066546</v>
      </c>
      <c r="Y289" s="42">
        <v>0</v>
      </c>
      <c r="Z289" s="42">
        <v>297815.19111151167</v>
      </c>
      <c r="AA289" s="42">
        <v>0</v>
      </c>
      <c r="AB289" s="42">
        <v>0</v>
      </c>
      <c r="AC289" s="42">
        <v>114000</v>
      </c>
      <c r="AD289" s="42">
        <v>0</v>
      </c>
      <c r="AE289" s="42">
        <v>0</v>
      </c>
      <c r="AF289" s="42">
        <v>0</v>
      </c>
      <c r="AG289" s="42">
        <v>19480.939999999999</v>
      </c>
      <c r="AH289" s="42">
        <v>0</v>
      </c>
      <c r="AI289" s="42">
        <v>0</v>
      </c>
      <c r="AJ289" s="42">
        <v>0</v>
      </c>
      <c r="AK289" s="42">
        <v>0</v>
      </c>
      <c r="AL289" s="42">
        <v>0</v>
      </c>
      <c r="AM289" s="42">
        <v>0</v>
      </c>
      <c r="AN289" s="42">
        <v>0</v>
      </c>
      <c r="AO289" s="42">
        <v>4761830</v>
      </c>
      <c r="AP289" s="42">
        <v>367096.57838100282</v>
      </c>
      <c r="AQ289" s="42">
        <v>133480.94</v>
      </c>
      <c r="AR289" s="42">
        <v>336046.56305072398</v>
      </c>
      <c r="AS289" s="43">
        <v>5262407.5183810033</v>
      </c>
      <c r="AT289" s="42">
        <v>0</v>
      </c>
      <c r="AU289" s="42">
        <v>5262407.5183810024</v>
      </c>
      <c r="AV289" s="42">
        <v>5128926.5783810029</v>
      </c>
      <c r="AW289" s="42">
        <v>4387.447885698035</v>
      </c>
      <c r="AX289" s="42">
        <v>4407.72887297527</v>
      </c>
      <c r="AY289" s="44">
        <v>-4.6012329391633133E-3</v>
      </c>
      <c r="AZ289" s="44">
        <v>0</v>
      </c>
      <c r="BA289" s="42">
        <v>0</v>
      </c>
      <c r="BB289" s="43">
        <v>5262407.5183810033</v>
      </c>
      <c r="BC289" s="43">
        <v>4501.6317522506442</v>
      </c>
      <c r="BD289" s="44">
        <v>-1.1337646846428573E-2</v>
      </c>
      <c r="BE289" s="42">
        <v>0</v>
      </c>
      <c r="BF289" s="42">
        <v>5262407.5183810033</v>
      </c>
      <c r="BG289" s="42">
        <v>0</v>
      </c>
      <c r="BH289" s="42">
        <v>5262407.5183810033</v>
      </c>
      <c r="BI289" s="53">
        <v>25556.157400178065</v>
      </c>
      <c r="BK289" t="str">
        <f t="shared" si="4"/>
        <v>554 - Samuel Ward Academy</v>
      </c>
    </row>
    <row r="290" spans="1:63" ht="15" x14ac:dyDescent="0.25">
      <c r="A290" s="50">
        <v>562</v>
      </c>
      <c r="B290" s="35">
        <v>143362</v>
      </c>
      <c r="C290" s="35">
        <v>9354103</v>
      </c>
      <c r="D290" s="36" t="s">
        <v>363</v>
      </c>
      <c r="E290" s="42">
        <v>0</v>
      </c>
      <c r="F290" s="42">
        <v>2126130</v>
      </c>
      <c r="G290" s="42">
        <v>1477894</v>
      </c>
      <c r="H290" s="42">
        <v>0</v>
      </c>
      <c r="I290" s="42">
        <v>38400.000000000007</v>
      </c>
      <c r="J290" s="42">
        <v>0</v>
      </c>
      <c r="K290" s="42">
        <v>0</v>
      </c>
      <c r="L290" s="42">
        <v>0</v>
      </c>
      <c r="M290" s="42">
        <v>0</v>
      </c>
      <c r="N290" s="42">
        <v>0</v>
      </c>
      <c r="O290" s="42">
        <v>0</v>
      </c>
      <c r="P290" s="42">
        <v>3753.7500000000055</v>
      </c>
      <c r="Q290" s="42">
        <v>3439.8000000000015</v>
      </c>
      <c r="R290" s="42">
        <v>51487.800000000032</v>
      </c>
      <c r="S290" s="42">
        <v>0</v>
      </c>
      <c r="T290" s="42">
        <v>0</v>
      </c>
      <c r="U290" s="42">
        <v>0</v>
      </c>
      <c r="V290" s="42">
        <v>0</v>
      </c>
      <c r="W290" s="42">
        <v>0</v>
      </c>
      <c r="X290" s="42">
        <v>3755.350978135788</v>
      </c>
      <c r="Y290" s="42">
        <v>0</v>
      </c>
      <c r="Z290" s="42">
        <v>280012.04308310873</v>
      </c>
      <c r="AA290" s="42">
        <v>0</v>
      </c>
      <c r="AB290" s="42">
        <v>0</v>
      </c>
      <c r="AC290" s="42">
        <v>114000</v>
      </c>
      <c r="AD290" s="42">
        <v>0</v>
      </c>
      <c r="AE290" s="42">
        <v>0</v>
      </c>
      <c r="AF290" s="42">
        <v>0</v>
      </c>
      <c r="AG290" s="42">
        <v>105380</v>
      </c>
      <c r="AH290" s="42">
        <v>0</v>
      </c>
      <c r="AI290" s="42">
        <v>0</v>
      </c>
      <c r="AJ290" s="42">
        <v>0</v>
      </c>
      <c r="AK290" s="42">
        <v>0</v>
      </c>
      <c r="AL290" s="42">
        <v>0</v>
      </c>
      <c r="AM290" s="42">
        <v>0</v>
      </c>
      <c r="AN290" s="42">
        <v>0</v>
      </c>
      <c r="AO290" s="42">
        <v>3604024</v>
      </c>
      <c r="AP290" s="42">
        <v>380848.74406124454</v>
      </c>
      <c r="AQ290" s="42">
        <v>219380</v>
      </c>
      <c r="AR290" s="42">
        <v>338550.51808310876</v>
      </c>
      <c r="AS290" s="43">
        <v>4204252.7440612447</v>
      </c>
      <c r="AT290" s="42">
        <v>0</v>
      </c>
      <c r="AU290" s="42">
        <v>4204252.7440612447</v>
      </c>
      <c r="AV290" s="42">
        <v>3984872.7440612447</v>
      </c>
      <c r="AW290" s="42">
        <v>4517.996308459461</v>
      </c>
      <c r="AX290" s="42">
        <v>4540.6909609325367</v>
      </c>
      <c r="AY290" s="44">
        <v>-4.9980614554782973E-3</v>
      </c>
      <c r="AZ290" s="44">
        <v>0</v>
      </c>
      <c r="BA290" s="42">
        <v>0</v>
      </c>
      <c r="BB290" s="43">
        <v>4204252.7440612447</v>
      </c>
      <c r="BC290" s="43">
        <v>4766.7264671896201</v>
      </c>
      <c r="BD290" s="44">
        <v>-1.1391946919422913E-2</v>
      </c>
      <c r="BE290" s="42">
        <v>0</v>
      </c>
      <c r="BF290" s="42">
        <v>4204252.7440612447</v>
      </c>
      <c r="BG290" s="42">
        <v>0</v>
      </c>
      <c r="BH290" s="42">
        <v>4204252.7440612447</v>
      </c>
      <c r="BI290" s="53">
        <v>20817.314849625967</v>
      </c>
      <c r="BK290" t="str">
        <f t="shared" si="4"/>
        <v>562 - Stowupland High School</v>
      </c>
    </row>
    <row r="291" spans="1:63" ht="15" x14ac:dyDescent="0.25">
      <c r="A291" s="50">
        <v>159</v>
      </c>
      <c r="B291" s="35">
        <v>136416</v>
      </c>
      <c r="C291" s="35">
        <v>9354504</v>
      </c>
      <c r="D291" s="36" t="s">
        <v>143</v>
      </c>
      <c r="E291" s="42">
        <v>0</v>
      </c>
      <c r="F291" s="42">
        <v>1611300</v>
      </c>
      <c r="G291" s="42">
        <v>1165846</v>
      </c>
      <c r="H291" s="42">
        <v>0</v>
      </c>
      <c r="I291" s="42">
        <v>16800.000000000007</v>
      </c>
      <c r="J291" s="42">
        <v>0</v>
      </c>
      <c r="K291" s="42">
        <v>0</v>
      </c>
      <c r="L291" s="42">
        <v>0</v>
      </c>
      <c r="M291" s="42">
        <v>0</v>
      </c>
      <c r="N291" s="42">
        <v>0</v>
      </c>
      <c r="O291" s="42">
        <v>0</v>
      </c>
      <c r="P291" s="42">
        <v>450.44999999999976</v>
      </c>
      <c r="Q291" s="42">
        <v>1965.6</v>
      </c>
      <c r="R291" s="42">
        <v>1119.3000000000018</v>
      </c>
      <c r="S291" s="42">
        <v>1164.8000000000018</v>
      </c>
      <c r="T291" s="42">
        <v>1242.1500000000019</v>
      </c>
      <c r="U291" s="42">
        <v>0</v>
      </c>
      <c r="V291" s="42">
        <v>0</v>
      </c>
      <c r="W291" s="42">
        <v>0</v>
      </c>
      <c r="X291" s="42">
        <v>4708.2083958020985</v>
      </c>
      <c r="Y291" s="42">
        <v>0</v>
      </c>
      <c r="Z291" s="42">
        <v>112037.18256327575</v>
      </c>
      <c r="AA291" s="42">
        <v>0</v>
      </c>
      <c r="AB291" s="42">
        <v>0</v>
      </c>
      <c r="AC291" s="42">
        <v>114000</v>
      </c>
      <c r="AD291" s="42">
        <v>0</v>
      </c>
      <c r="AE291" s="42">
        <v>0</v>
      </c>
      <c r="AF291" s="42">
        <v>0</v>
      </c>
      <c r="AG291" s="42">
        <v>9692.9599999999991</v>
      </c>
      <c r="AH291" s="42">
        <v>0</v>
      </c>
      <c r="AI291" s="42">
        <v>0</v>
      </c>
      <c r="AJ291" s="42">
        <v>0</v>
      </c>
      <c r="AK291" s="42">
        <v>35594</v>
      </c>
      <c r="AL291" s="42">
        <v>0</v>
      </c>
      <c r="AM291" s="42">
        <v>0</v>
      </c>
      <c r="AN291" s="42">
        <v>0</v>
      </c>
      <c r="AO291" s="42">
        <v>2777146</v>
      </c>
      <c r="AP291" s="42">
        <v>139487.69095907785</v>
      </c>
      <c r="AQ291" s="42">
        <v>159286.96</v>
      </c>
      <c r="AR291" s="42">
        <v>133406.13256327575</v>
      </c>
      <c r="AS291" s="43">
        <v>3075920.6509590778</v>
      </c>
      <c r="AT291" s="42">
        <v>0</v>
      </c>
      <c r="AU291" s="42">
        <v>3075920.6509590773</v>
      </c>
      <c r="AV291" s="42">
        <v>2952227.6909590778</v>
      </c>
      <c r="AW291" s="42">
        <v>4347.9052885995252</v>
      </c>
      <c r="AX291" s="42">
        <v>4310.6465723862948</v>
      </c>
      <c r="AY291" s="44">
        <v>8.6434170808405344E-3</v>
      </c>
      <c r="AZ291" s="44">
        <v>-3.1334170808405342E-3</v>
      </c>
      <c r="BA291" s="42">
        <v>-9171.2893939803234</v>
      </c>
      <c r="BB291" s="43">
        <v>3066749.3615650972</v>
      </c>
      <c r="BC291" s="43">
        <v>4516.5675428057393</v>
      </c>
      <c r="BD291" s="44">
        <v>-6.4962928846001855E-4</v>
      </c>
      <c r="BE291" s="42">
        <v>0</v>
      </c>
      <c r="BF291" s="42">
        <v>3066749.3615650972</v>
      </c>
      <c r="BG291" s="42">
        <v>0</v>
      </c>
      <c r="BH291" s="42">
        <v>3066749.3615650972</v>
      </c>
      <c r="BI291" s="53">
        <v>15168.800518341988</v>
      </c>
      <c r="BK291" t="str">
        <f t="shared" si="4"/>
        <v>159 - Debenham High School</v>
      </c>
    </row>
    <row r="292" spans="1:63" ht="15" x14ac:dyDescent="0.25">
      <c r="A292" s="50">
        <v>372</v>
      </c>
      <c r="B292" s="35">
        <v>137849</v>
      </c>
      <c r="C292" s="35">
        <v>9354603</v>
      </c>
      <c r="D292" s="36" t="s">
        <v>249</v>
      </c>
      <c r="E292" s="42">
        <v>0</v>
      </c>
      <c r="F292" s="42">
        <v>1972860</v>
      </c>
      <c r="G292" s="42">
        <v>1386880</v>
      </c>
      <c r="H292" s="42">
        <v>0</v>
      </c>
      <c r="I292" s="42">
        <v>24400.000000000018</v>
      </c>
      <c r="J292" s="42">
        <v>0</v>
      </c>
      <c r="K292" s="42">
        <v>0</v>
      </c>
      <c r="L292" s="42">
        <v>0</v>
      </c>
      <c r="M292" s="42">
        <v>0</v>
      </c>
      <c r="N292" s="42">
        <v>0</v>
      </c>
      <c r="O292" s="42">
        <v>0</v>
      </c>
      <c r="P292" s="42">
        <v>8558.5500000000065</v>
      </c>
      <c r="Q292" s="42">
        <v>38820.600000000013</v>
      </c>
      <c r="R292" s="42">
        <v>81708.900000000038</v>
      </c>
      <c r="S292" s="42">
        <v>74547.199999999983</v>
      </c>
      <c r="T292" s="42">
        <v>17390.100000000002</v>
      </c>
      <c r="U292" s="42">
        <v>0</v>
      </c>
      <c r="V292" s="42">
        <v>0</v>
      </c>
      <c r="W292" s="42">
        <v>7509.135200974416</v>
      </c>
      <c r="X292" s="42">
        <v>6506.6625916870416</v>
      </c>
      <c r="Y292" s="42">
        <v>0</v>
      </c>
      <c r="Z292" s="42">
        <v>149842.23585176052</v>
      </c>
      <c r="AA292" s="42">
        <v>0</v>
      </c>
      <c r="AB292" s="42">
        <v>0</v>
      </c>
      <c r="AC292" s="42">
        <v>114000</v>
      </c>
      <c r="AD292" s="42">
        <v>0</v>
      </c>
      <c r="AE292" s="42">
        <v>0</v>
      </c>
      <c r="AF292" s="42">
        <v>0</v>
      </c>
      <c r="AG292" s="42">
        <v>21476.55</v>
      </c>
      <c r="AH292" s="42">
        <v>0</v>
      </c>
      <c r="AI292" s="42">
        <v>0</v>
      </c>
      <c r="AJ292" s="42">
        <v>0</v>
      </c>
      <c r="AK292" s="42">
        <v>0</v>
      </c>
      <c r="AL292" s="42">
        <v>0</v>
      </c>
      <c r="AM292" s="42">
        <v>0</v>
      </c>
      <c r="AN292" s="42">
        <v>0</v>
      </c>
      <c r="AO292" s="42">
        <v>3359740</v>
      </c>
      <c r="AP292" s="42">
        <v>409283.38364442205</v>
      </c>
      <c r="AQ292" s="42">
        <v>135476.54999999999</v>
      </c>
      <c r="AR292" s="42">
        <v>282552.71085176052</v>
      </c>
      <c r="AS292" s="43">
        <v>3904499.9336444219</v>
      </c>
      <c r="AT292" s="42">
        <v>0</v>
      </c>
      <c r="AU292" s="42">
        <v>3904499.9336444223</v>
      </c>
      <c r="AV292" s="42">
        <v>3769023.3836444221</v>
      </c>
      <c r="AW292" s="42">
        <v>4585.1865981075698</v>
      </c>
      <c r="AX292" s="42">
        <v>4582.8985684690533</v>
      </c>
      <c r="AY292" s="44">
        <v>4.9925382469916243E-4</v>
      </c>
      <c r="AZ292" s="44">
        <v>0</v>
      </c>
      <c r="BA292" s="42">
        <v>0</v>
      </c>
      <c r="BB292" s="43">
        <v>3904499.9336444219</v>
      </c>
      <c r="BC292" s="43">
        <v>4749.9999192754522</v>
      </c>
      <c r="BD292" s="44">
        <v>-4.8800900091552357E-3</v>
      </c>
      <c r="BE292" s="42">
        <v>0</v>
      </c>
      <c r="BF292" s="42">
        <v>3904499.9336444219</v>
      </c>
      <c r="BG292" s="42">
        <v>0</v>
      </c>
      <c r="BH292" s="42">
        <v>3904499.9336444219</v>
      </c>
      <c r="BI292" s="53">
        <v>19850.268786907014</v>
      </c>
      <c r="BK292" t="str">
        <f t="shared" si="4"/>
        <v>372 - St Alban's Catholic High School</v>
      </c>
    </row>
    <row r="293" spans="1:63" ht="15" x14ac:dyDescent="0.25">
      <c r="A293" s="50">
        <v>368</v>
      </c>
      <c r="B293" s="35">
        <v>136453</v>
      </c>
      <c r="C293" s="35">
        <v>9354606</v>
      </c>
      <c r="D293" s="36" t="s">
        <v>246</v>
      </c>
      <c r="E293" s="42">
        <v>0</v>
      </c>
      <c r="F293" s="42">
        <v>1902120</v>
      </c>
      <c r="G293" s="42">
        <v>975150</v>
      </c>
      <c r="H293" s="42">
        <v>0</v>
      </c>
      <c r="I293" s="42">
        <v>86400.000000000015</v>
      </c>
      <c r="J293" s="42">
        <v>0</v>
      </c>
      <c r="K293" s="42">
        <v>0</v>
      </c>
      <c r="L293" s="42">
        <v>0</v>
      </c>
      <c r="M293" s="42">
        <v>0</v>
      </c>
      <c r="N293" s="42">
        <v>0</v>
      </c>
      <c r="O293" s="42">
        <v>0</v>
      </c>
      <c r="P293" s="42">
        <v>6474.7143564356411</v>
      </c>
      <c r="Q293" s="42">
        <v>38437.627722772173</v>
      </c>
      <c r="R293" s="42">
        <v>145920.62376237634</v>
      </c>
      <c r="S293" s="42">
        <v>227778.53465346553</v>
      </c>
      <c r="T293" s="42">
        <v>108372.75594059403</v>
      </c>
      <c r="U293" s="42">
        <v>0</v>
      </c>
      <c r="V293" s="42">
        <v>0</v>
      </c>
      <c r="W293" s="42">
        <v>30042.372881355965</v>
      </c>
      <c r="X293" s="42">
        <v>0</v>
      </c>
      <c r="Y293" s="42">
        <v>0</v>
      </c>
      <c r="Z293" s="42">
        <v>263172.03428540245</v>
      </c>
      <c r="AA293" s="42">
        <v>0</v>
      </c>
      <c r="AB293" s="42">
        <v>0</v>
      </c>
      <c r="AC293" s="42">
        <v>114000</v>
      </c>
      <c r="AD293" s="42">
        <v>0</v>
      </c>
      <c r="AE293" s="42">
        <v>0</v>
      </c>
      <c r="AF293" s="42">
        <v>0</v>
      </c>
      <c r="AG293" s="42">
        <v>46564.2</v>
      </c>
      <c r="AH293" s="42">
        <v>0</v>
      </c>
      <c r="AI293" s="42">
        <v>0</v>
      </c>
      <c r="AJ293" s="42">
        <v>0</v>
      </c>
      <c r="AK293" s="42">
        <v>0</v>
      </c>
      <c r="AL293" s="42">
        <v>0</v>
      </c>
      <c r="AM293" s="42">
        <v>0</v>
      </c>
      <c r="AN293" s="42">
        <v>0</v>
      </c>
      <c r="AO293" s="42">
        <v>2877270</v>
      </c>
      <c r="AP293" s="42">
        <v>906598.66360240197</v>
      </c>
      <c r="AQ293" s="42">
        <v>160564.20000000001</v>
      </c>
      <c r="AR293" s="42">
        <v>579861.96250322438</v>
      </c>
      <c r="AS293" s="43">
        <v>3944432.8636024022</v>
      </c>
      <c r="AT293" s="42">
        <v>0</v>
      </c>
      <c r="AU293" s="42">
        <v>3944432.8636024026</v>
      </c>
      <c r="AV293" s="42">
        <v>3783868.663602402</v>
      </c>
      <c r="AW293" s="42">
        <v>5336.9092575492268</v>
      </c>
      <c r="AX293" s="42">
        <v>5480.5982164557272</v>
      </c>
      <c r="AY293" s="44">
        <v>-2.6217750915414346E-2</v>
      </c>
      <c r="AZ293" s="44">
        <v>1.1217750915414347E-2</v>
      </c>
      <c r="BA293" s="42">
        <v>43589.309832702107</v>
      </c>
      <c r="BB293" s="43">
        <v>3988022.1734351041</v>
      </c>
      <c r="BC293" s="43">
        <v>5624.8549695840675</v>
      </c>
      <c r="BD293" s="44">
        <v>-1.9343796057130769E-2</v>
      </c>
      <c r="BE293" s="42">
        <v>0</v>
      </c>
      <c r="BF293" s="42">
        <v>3988022.1734351041</v>
      </c>
      <c r="BG293" s="42">
        <v>0</v>
      </c>
      <c r="BH293" s="42">
        <v>3988022.1734351041</v>
      </c>
      <c r="BI293" s="53">
        <v>20789.298968332325</v>
      </c>
      <c r="BK293" t="str">
        <f t="shared" si="4"/>
        <v>368 - Ipswich Academy</v>
      </c>
    </row>
    <row r="294" spans="1:63" ht="15" x14ac:dyDescent="0.25">
      <c r="A294" s="50">
        <v>483</v>
      </c>
      <c r="B294" s="35">
        <v>124546</v>
      </c>
      <c r="C294" s="35">
        <v>9352023</v>
      </c>
      <c r="D294" s="36" t="s">
        <v>520</v>
      </c>
      <c r="E294" s="42">
        <v>760554</v>
      </c>
      <c r="F294" s="42">
        <v>0</v>
      </c>
      <c r="G294" s="42">
        <v>0</v>
      </c>
      <c r="H294" s="42">
        <v>16399.999999999985</v>
      </c>
      <c r="I294" s="42">
        <v>0</v>
      </c>
      <c r="J294" s="42">
        <v>8558.549999999992</v>
      </c>
      <c r="K294" s="42">
        <v>0</v>
      </c>
      <c r="L294" s="42">
        <v>0</v>
      </c>
      <c r="M294" s="42">
        <v>0</v>
      </c>
      <c r="N294" s="42">
        <v>0</v>
      </c>
      <c r="O294" s="42">
        <v>0</v>
      </c>
      <c r="P294" s="42">
        <v>0</v>
      </c>
      <c r="Q294" s="42">
        <v>0</v>
      </c>
      <c r="R294" s="42">
        <v>0</v>
      </c>
      <c r="S294" s="42">
        <v>0</v>
      </c>
      <c r="T294" s="42">
        <v>0</v>
      </c>
      <c r="U294" s="42">
        <v>0</v>
      </c>
      <c r="V294" s="42">
        <v>33039.473684210512</v>
      </c>
      <c r="W294" s="42">
        <v>0</v>
      </c>
      <c r="X294" s="42">
        <v>0</v>
      </c>
      <c r="Y294" s="42">
        <v>61756.220218228489</v>
      </c>
      <c r="Z294" s="42">
        <v>0</v>
      </c>
      <c r="AA294" s="42">
        <v>0</v>
      </c>
      <c r="AB294" s="42">
        <v>0</v>
      </c>
      <c r="AC294" s="42">
        <v>114000</v>
      </c>
      <c r="AD294" s="42">
        <v>0</v>
      </c>
      <c r="AE294" s="42">
        <v>0</v>
      </c>
      <c r="AF294" s="42">
        <v>0</v>
      </c>
      <c r="AG294" s="42">
        <v>7578.5</v>
      </c>
      <c r="AH294" s="42">
        <v>0</v>
      </c>
      <c r="AI294" s="42">
        <v>0</v>
      </c>
      <c r="AJ294" s="42">
        <v>0</v>
      </c>
      <c r="AK294" s="42">
        <v>0</v>
      </c>
      <c r="AL294" s="42">
        <v>0</v>
      </c>
      <c r="AM294" s="42">
        <v>0</v>
      </c>
      <c r="AN294" s="42">
        <v>0</v>
      </c>
      <c r="AO294" s="42">
        <v>760554</v>
      </c>
      <c r="AP294" s="42">
        <v>119754.24390243899</v>
      </c>
      <c r="AQ294" s="42">
        <v>121578.5</v>
      </c>
      <c r="AR294" s="42">
        <v>84233.295218228479</v>
      </c>
      <c r="AS294" s="43">
        <v>1001886.743902439</v>
      </c>
      <c r="AT294" s="42">
        <v>1001886.7439024391</v>
      </c>
      <c r="AU294" s="42">
        <v>0</v>
      </c>
      <c r="AV294" s="42">
        <v>880308.24390243902</v>
      </c>
      <c r="AW294" s="42">
        <v>3155.2266806539033</v>
      </c>
      <c r="AX294" s="42">
        <v>3378.5398269307566</v>
      </c>
      <c r="AY294" s="44">
        <v>-6.6097532578067233E-2</v>
      </c>
      <c r="AZ294" s="44">
        <v>5.1097532578067234E-2</v>
      </c>
      <c r="BA294" s="42">
        <v>48165.178635536853</v>
      </c>
      <c r="BB294" s="43">
        <v>1050051.9225379759</v>
      </c>
      <c r="BC294" s="43">
        <v>3763.6269625017057</v>
      </c>
      <c r="BD294" s="44">
        <v>-2.0590157565159029E-2</v>
      </c>
      <c r="BE294" s="42">
        <v>0</v>
      </c>
      <c r="BF294" s="42">
        <v>1050051.9225379759</v>
      </c>
      <c r="BG294" s="42">
        <v>0</v>
      </c>
      <c r="BH294" s="42">
        <v>1050051.9225379759</v>
      </c>
      <c r="BI294" s="53">
        <v>4866.0288479035389</v>
      </c>
      <c r="BK294" t="str">
        <f t="shared" si="4"/>
        <v>483 - Houldsworth Valley Primary</v>
      </c>
    </row>
    <row r="295" spans="1:63" ht="15" x14ac:dyDescent="0.25">
      <c r="A295" s="50">
        <v>512</v>
      </c>
      <c r="B295" s="35">
        <v>124560</v>
      </c>
      <c r="C295" s="35">
        <v>9352044</v>
      </c>
      <c r="D295" s="36" t="s">
        <v>521</v>
      </c>
      <c r="E295" s="42">
        <v>1090400</v>
      </c>
      <c r="F295" s="42">
        <v>0</v>
      </c>
      <c r="G295" s="42">
        <v>0</v>
      </c>
      <c r="H295" s="42">
        <v>26800</v>
      </c>
      <c r="I295" s="42">
        <v>0</v>
      </c>
      <c r="J295" s="42">
        <v>9579.1898734177248</v>
      </c>
      <c r="K295" s="42">
        <v>48269.164556962118</v>
      </c>
      <c r="L295" s="42">
        <v>13601.620253164539</v>
      </c>
      <c r="M295" s="42">
        <v>108518.07594936695</v>
      </c>
      <c r="N295" s="42">
        <v>0</v>
      </c>
      <c r="O295" s="42">
        <v>0</v>
      </c>
      <c r="P295" s="42">
        <v>0</v>
      </c>
      <c r="Q295" s="42">
        <v>0</v>
      </c>
      <c r="R295" s="42">
        <v>0</v>
      </c>
      <c r="S295" s="42">
        <v>0</v>
      </c>
      <c r="T295" s="42">
        <v>0</v>
      </c>
      <c r="U295" s="42">
        <v>0</v>
      </c>
      <c r="V295" s="42">
        <v>14117.647058823541</v>
      </c>
      <c r="W295" s="42">
        <v>0</v>
      </c>
      <c r="X295" s="42">
        <v>3864.2297650130554</v>
      </c>
      <c r="Y295" s="42">
        <v>75264.858253433515</v>
      </c>
      <c r="Z295" s="42">
        <v>0</v>
      </c>
      <c r="AA295" s="42">
        <v>0</v>
      </c>
      <c r="AB295" s="42">
        <v>0</v>
      </c>
      <c r="AC295" s="42">
        <v>114000</v>
      </c>
      <c r="AD295" s="42">
        <v>0</v>
      </c>
      <c r="AE295" s="42">
        <v>0</v>
      </c>
      <c r="AF295" s="42">
        <v>0</v>
      </c>
      <c r="AG295" s="42">
        <v>11256.5</v>
      </c>
      <c r="AH295" s="42">
        <v>0</v>
      </c>
      <c r="AI295" s="42">
        <v>0</v>
      </c>
      <c r="AJ295" s="42">
        <v>0</v>
      </c>
      <c r="AK295" s="42">
        <v>0</v>
      </c>
      <c r="AL295" s="42">
        <v>0</v>
      </c>
      <c r="AM295" s="42">
        <v>0</v>
      </c>
      <c r="AN295" s="42">
        <v>0</v>
      </c>
      <c r="AO295" s="42">
        <v>1090400</v>
      </c>
      <c r="AP295" s="42">
        <v>300014.78571018146</v>
      </c>
      <c r="AQ295" s="42">
        <v>125256.5</v>
      </c>
      <c r="AR295" s="42">
        <v>188646.68356988917</v>
      </c>
      <c r="AS295" s="43">
        <v>1515671.2857101816</v>
      </c>
      <c r="AT295" s="42">
        <v>1515671.2857101818</v>
      </c>
      <c r="AU295" s="42">
        <v>0</v>
      </c>
      <c r="AV295" s="42">
        <v>1390414.7857101816</v>
      </c>
      <c r="AW295" s="42">
        <v>3476.036964275454</v>
      </c>
      <c r="AX295" s="42">
        <v>3490.8228145469179</v>
      </c>
      <c r="AY295" s="44">
        <v>-4.2356347076249424E-3</v>
      </c>
      <c r="AZ295" s="44">
        <v>0</v>
      </c>
      <c r="BA295" s="42">
        <v>0</v>
      </c>
      <c r="BB295" s="43">
        <v>1515671.2857101816</v>
      </c>
      <c r="BC295" s="43">
        <v>3789.1782142754541</v>
      </c>
      <c r="BD295" s="44">
        <v>-1.5520114133846241E-2</v>
      </c>
      <c r="BE295" s="42">
        <v>0</v>
      </c>
      <c r="BF295" s="42">
        <v>1515671.2857101816</v>
      </c>
      <c r="BG295" s="42">
        <v>0</v>
      </c>
      <c r="BH295" s="42">
        <v>1515671.2857101816</v>
      </c>
      <c r="BI295" s="53">
        <v>6814.1630176402741</v>
      </c>
      <c r="BK295" t="str">
        <f t="shared" si="4"/>
        <v>512 - Woodhall C.P. School</v>
      </c>
    </row>
    <row r="296" spans="1:63" ht="15" x14ac:dyDescent="0.25">
      <c r="A296" s="50">
        <v>270</v>
      </c>
      <c r="B296" s="35">
        <v>124649</v>
      </c>
      <c r="C296" s="35">
        <v>9352161</v>
      </c>
      <c r="D296" s="36" t="s">
        <v>522</v>
      </c>
      <c r="E296" s="42">
        <v>929566</v>
      </c>
      <c r="F296" s="42">
        <v>0</v>
      </c>
      <c r="G296" s="42">
        <v>0</v>
      </c>
      <c r="H296" s="42">
        <v>36400.000000000065</v>
      </c>
      <c r="I296" s="42">
        <v>0</v>
      </c>
      <c r="J296" s="42">
        <v>900.90000000000191</v>
      </c>
      <c r="K296" s="42">
        <v>13267.799999999996</v>
      </c>
      <c r="L296" s="42">
        <v>104094.9000000001</v>
      </c>
      <c r="M296" s="42">
        <v>41932.79999999985</v>
      </c>
      <c r="N296" s="42">
        <v>136636.49999999985</v>
      </c>
      <c r="O296" s="42">
        <v>0</v>
      </c>
      <c r="P296" s="42">
        <v>0</v>
      </c>
      <c r="Q296" s="42">
        <v>0</v>
      </c>
      <c r="R296" s="42">
        <v>0</v>
      </c>
      <c r="S296" s="42">
        <v>0</v>
      </c>
      <c r="T296" s="42">
        <v>0</v>
      </c>
      <c r="U296" s="42">
        <v>0</v>
      </c>
      <c r="V296" s="42">
        <v>38406.14334470989</v>
      </c>
      <c r="W296" s="42">
        <v>0</v>
      </c>
      <c r="X296" s="42">
        <v>941.56716417910445</v>
      </c>
      <c r="Y296" s="42">
        <v>66849.585320526792</v>
      </c>
      <c r="Z296" s="42">
        <v>0</v>
      </c>
      <c r="AA296" s="42">
        <v>0</v>
      </c>
      <c r="AB296" s="42">
        <v>0</v>
      </c>
      <c r="AC296" s="42">
        <v>114000</v>
      </c>
      <c r="AD296" s="42">
        <v>0</v>
      </c>
      <c r="AE296" s="42">
        <v>0</v>
      </c>
      <c r="AF296" s="42">
        <v>0</v>
      </c>
      <c r="AG296" s="42">
        <v>17603.25</v>
      </c>
      <c r="AH296" s="42">
        <v>0</v>
      </c>
      <c r="AI296" s="42">
        <v>0</v>
      </c>
      <c r="AJ296" s="42">
        <v>0</v>
      </c>
      <c r="AK296" s="42">
        <v>0</v>
      </c>
      <c r="AL296" s="42">
        <v>0</v>
      </c>
      <c r="AM296" s="42">
        <v>0</v>
      </c>
      <c r="AN296" s="42">
        <v>0</v>
      </c>
      <c r="AO296" s="42">
        <v>929566</v>
      </c>
      <c r="AP296" s="42">
        <v>439430.19582941564</v>
      </c>
      <c r="AQ296" s="42">
        <v>131603.25</v>
      </c>
      <c r="AR296" s="42">
        <v>243463.8353205267</v>
      </c>
      <c r="AS296" s="43">
        <v>1500599.4458294157</v>
      </c>
      <c r="AT296" s="42">
        <v>1500599.4458294157</v>
      </c>
      <c r="AU296" s="42">
        <v>0</v>
      </c>
      <c r="AV296" s="42">
        <v>1368996.1958294157</v>
      </c>
      <c r="AW296" s="42">
        <v>4014.6516006727734</v>
      </c>
      <c r="AX296" s="42">
        <v>4059.7965723707339</v>
      </c>
      <c r="AY296" s="44">
        <v>-1.1120008328791193E-2</v>
      </c>
      <c r="AZ296" s="44">
        <v>0</v>
      </c>
      <c r="BA296" s="42">
        <v>0</v>
      </c>
      <c r="BB296" s="43">
        <v>1500599.4458294157</v>
      </c>
      <c r="BC296" s="43">
        <v>4400.5848851302517</v>
      </c>
      <c r="BD296" s="44">
        <v>-1.4336405029295674E-2</v>
      </c>
      <c r="BE296" s="42">
        <v>0</v>
      </c>
      <c r="BF296" s="42">
        <v>1500599.4458294157</v>
      </c>
      <c r="BG296" s="42">
        <v>0</v>
      </c>
      <c r="BH296" s="42">
        <v>1500599.4458294157</v>
      </c>
      <c r="BI296" s="53">
        <v>7389.3520320968319</v>
      </c>
      <c r="BK296" t="str">
        <f t="shared" si="4"/>
        <v>270 - Murrayfield Primary School</v>
      </c>
    </row>
    <row r="297" spans="1:63" ht="15" x14ac:dyDescent="0.25">
      <c r="A297" s="50">
        <v>119</v>
      </c>
      <c r="B297" s="35">
        <v>124621</v>
      </c>
      <c r="C297" s="35">
        <v>9352128</v>
      </c>
      <c r="D297" s="36" t="s">
        <v>411</v>
      </c>
      <c r="E297" s="42">
        <v>182642</v>
      </c>
      <c r="F297" s="42">
        <v>0</v>
      </c>
      <c r="G297" s="42">
        <v>0</v>
      </c>
      <c r="H297" s="42">
        <v>924.13793103448393</v>
      </c>
      <c r="I297" s="42">
        <v>0</v>
      </c>
      <c r="J297" s="42">
        <v>0</v>
      </c>
      <c r="K297" s="42">
        <v>0</v>
      </c>
      <c r="L297" s="42">
        <v>0</v>
      </c>
      <c r="M297" s="42">
        <v>0</v>
      </c>
      <c r="N297" s="42">
        <v>0</v>
      </c>
      <c r="O297" s="42">
        <v>0</v>
      </c>
      <c r="P297" s="42">
        <v>0</v>
      </c>
      <c r="Q297" s="42">
        <v>0</v>
      </c>
      <c r="R297" s="42">
        <v>0</v>
      </c>
      <c r="S297" s="42">
        <v>0</v>
      </c>
      <c r="T297" s="42">
        <v>0</v>
      </c>
      <c r="U297" s="42">
        <v>0</v>
      </c>
      <c r="V297" s="42">
        <v>0</v>
      </c>
      <c r="W297" s="42">
        <v>0</v>
      </c>
      <c r="X297" s="42">
        <v>1191.8269230769231</v>
      </c>
      <c r="Y297" s="42">
        <v>11933.202088452079</v>
      </c>
      <c r="Z297" s="42">
        <v>0</v>
      </c>
      <c r="AA297" s="42">
        <v>0</v>
      </c>
      <c r="AB297" s="42">
        <v>0</v>
      </c>
      <c r="AC297" s="42">
        <v>114000</v>
      </c>
      <c r="AD297" s="42">
        <v>55273.698264352468</v>
      </c>
      <c r="AE297" s="42">
        <v>0</v>
      </c>
      <c r="AF297" s="42">
        <v>0</v>
      </c>
      <c r="AG297" s="42">
        <v>4010.77</v>
      </c>
      <c r="AH297" s="42">
        <v>0</v>
      </c>
      <c r="AI297" s="42">
        <v>0</v>
      </c>
      <c r="AJ297" s="42">
        <v>0</v>
      </c>
      <c r="AK297" s="42">
        <v>0</v>
      </c>
      <c r="AL297" s="42">
        <v>0</v>
      </c>
      <c r="AM297" s="42">
        <v>0</v>
      </c>
      <c r="AN297" s="42">
        <v>0</v>
      </c>
      <c r="AO297" s="42">
        <v>182642</v>
      </c>
      <c r="AP297" s="42">
        <v>14049.166942563486</v>
      </c>
      <c r="AQ297" s="42">
        <v>173284.46826435244</v>
      </c>
      <c r="AR297" s="42">
        <v>22393.071053969321</v>
      </c>
      <c r="AS297" s="43">
        <v>369975.6352069159</v>
      </c>
      <c r="AT297" s="42">
        <v>369975.63520691596</v>
      </c>
      <c r="AU297" s="42">
        <v>0</v>
      </c>
      <c r="AV297" s="42">
        <v>196691.16694256346</v>
      </c>
      <c r="AW297" s="42">
        <v>2935.6890588442307</v>
      </c>
      <c r="AX297" s="42">
        <v>2243.9676273307409</v>
      </c>
      <c r="AY297" s="44">
        <v>0.30825820439143803</v>
      </c>
      <c r="AZ297" s="44">
        <v>-0.30274820439143801</v>
      </c>
      <c r="BA297" s="42">
        <v>-45516.930382422128</v>
      </c>
      <c r="BB297" s="43">
        <v>324458.70482449379</v>
      </c>
      <c r="BC297" s="43">
        <v>4842.6672361864748</v>
      </c>
      <c r="BD297" s="44">
        <v>-0.12400147426538832</v>
      </c>
      <c r="BE297" s="42">
        <v>0</v>
      </c>
      <c r="BF297" s="42">
        <v>324458.70482449379</v>
      </c>
      <c r="BG297" s="42">
        <v>0</v>
      </c>
      <c r="BH297" s="42">
        <v>324458.70482449379</v>
      </c>
      <c r="BI297" s="53">
        <v>627.4446871183095</v>
      </c>
      <c r="BK297" t="str">
        <f t="shared" si="4"/>
        <v>119 - Yoxford Primary</v>
      </c>
    </row>
    <row r="298" spans="1:63" ht="15" x14ac:dyDescent="0.25">
      <c r="A298" s="50">
        <v>225</v>
      </c>
      <c r="B298" s="35">
        <v>124730</v>
      </c>
      <c r="C298" s="35">
        <v>9353086</v>
      </c>
      <c r="D298" s="36" t="s">
        <v>452</v>
      </c>
      <c r="E298" s="42">
        <v>327120</v>
      </c>
      <c r="F298" s="42">
        <v>0</v>
      </c>
      <c r="G298" s="42">
        <v>0</v>
      </c>
      <c r="H298" s="42">
        <v>1599.9999999999982</v>
      </c>
      <c r="I298" s="42">
        <v>0</v>
      </c>
      <c r="J298" s="42">
        <v>300.30000000000064</v>
      </c>
      <c r="K298" s="42">
        <v>0</v>
      </c>
      <c r="L298" s="42">
        <v>0</v>
      </c>
      <c r="M298" s="42">
        <v>1164.7999999999995</v>
      </c>
      <c r="N298" s="42">
        <v>0</v>
      </c>
      <c r="O298" s="42">
        <v>0</v>
      </c>
      <c r="P298" s="42">
        <v>0</v>
      </c>
      <c r="Q298" s="42">
        <v>0</v>
      </c>
      <c r="R298" s="42">
        <v>0</v>
      </c>
      <c r="S298" s="42">
        <v>0</v>
      </c>
      <c r="T298" s="42">
        <v>0</v>
      </c>
      <c r="U298" s="42">
        <v>0</v>
      </c>
      <c r="V298" s="42">
        <v>1764.7058823529412</v>
      </c>
      <c r="W298" s="42">
        <v>0</v>
      </c>
      <c r="X298" s="42">
        <v>0</v>
      </c>
      <c r="Y298" s="42">
        <v>29970.677871148455</v>
      </c>
      <c r="Z298" s="42">
        <v>0</v>
      </c>
      <c r="AA298" s="42">
        <v>0</v>
      </c>
      <c r="AB298" s="42">
        <v>0</v>
      </c>
      <c r="AC298" s="42">
        <v>114000</v>
      </c>
      <c r="AD298" s="42">
        <v>0</v>
      </c>
      <c r="AE298" s="42">
        <v>0</v>
      </c>
      <c r="AF298" s="42">
        <v>0</v>
      </c>
      <c r="AG298" s="42">
        <v>7695.09</v>
      </c>
      <c r="AH298" s="42">
        <v>0</v>
      </c>
      <c r="AI298" s="42">
        <v>0</v>
      </c>
      <c r="AJ298" s="42">
        <v>0</v>
      </c>
      <c r="AK298" s="42">
        <v>0</v>
      </c>
      <c r="AL298" s="42">
        <v>0</v>
      </c>
      <c r="AM298" s="42">
        <v>0</v>
      </c>
      <c r="AN298" s="42">
        <v>0</v>
      </c>
      <c r="AO298" s="42">
        <v>327120</v>
      </c>
      <c r="AP298" s="42">
        <v>34800.483753501394</v>
      </c>
      <c r="AQ298" s="42">
        <v>121695.09</v>
      </c>
      <c r="AR298" s="42">
        <v>41501.027871148457</v>
      </c>
      <c r="AS298" s="43">
        <v>483615.57375350141</v>
      </c>
      <c r="AT298" s="42">
        <v>483615.57375350141</v>
      </c>
      <c r="AU298" s="42">
        <v>0</v>
      </c>
      <c r="AV298" s="42">
        <v>361920.48375350138</v>
      </c>
      <c r="AW298" s="42">
        <v>3016.004031279178</v>
      </c>
      <c r="AX298" s="42">
        <v>3029.2783020493689</v>
      </c>
      <c r="AY298" s="44">
        <v>-4.3819911697154422E-3</v>
      </c>
      <c r="AZ298" s="44">
        <v>0</v>
      </c>
      <c r="BA298" s="42">
        <v>0</v>
      </c>
      <c r="BB298" s="43">
        <v>483615.57375350141</v>
      </c>
      <c r="BC298" s="43">
        <v>4030.1297812791786</v>
      </c>
      <c r="BD298" s="44">
        <v>-3.4640228153648533E-2</v>
      </c>
      <c r="BE298" s="42">
        <v>0</v>
      </c>
      <c r="BF298" s="42">
        <v>483615.57375350141</v>
      </c>
      <c r="BG298" s="42">
        <v>0</v>
      </c>
      <c r="BH298" s="42">
        <v>483615.57375350141</v>
      </c>
      <c r="BI298" s="53">
        <v>1726.0203786681252</v>
      </c>
      <c r="BK298" t="str">
        <f t="shared" si="4"/>
        <v>225 - Eyke Church of England Voluntary Controlled Primary School</v>
      </c>
    </row>
    <row r="299" spans="1:63" ht="15" x14ac:dyDescent="0.25">
      <c r="A299" s="50">
        <v>455</v>
      </c>
      <c r="B299" s="35">
        <v>124769</v>
      </c>
      <c r="C299" s="35">
        <v>9353320</v>
      </c>
      <c r="D299" s="36" t="s">
        <v>474</v>
      </c>
      <c r="E299" s="42">
        <v>847786</v>
      </c>
      <c r="F299" s="42">
        <v>0</v>
      </c>
      <c r="G299" s="42">
        <v>0</v>
      </c>
      <c r="H299" s="42">
        <v>7999.9999999999973</v>
      </c>
      <c r="I299" s="42">
        <v>0</v>
      </c>
      <c r="J299" s="42">
        <v>6756.7500000000055</v>
      </c>
      <c r="K299" s="42">
        <v>12285.000000000007</v>
      </c>
      <c r="L299" s="42">
        <v>0</v>
      </c>
      <c r="M299" s="42">
        <v>0</v>
      </c>
      <c r="N299" s="42">
        <v>0</v>
      </c>
      <c r="O299" s="42">
        <v>0</v>
      </c>
      <c r="P299" s="42">
        <v>0</v>
      </c>
      <c r="Q299" s="42">
        <v>0</v>
      </c>
      <c r="R299" s="42">
        <v>0</v>
      </c>
      <c r="S299" s="42">
        <v>0</v>
      </c>
      <c r="T299" s="42">
        <v>0</v>
      </c>
      <c r="U299" s="42">
        <v>0</v>
      </c>
      <c r="V299" s="42">
        <v>29813.909774436073</v>
      </c>
      <c r="W299" s="42">
        <v>0</v>
      </c>
      <c r="X299" s="42">
        <v>0</v>
      </c>
      <c r="Y299" s="42">
        <v>57471.110120225356</v>
      </c>
      <c r="Z299" s="42">
        <v>0</v>
      </c>
      <c r="AA299" s="42">
        <v>0</v>
      </c>
      <c r="AB299" s="42">
        <v>0</v>
      </c>
      <c r="AC299" s="42">
        <v>114000</v>
      </c>
      <c r="AD299" s="42">
        <v>0</v>
      </c>
      <c r="AE299" s="42">
        <v>0</v>
      </c>
      <c r="AF299" s="42">
        <v>0</v>
      </c>
      <c r="AG299" s="42">
        <v>4837.8999999999996</v>
      </c>
      <c r="AH299" s="42">
        <v>0</v>
      </c>
      <c r="AI299" s="42">
        <v>0</v>
      </c>
      <c r="AJ299" s="42">
        <v>0</v>
      </c>
      <c r="AK299" s="42">
        <v>0</v>
      </c>
      <c r="AL299" s="42">
        <v>0</v>
      </c>
      <c r="AM299" s="42">
        <v>0</v>
      </c>
      <c r="AN299" s="42">
        <v>0</v>
      </c>
      <c r="AO299" s="42">
        <v>847786</v>
      </c>
      <c r="AP299" s="42">
        <v>114326.76989466144</v>
      </c>
      <c r="AQ299" s="42">
        <v>118837.9</v>
      </c>
      <c r="AR299" s="42">
        <v>80989.785120225366</v>
      </c>
      <c r="AS299" s="43">
        <v>1080950.6698946613</v>
      </c>
      <c r="AT299" s="42">
        <v>1080950.6698946613</v>
      </c>
      <c r="AU299" s="42">
        <v>0</v>
      </c>
      <c r="AV299" s="42">
        <v>962112.76989466127</v>
      </c>
      <c r="AW299" s="42">
        <v>3093.6101925873354</v>
      </c>
      <c r="AX299" s="42">
        <v>3104.7045772818619</v>
      </c>
      <c r="AY299" s="44">
        <v>-3.5734107443612393E-3</v>
      </c>
      <c r="AZ299" s="44">
        <v>0</v>
      </c>
      <c r="BA299" s="42">
        <v>0</v>
      </c>
      <c r="BB299" s="43">
        <v>1080950.6698946613</v>
      </c>
      <c r="BC299" s="43">
        <v>3475.7256266709364</v>
      </c>
      <c r="BD299" s="44">
        <v>-1.2712336720320239E-2</v>
      </c>
      <c r="BE299" s="42">
        <v>0</v>
      </c>
      <c r="BF299" s="42">
        <v>1080950.6698946613</v>
      </c>
      <c r="BG299" s="42">
        <v>0</v>
      </c>
      <c r="BH299" s="42">
        <v>1080950.6698946613</v>
      </c>
      <c r="BI299" s="53">
        <v>4881.1205700050659</v>
      </c>
      <c r="BK299" t="str">
        <f t="shared" si="4"/>
        <v>455 - St Felix RCVA Primary School</v>
      </c>
    </row>
    <row r="300" spans="1:63" ht="15" x14ac:dyDescent="0.25">
      <c r="A300" s="50">
        <v>82</v>
      </c>
      <c r="B300" s="35">
        <v>124600</v>
      </c>
      <c r="C300" s="35">
        <v>9352098</v>
      </c>
      <c r="D300" s="36" t="s">
        <v>405</v>
      </c>
      <c r="E300" s="42">
        <v>103588</v>
      </c>
      <c r="F300" s="42">
        <v>0</v>
      </c>
      <c r="G300" s="42">
        <v>0</v>
      </c>
      <c r="H300" s="42">
        <v>1600.0000000000025</v>
      </c>
      <c r="I300" s="42">
        <v>0</v>
      </c>
      <c r="J300" s="42">
        <v>450.44999999999982</v>
      </c>
      <c r="K300" s="42">
        <v>0</v>
      </c>
      <c r="L300" s="42">
        <v>0</v>
      </c>
      <c r="M300" s="42">
        <v>0</v>
      </c>
      <c r="N300" s="42">
        <v>0</v>
      </c>
      <c r="O300" s="42">
        <v>0</v>
      </c>
      <c r="P300" s="42">
        <v>0</v>
      </c>
      <c r="Q300" s="42">
        <v>0</v>
      </c>
      <c r="R300" s="42">
        <v>0</v>
      </c>
      <c r="S300" s="42">
        <v>0</v>
      </c>
      <c r="T300" s="42">
        <v>0</v>
      </c>
      <c r="U300" s="42">
        <v>0</v>
      </c>
      <c r="V300" s="42">
        <v>0</v>
      </c>
      <c r="W300" s="42">
        <v>0</v>
      </c>
      <c r="X300" s="42">
        <v>0</v>
      </c>
      <c r="Y300" s="42">
        <v>8624.8501762632313</v>
      </c>
      <c r="Z300" s="42">
        <v>0</v>
      </c>
      <c r="AA300" s="42">
        <v>0</v>
      </c>
      <c r="AB300" s="42">
        <v>0</v>
      </c>
      <c r="AC300" s="42">
        <v>114000</v>
      </c>
      <c r="AD300" s="42">
        <v>74632.843791722291</v>
      </c>
      <c r="AE300" s="42">
        <v>0</v>
      </c>
      <c r="AF300" s="42">
        <v>1000</v>
      </c>
      <c r="AG300" s="42">
        <v>3124.67</v>
      </c>
      <c r="AH300" s="42">
        <v>0</v>
      </c>
      <c r="AI300" s="42">
        <v>0</v>
      </c>
      <c r="AJ300" s="42">
        <v>0</v>
      </c>
      <c r="AK300" s="42">
        <v>0</v>
      </c>
      <c r="AL300" s="42">
        <v>0</v>
      </c>
      <c r="AM300" s="42">
        <v>0</v>
      </c>
      <c r="AN300" s="42">
        <v>0</v>
      </c>
      <c r="AO300" s="42">
        <v>103588</v>
      </c>
      <c r="AP300" s="42">
        <v>10675.300176263234</v>
      </c>
      <c r="AQ300" s="42">
        <v>192757.5137917223</v>
      </c>
      <c r="AR300" s="42">
        <v>19647.875176263231</v>
      </c>
      <c r="AS300" s="43">
        <v>307020.81396798557</v>
      </c>
      <c r="AT300" s="42">
        <v>307020.81396798557</v>
      </c>
      <c r="AU300" s="42">
        <v>0</v>
      </c>
      <c r="AV300" s="42">
        <v>115263.30017626328</v>
      </c>
      <c r="AW300" s="42">
        <v>3033.2447414806124</v>
      </c>
      <c r="AX300" s="42">
        <v>2178.7486320483163</v>
      </c>
      <c r="AY300" s="44">
        <v>0.39219582142844772</v>
      </c>
      <c r="AZ300" s="44">
        <v>-0.38668582142844771</v>
      </c>
      <c r="BA300" s="42">
        <v>-32014.665769848976</v>
      </c>
      <c r="BB300" s="43">
        <v>275006.14819813659</v>
      </c>
      <c r="BC300" s="43">
        <v>7237.0038999509634</v>
      </c>
      <c r="BD300" s="44">
        <v>0.31619421048719665</v>
      </c>
      <c r="BE300" s="42">
        <v>0</v>
      </c>
      <c r="BF300" s="42">
        <v>275006.14819813659</v>
      </c>
      <c r="BG300" s="42">
        <v>0</v>
      </c>
      <c r="BH300" s="42">
        <v>275006.14819813659</v>
      </c>
      <c r="BI300" s="53">
        <v>666.6810494753405</v>
      </c>
      <c r="BK300" t="str">
        <f t="shared" si="4"/>
        <v>82 - Middleton County Primary</v>
      </c>
    </row>
    <row r="301" spans="1:63" ht="15" x14ac:dyDescent="0.25">
      <c r="A301" s="50">
        <v>515</v>
      </c>
      <c r="B301" s="35">
        <v>124716</v>
      </c>
      <c r="C301" s="35">
        <v>9353063</v>
      </c>
      <c r="D301" s="36" t="s">
        <v>342</v>
      </c>
      <c r="E301" s="42">
        <v>866868</v>
      </c>
      <c r="F301" s="42">
        <v>0</v>
      </c>
      <c r="G301" s="42">
        <v>0</v>
      </c>
      <c r="H301" s="42">
        <v>21600.000000000004</v>
      </c>
      <c r="I301" s="42">
        <v>0</v>
      </c>
      <c r="J301" s="42">
        <v>0</v>
      </c>
      <c r="K301" s="42">
        <v>0</v>
      </c>
      <c r="L301" s="42">
        <v>1119.2999999999984</v>
      </c>
      <c r="M301" s="42">
        <v>0</v>
      </c>
      <c r="N301" s="42">
        <v>0</v>
      </c>
      <c r="O301" s="42">
        <v>0</v>
      </c>
      <c r="P301" s="42">
        <v>0</v>
      </c>
      <c r="Q301" s="42">
        <v>0</v>
      </c>
      <c r="R301" s="42">
        <v>0</v>
      </c>
      <c r="S301" s="42">
        <v>0</v>
      </c>
      <c r="T301" s="42">
        <v>0</v>
      </c>
      <c r="U301" s="42">
        <v>0</v>
      </c>
      <c r="V301" s="42">
        <v>9352.9411764705892</v>
      </c>
      <c r="W301" s="42">
        <v>0</v>
      </c>
      <c r="X301" s="42">
        <v>1903.8834951456311</v>
      </c>
      <c r="Y301" s="42">
        <v>85634.718077220052</v>
      </c>
      <c r="Z301" s="42">
        <v>0</v>
      </c>
      <c r="AA301" s="42">
        <v>0</v>
      </c>
      <c r="AB301" s="42">
        <v>0</v>
      </c>
      <c r="AC301" s="42">
        <v>114000</v>
      </c>
      <c r="AD301" s="42">
        <v>0</v>
      </c>
      <c r="AE301" s="42">
        <v>0</v>
      </c>
      <c r="AF301" s="42">
        <v>0</v>
      </c>
      <c r="AG301" s="42">
        <v>65144</v>
      </c>
      <c r="AH301" s="42">
        <v>0</v>
      </c>
      <c r="AI301" s="42">
        <v>0</v>
      </c>
      <c r="AJ301" s="42">
        <v>0</v>
      </c>
      <c r="AK301" s="42">
        <v>0</v>
      </c>
      <c r="AL301" s="42">
        <v>0</v>
      </c>
      <c r="AM301" s="42">
        <v>0</v>
      </c>
      <c r="AN301" s="42">
        <v>0</v>
      </c>
      <c r="AO301" s="42">
        <v>866868</v>
      </c>
      <c r="AP301" s="42">
        <v>119610.84274883626</v>
      </c>
      <c r="AQ301" s="42">
        <v>179144</v>
      </c>
      <c r="AR301" s="42">
        <v>106992.16807722005</v>
      </c>
      <c r="AS301" s="43">
        <v>1165622.8427488361</v>
      </c>
      <c r="AT301" s="42">
        <v>1165622.8427488364</v>
      </c>
      <c r="AU301" s="42">
        <v>0</v>
      </c>
      <c r="AV301" s="42">
        <v>986478.84274883615</v>
      </c>
      <c r="AW301" s="42">
        <v>3102.1347256252711</v>
      </c>
      <c r="AX301" s="42">
        <v>3104.9304671014384</v>
      </c>
      <c r="AY301" s="44">
        <v>-9.0041999516245056E-4</v>
      </c>
      <c r="AZ301" s="44">
        <v>0</v>
      </c>
      <c r="BA301" s="42">
        <v>0</v>
      </c>
      <c r="BB301" s="43">
        <v>1165622.8427488361</v>
      </c>
      <c r="BC301" s="43">
        <v>3665.4806375749563</v>
      </c>
      <c r="BD301" s="44">
        <v>-1.1224773147555767E-2</v>
      </c>
      <c r="BE301" s="42">
        <v>0</v>
      </c>
      <c r="BF301" s="42">
        <v>1165622.8427488361</v>
      </c>
      <c r="BG301" s="42">
        <v>0</v>
      </c>
      <c r="BH301" s="42">
        <v>1165622.8427488361</v>
      </c>
      <c r="BI301" s="53">
        <v>5078.0451985540831</v>
      </c>
      <c r="BK301" t="str">
        <f t="shared" si="4"/>
        <v>515 - St Christopher's CEVCP School</v>
      </c>
    </row>
    <row r="302" spans="1:63" ht="15" x14ac:dyDescent="0.25">
      <c r="A302" s="50">
        <v>0</v>
      </c>
      <c r="D302" s="158" t="s">
        <v>626</v>
      </c>
      <c r="E302" s="41">
        <v>0</v>
      </c>
      <c r="F302" s="41">
        <v>0</v>
      </c>
      <c r="G302" s="41">
        <v>0</v>
      </c>
      <c r="H302" s="41">
        <v>0</v>
      </c>
      <c r="I302" s="41">
        <v>0</v>
      </c>
      <c r="J302" s="41">
        <v>0</v>
      </c>
      <c r="K302" s="41">
        <v>0</v>
      </c>
      <c r="L302" s="41">
        <v>0</v>
      </c>
      <c r="M302" s="41">
        <v>0</v>
      </c>
      <c r="N302" s="41">
        <v>0</v>
      </c>
      <c r="O302" s="41">
        <v>0</v>
      </c>
      <c r="P302" s="41">
        <v>0</v>
      </c>
      <c r="Q302" s="41">
        <v>0</v>
      </c>
      <c r="R302" s="41">
        <v>0</v>
      </c>
      <c r="S302" s="41">
        <v>0</v>
      </c>
      <c r="T302" s="41">
        <v>0</v>
      </c>
      <c r="U302" s="41">
        <v>0</v>
      </c>
      <c r="V302" s="41">
        <v>0</v>
      </c>
      <c r="W302" s="41">
        <v>0</v>
      </c>
      <c r="X302" s="41">
        <v>0</v>
      </c>
      <c r="Y302" s="41">
        <v>0</v>
      </c>
      <c r="Z302" s="41">
        <v>0</v>
      </c>
      <c r="AA302" s="41">
        <v>0</v>
      </c>
      <c r="AB302" s="41">
        <v>0</v>
      </c>
      <c r="AC302" s="41">
        <v>0</v>
      </c>
      <c r="AD302" s="41">
        <v>0</v>
      </c>
      <c r="AE302" s="41">
        <v>0</v>
      </c>
      <c r="AF302" s="41">
        <v>0</v>
      </c>
      <c r="AG302" s="41">
        <v>0</v>
      </c>
      <c r="AH302" s="41">
        <v>0</v>
      </c>
      <c r="AI302" s="41">
        <v>0</v>
      </c>
      <c r="AJ302" s="41">
        <v>0</v>
      </c>
      <c r="AK302" s="41">
        <v>0</v>
      </c>
      <c r="AL302" s="41">
        <v>0</v>
      </c>
      <c r="AM302" s="41">
        <v>0</v>
      </c>
      <c r="AN302" s="41">
        <v>0</v>
      </c>
      <c r="AO302" s="41">
        <v>0</v>
      </c>
      <c r="AP302" s="41">
        <v>0</v>
      </c>
      <c r="AQ302" s="41">
        <v>0</v>
      </c>
      <c r="AR302" s="41">
        <v>0</v>
      </c>
      <c r="AS302" s="41">
        <v>0</v>
      </c>
      <c r="AT302" s="41">
        <v>0</v>
      </c>
      <c r="AU302" s="41">
        <v>0</v>
      </c>
      <c r="AV302" s="41">
        <v>0</v>
      </c>
      <c r="AW302" s="41">
        <v>0</v>
      </c>
      <c r="AX302" s="41">
        <v>0</v>
      </c>
      <c r="AY302" s="41">
        <v>0</v>
      </c>
      <c r="AZ302" s="41">
        <v>0</v>
      </c>
      <c r="BA302" s="41">
        <v>0</v>
      </c>
      <c r="BB302" s="41">
        <v>0</v>
      </c>
      <c r="BC302" s="41">
        <v>0</v>
      </c>
      <c r="BD302" s="41">
        <v>0</v>
      </c>
      <c r="BE302" s="41">
        <v>0</v>
      </c>
      <c r="BF302" s="41">
        <v>0</v>
      </c>
      <c r="BG302" s="41">
        <v>0</v>
      </c>
      <c r="BH302" s="41"/>
      <c r="BI302" s="41">
        <v>0</v>
      </c>
      <c r="BK302" t="str">
        <f t="shared" si="4"/>
        <v>0 - School</v>
      </c>
    </row>
    <row r="310" spans="1:1" x14ac:dyDescent="0.2">
      <c r="A310" t="s">
        <v>1077</v>
      </c>
    </row>
    <row r="311" spans="1:1" x14ac:dyDescent="0.2">
      <c r="A311" t="s">
        <v>729</v>
      </c>
    </row>
    <row r="312" spans="1:1" x14ac:dyDescent="0.2">
      <c r="A312" t="s">
        <v>730</v>
      </c>
    </row>
    <row r="313" spans="1:1" x14ac:dyDescent="0.2">
      <c r="A313" t="s">
        <v>731</v>
      </c>
    </row>
    <row r="314" spans="1:1" x14ac:dyDescent="0.2">
      <c r="A314" t="s">
        <v>732</v>
      </c>
    </row>
    <row r="315" spans="1:1" x14ac:dyDescent="0.2">
      <c r="A315" t="s">
        <v>733</v>
      </c>
    </row>
    <row r="316" spans="1:1" x14ac:dyDescent="0.2">
      <c r="A316" t="s">
        <v>734</v>
      </c>
    </row>
    <row r="317" spans="1:1" x14ac:dyDescent="0.2">
      <c r="A317" t="s">
        <v>735</v>
      </c>
    </row>
    <row r="318" spans="1:1" x14ac:dyDescent="0.2">
      <c r="A318" t="s">
        <v>736</v>
      </c>
    </row>
    <row r="319" spans="1:1" x14ac:dyDescent="0.2">
      <c r="A319" t="s">
        <v>737</v>
      </c>
    </row>
    <row r="320" spans="1:1" x14ac:dyDescent="0.2">
      <c r="A320" t="s">
        <v>738</v>
      </c>
    </row>
    <row r="321" spans="1:1" x14ac:dyDescent="0.2">
      <c r="A321" t="s">
        <v>739</v>
      </c>
    </row>
    <row r="322" spans="1:1" x14ac:dyDescent="0.2">
      <c r="A322" t="s">
        <v>740</v>
      </c>
    </row>
    <row r="323" spans="1:1" x14ac:dyDescent="0.2">
      <c r="A323" t="s">
        <v>741</v>
      </c>
    </row>
    <row r="324" spans="1:1" x14ac:dyDescent="0.2">
      <c r="A324" t="s">
        <v>742</v>
      </c>
    </row>
    <row r="325" spans="1:1" x14ac:dyDescent="0.2">
      <c r="A325" t="s">
        <v>743</v>
      </c>
    </row>
    <row r="326" spans="1:1" x14ac:dyDescent="0.2">
      <c r="A326" t="s">
        <v>744</v>
      </c>
    </row>
    <row r="327" spans="1:1" x14ac:dyDescent="0.2">
      <c r="A327" t="s">
        <v>745</v>
      </c>
    </row>
    <row r="328" spans="1:1" x14ac:dyDescent="0.2">
      <c r="A328" t="s">
        <v>746</v>
      </c>
    </row>
    <row r="329" spans="1:1" x14ac:dyDescent="0.2">
      <c r="A329" t="s">
        <v>747</v>
      </c>
    </row>
    <row r="330" spans="1:1" x14ac:dyDescent="0.2">
      <c r="A330" t="s">
        <v>748</v>
      </c>
    </row>
    <row r="331" spans="1:1" x14ac:dyDescent="0.2">
      <c r="A331" t="s">
        <v>749</v>
      </c>
    </row>
    <row r="332" spans="1:1" x14ac:dyDescent="0.2">
      <c r="A332" t="s">
        <v>750</v>
      </c>
    </row>
    <row r="333" spans="1:1" x14ac:dyDescent="0.2">
      <c r="A333" t="s">
        <v>751</v>
      </c>
    </row>
    <row r="334" spans="1:1" x14ac:dyDescent="0.2">
      <c r="A334" t="s">
        <v>752</v>
      </c>
    </row>
    <row r="335" spans="1:1" x14ac:dyDescent="0.2">
      <c r="A335" t="s">
        <v>753</v>
      </c>
    </row>
    <row r="336" spans="1:1" x14ac:dyDescent="0.2">
      <c r="A336" t="s">
        <v>754</v>
      </c>
    </row>
    <row r="337" spans="1:1" x14ac:dyDescent="0.2">
      <c r="A337" t="s">
        <v>755</v>
      </c>
    </row>
    <row r="338" spans="1:1" x14ac:dyDescent="0.2">
      <c r="A338" t="s">
        <v>756</v>
      </c>
    </row>
    <row r="339" spans="1:1" x14ac:dyDescent="0.2">
      <c r="A339" t="s">
        <v>757</v>
      </c>
    </row>
    <row r="340" spans="1:1" x14ac:dyDescent="0.2">
      <c r="A340" t="s">
        <v>758</v>
      </c>
    </row>
    <row r="341" spans="1:1" x14ac:dyDescent="0.2">
      <c r="A341" t="s">
        <v>759</v>
      </c>
    </row>
    <row r="342" spans="1:1" x14ac:dyDescent="0.2">
      <c r="A342" t="s">
        <v>760</v>
      </c>
    </row>
    <row r="343" spans="1:1" x14ac:dyDescent="0.2">
      <c r="A343" t="s">
        <v>761</v>
      </c>
    </row>
    <row r="344" spans="1:1" x14ac:dyDescent="0.2">
      <c r="A344" t="s">
        <v>762</v>
      </c>
    </row>
    <row r="345" spans="1:1" x14ac:dyDescent="0.2">
      <c r="A345" t="s">
        <v>763</v>
      </c>
    </row>
    <row r="346" spans="1:1" x14ac:dyDescent="0.2">
      <c r="A346" t="s">
        <v>764</v>
      </c>
    </row>
    <row r="347" spans="1:1" x14ac:dyDescent="0.2">
      <c r="A347" t="s">
        <v>765</v>
      </c>
    </row>
    <row r="348" spans="1:1" x14ac:dyDescent="0.2">
      <c r="A348" t="s">
        <v>766</v>
      </c>
    </row>
    <row r="349" spans="1:1" x14ac:dyDescent="0.2">
      <c r="A349" t="s">
        <v>767</v>
      </c>
    </row>
    <row r="350" spans="1:1" x14ac:dyDescent="0.2">
      <c r="A350" t="s">
        <v>768</v>
      </c>
    </row>
    <row r="351" spans="1:1" x14ac:dyDescent="0.2">
      <c r="A351" t="s">
        <v>769</v>
      </c>
    </row>
    <row r="352" spans="1:1" x14ac:dyDescent="0.2">
      <c r="A352" t="s">
        <v>770</v>
      </c>
    </row>
    <row r="353" spans="1:1" x14ac:dyDescent="0.2">
      <c r="A353" t="s">
        <v>771</v>
      </c>
    </row>
    <row r="354" spans="1:1" x14ac:dyDescent="0.2">
      <c r="A354" t="s">
        <v>772</v>
      </c>
    </row>
    <row r="355" spans="1:1" x14ac:dyDescent="0.2">
      <c r="A355" t="s">
        <v>773</v>
      </c>
    </row>
    <row r="356" spans="1:1" x14ac:dyDescent="0.2">
      <c r="A356" t="s">
        <v>774</v>
      </c>
    </row>
    <row r="357" spans="1:1" x14ac:dyDescent="0.2">
      <c r="A357" t="s">
        <v>775</v>
      </c>
    </row>
    <row r="358" spans="1:1" x14ac:dyDescent="0.2">
      <c r="A358" t="s">
        <v>776</v>
      </c>
    </row>
    <row r="359" spans="1:1" x14ac:dyDescent="0.2">
      <c r="A359" t="s">
        <v>777</v>
      </c>
    </row>
    <row r="360" spans="1:1" x14ac:dyDescent="0.2">
      <c r="A360" t="s">
        <v>778</v>
      </c>
    </row>
    <row r="361" spans="1:1" x14ac:dyDescent="0.2">
      <c r="A361" t="s">
        <v>779</v>
      </c>
    </row>
    <row r="362" spans="1:1" x14ac:dyDescent="0.2">
      <c r="A362" t="s">
        <v>780</v>
      </c>
    </row>
    <row r="363" spans="1:1" x14ac:dyDescent="0.2">
      <c r="A363" t="s">
        <v>781</v>
      </c>
    </row>
    <row r="364" spans="1:1" x14ac:dyDescent="0.2">
      <c r="A364" t="s">
        <v>782</v>
      </c>
    </row>
    <row r="365" spans="1:1" x14ac:dyDescent="0.2">
      <c r="A365" t="s">
        <v>783</v>
      </c>
    </row>
    <row r="366" spans="1:1" x14ac:dyDescent="0.2">
      <c r="A366" t="s">
        <v>784</v>
      </c>
    </row>
    <row r="367" spans="1:1" x14ac:dyDescent="0.2">
      <c r="A367" t="s">
        <v>785</v>
      </c>
    </row>
    <row r="368" spans="1:1" x14ac:dyDescent="0.2">
      <c r="A368" t="s">
        <v>786</v>
      </c>
    </row>
    <row r="369" spans="1:1" x14ac:dyDescent="0.2">
      <c r="A369" t="s">
        <v>787</v>
      </c>
    </row>
    <row r="370" spans="1:1" x14ac:dyDescent="0.2">
      <c r="A370" t="s">
        <v>788</v>
      </c>
    </row>
    <row r="371" spans="1:1" x14ac:dyDescent="0.2">
      <c r="A371" t="s">
        <v>789</v>
      </c>
    </row>
    <row r="372" spans="1:1" x14ac:dyDescent="0.2">
      <c r="A372" t="s">
        <v>790</v>
      </c>
    </row>
    <row r="373" spans="1:1" x14ac:dyDescent="0.2">
      <c r="A373" t="s">
        <v>791</v>
      </c>
    </row>
    <row r="374" spans="1:1" x14ac:dyDescent="0.2">
      <c r="A374" t="s">
        <v>792</v>
      </c>
    </row>
    <row r="375" spans="1:1" x14ac:dyDescent="0.2">
      <c r="A375" t="s">
        <v>793</v>
      </c>
    </row>
    <row r="376" spans="1:1" x14ac:dyDescent="0.2">
      <c r="A376" t="s">
        <v>794</v>
      </c>
    </row>
    <row r="377" spans="1:1" x14ac:dyDescent="0.2">
      <c r="A377" t="s">
        <v>795</v>
      </c>
    </row>
    <row r="378" spans="1:1" x14ac:dyDescent="0.2">
      <c r="A378" t="s">
        <v>796</v>
      </c>
    </row>
    <row r="379" spans="1:1" x14ac:dyDescent="0.2">
      <c r="A379" t="s">
        <v>797</v>
      </c>
    </row>
    <row r="380" spans="1:1" x14ac:dyDescent="0.2">
      <c r="A380" t="s">
        <v>798</v>
      </c>
    </row>
    <row r="381" spans="1:1" x14ac:dyDescent="0.2">
      <c r="A381" t="s">
        <v>799</v>
      </c>
    </row>
    <row r="382" spans="1:1" x14ac:dyDescent="0.2">
      <c r="A382" t="s">
        <v>800</v>
      </c>
    </row>
    <row r="383" spans="1:1" x14ac:dyDescent="0.2">
      <c r="A383" t="s">
        <v>801</v>
      </c>
    </row>
    <row r="384" spans="1:1" x14ac:dyDescent="0.2">
      <c r="A384" t="s">
        <v>802</v>
      </c>
    </row>
    <row r="385" spans="1:1" x14ac:dyDescent="0.2">
      <c r="A385" t="s">
        <v>803</v>
      </c>
    </row>
    <row r="386" spans="1:1" x14ac:dyDescent="0.2">
      <c r="A386" t="s">
        <v>804</v>
      </c>
    </row>
    <row r="387" spans="1:1" x14ac:dyDescent="0.2">
      <c r="A387" t="s">
        <v>805</v>
      </c>
    </row>
    <row r="388" spans="1:1" x14ac:dyDescent="0.2">
      <c r="A388" t="s">
        <v>806</v>
      </c>
    </row>
    <row r="389" spans="1:1" x14ac:dyDescent="0.2">
      <c r="A389" t="s">
        <v>807</v>
      </c>
    </row>
    <row r="390" spans="1:1" x14ac:dyDescent="0.2">
      <c r="A390" t="s">
        <v>808</v>
      </c>
    </row>
    <row r="391" spans="1:1" x14ac:dyDescent="0.2">
      <c r="A391" t="s">
        <v>809</v>
      </c>
    </row>
    <row r="392" spans="1:1" x14ac:dyDescent="0.2">
      <c r="A392" t="s">
        <v>810</v>
      </c>
    </row>
    <row r="393" spans="1:1" x14ac:dyDescent="0.2">
      <c r="A393" t="s">
        <v>811</v>
      </c>
    </row>
    <row r="394" spans="1:1" x14ac:dyDescent="0.2">
      <c r="A394" t="s">
        <v>812</v>
      </c>
    </row>
    <row r="395" spans="1:1" x14ac:dyDescent="0.2">
      <c r="A395" t="s">
        <v>813</v>
      </c>
    </row>
    <row r="396" spans="1:1" x14ac:dyDescent="0.2">
      <c r="A396" t="s">
        <v>814</v>
      </c>
    </row>
    <row r="397" spans="1:1" x14ac:dyDescent="0.2">
      <c r="A397" t="s">
        <v>815</v>
      </c>
    </row>
    <row r="398" spans="1:1" x14ac:dyDescent="0.2">
      <c r="A398" t="s">
        <v>816</v>
      </c>
    </row>
    <row r="399" spans="1:1" x14ac:dyDescent="0.2">
      <c r="A399" t="s">
        <v>817</v>
      </c>
    </row>
    <row r="400" spans="1:1" x14ac:dyDescent="0.2">
      <c r="A400" t="s">
        <v>818</v>
      </c>
    </row>
    <row r="401" spans="1:1" x14ac:dyDescent="0.2">
      <c r="A401" t="s">
        <v>819</v>
      </c>
    </row>
    <row r="402" spans="1:1" x14ac:dyDescent="0.2">
      <c r="A402" t="s">
        <v>820</v>
      </c>
    </row>
    <row r="403" spans="1:1" x14ac:dyDescent="0.2">
      <c r="A403" t="s">
        <v>821</v>
      </c>
    </row>
    <row r="404" spans="1:1" x14ac:dyDescent="0.2">
      <c r="A404" t="s">
        <v>822</v>
      </c>
    </row>
    <row r="405" spans="1:1" x14ac:dyDescent="0.2">
      <c r="A405" t="s">
        <v>823</v>
      </c>
    </row>
    <row r="406" spans="1:1" x14ac:dyDescent="0.2">
      <c r="A406" t="s">
        <v>824</v>
      </c>
    </row>
    <row r="407" spans="1:1" x14ac:dyDescent="0.2">
      <c r="A407" t="s">
        <v>825</v>
      </c>
    </row>
    <row r="408" spans="1:1" x14ac:dyDescent="0.2">
      <c r="A408" t="s">
        <v>826</v>
      </c>
    </row>
    <row r="409" spans="1:1" x14ac:dyDescent="0.2">
      <c r="A409" t="s">
        <v>827</v>
      </c>
    </row>
    <row r="410" spans="1:1" x14ac:dyDescent="0.2">
      <c r="A410" t="s">
        <v>828</v>
      </c>
    </row>
    <row r="411" spans="1:1" x14ac:dyDescent="0.2">
      <c r="A411" t="s">
        <v>829</v>
      </c>
    </row>
    <row r="412" spans="1:1" x14ac:dyDescent="0.2">
      <c r="A412" t="s">
        <v>830</v>
      </c>
    </row>
    <row r="413" spans="1:1" x14ac:dyDescent="0.2">
      <c r="A413" t="s">
        <v>831</v>
      </c>
    </row>
    <row r="414" spans="1:1" x14ac:dyDescent="0.2">
      <c r="A414" t="s">
        <v>832</v>
      </c>
    </row>
    <row r="415" spans="1:1" x14ac:dyDescent="0.2">
      <c r="A415" t="s">
        <v>833</v>
      </c>
    </row>
    <row r="416" spans="1:1" x14ac:dyDescent="0.2">
      <c r="A416" t="s">
        <v>834</v>
      </c>
    </row>
    <row r="417" spans="1:1" x14ac:dyDescent="0.2">
      <c r="A417" t="s">
        <v>835</v>
      </c>
    </row>
    <row r="418" spans="1:1" x14ac:dyDescent="0.2">
      <c r="A418" t="s">
        <v>836</v>
      </c>
    </row>
    <row r="419" spans="1:1" x14ac:dyDescent="0.2">
      <c r="A419" t="s">
        <v>837</v>
      </c>
    </row>
    <row r="420" spans="1:1" x14ac:dyDescent="0.2">
      <c r="A420" t="s">
        <v>838</v>
      </c>
    </row>
    <row r="421" spans="1:1" x14ac:dyDescent="0.2">
      <c r="A421" t="s">
        <v>839</v>
      </c>
    </row>
    <row r="422" spans="1:1" x14ac:dyDescent="0.2">
      <c r="A422" t="s">
        <v>840</v>
      </c>
    </row>
    <row r="423" spans="1:1" x14ac:dyDescent="0.2">
      <c r="A423" t="s">
        <v>841</v>
      </c>
    </row>
    <row r="424" spans="1:1" x14ac:dyDescent="0.2">
      <c r="A424" t="s">
        <v>842</v>
      </c>
    </row>
    <row r="425" spans="1:1" x14ac:dyDescent="0.2">
      <c r="A425" t="s">
        <v>843</v>
      </c>
    </row>
    <row r="426" spans="1:1" x14ac:dyDescent="0.2">
      <c r="A426" t="s">
        <v>844</v>
      </c>
    </row>
    <row r="427" spans="1:1" x14ac:dyDescent="0.2">
      <c r="A427" t="s">
        <v>845</v>
      </c>
    </row>
    <row r="428" spans="1:1" x14ac:dyDescent="0.2">
      <c r="A428" t="s">
        <v>846</v>
      </c>
    </row>
    <row r="429" spans="1:1" x14ac:dyDescent="0.2">
      <c r="A429" t="s">
        <v>847</v>
      </c>
    </row>
    <row r="430" spans="1:1" x14ac:dyDescent="0.2">
      <c r="A430" t="s">
        <v>848</v>
      </c>
    </row>
    <row r="431" spans="1:1" x14ac:dyDescent="0.2">
      <c r="A431" t="s">
        <v>849</v>
      </c>
    </row>
    <row r="432" spans="1:1" x14ac:dyDescent="0.2">
      <c r="A432" t="s">
        <v>850</v>
      </c>
    </row>
    <row r="433" spans="1:1" x14ac:dyDescent="0.2">
      <c r="A433" t="s">
        <v>851</v>
      </c>
    </row>
    <row r="434" spans="1:1" x14ac:dyDescent="0.2">
      <c r="A434" t="s">
        <v>852</v>
      </c>
    </row>
    <row r="435" spans="1:1" x14ac:dyDescent="0.2">
      <c r="A435" t="s">
        <v>853</v>
      </c>
    </row>
    <row r="436" spans="1:1" x14ac:dyDescent="0.2">
      <c r="A436" t="s">
        <v>854</v>
      </c>
    </row>
    <row r="437" spans="1:1" x14ac:dyDescent="0.2">
      <c r="A437" t="s">
        <v>855</v>
      </c>
    </row>
    <row r="438" spans="1:1" x14ac:dyDescent="0.2">
      <c r="A438" t="s">
        <v>856</v>
      </c>
    </row>
    <row r="439" spans="1:1" x14ac:dyDescent="0.2">
      <c r="A439" t="s">
        <v>857</v>
      </c>
    </row>
    <row r="440" spans="1:1" x14ac:dyDescent="0.2">
      <c r="A440" t="s">
        <v>858</v>
      </c>
    </row>
    <row r="441" spans="1:1" x14ac:dyDescent="0.2">
      <c r="A441" t="s">
        <v>859</v>
      </c>
    </row>
    <row r="442" spans="1:1" x14ac:dyDescent="0.2">
      <c r="A442" t="s">
        <v>860</v>
      </c>
    </row>
    <row r="443" spans="1:1" x14ac:dyDescent="0.2">
      <c r="A443" t="s">
        <v>861</v>
      </c>
    </row>
    <row r="444" spans="1:1" x14ac:dyDescent="0.2">
      <c r="A444" t="s">
        <v>862</v>
      </c>
    </row>
    <row r="445" spans="1:1" x14ac:dyDescent="0.2">
      <c r="A445" t="s">
        <v>863</v>
      </c>
    </row>
    <row r="446" spans="1:1" x14ac:dyDescent="0.2">
      <c r="A446" t="s">
        <v>864</v>
      </c>
    </row>
    <row r="447" spans="1:1" x14ac:dyDescent="0.2">
      <c r="A447" t="s">
        <v>865</v>
      </c>
    </row>
    <row r="448" spans="1:1" x14ac:dyDescent="0.2">
      <c r="A448" t="s">
        <v>866</v>
      </c>
    </row>
    <row r="449" spans="1:1" x14ac:dyDescent="0.2">
      <c r="A449" t="s">
        <v>867</v>
      </c>
    </row>
    <row r="450" spans="1:1" x14ac:dyDescent="0.2">
      <c r="A450" t="s">
        <v>868</v>
      </c>
    </row>
    <row r="451" spans="1:1" x14ac:dyDescent="0.2">
      <c r="A451" t="s">
        <v>869</v>
      </c>
    </row>
    <row r="452" spans="1:1" x14ac:dyDescent="0.2">
      <c r="A452" t="s">
        <v>870</v>
      </c>
    </row>
    <row r="453" spans="1:1" x14ac:dyDescent="0.2">
      <c r="A453" t="s">
        <v>871</v>
      </c>
    </row>
    <row r="454" spans="1:1" x14ac:dyDescent="0.2">
      <c r="A454" t="s">
        <v>872</v>
      </c>
    </row>
    <row r="455" spans="1:1" x14ac:dyDescent="0.2">
      <c r="A455" t="s">
        <v>873</v>
      </c>
    </row>
    <row r="456" spans="1:1" x14ac:dyDescent="0.2">
      <c r="A456" t="s">
        <v>874</v>
      </c>
    </row>
    <row r="457" spans="1:1" x14ac:dyDescent="0.2">
      <c r="A457" t="s">
        <v>875</v>
      </c>
    </row>
    <row r="458" spans="1:1" x14ac:dyDescent="0.2">
      <c r="A458" t="s">
        <v>876</v>
      </c>
    </row>
    <row r="459" spans="1:1" x14ac:dyDescent="0.2">
      <c r="A459" t="s">
        <v>877</v>
      </c>
    </row>
    <row r="460" spans="1:1" x14ac:dyDescent="0.2">
      <c r="A460" t="s">
        <v>878</v>
      </c>
    </row>
    <row r="461" spans="1:1" x14ac:dyDescent="0.2">
      <c r="A461" t="s">
        <v>879</v>
      </c>
    </row>
    <row r="462" spans="1:1" x14ac:dyDescent="0.2">
      <c r="A462" t="s">
        <v>880</v>
      </c>
    </row>
    <row r="463" spans="1:1" x14ac:dyDescent="0.2">
      <c r="A463" t="s">
        <v>881</v>
      </c>
    </row>
    <row r="464" spans="1:1" x14ac:dyDescent="0.2">
      <c r="A464" t="s">
        <v>882</v>
      </c>
    </row>
    <row r="465" spans="1:1" x14ac:dyDescent="0.2">
      <c r="A465" t="s">
        <v>883</v>
      </c>
    </row>
    <row r="466" spans="1:1" x14ac:dyDescent="0.2">
      <c r="A466" t="s">
        <v>884</v>
      </c>
    </row>
    <row r="467" spans="1:1" x14ac:dyDescent="0.2">
      <c r="A467" t="s">
        <v>885</v>
      </c>
    </row>
    <row r="468" spans="1:1" x14ac:dyDescent="0.2">
      <c r="A468" t="s">
        <v>886</v>
      </c>
    </row>
    <row r="469" spans="1:1" x14ac:dyDescent="0.2">
      <c r="A469" t="s">
        <v>887</v>
      </c>
    </row>
    <row r="470" spans="1:1" x14ac:dyDescent="0.2">
      <c r="A470" t="s">
        <v>888</v>
      </c>
    </row>
    <row r="471" spans="1:1" x14ac:dyDescent="0.2">
      <c r="A471" t="s">
        <v>889</v>
      </c>
    </row>
    <row r="472" spans="1:1" x14ac:dyDescent="0.2">
      <c r="A472" t="s">
        <v>890</v>
      </c>
    </row>
    <row r="473" spans="1:1" x14ac:dyDescent="0.2">
      <c r="A473" t="s">
        <v>891</v>
      </c>
    </row>
    <row r="474" spans="1:1" x14ac:dyDescent="0.2">
      <c r="A474" t="s">
        <v>892</v>
      </c>
    </row>
    <row r="475" spans="1:1" x14ac:dyDescent="0.2">
      <c r="A475" t="s">
        <v>893</v>
      </c>
    </row>
    <row r="476" spans="1:1" x14ac:dyDescent="0.2">
      <c r="A476" t="s">
        <v>894</v>
      </c>
    </row>
    <row r="477" spans="1:1" x14ac:dyDescent="0.2">
      <c r="A477" t="s">
        <v>895</v>
      </c>
    </row>
    <row r="478" spans="1:1" x14ac:dyDescent="0.2">
      <c r="A478" t="s">
        <v>896</v>
      </c>
    </row>
    <row r="479" spans="1:1" x14ac:dyDescent="0.2">
      <c r="A479" t="s">
        <v>897</v>
      </c>
    </row>
    <row r="480" spans="1:1" x14ac:dyDescent="0.2">
      <c r="A480" t="s">
        <v>898</v>
      </c>
    </row>
    <row r="481" spans="1:1" x14ac:dyDescent="0.2">
      <c r="A481" t="s">
        <v>899</v>
      </c>
    </row>
    <row r="482" spans="1:1" x14ac:dyDescent="0.2">
      <c r="A482" t="s">
        <v>900</v>
      </c>
    </row>
    <row r="483" spans="1:1" x14ac:dyDescent="0.2">
      <c r="A483" t="s">
        <v>901</v>
      </c>
    </row>
    <row r="484" spans="1:1" x14ac:dyDescent="0.2">
      <c r="A484" t="s">
        <v>902</v>
      </c>
    </row>
    <row r="485" spans="1:1" x14ac:dyDescent="0.2">
      <c r="A485" t="s">
        <v>903</v>
      </c>
    </row>
    <row r="486" spans="1:1" x14ac:dyDescent="0.2">
      <c r="A486" t="s">
        <v>904</v>
      </c>
    </row>
    <row r="487" spans="1:1" x14ac:dyDescent="0.2">
      <c r="A487" t="s">
        <v>905</v>
      </c>
    </row>
    <row r="488" spans="1:1" x14ac:dyDescent="0.2">
      <c r="A488" t="s">
        <v>906</v>
      </c>
    </row>
    <row r="489" spans="1:1" x14ac:dyDescent="0.2">
      <c r="A489" t="s">
        <v>907</v>
      </c>
    </row>
    <row r="490" spans="1:1" x14ac:dyDescent="0.2">
      <c r="A490" t="s">
        <v>908</v>
      </c>
    </row>
    <row r="491" spans="1:1" x14ac:dyDescent="0.2">
      <c r="A491" t="s">
        <v>909</v>
      </c>
    </row>
    <row r="492" spans="1:1" x14ac:dyDescent="0.2">
      <c r="A492" t="s">
        <v>910</v>
      </c>
    </row>
    <row r="493" spans="1:1" x14ac:dyDescent="0.2">
      <c r="A493" t="s">
        <v>911</v>
      </c>
    </row>
    <row r="494" spans="1:1" x14ac:dyDescent="0.2">
      <c r="A494" t="s">
        <v>912</v>
      </c>
    </row>
    <row r="495" spans="1:1" x14ac:dyDescent="0.2">
      <c r="A495" t="s">
        <v>913</v>
      </c>
    </row>
    <row r="496" spans="1:1" x14ac:dyDescent="0.2">
      <c r="A496" t="s">
        <v>914</v>
      </c>
    </row>
    <row r="497" spans="1:1" x14ac:dyDescent="0.2">
      <c r="A497" t="s">
        <v>915</v>
      </c>
    </row>
    <row r="498" spans="1:1" x14ac:dyDescent="0.2">
      <c r="A498" t="s">
        <v>916</v>
      </c>
    </row>
    <row r="499" spans="1:1" x14ac:dyDescent="0.2">
      <c r="A499" t="s">
        <v>917</v>
      </c>
    </row>
    <row r="500" spans="1:1" x14ac:dyDescent="0.2">
      <c r="A500" t="s">
        <v>918</v>
      </c>
    </row>
    <row r="501" spans="1:1" x14ac:dyDescent="0.2">
      <c r="A501" t="s">
        <v>919</v>
      </c>
    </row>
    <row r="502" spans="1:1" x14ac:dyDescent="0.2">
      <c r="A502" t="s">
        <v>920</v>
      </c>
    </row>
    <row r="503" spans="1:1" x14ac:dyDescent="0.2">
      <c r="A503" t="s">
        <v>921</v>
      </c>
    </row>
    <row r="504" spans="1:1" x14ac:dyDescent="0.2">
      <c r="A504" t="s">
        <v>922</v>
      </c>
    </row>
    <row r="505" spans="1:1" x14ac:dyDescent="0.2">
      <c r="A505" t="s">
        <v>923</v>
      </c>
    </row>
    <row r="506" spans="1:1" x14ac:dyDescent="0.2">
      <c r="A506" t="s">
        <v>924</v>
      </c>
    </row>
    <row r="507" spans="1:1" x14ac:dyDescent="0.2">
      <c r="A507" t="s">
        <v>925</v>
      </c>
    </row>
    <row r="508" spans="1:1" x14ac:dyDescent="0.2">
      <c r="A508" t="s">
        <v>926</v>
      </c>
    </row>
    <row r="509" spans="1:1" x14ac:dyDescent="0.2">
      <c r="A509" t="s">
        <v>927</v>
      </c>
    </row>
    <row r="510" spans="1:1" x14ac:dyDescent="0.2">
      <c r="A510" t="s">
        <v>928</v>
      </c>
    </row>
    <row r="511" spans="1:1" x14ac:dyDescent="0.2">
      <c r="A511" t="s">
        <v>929</v>
      </c>
    </row>
    <row r="512" spans="1:1" x14ac:dyDescent="0.2">
      <c r="A512" t="s">
        <v>930</v>
      </c>
    </row>
    <row r="513" spans="1:1" x14ac:dyDescent="0.2">
      <c r="A513" t="s">
        <v>931</v>
      </c>
    </row>
    <row r="514" spans="1:1" x14ac:dyDescent="0.2">
      <c r="A514" t="s">
        <v>932</v>
      </c>
    </row>
    <row r="515" spans="1:1" x14ac:dyDescent="0.2">
      <c r="A515" t="s">
        <v>933</v>
      </c>
    </row>
    <row r="516" spans="1:1" x14ac:dyDescent="0.2">
      <c r="A516" t="s">
        <v>934</v>
      </c>
    </row>
    <row r="517" spans="1:1" x14ac:dyDescent="0.2">
      <c r="A517" t="s">
        <v>935</v>
      </c>
    </row>
    <row r="518" spans="1:1" x14ac:dyDescent="0.2">
      <c r="A518" t="s">
        <v>936</v>
      </c>
    </row>
    <row r="519" spans="1:1" x14ac:dyDescent="0.2">
      <c r="A519" t="s">
        <v>937</v>
      </c>
    </row>
    <row r="520" spans="1:1" x14ac:dyDescent="0.2">
      <c r="A520" t="s">
        <v>938</v>
      </c>
    </row>
    <row r="521" spans="1:1" x14ac:dyDescent="0.2">
      <c r="A521" t="s">
        <v>939</v>
      </c>
    </row>
    <row r="522" spans="1:1" x14ac:dyDescent="0.2">
      <c r="A522" t="s">
        <v>940</v>
      </c>
    </row>
    <row r="523" spans="1:1" x14ac:dyDescent="0.2">
      <c r="A523" t="s">
        <v>941</v>
      </c>
    </row>
    <row r="524" spans="1:1" x14ac:dyDescent="0.2">
      <c r="A524" t="s">
        <v>942</v>
      </c>
    </row>
    <row r="525" spans="1:1" x14ac:dyDescent="0.2">
      <c r="A525" t="s">
        <v>943</v>
      </c>
    </row>
    <row r="526" spans="1:1" x14ac:dyDescent="0.2">
      <c r="A526" t="s">
        <v>944</v>
      </c>
    </row>
    <row r="527" spans="1:1" x14ac:dyDescent="0.2">
      <c r="A527" t="s">
        <v>945</v>
      </c>
    </row>
    <row r="528" spans="1:1" x14ac:dyDescent="0.2">
      <c r="A528" t="s">
        <v>946</v>
      </c>
    </row>
    <row r="529" spans="1:1" x14ac:dyDescent="0.2">
      <c r="A529" t="s">
        <v>947</v>
      </c>
    </row>
    <row r="530" spans="1:1" x14ac:dyDescent="0.2">
      <c r="A530" t="s">
        <v>948</v>
      </c>
    </row>
    <row r="531" spans="1:1" x14ac:dyDescent="0.2">
      <c r="A531" t="s">
        <v>949</v>
      </c>
    </row>
    <row r="532" spans="1:1" x14ac:dyDescent="0.2">
      <c r="A532" t="s">
        <v>950</v>
      </c>
    </row>
    <row r="533" spans="1:1" x14ac:dyDescent="0.2">
      <c r="A533" t="s">
        <v>951</v>
      </c>
    </row>
    <row r="534" spans="1:1" x14ac:dyDescent="0.2">
      <c r="A534" t="s">
        <v>952</v>
      </c>
    </row>
    <row r="535" spans="1:1" x14ac:dyDescent="0.2">
      <c r="A535" t="s">
        <v>953</v>
      </c>
    </row>
    <row r="536" spans="1:1" x14ac:dyDescent="0.2">
      <c r="A536" t="s">
        <v>954</v>
      </c>
    </row>
    <row r="537" spans="1:1" x14ac:dyDescent="0.2">
      <c r="A537" t="s">
        <v>955</v>
      </c>
    </row>
    <row r="538" spans="1:1" x14ac:dyDescent="0.2">
      <c r="A538" t="s">
        <v>956</v>
      </c>
    </row>
    <row r="539" spans="1:1" x14ac:dyDescent="0.2">
      <c r="A539" t="s">
        <v>957</v>
      </c>
    </row>
    <row r="540" spans="1:1" x14ac:dyDescent="0.2">
      <c r="A540" t="s">
        <v>958</v>
      </c>
    </row>
    <row r="541" spans="1:1" x14ac:dyDescent="0.2">
      <c r="A541" t="s">
        <v>959</v>
      </c>
    </row>
    <row r="542" spans="1:1" x14ac:dyDescent="0.2">
      <c r="A542" t="s">
        <v>960</v>
      </c>
    </row>
    <row r="543" spans="1:1" x14ac:dyDescent="0.2">
      <c r="A543" t="s">
        <v>961</v>
      </c>
    </row>
    <row r="544" spans="1:1" x14ac:dyDescent="0.2">
      <c r="A544" t="s">
        <v>962</v>
      </c>
    </row>
    <row r="545" spans="1:1" x14ac:dyDescent="0.2">
      <c r="A545" t="s">
        <v>963</v>
      </c>
    </row>
    <row r="546" spans="1:1" x14ac:dyDescent="0.2">
      <c r="A546" t="s">
        <v>964</v>
      </c>
    </row>
    <row r="547" spans="1:1" x14ac:dyDescent="0.2">
      <c r="A547" t="s">
        <v>965</v>
      </c>
    </row>
    <row r="548" spans="1:1" x14ac:dyDescent="0.2">
      <c r="A548" t="s">
        <v>966</v>
      </c>
    </row>
    <row r="549" spans="1:1" x14ac:dyDescent="0.2">
      <c r="A549" t="s">
        <v>967</v>
      </c>
    </row>
    <row r="550" spans="1:1" x14ac:dyDescent="0.2">
      <c r="A550" t="s">
        <v>968</v>
      </c>
    </row>
    <row r="551" spans="1:1" x14ac:dyDescent="0.2">
      <c r="A551" t="s">
        <v>969</v>
      </c>
    </row>
    <row r="552" spans="1:1" x14ac:dyDescent="0.2">
      <c r="A552" t="s">
        <v>970</v>
      </c>
    </row>
    <row r="553" spans="1:1" x14ac:dyDescent="0.2">
      <c r="A553" t="s">
        <v>971</v>
      </c>
    </row>
    <row r="554" spans="1:1" x14ac:dyDescent="0.2">
      <c r="A554" t="s">
        <v>972</v>
      </c>
    </row>
    <row r="555" spans="1:1" x14ac:dyDescent="0.2">
      <c r="A555" t="s">
        <v>973</v>
      </c>
    </row>
    <row r="556" spans="1:1" x14ac:dyDescent="0.2">
      <c r="A556" t="s">
        <v>974</v>
      </c>
    </row>
    <row r="557" spans="1:1" x14ac:dyDescent="0.2">
      <c r="A557" t="s">
        <v>975</v>
      </c>
    </row>
    <row r="558" spans="1:1" x14ac:dyDescent="0.2">
      <c r="A558" t="s">
        <v>976</v>
      </c>
    </row>
    <row r="559" spans="1:1" x14ac:dyDescent="0.2">
      <c r="A559" t="s">
        <v>977</v>
      </c>
    </row>
    <row r="560" spans="1:1" x14ac:dyDescent="0.2">
      <c r="A560" t="s">
        <v>978</v>
      </c>
    </row>
    <row r="561" spans="1:1" x14ac:dyDescent="0.2">
      <c r="A561" t="s">
        <v>979</v>
      </c>
    </row>
    <row r="562" spans="1:1" x14ac:dyDescent="0.2">
      <c r="A562" t="s">
        <v>980</v>
      </c>
    </row>
    <row r="563" spans="1:1" x14ac:dyDescent="0.2">
      <c r="A563" t="s">
        <v>981</v>
      </c>
    </row>
    <row r="564" spans="1:1" x14ac:dyDescent="0.2">
      <c r="A564" t="s">
        <v>982</v>
      </c>
    </row>
    <row r="565" spans="1:1" x14ac:dyDescent="0.2">
      <c r="A565" t="s">
        <v>983</v>
      </c>
    </row>
    <row r="566" spans="1:1" x14ac:dyDescent="0.2">
      <c r="A566" t="s">
        <v>984</v>
      </c>
    </row>
    <row r="567" spans="1:1" x14ac:dyDescent="0.2">
      <c r="A567" t="s">
        <v>985</v>
      </c>
    </row>
    <row r="568" spans="1:1" x14ac:dyDescent="0.2">
      <c r="A568" t="s">
        <v>986</v>
      </c>
    </row>
    <row r="569" spans="1:1" x14ac:dyDescent="0.2">
      <c r="A569" t="s">
        <v>987</v>
      </c>
    </row>
    <row r="570" spans="1:1" x14ac:dyDescent="0.2">
      <c r="A570" t="s">
        <v>988</v>
      </c>
    </row>
    <row r="571" spans="1:1" x14ac:dyDescent="0.2">
      <c r="A571" t="s">
        <v>989</v>
      </c>
    </row>
    <row r="572" spans="1:1" x14ac:dyDescent="0.2">
      <c r="A572" t="s">
        <v>990</v>
      </c>
    </row>
    <row r="573" spans="1:1" x14ac:dyDescent="0.2">
      <c r="A573" t="s">
        <v>991</v>
      </c>
    </row>
    <row r="574" spans="1:1" x14ac:dyDescent="0.2">
      <c r="A574" t="s">
        <v>992</v>
      </c>
    </row>
    <row r="575" spans="1:1" x14ac:dyDescent="0.2">
      <c r="A575" t="s">
        <v>993</v>
      </c>
    </row>
    <row r="576" spans="1:1" x14ac:dyDescent="0.2">
      <c r="A576" t="s">
        <v>994</v>
      </c>
    </row>
    <row r="577" spans="1:1" x14ac:dyDescent="0.2">
      <c r="A577" t="s">
        <v>995</v>
      </c>
    </row>
    <row r="578" spans="1:1" x14ac:dyDescent="0.2">
      <c r="A578" t="s">
        <v>996</v>
      </c>
    </row>
    <row r="579" spans="1:1" x14ac:dyDescent="0.2">
      <c r="A579" t="s">
        <v>997</v>
      </c>
    </row>
    <row r="580" spans="1:1" x14ac:dyDescent="0.2">
      <c r="A580" t="s">
        <v>998</v>
      </c>
    </row>
    <row r="581" spans="1:1" x14ac:dyDescent="0.2">
      <c r="A581" t="s">
        <v>999</v>
      </c>
    </row>
    <row r="582" spans="1:1" x14ac:dyDescent="0.2">
      <c r="A582" t="s">
        <v>1000</v>
      </c>
    </row>
    <row r="583" spans="1:1" x14ac:dyDescent="0.2">
      <c r="A583" t="s">
        <v>1001</v>
      </c>
    </row>
    <row r="584" spans="1:1" x14ac:dyDescent="0.2">
      <c r="A584" t="s">
        <v>1002</v>
      </c>
    </row>
    <row r="585" spans="1:1" x14ac:dyDescent="0.2">
      <c r="A585" t="s">
        <v>1003</v>
      </c>
    </row>
    <row r="586" spans="1:1" x14ac:dyDescent="0.2">
      <c r="A586" t="s">
        <v>1004</v>
      </c>
    </row>
    <row r="587" spans="1:1" x14ac:dyDescent="0.2">
      <c r="A587" t="s">
        <v>1005</v>
      </c>
    </row>
    <row r="588" spans="1:1" x14ac:dyDescent="0.2">
      <c r="A588" t="s">
        <v>1006</v>
      </c>
    </row>
    <row r="589" spans="1:1" x14ac:dyDescent="0.2">
      <c r="A589" t="s">
        <v>1007</v>
      </c>
    </row>
    <row r="590" spans="1:1" x14ac:dyDescent="0.2">
      <c r="A590" t="s">
        <v>1008</v>
      </c>
    </row>
    <row r="591" spans="1:1" x14ac:dyDescent="0.2">
      <c r="A591" t="s">
        <v>1009</v>
      </c>
    </row>
    <row r="592" spans="1:1" x14ac:dyDescent="0.2">
      <c r="A592" t="s">
        <v>1010</v>
      </c>
    </row>
    <row r="593" spans="1:1" x14ac:dyDescent="0.2">
      <c r="A593" t="s">
        <v>1011</v>
      </c>
    </row>
    <row r="594" spans="1:1" x14ac:dyDescent="0.2">
      <c r="A594" t="s">
        <v>1012</v>
      </c>
    </row>
    <row r="595" spans="1:1" x14ac:dyDescent="0.2">
      <c r="A595" t="s">
        <v>1013</v>
      </c>
    </row>
    <row r="596" spans="1:1" x14ac:dyDescent="0.2">
      <c r="A596" t="s">
        <v>1014</v>
      </c>
    </row>
    <row r="597" spans="1:1" x14ac:dyDescent="0.2">
      <c r="A597" t="s">
        <v>1015</v>
      </c>
    </row>
    <row r="598" spans="1:1" x14ac:dyDescent="0.2">
      <c r="A598" t="s">
        <v>1016</v>
      </c>
    </row>
    <row r="599" spans="1:1" x14ac:dyDescent="0.2">
      <c r="A599" t="s">
        <v>1017</v>
      </c>
    </row>
    <row r="600" spans="1:1" x14ac:dyDescent="0.2">
      <c r="A600" t="s">
        <v>1018</v>
      </c>
    </row>
    <row r="601" spans="1:1" x14ac:dyDescent="0.2">
      <c r="A601" t="s">
        <v>1019</v>
      </c>
    </row>
    <row r="602" spans="1:1" x14ac:dyDescent="0.2">
      <c r="A602" t="s">
        <v>1020</v>
      </c>
    </row>
    <row r="603" spans="1:1" x14ac:dyDescent="0.2">
      <c r="A603" t="s">
        <v>1021</v>
      </c>
    </row>
    <row r="604" spans="1:1" x14ac:dyDescent="0.2">
      <c r="A604" t="s">
        <v>1022</v>
      </c>
    </row>
    <row r="605" spans="1:1" x14ac:dyDescent="0.2">
      <c r="A605" t="s">
        <v>1023</v>
      </c>
    </row>
    <row r="606" spans="1:1" x14ac:dyDescent="0.2">
      <c r="A606" t="s">
        <v>1024</v>
      </c>
    </row>
    <row r="607" spans="1:1" x14ac:dyDescent="0.2">
      <c r="A607" t="s">
        <v>1025</v>
      </c>
    </row>
    <row r="608" spans="1:1" x14ac:dyDescent="0.2">
      <c r="A608" t="s">
        <v>1055</v>
      </c>
    </row>
    <row r="609" spans="1:1" x14ac:dyDescent="0.2">
      <c r="A609" t="s">
        <v>1056</v>
      </c>
    </row>
    <row r="610" spans="1:1" x14ac:dyDescent="0.2">
      <c r="A610" t="s">
        <v>1057</v>
      </c>
    </row>
    <row r="611" spans="1:1" x14ac:dyDescent="0.2">
      <c r="A611" t="s">
        <v>1058</v>
      </c>
    </row>
    <row r="612" spans="1:1" x14ac:dyDescent="0.2">
      <c r="A612" t="s">
        <v>1026</v>
      </c>
    </row>
    <row r="613" spans="1:1" x14ac:dyDescent="0.2">
      <c r="A613" t="s">
        <v>1054</v>
      </c>
    </row>
    <row r="614" spans="1:1" x14ac:dyDescent="0.2">
      <c r="A614" t="s">
        <v>1027</v>
      </c>
    </row>
    <row r="615" spans="1:1" x14ac:dyDescent="0.2">
      <c r="A615" t="s">
        <v>1028</v>
      </c>
    </row>
    <row r="616" spans="1:1" x14ac:dyDescent="0.2">
      <c r="A616" t="s">
        <v>1029</v>
      </c>
    </row>
    <row r="617" spans="1:1" x14ac:dyDescent="0.2">
      <c r="A617" t="s">
        <v>1030</v>
      </c>
    </row>
    <row r="618" spans="1:1" x14ac:dyDescent="0.2">
      <c r="A618" t="s">
        <v>1031</v>
      </c>
    </row>
    <row r="619" spans="1:1" x14ac:dyDescent="0.2">
      <c r="A619" t="s">
        <v>1032</v>
      </c>
    </row>
    <row r="620" spans="1:1" x14ac:dyDescent="0.2">
      <c r="A620" t="s">
        <v>1033</v>
      </c>
    </row>
    <row r="621" spans="1:1" x14ac:dyDescent="0.2">
      <c r="A621" t="s">
        <v>1034</v>
      </c>
    </row>
    <row r="622" spans="1:1" x14ac:dyDescent="0.2">
      <c r="A622" t="s">
        <v>1035</v>
      </c>
    </row>
    <row r="623" spans="1:1" x14ac:dyDescent="0.2">
      <c r="A623" t="s">
        <v>1036</v>
      </c>
    </row>
    <row r="624" spans="1:1" x14ac:dyDescent="0.2">
      <c r="A624" t="s">
        <v>1037</v>
      </c>
    </row>
    <row r="625" spans="1:1" x14ac:dyDescent="0.2">
      <c r="A625" t="s">
        <v>1038</v>
      </c>
    </row>
    <row r="626" spans="1:1" x14ac:dyDescent="0.2">
      <c r="A626" t="s">
        <v>1039</v>
      </c>
    </row>
    <row r="627" spans="1:1" x14ac:dyDescent="0.2">
      <c r="A627" t="s">
        <v>1040</v>
      </c>
    </row>
    <row r="628" spans="1:1" x14ac:dyDescent="0.2">
      <c r="A628" t="s">
        <v>1041</v>
      </c>
    </row>
    <row r="629" spans="1:1" x14ac:dyDescent="0.2">
      <c r="A629" t="s">
        <v>1042</v>
      </c>
    </row>
    <row r="630" spans="1:1" x14ac:dyDescent="0.2">
      <c r="A630" t="s">
        <v>1043</v>
      </c>
    </row>
    <row r="631" spans="1:1" x14ac:dyDescent="0.2">
      <c r="A631" t="s">
        <v>1044</v>
      </c>
    </row>
    <row r="632" spans="1:1" x14ac:dyDescent="0.2">
      <c r="A632" t="s">
        <v>1045</v>
      </c>
    </row>
    <row r="633" spans="1:1" x14ac:dyDescent="0.2">
      <c r="A633" t="s">
        <v>1046</v>
      </c>
    </row>
    <row r="634" spans="1:1" x14ac:dyDescent="0.2">
      <c r="A634" t="s">
        <v>1047</v>
      </c>
    </row>
    <row r="635" spans="1:1" x14ac:dyDescent="0.2">
      <c r="A635" t="s">
        <v>1048</v>
      </c>
    </row>
    <row r="636" spans="1:1" x14ac:dyDescent="0.2">
      <c r="A636" t="s">
        <v>1049</v>
      </c>
    </row>
    <row r="637" spans="1:1" x14ac:dyDescent="0.2">
      <c r="A637" t="s">
        <v>1050</v>
      </c>
    </row>
  </sheetData>
  <autoFilter ref="A3:BG300" xr:uid="{00000000-0009-0000-0000-000003000000}"/>
  <mergeCells count="1">
    <mergeCell ref="B4:D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2">
    <tabColor rgb="FF0066CC"/>
  </sheetPr>
  <dimension ref="A1:U205"/>
  <sheetViews>
    <sheetView zoomScale="80" zoomScaleNormal="80" workbookViewId="0">
      <selection activeCell="E161" sqref="E161"/>
    </sheetView>
  </sheetViews>
  <sheetFormatPr defaultRowHeight="12.75" x14ac:dyDescent="0.2"/>
  <cols>
    <col min="1" max="1" width="32.33203125" style="170" bestFit="1" customWidth="1"/>
    <col min="2" max="2" width="32.33203125" style="170" hidden="1" customWidth="1"/>
    <col min="3" max="3" width="11.1640625" style="170" bestFit="1" customWidth="1"/>
    <col min="4" max="4" width="15.6640625" style="170" bestFit="1" customWidth="1"/>
    <col min="5" max="5" width="58.1640625" style="170" bestFit="1" customWidth="1"/>
    <col min="6" max="6" width="16.1640625" style="170" bestFit="1" customWidth="1"/>
    <col min="7" max="7" width="11.83203125" style="170" bestFit="1" customWidth="1"/>
    <col min="8" max="8" width="16.1640625" style="170" bestFit="1" customWidth="1"/>
    <col min="9" max="9" width="13.6640625" style="170" bestFit="1" customWidth="1"/>
    <col min="10" max="10" width="16.1640625" style="170" bestFit="1" customWidth="1"/>
    <col min="11" max="11" width="13.6640625" style="170" bestFit="1" customWidth="1"/>
    <col min="12" max="12" width="10.5" style="170" bestFit="1" customWidth="1"/>
    <col min="13" max="13" width="14.5" style="170" customWidth="1"/>
    <col min="14" max="14" width="13.6640625" style="170" bestFit="1" customWidth="1"/>
    <col min="15" max="15" width="17" style="170" bestFit="1" customWidth="1"/>
    <col min="16" max="17" width="13.6640625" style="170" bestFit="1" customWidth="1"/>
    <col min="18" max="18" width="14.83203125" style="170" bestFit="1" customWidth="1"/>
    <col min="19" max="19" width="14.83203125" style="170" customWidth="1"/>
    <col min="20" max="20" width="14.5" style="170" bestFit="1" customWidth="1"/>
    <col min="21" max="21" width="16.1640625" style="170" bestFit="1" customWidth="1"/>
    <col min="22" max="16384" width="9.33203125" style="170"/>
  </cols>
  <sheetData>
    <row r="1" spans="1:21" x14ac:dyDescent="0.2">
      <c r="C1" s="170">
        <v>3</v>
      </c>
      <c r="D1" s="170">
        <v>4</v>
      </c>
      <c r="E1" s="170">
        <v>5</v>
      </c>
      <c r="F1" s="170">
        <v>6</v>
      </c>
      <c r="G1" s="170">
        <v>7</v>
      </c>
      <c r="H1" s="170">
        <v>8</v>
      </c>
      <c r="I1" s="170">
        <v>9</v>
      </c>
      <c r="J1" s="170">
        <v>10</v>
      </c>
      <c r="K1" s="170">
        <v>11</v>
      </c>
      <c r="L1" s="170">
        <v>12</v>
      </c>
      <c r="M1" s="170">
        <v>13</v>
      </c>
      <c r="N1" s="170">
        <v>14</v>
      </c>
      <c r="O1" s="170">
        <v>15</v>
      </c>
      <c r="P1" s="170">
        <v>16</v>
      </c>
      <c r="Q1" s="170">
        <v>17</v>
      </c>
      <c r="R1" s="170">
        <v>18</v>
      </c>
      <c r="S1" s="170">
        <v>19</v>
      </c>
      <c r="T1" s="170">
        <v>20</v>
      </c>
      <c r="U1" s="170">
        <v>21</v>
      </c>
    </row>
    <row r="2" spans="1:21" x14ac:dyDescent="0.2">
      <c r="C2" s="209" t="s">
        <v>1088</v>
      </c>
      <c r="D2" s="210"/>
      <c r="E2" s="210"/>
      <c r="F2" s="210"/>
      <c r="G2" s="210"/>
      <c r="H2" s="210"/>
      <c r="I2" s="210"/>
      <c r="J2" s="210"/>
      <c r="K2" s="210"/>
      <c r="L2" s="210"/>
      <c r="M2" s="210"/>
      <c r="N2" s="210"/>
      <c r="O2" s="210"/>
      <c r="P2" s="210"/>
      <c r="Q2" s="210"/>
      <c r="R2" s="210"/>
      <c r="S2" s="210"/>
      <c r="T2" s="210"/>
      <c r="U2" s="211"/>
    </row>
    <row r="3" spans="1:21" ht="50.25" x14ac:dyDescent="0.2">
      <c r="C3" s="171" t="s">
        <v>0</v>
      </c>
      <c r="D3" s="172" t="s">
        <v>1089</v>
      </c>
      <c r="E3" s="173" t="s">
        <v>1090</v>
      </c>
      <c r="F3" s="174" t="s">
        <v>1091</v>
      </c>
      <c r="G3" s="174" t="s">
        <v>1092</v>
      </c>
      <c r="H3" s="174" t="s">
        <v>1093</v>
      </c>
      <c r="I3" s="174" t="s">
        <v>1094</v>
      </c>
      <c r="J3" s="174" t="s">
        <v>1095</v>
      </c>
      <c r="K3" s="174" t="s">
        <v>1096</v>
      </c>
      <c r="L3" s="174" t="s">
        <v>1097</v>
      </c>
      <c r="M3" s="174" t="s">
        <v>1098</v>
      </c>
      <c r="N3" s="174" t="s">
        <v>1099</v>
      </c>
      <c r="O3" s="175" t="s">
        <v>1100</v>
      </c>
      <c r="P3" s="175" t="s">
        <v>1101</v>
      </c>
      <c r="Q3" s="175" t="s">
        <v>1102</v>
      </c>
      <c r="R3" s="176" t="s">
        <v>1103</v>
      </c>
      <c r="S3" s="176" t="s">
        <v>1104</v>
      </c>
      <c r="T3" s="174" t="s">
        <v>1105</v>
      </c>
      <c r="U3" s="174" t="s">
        <v>1106</v>
      </c>
    </row>
    <row r="4" spans="1:21" ht="15" x14ac:dyDescent="0.25">
      <c r="A4" s="170" t="s">
        <v>1077</v>
      </c>
      <c r="C4" s="177">
        <v>0</v>
      </c>
      <c r="D4" s="178"/>
      <c r="E4" s="170" t="s">
        <v>1077</v>
      </c>
      <c r="F4" s="179"/>
      <c r="G4" s="179"/>
      <c r="H4" s="179"/>
      <c r="I4" s="179"/>
      <c r="J4" s="179"/>
      <c r="K4" s="179"/>
      <c r="L4" s="179"/>
      <c r="M4" s="179"/>
      <c r="N4" s="179"/>
      <c r="O4" s="180"/>
      <c r="P4" s="180"/>
      <c r="Q4" s="180"/>
      <c r="R4" s="181"/>
      <c r="S4" s="181"/>
      <c r="T4" s="179"/>
      <c r="U4" s="179"/>
    </row>
    <row r="5" spans="1:21" ht="15" x14ac:dyDescent="0.25">
      <c r="A5" s="170" t="str">
        <f t="shared" ref="A5:A67" si="0">CONCATENATE(B5," - ",E5)</f>
        <v xml:space="preserve">001 - Aldeburgh Primary School </v>
      </c>
      <c r="B5" s="170" t="s">
        <v>641</v>
      </c>
      <c r="C5" s="177">
        <v>1</v>
      </c>
      <c r="D5" s="182">
        <v>0</v>
      </c>
      <c r="E5" s="183" t="s">
        <v>65</v>
      </c>
      <c r="F5" s="184">
        <v>464897.11207616347</v>
      </c>
      <c r="G5" s="184">
        <v>0</v>
      </c>
      <c r="H5" s="184">
        <v>464897.11207616347</v>
      </c>
      <c r="I5" s="184">
        <v>3056.26</v>
      </c>
      <c r="J5" s="184">
        <v>461840.85207616346</v>
      </c>
      <c r="K5" s="184">
        <v>0</v>
      </c>
      <c r="L5" s="183"/>
      <c r="M5" s="184"/>
      <c r="N5" s="184">
        <v>0</v>
      </c>
      <c r="O5" s="184"/>
      <c r="P5" s="184"/>
      <c r="Q5" s="184"/>
      <c r="R5" s="184">
        <v>0</v>
      </c>
      <c r="S5" s="184">
        <v>461840.85207616346</v>
      </c>
      <c r="T5" s="183"/>
      <c r="U5" s="184">
        <v>461840.85207616346</v>
      </c>
    </row>
    <row r="6" spans="1:21" ht="15" x14ac:dyDescent="0.25">
      <c r="A6" s="170" t="str">
        <f t="shared" si="0"/>
        <v xml:space="preserve">005 - Barnby &amp; North Cove Community Primary </v>
      </c>
      <c r="B6" s="170" t="s">
        <v>642</v>
      </c>
      <c r="C6" s="177">
        <v>5</v>
      </c>
      <c r="D6" s="182">
        <v>0</v>
      </c>
      <c r="E6" s="183" t="s">
        <v>1107</v>
      </c>
      <c r="F6" s="184">
        <v>312429.31070512818</v>
      </c>
      <c r="G6" s="184">
        <v>2280.2588848843734</v>
      </c>
      <c r="H6" s="184">
        <v>314709.56959001254</v>
      </c>
      <c r="I6" s="184">
        <v>1906.38</v>
      </c>
      <c r="J6" s="184">
        <v>312803.18959001254</v>
      </c>
      <c r="K6" s="184">
        <v>0</v>
      </c>
      <c r="L6" s="183"/>
      <c r="M6" s="184"/>
      <c r="N6" s="184">
        <v>0</v>
      </c>
      <c r="O6" s="184"/>
      <c r="P6" s="184"/>
      <c r="Q6" s="184"/>
      <c r="R6" s="184">
        <v>0</v>
      </c>
      <c r="S6" s="184">
        <v>312803.18959001254</v>
      </c>
      <c r="T6" s="183"/>
      <c r="U6" s="184">
        <v>312803.18959001254</v>
      </c>
    </row>
    <row r="7" spans="1:21" ht="15" x14ac:dyDescent="0.25">
      <c r="A7" s="170" t="str">
        <f t="shared" si="0"/>
        <v>010 - Bedfield C of E VCP School</v>
      </c>
      <c r="B7" s="170" t="s">
        <v>648</v>
      </c>
      <c r="C7" s="177">
        <v>10</v>
      </c>
      <c r="D7" s="182">
        <v>0</v>
      </c>
      <c r="E7" s="183" t="s">
        <v>72</v>
      </c>
      <c r="F7" s="184">
        <v>286825.63387755101</v>
      </c>
      <c r="G7" s="184">
        <v>11477.201051590639</v>
      </c>
      <c r="H7" s="184">
        <v>298302.83492914162</v>
      </c>
      <c r="I7" s="184">
        <v>1724.8200000000002</v>
      </c>
      <c r="J7" s="184">
        <v>296578.01492914162</v>
      </c>
      <c r="K7" s="184">
        <v>0</v>
      </c>
      <c r="L7" s="183"/>
      <c r="M7" s="184"/>
      <c r="N7" s="184">
        <v>0</v>
      </c>
      <c r="O7" s="184"/>
      <c r="P7" s="184"/>
      <c r="Q7" s="184"/>
      <c r="R7" s="184">
        <v>0</v>
      </c>
      <c r="S7" s="184">
        <v>296578.01492914162</v>
      </c>
      <c r="T7" s="183"/>
      <c r="U7" s="184">
        <v>296578.01492914162</v>
      </c>
    </row>
    <row r="8" spans="1:21" ht="15" x14ac:dyDescent="0.25">
      <c r="A8" s="170" t="str">
        <f t="shared" si="0"/>
        <v>011 - Benhall St Mary's C of E VCP School</v>
      </c>
      <c r="B8" s="170" t="s">
        <v>649</v>
      </c>
      <c r="C8" s="177">
        <v>11</v>
      </c>
      <c r="D8" s="182">
        <v>0</v>
      </c>
      <c r="E8" s="183" t="s">
        <v>73</v>
      </c>
      <c r="F8" s="184">
        <v>372759.70736842102</v>
      </c>
      <c r="G8" s="184">
        <v>40578.936300727495</v>
      </c>
      <c r="H8" s="184">
        <v>413338.6436691485</v>
      </c>
      <c r="I8" s="184">
        <v>2662.88</v>
      </c>
      <c r="J8" s="184">
        <v>410675.76366914849</v>
      </c>
      <c r="K8" s="184">
        <v>0</v>
      </c>
      <c r="L8" s="183"/>
      <c r="M8" s="184"/>
      <c r="N8" s="184">
        <v>0</v>
      </c>
      <c r="O8" s="184"/>
      <c r="P8" s="184"/>
      <c r="Q8" s="184"/>
      <c r="R8" s="184">
        <v>0</v>
      </c>
      <c r="S8" s="184">
        <v>410675.76366914849</v>
      </c>
      <c r="T8" s="183"/>
      <c r="U8" s="184">
        <v>410675.76366914849</v>
      </c>
    </row>
    <row r="9" spans="1:21" ht="15" x14ac:dyDescent="0.25">
      <c r="A9" s="170" t="str">
        <f t="shared" si="0"/>
        <v>012 - Blundeston C of E VCP School</v>
      </c>
      <c r="B9" s="170" t="s">
        <v>650</v>
      </c>
      <c r="C9" s="177">
        <v>12</v>
      </c>
      <c r="D9" s="182">
        <v>0</v>
      </c>
      <c r="E9" s="183" t="s">
        <v>74</v>
      </c>
      <c r="F9" s="184">
        <v>679984.49281840434</v>
      </c>
      <c r="G9" s="184">
        <v>0</v>
      </c>
      <c r="H9" s="184">
        <v>679984.49281840434</v>
      </c>
      <c r="I9" s="184">
        <v>5477.06</v>
      </c>
      <c r="J9" s="184">
        <v>674507.43281840428</v>
      </c>
      <c r="K9" s="184">
        <v>0</v>
      </c>
      <c r="L9" s="183"/>
      <c r="M9" s="184"/>
      <c r="N9" s="184">
        <v>0</v>
      </c>
      <c r="O9" s="184"/>
      <c r="P9" s="184"/>
      <c r="Q9" s="184"/>
      <c r="R9" s="184">
        <v>0</v>
      </c>
      <c r="S9" s="184">
        <v>674507.43281840428</v>
      </c>
      <c r="T9" s="183"/>
      <c r="U9" s="184">
        <v>674507.43281840428</v>
      </c>
    </row>
    <row r="10" spans="1:21" ht="15" x14ac:dyDescent="0.25">
      <c r="A10" s="170" t="str">
        <f t="shared" si="0"/>
        <v>014 - Brampton C of E VCP School</v>
      </c>
      <c r="B10" s="170" t="s">
        <v>652</v>
      </c>
      <c r="C10" s="177">
        <v>14</v>
      </c>
      <c r="D10" s="182">
        <v>0</v>
      </c>
      <c r="E10" s="183" t="s">
        <v>76</v>
      </c>
      <c r="F10" s="184">
        <v>380197.35493101913</v>
      </c>
      <c r="G10" s="184">
        <v>-29684.387394632329</v>
      </c>
      <c r="H10" s="184">
        <v>350512.9675363868</v>
      </c>
      <c r="I10" s="184">
        <v>2027.42</v>
      </c>
      <c r="J10" s="184">
        <v>348485.54753638682</v>
      </c>
      <c r="K10" s="184">
        <v>0</v>
      </c>
      <c r="L10" s="183"/>
      <c r="M10" s="184"/>
      <c r="N10" s="184">
        <v>0</v>
      </c>
      <c r="O10" s="184"/>
      <c r="P10" s="184"/>
      <c r="Q10" s="184"/>
      <c r="R10" s="184">
        <v>0</v>
      </c>
      <c r="S10" s="184">
        <v>348485.54753638682</v>
      </c>
      <c r="T10" s="183"/>
      <c r="U10" s="184">
        <v>348485.54753638682</v>
      </c>
    </row>
    <row r="11" spans="1:21" ht="15" x14ac:dyDescent="0.25">
      <c r="A11" s="170" t="str">
        <f t="shared" si="0"/>
        <v>015 - Bungay Primary School</v>
      </c>
      <c r="B11" s="170" t="s">
        <v>653</v>
      </c>
      <c r="C11" s="177">
        <v>15</v>
      </c>
      <c r="D11" s="182">
        <v>0</v>
      </c>
      <c r="E11" s="183" t="s">
        <v>77</v>
      </c>
      <c r="F11" s="184">
        <v>710196.31881399674</v>
      </c>
      <c r="G11" s="184">
        <v>0</v>
      </c>
      <c r="H11" s="184">
        <v>710196.31881399674</v>
      </c>
      <c r="I11" s="184">
        <v>5507.3200000000006</v>
      </c>
      <c r="J11" s="184">
        <v>704688.99881399679</v>
      </c>
      <c r="K11" s="184">
        <v>44392.800000000003</v>
      </c>
      <c r="L11" s="183"/>
      <c r="M11" s="184"/>
      <c r="N11" s="184">
        <v>44392.800000000003</v>
      </c>
      <c r="O11" s="184"/>
      <c r="P11" s="184"/>
      <c r="Q11" s="184"/>
      <c r="R11" s="184">
        <v>0</v>
      </c>
      <c r="S11" s="184">
        <v>749081.79881399684</v>
      </c>
      <c r="T11" s="183"/>
      <c r="U11" s="184">
        <v>749081.79881399684</v>
      </c>
    </row>
    <row r="12" spans="1:21" ht="15" x14ac:dyDescent="0.25">
      <c r="A12" s="170" t="str">
        <f t="shared" si="0"/>
        <v>017 - St Botolph's CEVCP School</v>
      </c>
      <c r="B12" s="170" t="s">
        <v>655</v>
      </c>
      <c r="C12" s="177">
        <v>17</v>
      </c>
      <c r="D12" s="182">
        <v>0</v>
      </c>
      <c r="E12" s="183" t="s">
        <v>79</v>
      </c>
      <c r="F12" s="184">
        <v>640512.20039781765</v>
      </c>
      <c r="G12" s="184">
        <v>0</v>
      </c>
      <c r="H12" s="184">
        <v>640512.20039781765</v>
      </c>
      <c r="I12" s="184">
        <v>5204.72</v>
      </c>
      <c r="J12" s="184">
        <v>635307.48039781768</v>
      </c>
      <c r="K12" s="184">
        <v>0</v>
      </c>
      <c r="L12" s="183"/>
      <c r="M12" s="184"/>
      <c r="N12" s="184">
        <v>0</v>
      </c>
      <c r="O12" s="184"/>
      <c r="P12" s="184"/>
      <c r="Q12" s="184"/>
      <c r="R12" s="184">
        <v>0</v>
      </c>
      <c r="S12" s="184">
        <v>635307.48039781768</v>
      </c>
      <c r="T12" s="183"/>
      <c r="U12" s="184">
        <v>635307.48039781768</v>
      </c>
    </row>
    <row r="13" spans="1:21" ht="15" x14ac:dyDescent="0.25">
      <c r="A13" s="170" t="str">
        <f t="shared" si="0"/>
        <v>019 - Carlton Colville Primary School</v>
      </c>
      <c r="B13" s="170" t="s">
        <v>656</v>
      </c>
      <c r="C13" s="177">
        <v>19</v>
      </c>
      <c r="D13" s="182">
        <v>0</v>
      </c>
      <c r="E13" s="183" t="s">
        <v>80</v>
      </c>
      <c r="F13" s="184">
        <v>1451078.1727157955</v>
      </c>
      <c r="G13" s="184">
        <v>0</v>
      </c>
      <c r="H13" s="184">
        <v>1451078.1727157955</v>
      </c>
      <c r="I13" s="184">
        <v>12557.900000000001</v>
      </c>
      <c r="J13" s="184">
        <v>1438520.2727157956</v>
      </c>
      <c r="K13" s="184">
        <v>90312</v>
      </c>
      <c r="L13" s="183"/>
      <c r="M13" s="184"/>
      <c r="N13" s="184">
        <v>90312</v>
      </c>
      <c r="O13" s="184"/>
      <c r="P13" s="184"/>
      <c r="Q13" s="184"/>
      <c r="R13" s="184">
        <v>0</v>
      </c>
      <c r="S13" s="184">
        <v>1528832.2727157956</v>
      </c>
      <c r="T13" s="183"/>
      <c r="U13" s="184">
        <v>1528832.2727157956</v>
      </c>
    </row>
    <row r="14" spans="1:21" ht="15" x14ac:dyDescent="0.25">
      <c r="A14" s="170" t="str">
        <f t="shared" si="0"/>
        <v>020 - Charsfield CEVCP School</v>
      </c>
      <c r="B14" s="170" t="s">
        <v>657</v>
      </c>
      <c r="C14" s="177">
        <v>20</v>
      </c>
      <c r="D14" s="182">
        <v>0</v>
      </c>
      <c r="E14" s="183" t="s">
        <v>81</v>
      </c>
      <c r="F14" s="184">
        <v>327762.14560678863</v>
      </c>
      <c r="G14" s="184">
        <v>-63492.393223181411</v>
      </c>
      <c r="H14" s="184">
        <v>264269.75238360721</v>
      </c>
      <c r="I14" s="184">
        <v>1422.22</v>
      </c>
      <c r="J14" s="184">
        <v>262847.53238360723</v>
      </c>
      <c r="K14" s="184">
        <v>0</v>
      </c>
      <c r="L14" s="183"/>
      <c r="M14" s="184"/>
      <c r="N14" s="184">
        <v>0</v>
      </c>
      <c r="O14" s="184"/>
      <c r="P14" s="184"/>
      <c r="Q14" s="184"/>
      <c r="R14" s="184">
        <v>0</v>
      </c>
      <c r="S14" s="184">
        <v>262847.53238360723</v>
      </c>
      <c r="T14" s="183"/>
      <c r="U14" s="184">
        <v>262847.53238360723</v>
      </c>
    </row>
    <row r="15" spans="1:21" ht="15" x14ac:dyDescent="0.25">
      <c r="A15" s="170" t="str">
        <f t="shared" si="0"/>
        <v>022 - Corton CEVCP School</v>
      </c>
      <c r="B15" s="170" t="s">
        <v>658</v>
      </c>
      <c r="C15" s="177">
        <v>22</v>
      </c>
      <c r="D15" s="182">
        <v>0</v>
      </c>
      <c r="E15" s="183" t="s">
        <v>82</v>
      </c>
      <c r="F15" s="184">
        <v>459511.26978723402</v>
      </c>
      <c r="G15" s="184">
        <v>0</v>
      </c>
      <c r="H15" s="184">
        <v>459511.26978723402</v>
      </c>
      <c r="I15" s="184">
        <v>3328.6000000000004</v>
      </c>
      <c r="J15" s="184">
        <v>456182.66978723404</v>
      </c>
      <c r="K15" s="184">
        <v>0</v>
      </c>
      <c r="L15" s="183"/>
      <c r="M15" s="184"/>
      <c r="N15" s="184">
        <v>0</v>
      </c>
      <c r="O15" s="184"/>
      <c r="P15" s="184"/>
      <c r="Q15" s="184"/>
      <c r="R15" s="184">
        <v>0</v>
      </c>
      <c r="S15" s="184">
        <v>456182.66978723404</v>
      </c>
      <c r="T15" s="183"/>
      <c r="U15" s="184">
        <v>456182.66978723404</v>
      </c>
    </row>
    <row r="16" spans="1:21" ht="15" x14ac:dyDescent="0.25">
      <c r="A16" s="170" t="str">
        <f t="shared" si="0"/>
        <v>023 - Coldfair Green CP School</v>
      </c>
      <c r="B16" s="170" t="s">
        <v>659</v>
      </c>
      <c r="C16" s="177">
        <v>23</v>
      </c>
      <c r="D16" s="182">
        <v>0</v>
      </c>
      <c r="E16" s="183" t="s">
        <v>83</v>
      </c>
      <c r="F16" s="184">
        <v>475835.87923076923</v>
      </c>
      <c r="G16" s="184">
        <v>0</v>
      </c>
      <c r="H16" s="184">
        <v>475835.87923076923</v>
      </c>
      <c r="I16" s="184">
        <v>3721.98</v>
      </c>
      <c r="J16" s="184">
        <v>472113.89923076925</v>
      </c>
      <c r="K16" s="184">
        <v>0</v>
      </c>
      <c r="L16" s="183"/>
      <c r="M16" s="184"/>
      <c r="N16" s="184">
        <v>0</v>
      </c>
      <c r="O16" s="184"/>
      <c r="P16" s="184"/>
      <c r="Q16" s="184"/>
      <c r="R16" s="184">
        <v>0</v>
      </c>
      <c r="S16" s="184">
        <v>472113.89923076925</v>
      </c>
      <c r="T16" s="183"/>
      <c r="U16" s="184">
        <v>472113.89923076925</v>
      </c>
    </row>
    <row r="17" spans="1:21" ht="15" x14ac:dyDescent="0.25">
      <c r="A17" s="170" t="str">
        <f t="shared" si="0"/>
        <v>025 - Sir Robert Hitcham's CEVAP School, Debenham</v>
      </c>
      <c r="B17" s="170" t="s">
        <v>660</v>
      </c>
      <c r="C17" s="177">
        <v>25</v>
      </c>
      <c r="D17" s="182">
        <v>0</v>
      </c>
      <c r="E17" s="183" t="s">
        <v>84</v>
      </c>
      <c r="F17" s="184">
        <v>686060.98799694818</v>
      </c>
      <c r="G17" s="184">
        <v>0</v>
      </c>
      <c r="H17" s="184">
        <v>686060.98799694818</v>
      </c>
      <c r="I17" s="184">
        <v>6021.7400000000007</v>
      </c>
      <c r="J17" s="184">
        <v>680039.24799694819</v>
      </c>
      <c r="K17" s="184">
        <v>26584.800000000003</v>
      </c>
      <c r="L17" s="183"/>
      <c r="M17" s="184"/>
      <c r="N17" s="184">
        <v>26584.800000000003</v>
      </c>
      <c r="O17" s="184"/>
      <c r="P17" s="184"/>
      <c r="Q17" s="184"/>
      <c r="R17" s="184">
        <v>0</v>
      </c>
      <c r="S17" s="184">
        <v>706624.04799694824</v>
      </c>
      <c r="T17" s="183"/>
      <c r="U17" s="184">
        <v>706624.04799694824</v>
      </c>
    </row>
    <row r="18" spans="1:21" ht="15" x14ac:dyDescent="0.25">
      <c r="A18" s="170" t="str">
        <f t="shared" si="0"/>
        <v>026 - Dennington CEVCP School</v>
      </c>
      <c r="B18" s="170" t="s">
        <v>661</v>
      </c>
      <c r="C18" s="177">
        <v>26</v>
      </c>
      <c r="D18" s="182">
        <v>0</v>
      </c>
      <c r="E18" s="183" t="s">
        <v>85</v>
      </c>
      <c r="F18" s="184">
        <v>315976.18557881098</v>
      </c>
      <c r="G18" s="184">
        <v>-89202.289251720431</v>
      </c>
      <c r="H18" s="184">
        <v>226773.89632709057</v>
      </c>
      <c r="I18" s="184">
        <v>1180.1400000000001</v>
      </c>
      <c r="J18" s="184">
        <v>225593.75632709055</v>
      </c>
      <c r="K18" s="184">
        <v>0</v>
      </c>
      <c r="L18" s="183"/>
      <c r="M18" s="184"/>
      <c r="N18" s="184">
        <v>0</v>
      </c>
      <c r="O18" s="184"/>
      <c r="P18" s="184"/>
      <c r="Q18" s="184"/>
      <c r="R18" s="184">
        <v>0</v>
      </c>
      <c r="S18" s="184">
        <v>225593.75632709055</v>
      </c>
      <c r="T18" s="183"/>
      <c r="U18" s="184">
        <v>225593.75632709055</v>
      </c>
    </row>
    <row r="19" spans="1:21" ht="15" x14ac:dyDescent="0.25">
      <c r="A19" s="170" t="str">
        <f t="shared" si="0"/>
        <v>029 - Earl Soham Community Primary School</v>
      </c>
      <c r="B19" s="170" t="s">
        <v>662</v>
      </c>
      <c r="C19" s="177">
        <v>29</v>
      </c>
      <c r="D19" s="182">
        <v>0</v>
      </c>
      <c r="E19" s="183" t="s">
        <v>86</v>
      </c>
      <c r="F19" s="184">
        <v>381712.31938767264</v>
      </c>
      <c r="G19" s="184">
        <v>-25003.548293051135</v>
      </c>
      <c r="H19" s="184">
        <v>356708.77109462151</v>
      </c>
      <c r="I19" s="184">
        <v>2118.2000000000003</v>
      </c>
      <c r="J19" s="184">
        <v>354590.5710946215</v>
      </c>
      <c r="K19" s="184">
        <v>0</v>
      </c>
      <c r="L19" s="183"/>
      <c r="M19" s="184"/>
      <c r="N19" s="184">
        <v>0</v>
      </c>
      <c r="O19" s="184"/>
      <c r="P19" s="184"/>
      <c r="Q19" s="184"/>
      <c r="R19" s="184">
        <v>0</v>
      </c>
      <c r="S19" s="184">
        <v>354590.5710946215</v>
      </c>
      <c r="T19" s="183"/>
      <c r="U19" s="184">
        <v>354590.5710946215</v>
      </c>
    </row>
    <row r="20" spans="1:21" ht="15" x14ac:dyDescent="0.25">
      <c r="A20" s="170" t="str">
        <f t="shared" si="0"/>
        <v>031 - St Peter and St Paul CEVAP School</v>
      </c>
      <c r="B20" s="170" t="s">
        <v>664</v>
      </c>
      <c r="C20" s="177">
        <v>31</v>
      </c>
      <c r="D20" s="182">
        <v>0</v>
      </c>
      <c r="E20" s="183" t="s">
        <v>88</v>
      </c>
      <c r="F20" s="184">
        <v>675789.94264098885</v>
      </c>
      <c r="G20" s="184">
        <v>0</v>
      </c>
      <c r="H20" s="184">
        <v>675789.94264098885</v>
      </c>
      <c r="I20" s="184">
        <v>5688.88</v>
      </c>
      <c r="J20" s="184">
        <v>670101.06264098885</v>
      </c>
      <c r="K20" s="184">
        <v>28365.599999999999</v>
      </c>
      <c r="L20" s="183"/>
      <c r="M20" s="184"/>
      <c r="N20" s="184">
        <v>28365.599999999999</v>
      </c>
      <c r="O20" s="184"/>
      <c r="P20" s="184"/>
      <c r="Q20" s="184"/>
      <c r="R20" s="184">
        <v>0</v>
      </c>
      <c r="S20" s="184">
        <v>698466.66264098883</v>
      </c>
      <c r="T20" s="183"/>
      <c r="U20" s="184">
        <v>698466.66264098883</v>
      </c>
    </row>
    <row r="21" spans="1:21" ht="15" x14ac:dyDescent="0.25">
      <c r="A21" s="170" t="str">
        <f t="shared" si="0"/>
        <v>035 - Sir Robert Hitcham's CEVAP School, Framlingham</v>
      </c>
      <c r="B21" s="170" t="s">
        <v>665</v>
      </c>
      <c r="C21" s="177">
        <v>35</v>
      </c>
      <c r="D21" s="182">
        <v>0</v>
      </c>
      <c r="E21" s="183" t="s">
        <v>89</v>
      </c>
      <c r="F21" s="184">
        <v>1015126.6825092251</v>
      </c>
      <c r="G21" s="184">
        <v>0</v>
      </c>
      <c r="H21" s="184">
        <v>1015126.6825092251</v>
      </c>
      <c r="I21" s="184">
        <v>9320.08</v>
      </c>
      <c r="J21" s="184">
        <v>1005806.6025092251</v>
      </c>
      <c r="K21" s="184">
        <v>50752.800000000003</v>
      </c>
      <c r="L21" s="183"/>
      <c r="M21" s="184"/>
      <c r="N21" s="184">
        <v>50752.800000000003</v>
      </c>
      <c r="O21" s="184"/>
      <c r="P21" s="184"/>
      <c r="Q21" s="184"/>
      <c r="R21" s="184">
        <v>0</v>
      </c>
      <c r="S21" s="184">
        <v>1056559.4025092251</v>
      </c>
      <c r="T21" s="183"/>
      <c r="U21" s="184">
        <v>1056559.4025092251</v>
      </c>
    </row>
    <row r="22" spans="1:21" ht="15" x14ac:dyDescent="0.25">
      <c r="A22" s="170" t="str">
        <f t="shared" si="0"/>
        <v>036 - Fressingfield CEVCP School</v>
      </c>
      <c r="B22" s="170" t="s">
        <v>666</v>
      </c>
      <c r="C22" s="177">
        <v>36</v>
      </c>
      <c r="D22" s="182">
        <v>0</v>
      </c>
      <c r="E22" s="183" t="s">
        <v>90</v>
      </c>
      <c r="F22" s="184">
        <v>499172.76065796817</v>
      </c>
      <c r="G22" s="184">
        <v>0</v>
      </c>
      <c r="H22" s="184">
        <v>499172.76065796817</v>
      </c>
      <c r="I22" s="184">
        <v>3510.1600000000003</v>
      </c>
      <c r="J22" s="184">
        <v>495662.6006579682</v>
      </c>
      <c r="K22" s="184">
        <v>26584.800000000003</v>
      </c>
      <c r="L22" s="183"/>
      <c r="M22" s="184"/>
      <c r="N22" s="184">
        <v>26584.800000000003</v>
      </c>
      <c r="O22" s="184"/>
      <c r="P22" s="184"/>
      <c r="Q22" s="184"/>
      <c r="R22" s="184">
        <v>0</v>
      </c>
      <c r="S22" s="184">
        <v>522247.40065796819</v>
      </c>
      <c r="T22" s="183"/>
      <c r="U22" s="184">
        <v>522247.40065796819</v>
      </c>
    </row>
    <row r="23" spans="1:21" ht="15" x14ac:dyDescent="0.25">
      <c r="A23" s="170" t="str">
        <f t="shared" si="0"/>
        <v>041 - Edgar Sewter Community Primary School</v>
      </c>
      <c r="B23" s="170" t="s">
        <v>668</v>
      </c>
      <c r="C23" s="177">
        <v>41</v>
      </c>
      <c r="D23" s="182">
        <v>0</v>
      </c>
      <c r="E23" s="183" t="s">
        <v>92</v>
      </c>
      <c r="F23" s="184">
        <v>934458.10023480328</v>
      </c>
      <c r="G23" s="184">
        <v>0</v>
      </c>
      <c r="H23" s="184">
        <v>934458.10023480328</v>
      </c>
      <c r="I23" s="184">
        <v>7897.8600000000006</v>
      </c>
      <c r="J23" s="184">
        <v>926560.24023480329</v>
      </c>
      <c r="K23" s="184">
        <v>50752.800000000003</v>
      </c>
      <c r="L23" s="183"/>
      <c r="M23" s="184"/>
      <c r="N23" s="184">
        <v>50752.800000000003</v>
      </c>
      <c r="O23" s="184"/>
      <c r="P23" s="184"/>
      <c r="Q23" s="184"/>
      <c r="R23" s="184">
        <v>0</v>
      </c>
      <c r="S23" s="184">
        <v>977313.04023480334</v>
      </c>
      <c r="T23" s="183"/>
      <c r="U23" s="184">
        <v>977313.04023480334</v>
      </c>
    </row>
    <row r="24" spans="1:21" ht="15" x14ac:dyDescent="0.25">
      <c r="A24" s="170" t="str">
        <f t="shared" si="0"/>
        <v>042 - Helmingham Community Primary School</v>
      </c>
      <c r="B24" s="170" t="s">
        <v>669</v>
      </c>
      <c r="C24" s="177">
        <v>42</v>
      </c>
      <c r="D24" s="182">
        <v>0</v>
      </c>
      <c r="E24" s="183" t="s">
        <v>93</v>
      </c>
      <c r="F24" s="184">
        <v>371085.33539898315</v>
      </c>
      <c r="G24" s="184">
        <v>-9656.6853469058842</v>
      </c>
      <c r="H24" s="184">
        <v>361428.65005207725</v>
      </c>
      <c r="I24" s="184">
        <v>1724.8200000000002</v>
      </c>
      <c r="J24" s="184">
        <v>359703.83005207725</v>
      </c>
      <c r="K24" s="184">
        <v>0</v>
      </c>
      <c r="L24" s="183"/>
      <c r="M24" s="184"/>
      <c r="N24" s="184">
        <v>0</v>
      </c>
      <c r="O24" s="184"/>
      <c r="P24" s="184"/>
      <c r="Q24" s="184"/>
      <c r="R24" s="184">
        <v>0</v>
      </c>
      <c r="S24" s="184">
        <v>359703.83005207725</v>
      </c>
      <c r="T24" s="183"/>
      <c r="U24" s="184">
        <v>359703.83005207725</v>
      </c>
    </row>
    <row r="25" spans="1:21" ht="15" x14ac:dyDescent="0.25">
      <c r="A25" s="170" t="str">
        <f t="shared" si="0"/>
        <v>044 - Holton St Peter Community Primary School</v>
      </c>
      <c r="B25" s="170" t="s">
        <v>670</v>
      </c>
      <c r="C25" s="177">
        <v>44</v>
      </c>
      <c r="D25" s="182">
        <v>0</v>
      </c>
      <c r="E25" s="183" t="s">
        <v>94</v>
      </c>
      <c r="F25" s="184">
        <v>385210.06359133124</v>
      </c>
      <c r="G25" s="184">
        <v>0</v>
      </c>
      <c r="H25" s="184">
        <v>385210.06359133124</v>
      </c>
      <c r="I25" s="184">
        <v>2753.6600000000003</v>
      </c>
      <c r="J25" s="184">
        <v>382456.40359133127</v>
      </c>
      <c r="K25" s="184">
        <v>0</v>
      </c>
      <c r="L25" s="183"/>
      <c r="M25" s="184"/>
      <c r="N25" s="184">
        <v>0</v>
      </c>
      <c r="O25" s="184"/>
      <c r="P25" s="184"/>
      <c r="Q25" s="184"/>
      <c r="R25" s="184">
        <v>0</v>
      </c>
      <c r="S25" s="184">
        <v>382456.40359133127</v>
      </c>
      <c r="T25" s="183"/>
      <c r="U25" s="184">
        <v>382456.40359133127</v>
      </c>
    </row>
    <row r="26" spans="1:21" ht="15" x14ac:dyDescent="0.25">
      <c r="A26" s="170" t="str">
        <f t="shared" si="0"/>
        <v>048 - Ilketshall St Lawrence School</v>
      </c>
      <c r="B26" s="170" t="s">
        <v>672</v>
      </c>
      <c r="C26" s="177">
        <v>48</v>
      </c>
      <c r="D26" s="182">
        <v>0</v>
      </c>
      <c r="E26" s="183" t="s">
        <v>96</v>
      </c>
      <c r="F26" s="184">
        <v>468521.94864708505</v>
      </c>
      <c r="G26" s="184">
        <v>-8966.6160935632197</v>
      </c>
      <c r="H26" s="184">
        <v>459555.33255352185</v>
      </c>
      <c r="I26" s="184">
        <v>3207.56</v>
      </c>
      <c r="J26" s="184">
        <v>456347.77255352185</v>
      </c>
      <c r="K26" s="184">
        <v>0</v>
      </c>
      <c r="L26" s="183"/>
      <c r="M26" s="184"/>
      <c r="N26" s="184">
        <v>0</v>
      </c>
      <c r="O26" s="184"/>
      <c r="P26" s="184"/>
      <c r="Q26" s="184"/>
      <c r="R26" s="184">
        <v>0</v>
      </c>
      <c r="S26" s="184">
        <v>456347.77255352185</v>
      </c>
      <c r="T26" s="183"/>
      <c r="U26" s="184">
        <v>456347.77255352185</v>
      </c>
    </row>
    <row r="27" spans="1:21" ht="15" x14ac:dyDescent="0.25">
      <c r="A27" s="170" t="str">
        <f t="shared" si="0"/>
        <v>050 - Kelsale CEVCP School</v>
      </c>
      <c r="B27" s="170" t="s">
        <v>673</v>
      </c>
      <c r="C27" s="177">
        <v>50</v>
      </c>
      <c r="D27" s="182">
        <v>0</v>
      </c>
      <c r="E27" s="183" t="s">
        <v>97</v>
      </c>
      <c r="F27" s="184">
        <v>538856.4672422444</v>
      </c>
      <c r="G27" s="184">
        <v>0</v>
      </c>
      <c r="H27" s="184">
        <v>538856.4672422444</v>
      </c>
      <c r="I27" s="184">
        <v>4175.88</v>
      </c>
      <c r="J27" s="184">
        <v>534680.58724224439</v>
      </c>
      <c r="K27" s="184">
        <v>0</v>
      </c>
      <c r="L27" s="183"/>
      <c r="M27" s="184"/>
      <c r="N27" s="184">
        <v>0</v>
      </c>
      <c r="O27" s="184"/>
      <c r="P27" s="184"/>
      <c r="Q27" s="184"/>
      <c r="R27" s="184">
        <v>0</v>
      </c>
      <c r="S27" s="184">
        <v>534680.58724224439</v>
      </c>
      <c r="T27" s="183"/>
      <c r="U27" s="184">
        <v>534680.58724224439</v>
      </c>
    </row>
    <row r="28" spans="1:21" ht="15" x14ac:dyDescent="0.25">
      <c r="A28" s="170" t="str">
        <f t="shared" si="0"/>
        <v>056 - All Saints CEVAP School, Laxfield</v>
      </c>
      <c r="B28" s="170" t="s">
        <v>675</v>
      </c>
      <c r="C28" s="177">
        <v>56</v>
      </c>
      <c r="D28" s="182">
        <v>0</v>
      </c>
      <c r="E28" s="183" t="s">
        <v>99</v>
      </c>
      <c r="F28" s="184">
        <v>375293.07771063171</v>
      </c>
      <c r="G28" s="184">
        <v>-24356.952154956944</v>
      </c>
      <c r="H28" s="184">
        <v>350936.12555567478</v>
      </c>
      <c r="I28" s="184">
        <v>2178.7200000000003</v>
      </c>
      <c r="J28" s="184">
        <v>348757.40555567481</v>
      </c>
      <c r="K28" s="184">
        <v>0</v>
      </c>
      <c r="L28" s="183"/>
      <c r="M28" s="184"/>
      <c r="N28" s="184">
        <v>0</v>
      </c>
      <c r="O28" s="184"/>
      <c r="P28" s="184"/>
      <c r="Q28" s="184"/>
      <c r="R28" s="184">
        <v>0</v>
      </c>
      <c r="S28" s="184">
        <v>348757.40555567481</v>
      </c>
      <c r="T28" s="183"/>
      <c r="U28" s="184">
        <v>348757.40555567481</v>
      </c>
    </row>
    <row r="29" spans="1:21" ht="15" x14ac:dyDescent="0.25">
      <c r="A29" s="170" t="str">
        <f t="shared" si="0"/>
        <v>065 - Poplars Community Primary School</v>
      </c>
      <c r="B29" s="170" t="s">
        <v>684</v>
      </c>
      <c r="C29" s="177">
        <v>65</v>
      </c>
      <c r="D29" s="182">
        <v>0</v>
      </c>
      <c r="E29" s="183" t="s">
        <v>107</v>
      </c>
      <c r="F29" s="184">
        <v>2118911.1064152098</v>
      </c>
      <c r="G29" s="184">
        <v>0</v>
      </c>
      <c r="H29" s="184">
        <v>2118911.1064152098</v>
      </c>
      <c r="I29" s="184">
        <v>14706.36</v>
      </c>
      <c r="J29" s="184">
        <v>2104204.74641521</v>
      </c>
      <c r="K29" s="184">
        <v>101505.60000000001</v>
      </c>
      <c r="L29" s="183"/>
      <c r="M29" s="184"/>
      <c r="N29" s="184">
        <v>101505.60000000001</v>
      </c>
      <c r="O29" s="184"/>
      <c r="P29" s="184"/>
      <c r="Q29" s="184"/>
      <c r="R29" s="184">
        <v>0</v>
      </c>
      <c r="S29" s="184">
        <v>2205710.34641521</v>
      </c>
      <c r="T29" s="183"/>
      <c r="U29" s="184">
        <v>2205710.34641521</v>
      </c>
    </row>
    <row r="30" spans="1:21" ht="15" x14ac:dyDescent="0.25">
      <c r="A30" s="170" t="str">
        <f t="shared" si="0"/>
        <v>068 - Roman Hill Primary School</v>
      </c>
      <c r="B30" s="170" t="s">
        <v>686</v>
      </c>
      <c r="C30" s="177">
        <v>68</v>
      </c>
      <c r="D30" s="182">
        <v>0</v>
      </c>
      <c r="E30" s="183" t="s">
        <v>109</v>
      </c>
      <c r="F30" s="184">
        <v>2177599.9146791156</v>
      </c>
      <c r="G30" s="184">
        <v>0</v>
      </c>
      <c r="H30" s="184">
        <v>2177599.9146791156</v>
      </c>
      <c r="I30" s="184">
        <v>14101.16</v>
      </c>
      <c r="J30" s="184">
        <v>2163498.7546791155</v>
      </c>
      <c r="K30" s="184">
        <v>101505.60000000001</v>
      </c>
      <c r="L30" s="183"/>
      <c r="M30" s="184"/>
      <c r="N30" s="184">
        <v>101505.60000000001</v>
      </c>
      <c r="O30" s="184"/>
      <c r="P30" s="184"/>
      <c r="Q30" s="184"/>
      <c r="R30" s="184">
        <v>0</v>
      </c>
      <c r="S30" s="184">
        <v>2265004.3546791156</v>
      </c>
      <c r="T30" s="183"/>
      <c r="U30" s="184">
        <v>2265004.3546791156</v>
      </c>
    </row>
    <row r="31" spans="1:21" ht="15" x14ac:dyDescent="0.25">
      <c r="A31" s="170" t="str">
        <f t="shared" si="0"/>
        <v>074 - Woods Loke Community Primary School</v>
      </c>
      <c r="B31" s="170" t="s">
        <v>691</v>
      </c>
      <c r="C31" s="177">
        <v>74</v>
      </c>
      <c r="D31" s="182">
        <v>0</v>
      </c>
      <c r="E31" s="183" t="s">
        <v>113</v>
      </c>
      <c r="F31" s="184">
        <v>1512189.3438359639</v>
      </c>
      <c r="G31" s="184">
        <v>0</v>
      </c>
      <c r="H31" s="184">
        <v>1512189.3438359639</v>
      </c>
      <c r="I31" s="184">
        <v>13405.18</v>
      </c>
      <c r="J31" s="184">
        <v>1498784.1638359639</v>
      </c>
      <c r="K31" s="184">
        <v>101505.60000000001</v>
      </c>
      <c r="L31" s="183"/>
      <c r="M31" s="184"/>
      <c r="N31" s="184">
        <v>101505.60000000001</v>
      </c>
      <c r="O31" s="184"/>
      <c r="P31" s="184"/>
      <c r="Q31" s="184"/>
      <c r="R31" s="184">
        <v>0</v>
      </c>
      <c r="S31" s="184">
        <v>1600289.763835964</v>
      </c>
      <c r="T31" s="183"/>
      <c r="U31" s="184">
        <v>1600289.763835964</v>
      </c>
    </row>
    <row r="32" spans="1:21" ht="15" x14ac:dyDescent="0.25">
      <c r="A32" s="170" t="str">
        <f t="shared" si="0"/>
        <v>075 - Oulton Broad Primary School</v>
      </c>
      <c r="B32" s="170" t="s">
        <v>692</v>
      </c>
      <c r="C32" s="177">
        <v>75</v>
      </c>
      <c r="D32" s="182">
        <v>0</v>
      </c>
      <c r="E32" s="183" t="s">
        <v>114</v>
      </c>
      <c r="F32" s="184">
        <v>852547.85498586344</v>
      </c>
      <c r="G32" s="184">
        <v>0</v>
      </c>
      <c r="H32" s="184">
        <v>852547.85498586344</v>
      </c>
      <c r="I32" s="184">
        <v>7111.1</v>
      </c>
      <c r="J32" s="184">
        <v>845436.75498586346</v>
      </c>
      <c r="K32" s="184">
        <v>50752.800000000003</v>
      </c>
      <c r="L32" s="183"/>
      <c r="M32" s="184"/>
      <c r="N32" s="184">
        <v>50752.800000000003</v>
      </c>
      <c r="O32" s="184"/>
      <c r="P32" s="184"/>
      <c r="Q32" s="184"/>
      <c r="R32" s="184">
        <v>0</v>
      </c>
      <c r="S32" s="184">
        <v>896189.55498586351</v>
      </c>
      <c r="T32" s="183"/>
      <c r="U32" s="184">
        <v>896189.55498586351</v>
      </c>
    </row>
    <row r="33" spans="1:21" ht="15" x14ac:dyDescent="0.25">
      <c r="A33" s="170" t="str">
        <f t="shared" si="0"/>
        <v>080 - Mellis CEVCP School</v>
      </c>
      <c r="B33" s="170" t="s">
        <v>694</v>
      </c>
      <c r="C33" s="177">
        <v>80</v>
      </c>
      <c r="D33" s="182">
        <v>0</v>
      </c>
      <c r="E33" s="183" t="s">
        <v>116</v>
      </c>
      <c r="F33" s="184">
        <v>621417.00373599003</v>
      </c>
      <c r="G33" s="184">
        <v>0</v>
      </c>
      <c r="H33" s="184">
        <v>621417.00373599003</v>
      </c>
      <c r="I33" s="184">
        <v>5144.2</v>
      </c>
      <c r="J33" s="184">
        <v>616272.80373599008</v>
      </c>
      <c r="K33" s="184">
        <v>0</v>
      </c>
      <c r="L33" s="183"/>
      <c r="M33" s="184"/>
      <c r="N33" s="184">
        <v>0</v>
      </c>
      <c r="O33" s="184"/>
      <c r="P33" s="184"/>
      <c r="Q33" s="184"/>
      <c r="R33" s="184">
        <v>0</v>
      </c>
      <c r="S33" s="184">
        <v>616272.80373599008</v>
      </c>
      <c r="T33" s="183"/>
      <c r="U33" s="184">
        <v>616272.80373599008</v>
      </c>
    </row>
    <row r="34" spans="1:21" ht="15" x14ac:dyDescent="0.25">
      <c r="A34" s="170" t="str">
        <f t="shared" si="0"/>
        <v>084 - Occold Primary School</v>
      </c>
      <c r="B34" s="170" t="s">
        <v>697</v>
      </c>
      <c r="C34" s="177">
        <v>84</v>
      </c>
      <c r="D34" s="182">
        <v>0</v>
      </c>
      <c r="E34" s="183" t="s">
        <v>119</v>
      </c>
      <c r="F34" s="184">
        <v>326749.48284629983</v>
      </c>
      <c r="G34" s="184">
        <v>0</v>
      </c>
      <c r="H34" s="184">
        <v>326749.48284629983</v>
      </c>
      <c r="I34" s="184">
        <v>2087.94</v>
      </c>
      <c r="J34" s="184">
        <v>324661.54284629982</v>
      </c>
      <c r="K34" s="184">
        <v>0</v>
      </c>
      <c r="L34" s="183"/>
      <c r="M34" s="184"/>
      <c r="N34" s="184">
        <v>0</v>
      </c>
      <c r="O34" s="184"/>
      <c r="P34" s="184"/>
      <c r="Q34" s="184"/>
      <c r="R34" s="184">
        <v>0</v>
      </c>
      <c r="S34" s="184">
        <v>324661.54284629982</v>
      </c>
      <c r="T34" s="183"/>
      <c r="U34" s="184">
        <v>324661.54284629982</v>
      </c>
    </row>
    <row r="35" spans="1:21" ht="15" x14ac:dyDescent="0.25">
      <c r="A35" s="170" t="str">
        <f t="shared" si="0"/>
        <v>093 - Ringsfield CEVCP School</v>
      </c>
      <c r="B35" s="170" t="s">
        <v>701</v>
      </c>
      <c r="C35" s="177">
        <v>93</v>
      </c>
      <c r="D35" s="182">
        <v>0</v>
      </c>
      <c r="E35" s="183" t="s">
        <v>123</v>
      </c>
      <c r="F35" s="184">
        <v>317771.47558620689</v>
      </c>
      <c r="G35" s="184">
        <v>0</v>
      </c>
      <c r="H35" s="184">
        <v>317771.47558620689</v>
      </c>
      <c r="I35" s="184">
        <v>2027.42</v>
      </c>
      <c r="J35" s="184">
        <v>315744.0555862069</v>
      </c>
      <c r="K35" s="184">
        <v>26584.800000000003</v>
      </c>
      <c r="L35" s="183"/>
      <c r="M35" s="184"/>
      <c r="N35" s="184">
        <v>26584.800000000003</v>
      </c>
      <c r="O35" s="184"/>
      <c r="P35" s="184"/>
      <c r="Q35" s="184"/>
      <c r="R35" s="184">
        <v>0</v>
      </c>
      <c r="S35" s="184">
        <v>342328.85558620689</v>
      </c>
      <c r="T35" s="183"/>
      <c r="U35" s="184">
        <v>342328.85558620689</v>
      </c>
    </row>
    <row r="36" spans="1:21" ht="15" x14ac:dyDescent="0.25">
      <c r="A36" s="170" t="str">
        <f t="shared" si="0"/>
        <v>096 - Saxmundham Primary School</v>
      </c>
      <c r="B36" s="170" t="s">
        <v>702</v>
      </c>
      <c r="C36" s="177">
        <v>96</v>
      </c>
      <c r="D36" s="182">
        <v>0</v>
      </c>
      <c r="E36" s="183" t="s">
        <v>124</v>
      </c>
      <c r="F36" s="184">
        <v>1054797.8617109093</v>
      </c>
      <c r="G36" s="184">
        <v>0</v>
      </c>
      <c r="H36" s="184">
        <v>1054797.8617109093</v>
      </c>
      <c r="I36" s="184">
        <v>8896.44</v>
      </c>
      <c r="J36" s="184">
        <v>1045901.4217109093</v>
      </c>
      <c r="K36" s="184">
        <v>0</v>
      </c>
      <c r="L36" s="183"/>
      <c r="M36" s="184"/>
      <c r="N36" s="184">
        <v>0</v>
      </c>
      <c r="O36" s="184"/>
      <c r="P36" s="184"/>
      <c r="Q36" s="184"/>
      <c r="R36" s="184">
        <v>0</v>
      </c>
      <c r="S36" s="184">
        <v>1045901.4217109093</v>
      </c>
      <c r="T36" s="183"/>
      <c r="U36" s="184">
        <v>1045901.4217109093</v>
      </c>
    </row>
    <row r="37" spans="1:21" ht="15" x14ac:dyDescent="0.25">
      <c r="A37" s="170" t="str">
        <f t="shared" si="0"/>
        <v>097 - Snape Community Primary School</v>
      </c>
      <c r="B37" s="170" t="s">
        <v>703</v>
      </c>
      <c r="C37" s="177">
        <v>97</v>
      </c>
      <c r="D37" s="182">
        <v>0</v>
      </c>
      <c r="E37" s="183" t="s">
        <v>125</v>
      </c>
      <c r="F37" s="184">
        <v>299555.3165186916</v>
      </c>
      <c r="G37" s="184">
        <v>-53317.922466174117</v>
      </c>
      <c r="H37" s="184">
        <v>246237.39405251748</v>
      </c>
      <c r="I37" s="184">
        <v>1059.1000000000001</v>
      </c>
      <c r="J37" s="184">
        <v>245178.29405251748</v>
      </c>
      <c r="K37" s="184">
        <v>0</v>
      </c>
      <c r="L37" s="183"/>
      <c r="M37" s="184"/>
      <c r="N37" s="184">
        <v>0</v>
      </c>
      <c r="O37" s="184"/>
      <c r="P37" s="184"/>
      <c r="Q37" s="184"/>
      <c r="R37" s="184">
        <v>0</v>
      </c>
      <c r="S37" s="184">
        <v>245178.29405251748</v>
      </c>
      <c r="T37" s="183"/>
      <c r="U37" s="184">
        <v>245178.29405251748</v>
      </c>
    </row>
    <row r="38" spans="1:21" ht="15" x14ac:dyDescent="0.25">
      <c r="A38" s="170" t="str">
        <f t="shared" si="0"/>
        <v>098 - Somerleyton Primary School</v>
      </c>
      <c r="B38" s="170" t="s">
        <v>704</v>
      </c>
      <c r="C38" s="177">
        <v>98</v>
      </c>
      <c r="D38" s="182">
        <v>0</v>
      </c>
      <c r="E38" s="183" t="s">
        <v>126</v>
      </c>
      <c r="F38" s="184">
        <v>351516.09921699518</v>
      </c>
      <c r="G38" s="184">
        <v>-87285.654176072363</v>
      </c>
      <c r="H38" s="184">
        <v>264230.44504092284</v>
      </c>
      <c r="I38" s="184">
        <v>1724.8200000000002</v>
      </c>
      <c r="J38" s="184">
        <v>262505.62504092284</v>
      </c>
      <c r="K38" s="184">
        <v>0</v>
      </c>
      <c r="L38" s="183"/>
      <c r="M38" s="184"/>
      <c r="N38" s="184">
        <v>0</v>
      </c>
      <c r="O38" s="184"/>
      <c r="P38" s="184"/>
      <c r="Q38" s="184"/>
      <c r="R38" s="184">
        <v>0</v>
      </c>
      <c r="S38" s="184">
        <v>262505.62504092284</v>
      </c>
      <c r="T38" s="183"/>
      <c r="U38" s="184">
        <v>262505.62504092284</v>
      </c>
    </row>
    <row r="39" spans="1:21" ht="15" x14ac:dyDescent="0.25">
      <c r="A39" s="170" t="str">
        <f t="shared" si="0"/>
        <v>099 - Southwold Primary School</v>
      </c>
      <c r="B39" s="170" t="s">
        <v>705</v>
      </c>
      <c r="C39" s="177">
        <v>99</v>
      </c>
      <c r="D39" s="182">
        <v>0</v>
      </c>
      <c r="E39" s="183" t="s">
        <v>127</v>
      </c>
      <c r="F39" s="184">
        <v>339289.00695652177</v>
      </c>
      <c r="G39" s="184">
        <v>0</v>
      </c>
      <c r="H39" s="184">
        <v>339289.00695652177</v>
      </c>
      <c r="I39" s="184">
        <v>2269.5</v>
      </c>
      <c r="J39" s="184">
        <v>337019.50695652177</v>
      </c>
      <c r="K39" s="184">
        <v>0</v>
      </c>
      <c r="L39" s="183"/>
      <c r="M39" s="184"/>
      <c r="N39" s="184">
        <v>0</v>
      </c>
      <c r="O39" s="184"/>
      <c r="P39" s="184"/>
      <c r="Q39" s="184"/>
      <c r="R39" s="184">
        <v>0</v>
      </c>
      <c r="S39" s="184">
        <v>337019.50695652177</v>
      </c>
      <c r="T39" s="183"/>
      <c r="U39" s="184">
        <v>337019.50695652177</v>
      </c>
    </row>
    <row r="40" spans="1:21" ht="15" x14ac:dyDescent="0.25">
      <c r="A40" s="170" t="str">
        <f t="shared" si="0"/>
        <v>101 - Stonham Aspal CEVAP School</v>
      </c>
      <c r="B40" s="177">
        <v>101</v>
      </c>
      <c r="C40" s="177">
        <v>101</v>
      </c>
      <c r="D40" s="182">
        <v>0</v>
      </c>
      <c r="E40" s="183" t="s">
        <v>128</v>
      </c>
      <c r="F40" s="184">
        <v>625315.37645512749</v>
      </c>
      <c r="G40" s="184">
        <v>0</v>
      </c>
      <c r="H40" s="184">
        <v>625315.37645512749</v>
      </c>
      <c r="I40" s="184">
        <v>5295.5</v>
      </c>
      <c r="J40" s="184">
        <v>620019.87645512749</v>
      </c>
      <c r="K40" s="184">
        <v>0</v>
      </c>
      <c r="L40" s="183"/>
      <c r="M40" s="184"/>
      <c r="N40" s="184">
        <v>0</v>
      </c>
      <c r="O40" s="184"/>
      <c r="P40" s="184"/>
      <c r="Q40" s="184"/>
      <c r="R40" s="184">
        <v>0</v>
      </c>
      <c r="S40" s="184">
        <v>620019.87645512749</v>
      </c>
      <c r="T40" s="183"/>
      <c r="U40" s="184">
        <v>620019.87645512749</v>
      </c>
    </row>
    <row r="41" spans="1:21" ht="15" x14ac:dyDescent="0.25">
      <c r="A41" s="170" t="str">
        <f t="shared" si="0"/>
        <v>102 - Stradbroke CEVCP School</v>
      </c>
      <c r="B41" s="177">
        <v>102</v>
      </c>
      <c r="C41" s="177">
        <v>102</v>
      </c>
      <c r="D41" s="182">
        <v>0</v>
      </c>
      <c r="E41" s="183" t="s">
        <v>129</v>
      </c>
      <c r="F41" s="184">
        <v>386684.8119814485</v>
      </c>
      <c r="G41" s="184">
        <v>0</v>
      </c>
      <c r="H41" s="184">
        <v>386684.8119814485</v>
      </c>
      <c r="I41" s="184">
        <v>2662.88</v>
      </c>
      <c r="J41" s="184">
        <v>384021.93198144849</v>
      </c>
      <c r="K41" s="184">
        <v>0</v>
      </c>
      <c r="L41" s="183"/>
      <c r="M41" s="184"/>
      <c r="N41" s="184">
        <v>0</v>
      </c>
      <c r="O41" s="184"/>
      <c r="P41" s="184"/>
      <c r="Q41" s="184"/>
      <c r="R41" s="184">
        <v>0</v>
      </c>
      <c r="S41" s="184">
        <v>384021.93198144849</v>
      </c>
      <c r="T41" s="183"/>
      <c r="U41" s="184">
        <v>384021.93198144849</v>
      </c>
    </row>
    <row r="42" spans="1:21" ht="15" x14ac:dyDescent="0.25">
      <c r="A42" s="170" t="str">
        <f t="shared" si="0"/>
        <v>106 - Thorndon CEVCP School</v>
      </c>
      <c r="B42" s="177">
        <v>106</v>
      </c>
      <c r="C42" s="177">
        <v>106</v>
      </c>
      <c r="D42" s="182">
        <v>0</v>
      </c>
      <c r="E42" s="183" t="s">
        <v>130</v>
      </c>
      <c r="F42" s="184">
        <v>365033.50665661134</v>
      </c>
      <c r="G42" s="184">
        <v>0</v>
      </c>
      <c r="H42" s="184">
        <v>365033.50665661134</v>
      </c>
      <c r="I42" s="184">
        <v>2420.8000000000002</v>
      </c>
      <c r="J42" s="184">
        <v>362612.70665661135</v>
      </c>
      <c r="K42" s="184">
        <v>0</v>
      </c>
      <c r="L42" s="183"/>
      <c r="M42" s="184"/>
      <c r="N42" s="184">
        <v>0</v>
      </c>
      <c r="O42" s="184"/>
      <c r="P42" s="184"/>
      <c r="Q42" s="184"/>
      <c r="R42" s="184">
        <v>0</v>
      </c>
      <c r="S42" s="184">
        <v>362612.70665661135</v>
      </c>
      <c r="T42" s="183"/>
      <c r="U42" s="184">
        <v>362612.70665661135</v>
      </c>
    </row>
    <row r="43" spans="1:21" ht="15" x14ac:dyDescent="0.25">
      <c r="A43" s="170" t="str">
        <f t="shared" si="0"/>
        <v>109 - Wenhaston Primary School</v>
      </c>
      <c r="B43" s="177">
        <v>109</v>
      </c>
      <c r="C43" s="177">
        <v>109</v>
      </c>
      <c r="D43" s="182">
        <v>0</v>
      </c>
      <c r="E43" s="183" t="s">
        <v>131</v>
      </c>
      <c r="F43" s="184">
        <v>393267.49670672003</v>
      </c>
      <c r="G43" s="184">
        <v>-16075.175177721072</v>
      </c>
      <c r="H43" s="184">
        <v>377192.32152899896</v>
      </c>
      <c r="I43" s="184">
        <v>2269.5</v>
      </c>
      <c r="J43" s="184">
        <v>374922.82152899896</v>
      </c>
      <c r="K43" s="184">
        <v>0</v>
      </c>
      <c r="L43" s="183"/>
      <c r="M43" s="184"/>
      <c r="N43" s="184">
        <v>0</v>
      </c>
      <c r="O43" s="184"/>
      <c r="P43" s="184"/>
      <c r="Q43" s="184"/>
      <c r="R43" s="184">
        <v>0</v>
      </c>
      <c r="S43" s="184">
        <v>374922.82152899896</v>
      </c>
      <c r="T43" s="183"/>
      <c r="U43" s="184">
        <v>374922.82152899896</v>
      </c>
    </row>
    <row r="44" spans="1:21" ht="15" x14ac:dyDescent="0.25">
      <c r="A44" s="170" t="str">
        <f t="shared" si="0"/>
        <v>110 - Wetheringsett CEVCP School</v>
      </c>
      <c r="B44" s="177">
        <v>110</v>
      </c>
      <c r="C44" s="177">
        <v>110</v>
      </c>
      <c r="D44" s="182">
        <v>0</v>
      </c>
      <c r="E44" s="183" t="s">
        <v>132</v>
      </c>
      <c r="F44" s="184">
        <v>330439.30307692307</v>
      </c>
      <c r="G44" s="184">
        <v>4667.5251418963962</v>
      </c>
      <c r="H44" s="184">
        <v>335106.82821881946</v>
      </c>
      <c r="I44" s="184">
        <v>2118.2000000000003</v>
      </c>
      <c r="J44" s="184">
        <v>332988.62821881945</v>
      </c>
      <c r="K44" s="184">
        <v>0</v>
      </c>
      <c r="L44" s="183"/>
      <c r="M44" s="184"/>
      <c r="N44" s="184">
        <v>0</v>
      </c>
      <c r="O44" s="184"/>
      <c r="P44" s="184"/>
      <c r="Q44" s="184"/>
      <c r="R44" s="184">
        <v>0</v>
      </c>
      <c r="S44" s="184">
        <v>332988.62821881945</v>
      </c>
      <c r="T44" s="183"/>
      <c r="U44" s="184">
        <v>332988.62821881945</v>
      </c>
    </row>
    <row r="45" spans="1:21" ht="15" x14ac:dyDescent="0.25">
      <c r="A45" s="170" t="str">
        <f t="shared" si="0"/>
        <v>112 - Wilby CEVCP School</v>
      </c>
      <c r="B45" s="177">
        <v>112</v>
      </c>
      <c r="C45" s="177">
        <v>112</v>
      </c>
      <c r="D45" s="182">
        <v>0</v>
      </c>
      <c r="E45" s="183" t="s">
        <v>134</v>
      </c>
      <c r="F45" s="184">
        <v>320444.54718614719</v>
      </c>
      <c r="G45" s="184">
        <v>0</v>
      </c>
      <c r="H45" s="184">
        <v>320444.54718614719</v>
      </c>
      <c r="I45" s="184">
        <v>2027.42</v>
      </c>
      <c r="J45" s="184">
        <v>318417.12718614721</v>
      </c>
      <c r="K45" s="184">
        <v>12084</v>
      </c>
      <c r="L45" s="183"/>
      <c r="M45" s="184"/>
      <c r="N45" s="184">
        <v>12084</v>
      </c>
      <c r="O45" s="184"/>
      <c r="P45" s="184"/>
      <c r="Q45" s="184"/>
      <c r="R45" s="184">
        <v>0</v>
      </c>
      <c r="S45" s="184">
        <v>330501.12718614721</v>
      </c>
      <c r="T45" s="183"/>
      <c r="U45" s="184">
        <v>330501.12718614721</v>
      </c>
    </row>
    <row r="46" spans="1:21" ht="15" x14ac:dyDescent="0.25">
      <c r="A46" s="170" t="str">
        <f t="shared" si="0"/>
        <v>113 - Worlingham CEVCP School</v>
      </c>
      <c r="B46" s="177">
        <v>113</v>
      </c>
      <c r="C46" s="177">
        <v>113</v>
      </c>
      <c r="D46" s="182">
        <v>0</v>
      </c>
      <c r="E46" s="183" t="s">
        <v>135</v>
      </c>
      <c r="F46" s="184">
        <v>1108129.4507261969</v>
      </c>
      <c r="G46" s="184">
        <v>0</v>
      </c>
      <c r="H46" s="184">
        <v>1108129.4507261969</v>
      </c>
      <c r="I46" s="184">
        <v>10016.060000000001</v>
      </c>
      <c r="J46" s="184">
        <v>1098113.3907261968</v>
      </c>
      <c r="K46" s="184">
        <v>0</v>
      </c>
      <c r="L46" s="183"/>
      <c r="M46" s="184"/>
      <c r="N46" s="184">
        <v>0</v>
      </c>
      <c r="O46" s="184"/>
      <c r="P46" s="184"/>
      <c r="Q46" s="184"/>
      <c r="R46" s="184">
        <v>0</v>
      </c>
      <c r="S46" s="184">
        <v>1098113.3907261968</v>
      </c>
      <c r="T46" s="183"/>
      <c r="U46" s="184">
        <v>1098113.3907261968</v>
      </c>
    </row>
    <row r="47" spans="1:21" ht="15" x14ac:dyDescent="0.25">
      <c r="A47" s="170" t="str">
        <f t="shared" si="0"/>
        <v>114 - Worlingworth CEVCP School</v>
      </c>
      <c r="B47" s="177">
        <v>114</v>
      </c>
      <c r="C47" s="177">
        <v>114</v>
      </c>
      <c r="D47" s="182">
        <v>0</v>
      </c>
      <c r="E47" s="183" t="s">
        <v>136</v>
      </c>
      <c r="F47" s="184">
        <v>238119.50545454543</v>
      </c>
      <c r="G47" s="184">
        <v>0</v>
      </c>
      <c r="H47" s="184">
        <v>238119.50545454543</v>
      </c>
      <c r="I47" s="184">
        <v>1180.1400000000001</v>
      </c>
      <c r="J47" s="184">
        <v>236939.36545454542</v>
      </c>
      <c r="K47" s="184">
        <v>3307.2000000000003</v>
      </c>
      <c r="L47" s="183"/>
      <c r="M47" s="184"/>
      <c r="N47" s="184">
        <v>3307.2000000000003</v>
      </c>
      <c r="O47" s="184"/>
      <c r="P47" s="184"/>
      <c r="Q47" s="184"/>
      <c r="R47" s="184">
        <v>0</v>
      </c>
      <c r="S47" s="184">
        <v>240246.56545454543</v>
      </c>
      <c r="T47" s="183"/>
      <c r="U47" s="184">
        <v>240246.56545454543</v>
      </c>
    </row>
    <row r="48" spans="1:21" ht="15" x14ac:dyDescent="0.25">
      <c r="A48" s="170" t="str">
        <f t="shared" si="0"/>
        <v>115 - Wortham Primary School</v>
      </c>
      <c r="B48" s="177">
        <v>115</v>
      </c>
      <c r="C48" s="177">
        <v>115</v>
      </c>
      <c r="D48" s="182">
        <v>0</v>
      </c>
      <c r="E48" s="183" t="s">
        <v>137</v>
      </c>
      <c r="F48" s="184">
        <v>408834.40564826701</v>
      </c>
      <c r="G48" s="184">
        <v>0</v>
      </c>
      <c r="H48" s="184">
        <v>408834.40564826701</v>
      </c>
      <c r="I48" s="184">
        <v>2965.48</v>
      </c>
      <c r="J48" s="184">
        <v>405868.92564826703</v>
      </c>
      <c r="K48" s="184">
        <v>0</v>
      </c>
      <c r="L48" s="183"/>
      <c r="M48" s="184"/>
      <c r="N48" s="184">
        <v>0</v>
      </c>
      <c r="O48" s="184"/>
      <c r="P48" s="184"/>
      <c r="Q48" s="184"/>
      <c r="R48" s="184">
        <v>0</v>
      </c>
      <c r="S48" s="184">
        <v>405868.92564826703</v>
      </c>
      <c r="T48" s="183"/>
      <c r="U48" s="184">
        <v>405868.92564826703</v>
      </c>
    </row>
    <row r="49" spans="1:21" ht="15" x14ac:dyDescent="0.25">
      <c r="A49" s="170" t="str">
        <f t="shared" si="0"/>
        <v>157 - Pakefield High School</v>
      </c>
      <c r="B49" s="177">
        <v>157</v>
      </c>
      <c r="C49" s="177">
        <v>157</v>
      </c>
      <c r="D49" s="182">
        <v>0</v>
      </c>
      <c r="E49" s="183" t="s">
        <v>142</v>
      </c>
      <c r="F49" s="184">
        <v>4654364.2687701276</v>
      </c>
      <c r="G49" s="184">
        <v>0</v>
      </c>
      <c r="H49" s="184">
        <v>4654364.2687701276</v>
      </c>
      <c r="I49" s="184">
        <v>27143.22</v>
      </c>
      <c r="J49" s="184">
        <v>4627221.0487701278</v>
      </c>
      <c r="K49" s="184">
        <v>0</v>
      </c>
      <c r="L49" s="183"/>
      <c r="M49" s="184"/>
      <c r="N49" s="184">
        <v>0</v>
      </c>
      <c r="O49" s="184"/>
      <c r="P49" s="184"/>
      <c r="Q49" s="184"/>
      <c r="R49" s="184">
        <v>0</v>
      </c>
      <c r="S49" s="184">
        <v>4627221.0487701278</v>
      </c>
      <c r="T49" s="183"/>
      <c r="U49" s="184">
        <v>4627221.0487701278</v>
      </c>
    </row>
    <row r="50" spans="1:21" ht="15" x14ac:dyDescent="0.25">
      <c r="A50" s="170" t="str">
        <f t="shared" si="0"/>
        <v xml:space="preserve">202 - Bawdsey CEVCP School </v>
      </c>
      <c r="B50" s="177">
        <v>202</v>
      </c>
      <c r="C50" s="177">
        <v>202</v>
      </c>
      <c r="D50" s="182">
        <v>0</v>
      </c>
      <c r="E50" s="183" t="s">
        <v>151</v>
      </c>
      <c r="F50" s="184">
        <v>356442.4332665776</v>
      </c>
      <c r="G50" s="184">
        <v>-45457.481114057577</v>
      </c>
      <c r="H50" s="184">
        <v>310984.95215252001</v>
      </c>
      <c r="I50" s="184">
        <v>1845.8600000000001</v>
      </c>
      <c r="J50" s="184">
        <v>309139.09215252002</v>
      </c>
      <c r="K50" s="184">
        <v>0</v>
      </c>
      <c r="L50" s="183"/>
      <c r="M50" s="184"/>
      <c r="N50" s="184">
        <v>0</v>
      </c>
      <c r="O50" s="184"/>
      <c r="P50" s="184"/>
      <c r="Q50" s="184"/>
      <c r="R50" s="184">
        <v>0</v>
      </c>
      <c r="S50" s="184">
        <v>309139.09215252002</v>
      </c>
      <c r="T50" s="183"/>
      <c r="U50" s="184">
        <v>309139.09215252002</v>
      </c>
    </row>
    <row r="51" spans="1:21" ht="15" x14ac:dyDescent="0.25">
      <c r="A51" s="170" t="str">
        <f t="shared" si="0"/>
        <v>203 - Bentley CEVCP School</v>
      </c>
      <c r="B51" s="177">
        <v>203</v>
      </c>
      <c r="C51" s="177">
        <v>203</v>
      </c>
      <c r="D51" s="182">
        <v>0</v>
      </c>
      <c r="E51" s="183" t="s">
        <v>152</v>
      </c>
      <c r="F51" s="184">
        <v>241338.54181818181</v>
      </c>
      <c r="G51" s="184">
        <v>0</v>
      </c>
      <c r="H51" s="184">
        <v>241338.54181818181</v>
      </c>
      <c r="I51" s="184">
        <v>1210.4000000000001</v>
      </c>
      <c r="J51" s="184">
        <v>240128.14181818182</v>
      </c>
      <c r="K51" s="184">
        <v>0</v>
      </c>
      <c r="L51" s="183"/>
      <c r="M51" s="184"/>
      <c r="N51" s="184">
        <v>0</v>
      </c>
      <c r="O51" s="184"/>
      <c r="P51" s="184"/>
      <c r="Q51" s="184"/>
      <c r="R51" s="184">
        <v>0</v>
      </c>
      <c r="S51" s="184">
        <v>240128.14181818182</v>
      </c>
      <c r="T51" s="183"/>
      <c r="U51" s="184">
        <v>240128.14181818182</v>
      </c>
    </row>
    <row r="52" spans="1:21" ht="15" x14ac:dyDescent="0.25">
      <c r="A52" s="170" t="str">
        <f t="shared" si="0"/>
        <v>205 - Bildeston Primary School</v>
      </c>
      <c r="B52" s="177">
        <v>205</v>
      </c>
      <c r="C52" s="177">
        <v>205</v>
      </c>
      <c r="D52" s="182">
        <v>0</v>
      </c>
      <c r="E52" s="183" t="s">
        <v>153</v>
      </c>
      <c r="F52" s="184">
        <v>494594.1211442349</v>
      </c>
      <c r="G52" s="184">
        <v>0</v>
      </c>
      <c r="H52" s="184">
        <v>494594.1211442349</v>
      </c>
      <c r="I52" s="184">
        <v>3540.42</v>
      </c>
      <c r="J52" s="184">
        <v>491053.70114423492</v>
      </c>
      <c r="K52" s="184">
        <v>0</v>
      </c>
      <c r="L52" s="183"/>
      <c r="M52" s="184"/>
      <c r="N52" s="184">
        <v>0</v>
      </c>
      <c r="O52" s="184"/>
      <c r="P52" s="184"/>
      <c r="Q52" s="184"/>
      <c r="R52" s="184">
        <v>0</v>
      </c>
      <c r="S52" s="184">
        <v>491053.70114423492</v>
      </c>
      <c r="T52" s="183"/>
      <c r="U52" s="184">
        <v>491053.70114423492</v>
      </c>
    </row>
    <row r="53" spans="1:21" ht="15" x14ac:dyDescent="0.25">
      <c r="A53" s="170" t="str">
        <f t="shared" si="0"/>
        <v>206 - Bramford CEVCP School</v>
      </c>
      <c r="B53" s="177">
        <v>206</v>
      </c>
      <c r="C53" s="177">
        <v>206</v>
      </c>
      <c r="D53" s="182">
        <v>0</v>
      </c>
      <c r="E53" s="183" t="s">
        <v>154</v>
      </c>
      <c r="F53" s="184">
        <v>802623.62773757393</v>
      </c>
      <c r="G53" s="184">
        <v>-9144.4529059612469</v>
      </c>
      <c r="H53" s="184">
        <v>793479.17483161273</v>
      </c>
      <c r="I53" s="184">
        <v>6263.8200000000006</v>
      </c>
      <c r="J53" s="184">
        <v>787215.35483161279</v>
      </c>
      <c r="K53" s="184">
        <v>0</v>
      </c>
      <c r="L53" s="183"/>
      <c r="M53" s="184"/>
      <c r="N53" s="184">
        <v>0</v>
      </c>
      <c r="O53" s="184"/>
      <c r="P53" s="184"/>
      <c r="Q53" s="184"/>
      <c r="R53" s="184">
        <v>0</v>
      </c>
      <c r="S53" s="184">
        <v>787215.35483161279</v>
      </c>
      <c r="T53" s="183"/>
      <c r="U53" s="184">
        <v>787215.35483161279</v>
      </c>
    </row>
    <row r="54" spans="1:21" ht="15" x14ac:dyDescent="0.25">
      <c r="A54" s="170" t="str">
        <f t="shared" si="0"/>
        <v>208 - Brooklands Primary School</v>
      </c>
      <c r="B54" s="177">
        <v>208</v>
      </c>
      <c r="C54" s="177">
        <v>208</v>
      </c>
      <c r="D54" s="182">
        <v>0</v>
      </c>
      <c r="E54" s="183" t="s">
        <v>155</v>
      </c>
      <c r="F54" s="184">
        <v>720339.02713085245</v>
      </c>
      <c r="G54" s="184">
        <v>0</v>
      </c>
      <c r="H54" s="184">
        <v>720339.02713085245</v>
      </c>
      <c r="I54" s="184">
        <v>5961.22</v>
      </c>
      <c r="J54" s="184">
        <v>714377.80713085248</v>
      </c>
      <c r="K54" s="184">
        <v>0</v>
      </c>
      <c r="L54" s="183"/>
      <c r="M54" s="184"/>
      <c r="N54" s="184">
        <v>0</v>
      </c>
      <c r="O54" s="184"/>
      <c r="P54" s="184"/>
      <c r="Q54" s="184"/>
      <c r="R54" s="184">
        <v>0</v>
      </c>
      <c r="S54" s="184">
        <v>714377.80713085248</v>
      </c>
      <c r="T54" s="183"/>
      <c r="U54" s="184">
        <v>714377.80713085248</v>
      </c>
    </row>
    <row r="55" spans="1:21" ht="15" x14ac:dyDescent="0.25">
      <c r="A55" s="170" t="str">
        <f t="shared" si="0"/>
        <v>211 - Bucklesham Primary School</v>
      </c>
      <c r="B55" s="177">
        <v>211</v>
      </c>
      <c r="C55" s="177">
        <v>211</v>
      </c>
      <c r="D55" s="182">
        <v>0</v>
      </c>
      <c r="E55" s="183" t="s">
        <v>156</v>
      </c>
      <c r="F55" s="184">
        <v>408660.91767354601</v>
      </c>
      <c r="G55" s="184">
        <v>0</v>
      </c>
      <c r="H55" s="184">
        <v>408660.91767354601</v>
      </c>
      <c r="I55" s="184">
        <v>2844.44</v>
      </c>
      <c r="J55" s="184">
        <v>405816.477673546</v>
      </c>
      <c r="K55" s="184">
        <v>0</v>
      </c>
      <c r="L55" s="183"/>
      <c r="M55" s="184"/>
      <c r="N55" s="184">
        <v>0</v>
      </c>
      <c r="O55" s="184"/>
      <c r="P55" s="184"/>
      <c r="Q55" s="184"/>
      <c r="R55" s="184">
        <v>0</v>
      </c>
      <c r="S55" s="184">
        <v>405816.477673546</v>
      </c>
      <c r="T55" s="183"/>
      <c r="U55" s="184">
        <v>405816.477673546</v>
      </c>
    </row>
    <row r="56" spans="1:21" ht="15" x14ac:dyDescent="0.25">
      <c r="A56" s="170" t="str">
        <f t="shared" si="0"/>
        <v>216 - Capel St Mary CEVCP School</v>
      </c>
      <c r="B56" s="177">
        <v>216</v>
      </c>
      <c r="C56" s="177">
        <v>216</v>
      </c>
      <c r="D56" s="182">
        <v>0</v>
      </c>
      <c r="E56" s="183" t="s">
        <v>157</v>
      </c>
      <c r="F56" s="184">
        <v>921874.95336436224</v>
      </c>
      <c r="G56" s="184">
        <v>0</v>
      </c>
      <c r="H56" s="184">
        <v>921874.95336436224</v>
      </c>
      <c r="I56" s="184">
        <v>8079.42</v>
      </c>
      <c r="J56" s="184">
        <v>913795.5333643622</v>
      </c>
      <c r="K56" s="184">
        <v>16663.2</v>
      </c>
      <c r="L56" s="183"/>
      <c r="M56" s="184"/>
      <c r="N56" s="184">
        <v>16663.2</v>
      </c>
      <c r="O56" s="184"/>
      <c r="P56" s="184"/>
      <c r="Q56" s="184"/>
      <c r="R56" s="184">
        <v>0</v>
      </c>
      <c r="S56" s="184">
        <v>930458.73336436215</v>
      </c>
      <c r="T56" s="183"/>
      <c r="U56" s="184">
        <v>930458.73336436215</v>
      </c>
    </row>
    <row r="57" spans="1:21" ht="15" x14ac:dyDescent="0.25">
      <c r="A57" s="170" t="str">
        <f t="shared" si="0"/>
        <v>217 - Chelmondiston CEVCP School</v>
      </c>
      <c r="B57" s="177">
        <v>217</v>
      </c>
      <c r="C57" s="177">
        <v>217</v>
      </c>
      <c r="D57" s="182">
        <v>0</v>
      </c>
      <c r="E57" s="183" t="s">
        <v>158</v>
      </c>
      <c r="F57" s="184">
        <v>487987.16798959015</v>
      </c>
      <c r="G57" s="184">
        <v>0</v>
      </c>
      <c r="H57" s="184">
        <v>487987.16798959015</v>
      </c>
      <c r="I57" s="184">
        <v>3631.2000000000003</v>
      </c>
      <c r="J57" s="184">
        <v>484355.96798959014</v>
      </c>
      <c r="K57" s="184">
        <v>0</v>
      </c>
      <c r="L57" s="183"/>
      <c r="M57" s="184"/>
      <c r="N57" s="184">
        <v>0</v>
      </c>
      <c r="O57" s="184"/>
      <c r="P57" s="184"/>
      <c r="Q57" s="184"/>
      <c r="R57" s="184">
        <v>0</v>
      </c>
      <c r="S57" s="184">
        <v>484355.96798959014</v>
      </c>
      <c r="T57" s="183"/>
      <c r="U57" s="184">
        <v>484355.96798959014</v>
      </c>
    </row>
    <row r="58" spans="1:21" ht="15" x14ac:dyDescent="0.25">
      <c r="A58" s="170" t="str">
        <f t="shared" si="0"/>
        <v>219 - Claydon Primary School</v>
      </c>
      <c r="B58" s="177">
        <v>219</v>
      </c>
      <c r="C58" s="177">
        <v>219</v>
      </c>
      <c r="D58" s="182">
        <v>0</v>
      </c>
      <c r="E58" s="183" t="s">
        <v>159</v>
      </c>
      <c r="F58" s="184">
        <v>1264118.7688298202</v>
      </c>
      <c r="G58" s="184">
        <v>0</v>
      </c>
      <c r="H58" s="184">
        <v>1264118.7688298202</v>
      </c>
      <c r="I58" s="184">
        <v>11468.54</v>
      </c>
      <c r="J58" s="184">
        <v>1252650.2288298202</v>
      </c>
      <c r="K58" s="184">
        <v>50752.800000000003</v>
      </c>
      <c r="L58" s="183"/>
      <c r="M58" s="184"/>
      <c r="N58" s="184">
        <v>50752.800000000003</v>
      </c>
      <c r="O58" s="184"/>
      <c r="P58" s="184"/>
      <c r="Q58" s="184"/>
      <c r="R58" s="184">
        <v>0</v>
      </c>
      <c r="S58" s="184">
        <v>1303403.0288298202</v>
      </c>
      <c r="T58" s="183"/>
      <c r="U58" s="184">
        <v>1303403.0288298202</v>
      </c>
    </row>
    <row r="59" spans="1:21" ht="15" x14ac:dyDescent="0.25">
      <c r="A59" s="170" t="str">
        <f t="shared" si="0"/>
        <v>220 - Copdock Primary School</v>
      </c>
      <c r="B59" s="177">
        <v>220</v>
      </c>
      <c r="C59" s="177">
        <v>220</v>
      </c>
      <c r="D59" s="182">
        <v>0</v>
      </c>
      <c r="E59" s="183" t="s">
        <v>160</v>
      </c>
      <c r="F59" s="184">
        <v>341952.82898924354</v>
      </c>
      <c r="G59" s="184">
        <v>0</v>
      </c>
      <c r="H59" s="184">
        <v>341952.82898924354</v>
      </c>
      <c r="I59" s="184">
        <v>2208.98</v>
      </c>
      <c r="J59" s="184">
        <v>339743.84898924356</v>
      </c>
      <c r="K59" s="184">
        <v>0</v>
      </c>
      <c r="L59" s="183"/>
      <c r="M59" s="184"/>
      <c r="N59" s="184">
        <v>0</v>
      </c>
      <c r="O59" s="184"/>
      <c r="P59" s="184"/>
      <c r="Q59" s="184"/>
      <c r="R59" s="184">
        <v>0</v>
      </c>
      <c r="S59" s="184">
        <v>339743.84898924356</v>
      </c>
      <c r="T59" s="183"/>
      <c r="U59" s="184">
        <v>339743.84898924356</v>
      </c>
    </row>
    <row r="60" spans="1:21" ht="15" x14ac:dyDescent="0.25">
      <c r="A60" s="170" t="str">
        <f t="shared" si="0"/>
        <v>223 - East Bergholt CEVCP School</v>
      </c>
      <c r="B60" s="177">
        <v>223</v>
      </c>
      <c r="C60" s="177">
        <v>223</v>
      </c>
      <c r="D60" s="182">
        <v>0</v>
      </c>
      <c r="E60" s="183" t="s">
        <v>161</v>
      </c>
      <c r="F60" s="184">
        <v>636109.49814832979</v>
      </c>
      <c r="G60" s="184">
        <v>0</v>
      </c>
      <c r="H60" s="184">
        <v>636109.49814832979</v>
      </c>
      <c r="I60" s="184">
        <v>5295.5</v>
      </c>
      <c r="J60" s="184">
        <v>630813.99814832979</v>
      </c>
      <c r="K60" s="184">
        <v>0</v>
      </c>
      <c r="L60" s="183"/>
      <c r="M60" s="184"/>
      <c r="N60" s="184">
        <v>0</v>
      </c>
      <c r="O60" s="184"/>
      <c r="P60" s="184"/>
      <c r="Q60" s="184"/>
      <c r="R60" s="184">
        <v>0</v>
      </c>
      <c r="S60" s="184">
        <v>630813.99814832979</v>
      </c>
      <c r="T60" s="183"/>
      <c r="U60" s="184">
        <v>630813.99814832979</v>
      </c>
    </row>
    <row r="61" spans="1:21" ht="15" x14ac:dyDescent="0.25">
      <c r="A61" s="170" t="str">
        <f t="shared" si="0"/>
        <v>224 - Elmsett CEVCP School</v>
      </c>
      <c r="B61" s="177">
        <v>224</v>
      </c>
      <c r="C61" s="177">
        <v>224</v>
      </c>
      <c r="D61" s="182">
        <v>0</v>
      </c>
      <c r="E61" s="183" t="s">
        <v>162</v>
      </c>
      <c r="F61" s="184">
        <v>345486.1790158808</v>
      </c>
      <c r="G61" s="184">
        <v>3893.9599398452197</v>
      </c>
      <c r="H61" s="184">
        <v>349380.138955726</v>
      </c>
      <c r="I61" s="184">
        <v>2299.7600000000002</v>
      </c>
      <c r="J61" s="184">
        <v>347080.37895572599</v>
      </c>
      <c r="K61" s="184">
        <v>0</v>
      </c>
      <c r="L61" s="183"/>
      <c r="M61" s="184"/>
      <c r="N61" s="184">
        <v>0</v>
      </c>
      <c r="O61" s="184"/>
      <c r="P61" s="184"/>
      <c r="Q61" s="184"/>
      <c r="R61" s="184">
        <v>0</v>
      </c>
      <c r="S61" s="184">
        <v>347080.37895572599</v>
      </c>
      <c r="T61" s="183"/>
      <c r="U61" s="184">
        <v>347080.37895572599</v>
      </c>
    </row>
    <row r="62" spans="1:21" ht="15" x14ac:dyDescent="0.25">
      <c r="A62" s="170" t="str">
        <f t="shared" si="0"/>
        <v>228 - Causton Junior School</v>
      </c>
      <c r="B62" s="177">
        <v>228</v>
      </c>
      <c r="C62" s="177">
        <v>228</v>
      </c>
      <c r="D62" s="182">
        <v>0</v>
      </c>
      <c r="E62" s="183" t="s">
        <v>164</v>
      </c>
      <c r="F62" s="184">
        <v>888416.66160508548</v>
      </c>
      <c r="G62" s="184">
        <v>958.12369340871942</v>
      </c>
      <c r="H62" s="184">
        <v>889374.78529849416</v>
      </c>
      <c r="I62" s="184">
        <v>6142.7800000000007</v>
      </c>
      <c r="J62" s="184">
        <v>883232.00529849413</v>
      </c>
      <c r="K62" s="184">
        <v>0</v>
      </c>
      <c r="L62" s="183"/>
      <c r="M62" s="184"/>
      <c r="N62" s="184">
        <v>0</v>
      </c>
      <c r="O62" s="184"/>
      <c r="P62" s="184"/>
      <c r="Q62" s="184">
        <v>150000</v>
      </c>
      <c r="R62" s="184">
        <v>150000</v>
      </c>
      <c r="S62" s="184">
        <v>1033232.0052984941</v>
      </c>
      <c r="T62" s="183"/>
      <c r="U62" s="184">
        <v>1033232.0052984941</v>
      </c>
    </row>
    <row r="63" spans="1:21" ht="15" x14ac:dyDescent="0.25">
      <c r="A63" s="170" t="str">
        <f t="shared" si="0"/>
        <v>229 - Colneis Junior School</v>
      </c>
      <c r="B63" s="177">
        <v>229</v>
      </c>
      <c r="C63" s="177">
        <v>229</v>
      </c>
      <c r="D63" s="182">
        <v>0</v>
      </c>
      <c r="E63" s="183" t="s">
        <v>165</v>
      </c>
      <c r="F63" s="184">
        <v>1223901.9300000002</v>
      </c>
      <c r="G63" s="184">
        <v>-37473.634236787533</v>
      </c>
      <c r="H63" s="184">
        <v>1186428.2957632127</v>
      </c>
      <c r="I63" s="184">
        <v>10439.700000000001</v>
      </c>
      <c r="J63" s="184">
        <v>1175988.5957632128</v>
      </c>
      <c r="K63" s="184">
        <v>0</v>
      </c>
      <c r="L63" s="183"/>
      <c r="M63" s="184"/>
      <c r="N63" s="184">
        <v>0</v>
      </c>
      <c r="O63" s="184"/>
      <c r="P63" s="184"/>
      <c r="Q63" s="184"/>
      <c r="R63" s="184">
        <v>0</v>
      </c>
      <c r="S63" s="184">
        <v>1175988.5957632128</v>
      </c>
      <c r="T63" s="183"/>
      <c r="U63" s="184">
        <v>1175988.5957632128</v>
      </c>
    </row>
    <row r="64" spans="1:21" ht="15" x14ac:dyDescent="0.25">
      <c r="A64" s="170" t="str">
        <f t="shared" si="0"/>
        <v>230 - Fairfield Infant School</v>
      </c>
      <c r="B64" s="177">
        <v>230</v>
      </c>
      <c r="C64" s="177">
        <v>230</v>
      </c>
      <c r="D64" s="182">
        <v>0</v>
      </c>
      <c r="E64" s="183" t="s">
        <v>166</v>
      </c>
      <c r="F64" s="184">
        <v>980950.28881740011</v>
      </c>
      <c r="G64" s="184">
        <v>0</v>
      </c>
      <c r="H64" s="184">
        <v>980950.28881740011</v>
      </c>
      <c r="I64" s="184">
        <v>8109.68</v>
      </c>
      <c r="J64" s="184">
        <v>972840.60881740006</v>
      </c>
      <c r="K64" s="184">
        <v>101505.60000000001</v>
      </c>
      <c r="L64" s="183"/>
      <c r="M64" s="184"/>
      <c r="N64" s="184">
        <v>101505.60000000001</v>
      </c>
      <c r="O64" s="184"/>
      <c r="P64" s="184"/>
      <c r="Q64" s="184"/>
      <c r="R64" s="184">
        <v>0</v>
      </c>
      <c r="S64" s="184">
        <v>1074346.2088174</v>
      </c>
      <c r="T64" s="183"/>
      <c r="U64" s="184">
        <v>1074346.2088174</v>
      </c>
    </row>
    <row r="65" spans="1:21" ht="15" x14ac:dyDescent="0.25">
      <c r="A65" s="170" t="str">
        <f t="shared" si="0"/>
        <v>231 - Grange Community Primary School</v>
      </c>
      <c r="B65" s="177">
        <v>231</v>
      </c>
      <c r="C65" s="177">
        <v>231</v>
      </c>
      <c r="D65" s="182">
        <v>0</v>
      </c>
      <c r="E65" s="183" t="s">
        <v>167</v>
      </c>
      <c r="F65" s="184">
        <v>858682.35397169506</v>
      </c>
      <c r="G65" s="184">
        <v>-32795.938716620236</v>
      </c>
      <c r="H65" s="184">
        <v>825886.41525507485</v>
      </c>
      <c r="I65" s="184">
        <v>6233.56</v>
      </c>
      <c r="J65" s="184">
        <v>819652.8552550748</v>
      </c>
      <c r="K65" s="184">
        <v>50752.800000000003</v>
      </c>
      <c r="L65" s="183"/>
      <c r="M65" s="184"/>
      <c r="N65" s="184">
        <v>50752.800000000003</v>
      </c>
      <c r="O65" s="184"/>
      <c r="P65" s="184"/>
      <c r="Q65" s="184"/>
      <c r="R65" s="184">
        <v>0</v>
      </c>
      <c r="S65" s="184">
        <v>870405.65525507485</v>
      </c>
      <c r="T65" s="183"/>
      <c r="U65" s="184">
        <v>870405.65525507485</v>
      </c>
    </row>
    <row r="66" spans="1:21" ht="15" x14ac:dyDescent="0.25">
      <c r="A66" s="170" t="str">
        <f t="shared" si="0"/>
        <v>232 - Kingsfleet Primary School</v>
      </c>
      <c r="B66" s="177">
        <v>232</v>
      </c>
      <c r="C66" s="177">
        <v>232</v>
      </c>
      <c r="D66" s="182">
        <v>0</v>
      </c>
      <c r="E66" s="183" t="s">
        <v>168</v>
      </c>
      <c r="F66" s="184">
        <v>770267.14495447068</v>
      </c>
      <c r="G66" s="184">
        <v>-8905.268165452113</v>
      </c>
      <c r="H66" s="184">
        <v>761361.87678901863</v>
      </c>
      <c r="I66" s="184">
        <v>6082.26</v>
      </c>
      <c r="J66" s="184">
        <v>755279.61678901862</v>
      </c>
      <c r="K66" s="184">
        <v>0</v>
      </c>
      <c r="L66" s="183"/>
      <c r="M66" s="184"/>
      <c r="N66" s="184">
        <v>0</v>
      </c>
      <c r="O66" s="184"/>
      <c r="P66" s="184"/>
      <c r="Q66" s="184"/>
      <c r="R66" s="184">
        <v>0</v>
      </c>
      <c r="S66" s="184">
        <v>755279.61678901862</v>
      </c>
      <c r="T66" s="183"/>
      <c r="U66" s="184">
        <v>755279.61678901862</v>
      </c>
    </row>
    <row r="67" spans="1:21" ht="15" x14ac:dyDescent="0.25">
      <c r="A67" s="170" t="str">
        <f t="shared" si="0"/>
        <v>234 - Maidstone Infant School</v>
      </c>
      <c r="B67" s="177">
        <v>234</v>
      </c>
      <c r="C67" s="177">
        <v>234</v>
      </c>
      <c r="D67" s="182">
        <v>0</v>
      </c>
      <c r="E67" s="183" t="s">
        <v>170</v>
      </c>
      <c r="F67" s="184">
        <v>638731.20459040534</v>
      </c>
      <c r="G67" s="184">
        <v>0</v>
      </c>
      <c r="H67" s="184">
        <v>638731.20459040534</v>
      </c>
      <c r="I67" s="184">
        <v>4115.3600000000006</v>
      </c>
      <c r="J67" s="184">
        <v>634615.84459040535</v>
      </c>
      <c r="K67" s="184">
        <v>39241.200000000004</v>
      </c>
      <c r="L67" s="183"/>
      <c r="M67" s="184"/>
      <c r="N67" s="184">
        <v>39241.200000000004</v>
      </c>
      <c r="O67" s="184"/>
      <c r="P67" s="184"/>
      <c r="Q67" s="184">
        <v>100000</v>
      </c>
      <c r="R67" s="184">
        <v>100000</v>
      </c>
      <c r="S67" s="184">
        <v>773857.04459040542</v>
      </c>
      <c r="T67" s="183"/>
      <c r="U67" s="184">
        <v>773857.0445904053</v>
      </c>
    </row>
    <row r="68" spans="1:21" ht="15" x14ac:dyDescent="0.25">
      <c r="A68" s="170" t="str">
        <f t="shared" ref="A68:A130" si="1">CONCATENATE(B68," - ",E68)</f>
        <v>237 - Grundisburgh Primary School</v>
      </c>
      <c r="B68" s="177">
        <v>237</v>
      </c>
      <c r="C68" s="177">
        <v>237</v>
      </c>
      <c r="D68" s="182">
        <v>0</v>
      </c>
      <c r="E68" s="183" t="s">
        <v>171</v>
      </c>
      <c r="F68" s="184">
        <v>627504.67363715358</v>
      </c>
      <c r="G68" s="184">
        <v>0</v>
      </c>
      <c r="H68" s="184">
        <v>627504.67363715358</v>
      </c>
      <c r="I68" s="184">
        <v>5113.9400000000005</v>
      </c>
      <c r="J68" s="184">
        <v>622390.73363715364</v>
      </c>
      <c r="K68" s="184">
        <v>0</v>
      </c>
      <c r="L68" s="183"/>
      <c r="M68" s="184"/>
      <c r="N68" s="184">
        <v>0</v>
      </c>
      <c r="O68" s="184"/>
      <c r="P68" s="184"/>
      <c r="Q68" s="184"/>
      <c r="R68" s="184">
        <v>0</v>
      </c>
      <c r="S68" s="184">
        <v>622390.73363715364</v>
      </c>
      <c r="T68" s="183"/>
      <c r="U68" s="184">
        <v>622390.73363715364</v>
      </c>
    </row>
    <row r="69" spans="1:21" ht="15" x14ac:dyDescent="0.25">
      <c r="A69" s="170" t="str">
        <f t="shared" si="1"/>
        <v>238 - Beaumont Community Primary School</v>
      </c>
      <c r="B69" s="177">
        <v>238</v>
      </c>
      <c r="C69" s="177">
        <v>238</v>
      </c>
      <c r="D69" s="182">
        <v>0</v>
      </c>
      <c r="E69" s="183" t="s">
        <v>172</v>
      </c>
      <c r="F69" s="184">
        <v>458000.30706486886</v>
      </c>
      <c r="G69" s="184">
        <v>16336.030250440504</v>
      </c>
      <c r="H69" s="184">
        <v>474336.33731530939</v>
      </c>
      <c r="I69" s="184">
        <v>3237.82</v>
      </c>
      <c r="J69" s="184">
        <v>471098.51731530938</v>
      </c>
      <c r="K69" s="184">
        <v>20860.8</v>
      </c>
      <c r="L69" s="183"/>
      <c r="M69" s="184"/>
      <c r="N69" s="184">
        <v>20860.8</v>
      </c>
      <c r="O69" s="184"/>
      <c r="P69" s="184"/>
      <c r="Q69" s="184"/>
      <c r="R69" s="184">
        <v>0</v>
      </c>
      <c r="S69" s="184">
        <v>491959.31731530937</v>
      </c>
      <c r="T69" s="183"/>
      <c r="U69" s="184">
        <v>491959.31731530937</v>
      </c>
    </row>
    <row r="70" spans="1:21" ht="15" x14ac:dyDescent="0.25">
      <c r="A70" s="170" t="str">
        <f t="shared" si="1"/>
        <v>239 - Hadleigh Community Primary School</v>
      </c>
      <c r="B70" s="177">
        <v>239</v>
      </c>
      <c r="C70" s="177">
        <v>239</v>
      </c>
      <c r="D70" s="182">
        <v>0</v>
      </c>
      <c r="E70" s="183" t="s">
        <v>173</v>
      </c>
      <c r="F70" s="184">
        <v>1658935.8699093526</v>
      </c>
      <c r="G70" s="184">
        <v>0</v>
      </c>
      <c r="H70" s="184">
        <v>1658935.8699093526</v>
      </c>
      <c r="I70" s="184">
        <v>15735.2</v>
      </c>
      <c r="J70" s="184">
        <v>1643200.6699093527</v>
      </c>
      <c r="K70" s="184">
        <v>83697.600000000006</v>
      </c>
      <c r="L70" s="183"/>
      <c r="M70" s="184"/>
      <c r="N70" s="184">
        <v>83697.600000000006</v>
      </c>
      <c r="O70" s="184"/>
      <c r="P70" s="184"/>
      <c r="Q70" s="184"/>
      <c r="R70" s="184">
        <v>0</v>
      </c>
      <c r="S70" s="184">
        <v>1726898.2699093528</v>
      </c>
      <c r="T70" s="183"/>
      <c r="U70" s="184">
        <v>1726898.2699093528</v>
      </c>
    </row>
    <row r="71" spans="1:21" ht="15" x14ac:dyDescent="0.25">
      <c r="A71" s="170" t="str">
        <f t="shared" si="1"/>
        <v>242 - Henley Primary School</v>
      </c>
      <c r="B71" s="177">
        <v>242</v>
      </c>
      <c r="C71" s="177">
        <v>242</v>
      </c>
      <c r="D71" s="182">
        <v>0</v>
      </c>
      <c r="E71" s="183" t="s">
        <v>175</v>
      </c>
      <c r="F71" s="184">
        <v>467021.24763523944</v>
      </c>
      <c r="G71" s="184">
        <v>0</v>
      </c>
      <c r="H71" s="184">
        <v>467021.24763523944</v>
      </c>
      <c r="I71" s="184">
        <v>3328.6000000000004</v>
      </c>
      <c r="J71" s="184">
        <v>463692.64763523947</v>
      </c>
      <c r="K71" s="184">
        <v>0</v>
      </c>
      <c r="L71" s="183"/>
      <c r="M71" s="184"/>
      <c r="N71" s="184">
        <v>0</v>
      </c>
      <c r="O71" s="184"/>
      <c r="P71" s="184"/>
      <c r="Q71" s="184"/>
      <c r="R71" s="184">
        <v>0</v>
      </c>
      <c r="S71" s="184">
        <v>463692.64763523947</v>
      </c>
      <c r="T71" s="183"/>
      <c r="U71" s="184">
        <v>463692.64763523947</v>
      </c>
    </row>
    <row r="72" spans="1:21" ht="15" x14ac:dyDescent="0.25">
      <c r="A72" s="170" t="str">
        <f t="shared" si="1"/>
        <v>243 - Hintlesham and Chattisham CEVCP School</v>
      </c>
      <c r="B72" s="177">
        <v>243</v>
      </c>
      <c r="C72" s="177">
        <v>243</v>
      </c>
      <c r="D72" s="182">
        <v>0</v>
      </c>
      <c r="E72" s="183" t="s">
        <v>176</v>
      </c>
      <c r="F72" s="184">
        <v>434684.83287517814</v>
      </c>
      <c r="G72" s="184">
        <v>-21273.807380914692</v>
      </c>
      <c r="H72" s="184">
        <v>413411.02549426345</v>
      </c>
      <c r="I72" s="184">
        <v>2874.7000000000003</v>
      </c>
      <c r="J72" s="184">
        <v>410536.32549426344</v>
      </c>
      <c r="K72" s="184">
        <v>0</v>
      </c>
      <c r="L72" s="183"/>
      <c r="M72" s="184"/>
      <c r="N72" s="184">
        <v>0</v>
      </c>
      <c r="O72" s="184"/>
      <c r="P72" s="184"/>
      <c r="Q72" s="184"/>
      <c r="R72" s="184">
        <v>0</v>
      </c>
      <c r="S72" s="184">
        <v>410536.32549426344</v>
      </c>
      <c r="T72" s="183"/>
      <c r="U72" s="184">
        <v>410536.32549426344</v>
      </c>
    </row>
    <row r="73" spans="1:21" ht="15" x14ac:dyDescent="0.25">
      <c r="A73" s="170" t="str">
        <f t="shared" si="1"/>
        <v>245 - Holbrook Primary School</v>
      </c>
      <c r="B73" s="177">
        <v>245</v>
      </c>
      <c r="C73" s="177">
        <v>245</v>
      </c>
      <c r="D73" s="182">
        <v>0</v>
      </c>
      <c r="E73" s="183" t="s">
        <v>177</v>
      </c>
      <c r="F73" s="184">
        <v>594769.69653679652</v>
      </c>
      <c r="G73" s="184">
        <v>-5615.4641490664771</v>
      </c>
      <c r="H73" s="184">
        <v>589154.23238773004</v>
      </c>
      <c r="I73" s="184">
        <v>4690.3</v>
      </c>
      <c r="J73" s="184">
        <v>584463.93238772999</v>
      </c>
      <c r="K73" s="184">
        <v>0</v>
      </c>
      <c r="L73" s="183"/>
      <c r="M73" s="184"/>
      <c r="N73" s="184">
        <v>0</v>
      </c>
      <c r="O73" s="184"/>
      <c r="P73" s="184"/>
      <c r="Q73" s="184"/>
      <c r="R73" s="184">
        <v>0</v>
      </c>
      <c r="S73" s="184">
        <v>584463.93238772999</v>
      </c>
      <c r="T73" s="183"/>
      <c r="U73" s="184">
        <v>584463.93238772999</v>
      </c>
    </row>
    <row r="74" spans="1:21" ht="15" x14ac:dyDescent="0.25">
      <c r="A74" s="170" t="str">
        <f t="shared" si="1"/>
        <v>246 - Hollesley Primary School</v>
      </c>
      <c r="B74" s="177">
        <v>246</v>
      </c>
      <c r="C74" s="177">
        <v>246</v>
      </c>
      <c r="D74" s="182">
        <v>0</v>
      </c>
      <c r="E74" s="183" t="s">
        <v>178</v>
      </c>
      <c r="F74" s="184">
        <v>414078.66383542726</v>
      </c>
      <c r="G74" s="184">
        <v>0</v>
      </c>
      <c r="H74" s="184">
        <v>414078.66383542726</v>
      </c>
      <c r="I74" s="184">
        <v>2602.36</v>
      </c>
      <c r="J74" s="184">
        <v>411476.30383542727</v>
      </c>
      <c r="K74" s="184">
        <v>0</v>
      </c>
      <c r="L74" s="183"/>
      <c r="M74" s="184"/>
      <c r="N74" s="184">
        <v>0</v>
      </c>
      <c r="O74" s="184"/>
      <c r="P74" s="184"/>
      <c r="Q74" s="184"/>
      <c r="R74" s="184">
        <v>0</v>
      </c>
      <c r="S74" s="184">
        <v>411476.30383542727</v>
      </c>
      <c r="T74" s="183"/>
      <c r="U74" s="184">
        <v>411476.30383542727</v>
      </c>
    </row>
    <row r="75" spans="1:21" ht="15" x14ac:dyDescent="0.25">
      <c r="A75" s="170" t="str">
        <f t="shared" si="1"/>
        <v>249 - Broke Hall Community Primary School</v>
      </c>
      <c r="B75" s="177">
        <v>249</v>
      </c>
      <c r="C75" s="177">
        <v>249</v>
      </c>
      <c r="D75" s="182">
        <v>0</v>
      </c>
      <c r="E75" s="183" t="s">
        <v>179</v>
      </c>
      <c r="F75" s="184">
        <v>2000924.4107758328</v>
      </c>
      <c r="G75" s="184">
        <v>0</v>
      </c>
      <c r="H75" s="184">
        <v>2000924.4107758328</v>
      </c>
      <c r="I75" s="184">
        <v>18609.900000000001</v>
      </c>
      <c r="J75" s="184">
        <v>1982314.5107758329</v>
      </c>
      <c r="K75" s="184">
        <v>92601.600000000006</v>
      </c>
      <c r="L75" s="183"/>
      <c r="M75" s="184"/>
      <c r="N75" s="184">
        <v>92601.600000000006</v>
      </c>
      <c r="O75" s="184"/>
      <c r="P75" s="184"/>
      <c r="Q75" s="184"/>
      <c r="R75" s="184">
        <v>0</v>
      </c>
      <c r="S75" s="184">
        <v>2074916.110775833</v>
      </c>
      <c r="T75" s="183"/>
      <c r="U75" s="184">
        <v>2074916.110775833</v>
      </c>
    </row>
    <row r="76" spans="1:21" ht="15" x14ac:dyDescent="0.25">
      <c r="A76" s="170" t="str">
        <f t="shared" si="1"/>
        <v>250 - Britannia Primary School and Nursery</v>
      </c>
      <c r="B76" s="177">
        <v>250</v>
      </c>
      <c r="C76" s="177">
        <v>250</v>
      </c>
      <c r="D76" s="182">
        <v>0</v>
      </c>
      <c r="E76" s="183" t="s">
        <v>180</v>
      </c>
      <c r="F76" s="184">
        <v>2053972.1600861999</v>
      </c>
      <c r="G76" s="184">
        <v>0</v>
      </c>
      <c r="H76" s="184">
        <v>2053972.1600861999</v>
      </c>
      <c r="I76" s="184">
        <v>18942.760000000002</v>
      </c>
      <c r="J76" s="184">
        <v>2035029.4000861999</v>
      </c>
      <c r="K76" s="184">
        <v>101505.60000000001</v>
      </c>
      <c r="L76" s="183"/>
      <c r="M76" s="184"/>
      <c r="N76" s="184">
        <v>101505.60000000001</v>
      </c>
      <c r="O76" s="184"/>
      <c r="P76" s="184"/>
      <c r="Q76" s="184"/>
      <c r="R76" s="184">
        <v>0</v>
      </c>
      <c r="S76" s="184">
        <v>2136535.0000862</v>
      </c>
      <c r="T76" s="183"/>
      <c r="U76" s="184">
        <v>2136535.0000862</v>
      </c>
    </row>
    <row r="77" spans="1:21" ht="15" x14ac:dyDescent="0.25">
      <c r="A77" s="170" t="str">
        <f t="shared" si="1"/>
        <v>258 - Clifford Road Primary School</v>
      </c>
      <c r="B77" s="177">
        <v>258</v>
      </c>
      <c r="C77" s="177">
        <v>258</v>
      </c>
      <c r="D77" s="182">
        <v>0</v>
      </c>
      <c r="E77" s="183" t="s">
        <v>185</v>
      </c>
      <c r="F77" s="184">
        <v>1400863.3189636595</v>
      </c>
      <c r="G77" s="184">
        <v>0</v>
      </c>
      <c r="H77" s="184">
        <v>1400863.3189636595</v>
      </c>
      <c r="I77" s="184">
        <v>12467.12</v>
      </c>
      <c r="J77" s="184">
        <v>1388396.1989636593</v>
      </c>
      <c r="K77" s="184">
        <v>69769.200000000012</v>
      </c>
      <c r="L77" s="183"/>
      <c r="M77" s="184"/>
      <c r="N77" s="184">
        <v>69769.200000000012</v>
      </c>
      <c r="O77" s="184"/>
      <c r="P77" s="184"/>
      <c r="Q77" s="184"/>
      <c r="R77" s="184">
        <v>0</v>
      </c>
      <c r="S77" s="184">
        <v>1458165.3989636593</v>
      </c>
      <c r="T77" s="183"/>
      <c r="U77" s="184">
        <v>1458165.3989636593</v>
      </c>
    </row>
    <row r="78" spans="1:21" ht="15" x14ac:dyDescent="0.25">
      <c r="A78" s="170" t="str">
        <f t="shared" si="1"/>
        <v>259 - Dale Hall Community Primary School</v>
      </c>
      <c r="B78" s="177">
        <v>259</v>
      </c>
      <c r="C78" s="177">
        <v>259</v>
      </c>
      <c r="D78" s="182">
        <v>0</v>
      </c>
      <c r="E78" s="183" t="s">
        <v>186</v>
      </c>
      <c r="F78" s="184">
        <v>1382807.8162737344</v>
      </c>
      <c r="G78" s="184">
        <v>0</v>
      </c>
      <c r="H78" s="184">
        <v>1382807.8162737344</v>
      </c>
      <c r="I78" s="184">
        <v>12346.08</v>
      </c>
      <c r="J78" s="184">
        <v>1370461.7362737344</v>
      </c>
      <c r="K78" s="184">
        <v>0</v>
      </c>
      <c r="L78" s="183"/>
      <c r="M78" s="184"/>
      <c r="N78" s="184">
        <v>0</v>
      </c>
      <c r="O78" s="184"/>
      <c r="P78" s="184"/>
      <c r="Q78" s="184"/>
      <c r="R78" s="184">
        <v>0</v>
      </c>
      <c r="S78" s="184">
        <v>1370461.7362737344</v>
      </c>
      <c r="T78" s="183"/>
      <c r="U78" s="184">
        <v>1370461.7362737344</v>
      </c>
    </row>
    <row r="79" spans="1:21" ht="15" x14ac:dyDescent="0.25">
      <c r="A79" s="170" t="str">
        <f t="shared" si="1"/>
        <v>260 - The Willows Primary School</v>
      </c>
      <c r="B79" s="177">
        <v>260</v>
      </c>
      <c r="C79" s="177">
        <v>260</v>
      </c>
      <c r="D79" s="182">
        <v>0</v>
      </c>
      <c r="E79" s="183" t="s">
        <v>187</v>
      </c>
      <c r="F79" s="184">
        <v>1288994.2955700078</v>
      </c>
      <c r="G79" s="184">
        <v>0</v>
      </c>
      <c r="H79" s="184">
        <v>1288994.2955700078</v>
      </c>
      <c r="I79" s="184">
        <v>8472.8000000000011</v>
      </c>
      <c r="J79" s="184">
        <v>1280521.4955700077</v>
      </c>
      <c r="K79" s="184">
        <v>50752.800000000003</v>
      </c>
      <c r="L79" s="183"/>
      <c r="M79" s="184"/>
      <c r="N79" s="184">
        <v>50752.800000000003</v>
      </c>
      <c r="O79" s="184"/>
      <c r="P79" s="184"/>
      <c r="Q79" s="184"/>
      <c r="R79" s="184">
        <v>0</v>
      </c>
      <c r="S79" s="184">
        <v>1331274.2955700078</v>
      </c>
      <c r="T79" s="183"/>
      <c r="U79" s="184">
        <v>1331274.2955700078</v>
      </c>
    </row>
    <row r="80" spans="1:21" ht="15" x14ac:dyDescent="0.25">
      <c r="A80" s="170" t="str">
        <f t="shared" si="1"/>
        <v>263 - Halifax Primary School</v>
      </c>
      <c r="B80" s="177">
        <v>263</v>
      </c>
      <c r="C80" s="177">
        <v>263</v>
      </c>
      <c r="D80" s="182">
        <v>0</v>
      </c>
      <c r="E80" s="183" t="s">
        <v>189</v>
      </c>
      <c r="F80" s="184">
        <v>1610711.5805566432</v>
      </c>
      <c r="G80" s="184">
        <v>15178.216087168557</v>
      </c>
      <c r="H80" s="184">
        <v>1625889.7966438117</v>
      </c>
      <c r="I80" s="184">
        <v>12406.6</v>
      </c>
      <c r="J80" s="184">
        <v>1613483.1966438117</v>
      </c>
      <c r="K80" s="184">
        <v>0</v>
      </c>
      <c r="L80" s="183"/>
      <c r="M80" s="184"/>
      <c r="N80" s="184">
        <v>0</v>
      </c>
      <c r="O80" s="184"/>
      <c r="P80" s="184"/>
      <c r="Q80" s="184"/>
      <c r="R80" s="184">
        <v>0</v>
      </c>
      <c r="S80" s="184">
        <v>1613483.1966438117</v>
      </c>
      <c r="T80" s="183"/>
      <c r="U80" s="184">
        <v>1613483.1966438117</v>
      </c>
    </row>
    <row r="81" spans="1:21" ht="15" x14ac:dyDescent="0.25">
      <c r="A81" s="170" t="str">
        <f t="shared" si="1"/>
        <v>264 - Handford Hall Primary School</v>
      </c>
      <c r="B81" s="177">
        <v>264</v>
      </c>
      <c r="C81" s="177">
        <v>264</v>
      </c>
      <c r="D81" s="182">
        <v>0</v>
      </c>
      <c r="E81" s="183" t="s">
        <v>190</v>
      </c>
      <c r="F81" s="184">
        <v>1265969.5607116474</v>
      </c>
      <c r="G81" s="184">
        <v>28500.134132308976</v>
      </c>
      <c r="H81" s="184">
        <v>1294469.6948439563</v>
      </c>
      <c r="I81" s="184">
        <v>9199.0400000000009</v>
      </c>
      <c r="J81" s="184">
        <v>1285270.6548439562</v>
      </c>
      <c r="K81" s="184">
        <v>76383.600000000006</v>
      </c>
      <c r="L81" s="183"/>
      <c r="M81" s="184"/>
      <c r="N81" s="184">
        <v>76383.600000000006</v>
      </c>
      <c r="O81" s="184"/>
      <c r="P81" s="184"/>
      <c r="Q81" s="184"/>
      <c r="R81" s="184">
        <v>0</v>
      </c>
      <c r="S81" s="184">
        <v>1361654.2548439563</v>
      </c>
      <c r="T81" s="183"/>
      <c r="U81" s="184">
        <v>1361654.2548439563</v>
      </c>
    </row>
    <row r="82" spans="1:21" ht="15" x14ac:dyDescent="0.25">
      <c r="A82" s="170" t="str">
        <f t="shared" si="1"/>
        <v>269 - Morland Primary School</v>
      </c>
      <c r="B82" s="177">
        <v>269</v>
      </c>
      <c r="C82" s="177">
        <v>269</v>
      </c>
      <c r="D82" s="182">
        <v>0</v>
      </c>
      <c r="E82" s="183" t="s">
        <v>192</v>
      </c>
      <c r="F82" s="184">
        <v>1532493.9062358718</v>
      </c>
      <c r="G82" s="184">
        <v>0</v>
      </c>
      <c r="H82" s="184">
        <v>1532493.9062358718</v>
      </c>
      <c r="I82" s="184">
        <v>10197.620000000001</v>
      </c>
      <c r="J82" s="184">
        <v>1522296.2862358717</v>
      </c>
      <c r="K82" s="184">
        <v>77337.600000000006</v>
      </c>
      <c r="L82" s="183"/>
      <c r="M82" s="184"/>
      <c r="N82" s="184">
        <v>77337.600000000006</v>
      </c>
      <c r="O82" s="184"/>
      <c r="P82" s="184"/>
      <c r="Q82" s="184"/>
      <c r="R82" s="184">
        <v>0</v>
      </c>
      <c r="S82" s="184">
        <v>1599633.8862358718</v>
      </c>
      <c r="T82" s="183"/>
      <c r="U82" s="184">
        <v>1599633.8862358718</v>
      </c>
    </row>
    <row r="83" spans="1:21" ht="15" x14ac:dyDescent="0.25">
      <c r="A83" s="170" t="str">
        <f t="shared" si="1"/>
        <v>273 - Ravenswood Primary School</v>
      </c>
      <c r="B83" s="177">
        <v>273</v>
      </c>
      <c r="C83" s="177">
        <v>273</v>
      </c>
      <c r="D83" s="182">
        <v>0</v>
      </c>
      <c r="E83" s="183" t="s">
        <v>194</v>
      </c>
      <c r="F83" s="184">
        <v>1619205.6051200461</v>
      </c>
      <c r="G83" s="184">
        <v>104421.8697292537</v>
      </c>
      <c r="H83" s="184">
        <v>1723627.4748492998</v>
      </c>
      <c r="I83" s="184">
        <v>11408.02</v>
      </c>
      <c r="J83" s="184">
        <v>1712219.4548492997</v>
      </c>
      <c r="K83" s="184">
        <v>101505.60000000001</v>
      </c>
      <c r="L83" s="183"/>
      <c r="M83" s="184"/>
      <c r="N83" s="184">
        <v>101505.60000000001</v>
      </c>
      <c r="O83" s="184"/>
      <c r="P83" s="184"/>
      <c r="Q83" s="184"/>
      <c r="R83" s="184">
        <v>0</v>
      </c>
      <c r="S83" s="184">
        <v>1813725.0548492998</v>
      </c>
      <c r="T83" s="183"/>
      <c r="U83" s="184">
        <v>1813725.0548492998</v>
      </c>
    </row>
    <row r="84" spans="1:21" ht="15" x14ac:dyDescent="0.25">
      <c r="A84" s="170" t="str">
        <f t="shared" si="1"/>
        <v>274 - Pipers Vale Community Primary School</v>
      </c>
      <c r="B84" s="177">
        <v>274</v>
      </c>
      <c r="C84" s="177">
        <v>274</v>
      </c>
      <c r="D84" s="182">
        <v>0</v>
      </c>
      <c r="E84" s="183" t="s">
        <v>195</v>
      </c>
      <c r="F84" s="184">
        <v>1627537.9370150687</v>
      </c>
      <c r="G84" s="184">
        <v>0</v>
      </c>
      <c r="H84" s="184">
        <v>1627537.9370150687</v>
      </c>
      <c r="I84" s="184">
        <v>10288.4</v>
      </c>
      <c r="J84" s="184">
        <v>1617249.5370150688</v>
      </c>
      <c r="K84" s="184">
        <v>50752.800000000003</v>
      </c>
      <c r="L84" s="183"/>
      <c r="M84" s="184"/>
      <c r="N84" s="184">
        <v>50752.800000000003</v>
      </c>
      <c r="O84" s="184"/>
      <c r="P84" s="184"/>
      <c r="Q84" s="184"/>
      <c r="R84" s="184">
        <v>0</v>
      </c>
      <c r="S84" s="184">
        <v>1668002.3370150689</v>
      </c>
      <c r="T84" s="183"/>
      <c r="U84" s="184">
        <v>1668002.3370150689</v>
      </c>
    </row>
    <row r="85" spans="1:21" ht="15" x14ac:dyDescent="0.25">
      <c r="A85" s="170" t="str">
        <f t="shared" si="1"/>
        <v>275 - Ranelagh Primary School</v>
      </c>
      <c r="B85" s="177">
        <v>275</v>
      </c>
      <c r="C85" s="177">
        <v>275</v>
      </c>
      <c r="D85" s="182">
        <v>0</v>
      </c>
      <c r="E85" s="183" t="s">
        <v>196</v>
      </c>
      <c r="F85" s="184">
        <v>987297.53053127578</v>
      </c>
      <c r="G85" s="184">
        <v>77760.917103791391</v>
      </c>
      <c r="H85" s="184">
        <v>1065058.4476350672</v>
      </c>
      <c r="I85" s="184">
        <v>6687.46</v>
      </c>
      <c r="J85" s="184">
        <v>1058370.9876350672</v>
      </c>
      <c r="K85" s="184">
        <v>50752.800000000003</v>
      </c>
      <c r="L85" s="183"/>
      <c r="M85" s="184"/>
      <c r="N85" s="184">
        <v>50752.800000000003</v>
      </c>
      <c r="O85" s="184"/>
      <c r="P85" s="184"/>
      <c r="Q85" s="184"/>
      <c r="R85" s="184">
        <v>0</v>
      </c>
      <c r="S85" s="184">
        <v>1109123.7876350672</v>
      </c>
      <c r="T85" s="183"/>
      <c r="U85" s="184">
        <v>1109123.7876350672</v>
      </c>
    </row>
    <row r="86" spans="1:21" ht="15" x14ac:dyDescent="0.25">
      <c r="A86" s="170" t="str">
        <f t="shared" si="1"/>
        <v>279 - Rose Hill Primary School</v>
      </c>
      <c r="B86" s="177">
        <v>279</v>
      </c>
      <c r="C86" s="177">
        <v>279</v>
      </c>
      <c r="D86" s="182">
        <v>0</v>
      </c>
      <c r="E86" s="183" t="s">
        <v>197</v>
      </c>
      <c r="F86" s="184">
        <v>1070133.6207099566</v>
      </c>
      <c r="G86" s="184">
        <v>0</v>
      </c>
      <c r="H86" s="184">
        <v>1070133.6207099566</v>
      </c>
      <c r="I86" s="184">
        <v>8835.92</v>
      </c>
      <c r="J86" s="184">
        <v>1061297.7007099567</v>
      </c>
      <c r="K86" s="184">
        <v>0</v>
      </c>
      <c r="L86" s="183"/>
      <c r="M86" s="184"/>
      <c r="N86" s="184">
        <v>0</v>
      </c>
      <c r="O86" s="184"/>
      <c r="P86" s="184"/>
      <c r="Q86" s="184"/>
      <c r="R86" s="184">
        <v>0</v>
      </c>
      <c r="S86" s="184">
        <v>1061297.7007099567</v>
      </c>
      <c r="T86" s="183"/>
      <c r="U86" s="184">
        <v>1061297.7007099567</v>
      </c>
    </row>
    <row r="87" spans="1:21" ht="15" x14ac:dyDescent="0.25">
      <c r="A87" s="170" t="str">
        <f t="shared" si="1"/>
        <v>281 - Rushmere Hall Primary School</v>
      </c>
      <c r="B87" s="177">
        <v>281</v>
      </c>
      <c r="C87" s="177">
        <v>281</v>
      </c>
      <c r="D87" s="182">
        <v>0</v>
      </c>
      <c r="E87" s="183" t="s">
        <v>198</v>
      </c>
      <c r="F87" s="184">
        <v>1932586.0286842911</v>
      </c>
      <c r="G87" s="184">
        <v>54823.011968675302</v>
      </c>
      <c r="H87" s="184">
        <v>1987409.0406529664</v>
      </c>
      <c r="I87" s="184">
        <v>16357.950800000002</v>
      </c>
      <c r="J87" s="184">
        <v>1971051.0898529664</v>
      </c>
      <c r="K87" s="184">
        <v>101505.60000000001</v>
      </c>
      <c r="L87" s="183"/>
      <c r="M87" s="184"/>
      <c r="N87" s="184">
        <v>101505.60000000001</v>
      </c>
      <c r="O87" s="184"/>
      <c r="P87" s="184"/>
      <c r="Q87" s="184">
        <v>104200</v>
      </c>
      <c r="R87" s="184">
        <v>104200</v>
      </c>
      <c r="S87" s="184">
        <v>2176756.6898529665</v>
      </c>
      <c r="T87" s="183"/>
      <c r="U87" s="184">
        <v>2176756.6898529665</v>
      </c>
    </row>
    <row r="88" spans="1:21" ht="15" x14ac:dyDescent="0.25">
      <c r="A88" s="170" t="str">
        <f t="shared" si="1"/>
        <v>284 - St John's CEVAP School</v>
      </c>
      <c r="B88" s="177">
        <v>284</v>
      </c>
      <c r="C88" s="177">
        <v>284</v>
      </c>
      <c r="D88" s="182">
        <v>0</v>
      </c>
      <c r="E88" s="183" t="s">
        <v>200</v>
      </c>
      <c r="F88" s="184">
        <v>726207.33888888895</v>
      </c>
      <c r="G88" s="184">
        <v>0</v>
      </c>
      <c r="H88" s="184">
        <v>726207.33888888895</v>
      </c>
      <c r="I88" s="184">
        <v>6354.6</v>
      </c>
      <c r="J88" s="184">
        <v>719852.73888888897</v>
      </c>
      <c r="K88" s="184">
        <v>0</v>
      </c>
      <c r="L88" s="183"/>
      <c r="M88" s="184"/>
      <c r="N88" s="184">
        <v>0</v>
      </c>
      <c r="O88" s="184"/>
      <c r="P88" s="184"/>
      <c r="Q88" s="184"/>
      <c r="R88" s="184">
        <v>0</v>
      </c>
      <c r="S88" s="184">
        <v>719852.73888888897</v>
      </c>
      <c r="T88" s="183"/>
      <c r="U88" s="184">
        <v>719852.73888888897</v>
      </c>
    </row>
    <row r="89" spans="1:21" ht="15" x14ac:dyDescent="0.25">
      <c r="A89" s="170" t="str">
        <f t="shared" si="1"/>
        <v>285 - St Margaret's CEVAP School, Ipswich</v>
      </c>
      <c r="B89" s="177">
        <v>285</v>
      </c>
      <c r="C89" s="177">
        <v>285</v>
      </c>
      <c r="D89" s="182">
        <v>0</v>
      </c>
      <c r="E89" s="183" t="s">
        <v>201</v>
      </c>
      <c r="F89" s="184">
        <v>1048269.6448634999</v>
      </c>
      <c r="G89" s="184">
        <v>0</v>
      </c>
      <c r="H89" s="184">
        <v>1048269.6448634999</v>
      </c>
      <c r="I89" s="184">
        <v>9108.26</v>
      </c>
      <c r="J89" s="184">
        <v>1039161.3848634999</v>
      </c>
      <c r="K89" s="184">
        <v>0</v>
      </c>
      <c r="L89" s="183"/>
      <c r="M89" s="184"/>
      <c r="N89" s="184">
        <v>0</v>
      </c>
      <c r="O89" s="184"/>
      <c r="P89" s="184"/>
      <c r="Q89" s="184"/>
      <c r="R89" s="184">
        <v>0</v>
      </c>
      <c r="S89" s="184">
        <v>1039161.3848634999</v>
      </c>
      <c r="T89" s="183"/>
      <c r="U89" s="184">
        <v>1039161.3848634999</v>
      </c>
    </row>
    <row r="90" spans="1:21" ht="15" x14ac:dyDescent="0.25">
      <c r="A90" s="170" t="str">
        <f t="shared" si="1"/>
        <v>287 - St Mark's Catholic Primary School</v>
      </c>
      <c r="B90" s="177">
        <v>287</v>
      </c>
      <c r="C90" s="177">
        <v>287</v>
      </c>
      <c r="D90" s="182">
        <v>0</v>
      </c>
      <c r="E90" s="183" t="s">
        <v>202</v>
      </c>
      <c r="F90" s="184">
        <v>877469.70013898425</v>
      </c>
      <c r="G90" s="184">
        <v>-6051.8888373140035</v>
      </c>
      <c r="H90" s="184">
        <v>871417.81130167027</v>
      </c>
      <c r="I90" s="184">
        <v>6445.38</v>
      </c>
      <c r="J90" s="184">
        <v>864972.43130167027</v>
      </c>
      <c r="K90" s="184">
        <v>0</v>
      </c>
      <c r="L90" s="183"/>
      <c r="M90" s="184"/>
      <c r="N90" s="184">
        <v>0</v>
      </c>
      <c r="O90" s="184"/>
      <c r="P90" s="184"/>
      <c r="Q90" s="184"/>
      <c r="R90" s="184">
        <v>0</v>
      </c>
      <c r="S90" s="184">
        <v>864972.43130167027</v>
      </c>
      <c r="T90" s="183"/>
      <c r="U90" s="184">
        <v>864972.43130167027</v>
      </c>
    </row>
    <row r="91" spans="1:21" ht="15" x14ac:dyDescent="0.25">
      <c r="A91" s="170" t="str">
        <f t="shared" si="1"/>
        <v>288 - St Matthew's CEVAP School</v>
      </c>
      <c r="B91" s="177">
        <v>288</v>
      </c>
      <c r="C91" s="177">
        <v>288</v>
      </c>
      <c r="D91" s="182">
        <v>0</v>
      </c>
      <c r="E91" s="183" t="s">
        <v>203</v>
      </c>
      <c r="F91" s="184">
        <v>1705958.5301993529</v>
      </c>
      <c r="G91" s="184">
        <v>0</v>
      </c>
      <c r="H91" s="184">
        <v>1705958.5301993529</v>
      </c>
      <c r="I91" s="184">
        <v>12618.42</v>
      </c>
      <c r="J91" s="184">
        <v>1693340.110199353</v>
      </c>
      <c r="K91" s="184">
        <v>0</v>
      </c>
      <c r="L91" s="183"/>
      <c r="M91" s="184"/>
      <c r="N91" s="184">
        <v>0</v>
      </c>
      <c r="O91" s="184"/>
      <c r="P91" s="184"/>
      <c r="Q91" s="184"/>
      <c r="R91" s="184">
        <v>0</v>
      </c>
      <c r="S91" s="184">
        <v>1693340.110199353</v>
      </c>
      <c r="T91" s="183"/>
      <c r="U91" s="184">
        <v>1693340.110199353</v>
      </c>
    </row>
    <row r="92" spans="1:21" ht="15" x14ac:dyDescent="0.25">
      <c r="A92" s="170" t="str">
        <f t="shared" si="1"/>
        <v>289 - St Mary's Catholic Primary School, Ipswich</v>
      </c>
      <c r="B92" s="177">
        <v>289</v>
      </c>
      <c r="C92" s="177">
        <v>289</v>
      </c>
      <c r="D92" s="182">
        <v>0</v>
      </c>
      <c r="E92" s="183" t="s">
        <v>204</v>
      </c>
      <c r="F92" s="184">
        <v>756988.90714519308</v>
      </c>
      <c r="G92" s="184">
        <v>0</v>
      </c>
      <c r="H92" s="184">
        <v>756988.90714519308</v>
      </c>
      <c r="I92" s="184">
        <v>6324.34</v>
      </c>
      <c r="J92" s="184">
        <v>750664.56714519311</v>
      </c>
      <c r="K92" s="184">
        <v>26584.800000000003</v>
      </c>
      <c r="L92" s="183"/>
      <c r="M92" s="184"/>
      <c r="N92" s="184">
        <v>26584.800000000003</v>
      </c>
      <c r="O92" s="184"/>
      <c r="P92" s="184"/>
      <c r="Q92" s="184"/>
      <c r="R92" s="184">
        <v>0</v>
      </c>
      <c r="S92" s="184">
        <v>777249.36714519316</v>
      </c>
      <c r="T92" s="183"/>
      <c r="U92" s="184">
        <v>777249.36714519316</v>
      </c>
    </row>
    <row r="93" spans="1:21" ht="15" x14ac:dyDescent="0.25">
      <c r="A93" s="170" t="str">
        <f t="shared" si="1"/>
        <v>291 - St Pancras Catholic Primary School</v>
      </c>
      <c r="B93" s="177">
        <v>291</v>
      </c>
      <c r="C93" s="177">
        <v>291</v>
      </c>
      <c r="D93" s="182">
        <v>0</v>
      </c>
      <c r="E93" s="183" t="s">
        <v>205</v>
      </c>
      <c r="F93" s="184">
        <v>905592.72068123682</v>
      </c>
      <c r="G93" s="184">
        <v>0</v>
      </c>
      <c r="H93" s="184">
        <v>905592.72068123682</v>
      </c>
      <c r="I93" s="184">
        <v>6566.42</v>
      </c>
      <c r="J93" s="184">
        <v>899026.30068123678</v>
      </c>
      <c r="K93" s="184">
        <v>0</v>
      </c>
      <c r="L93" s="183"/>
      <c r="M93" s="184"/>
      <c r="N93" s="184">
        <v>0</v>
      </c>
      <c r="O93" s="184"/>
      <c r="P93" s="184"/>
      <c r="Q93" s="184"/>
      <c r="R93" s="184">
        <v>0</v>
      </c>
      <c r="S93" s="184">
        <v>899026.30068123678</v>
      </c>
      <c r="T93" s="183"/>
      <c r="U93" s="184">
        <v>899026.30068123678</v>
      </c>
    </row>
    <row r="94" spans="1:21" ht="15" x14ac:dyDescent="0.25">
      <c r="A94" s="170" t="str">
        <f t="shared" si="1"/>
        <v>293 - Springfield Infant and Nursery School</v>
      </c>
      <c r="B94" s="177">
        <v>293</v>
      </c>
      <c r="C94" s="177">
        <v>293</v>
      </c>
      <c r="D94" s="182">
        <v>0</v>
      </c>
      <c r="E94" s="183" t="s">
        <v>207</v>
      </c>
      <c r="F94" s="184">
        <v>1041892.8764150941</v>
      </c>
      <c r="G94" s="184">
        <v>-9098.4488807313955</v>
      </c>
      <c r="H94" s="184">
        <v>1032794.4275343628</v>
      </c>
      <c r="I94" s="184">
        <v>7897.8600000000006</v>
      </c>
      <c r="J94" s="184">
        <v>1024896.5675343628</v>
      </c>
      <c r="K94" s="184">
        <v>101505.60000000001</v>
      </c>
      <c r="L94" s="183"/>
      <c r="M94" s="184"/>
      <c r="N94" s="184">
        <v>101505.60000000001</v>
      </c>
      <c r="O94" s="184"/>
      <c r="P94" s="184"/>
      <c r="Q94" s="184"/>
      <c r="R94" s="184">
        <v>0</v>
      </c>
      <c r="S94" s="184">
        <v>1126402.1675343628</v>
      </c>
      <c r="T94" s="183"/>
      <c r="U94" s="184">
        <v>1126402.1675343628</v>
      </c>
    </row>
    <row r="95" spans="1:21" ht="15" x14ac:dyDescent="0.25">
      <c r="A95" s="170" t="str">
        <f t="shared" si="1"/>
        <v>294 - Springfield Junior School</v>
      </c>
      <c r="B95" s="177">
        <v>294</v>
      </c>
      <c r="C95" s="177">
        <v>294</v>
      </c>
      <c r="D95" s="182">
        <v>0</v>
      </c>
      <c r="E95" s="183" t="s">
        <v>208</v>
      </c>
      <c r="F95" s="184">
        <v>1319311.4760330578</v>
      </c>
      <c r="G95" s="184">
        <v>0</v>
      </c>
      <c r="H95" s="184">
        <v>1319311.4760330578</v>
      </c>
      <c r="I95" s="184">
        <v>10560.74</v>
      </c>
      <c r="J95" s="184">
        <v>1308750.7360330578</v>
      </c>
      <c r="K95" s="184">
        <v>0</v>
      </c>
      <c r="L95" s="183"/>
      <c r="M95" s="184"/>
      <c r="N95" s="184">
        <v>0</v>
      </c>
      <c r="O95" s="184"/>
      <c r="P95" s="184"/>
      <c r="Q95" s="184"/>
      <c r="R95" s="184">
        <v>0</v>
      </c>
      <c r="S95" s="184">
        <v>1308750.7360330578</v>
      </c>
      <c r="T95" s="183"/>
      <c r="U95" s="184">
        <v>1308750.7360330578</v>
      </c>
    </row>
    <row r="96" spans="1:21" ht="15" x14ac:dyDescent="0.25">
      <c r="A96" s="170" t="str">
        <f t="shared" si="1"/>
        <v>300 - Whitehouse Community Primary School</v>
      </c>
      <c r="B96" s="177">
        <v>300</v>
      </c>
      <c r="C96" s="177">
        <v>300</v>
      </c>
      <c r="D96" s="182">
        <v>0</v>
      </c>
      <c r="E96" s="183" t="s">
        <v>210</v>
      </c>
      <c r="F96" s="184">
        <v>2198651.5380008896</v>
      </c>
      <c r="G96" s="184">
        <v>0</v>
      </c>
      <c r="H96" s="184">
        <v>2198651.5380008896</v>
      </c>
      <c r="I96" s="184">
        <v>15220.78</v>
      </c>
      <c r="J96" s="184">
        <v>2183430.7580008898</v>
      </c>
      <c r="K96" s="184">
        <v>101505.60000000001</v>
      </c>
      <c r="L96" s="183"/>
      <c r="M96" s="184"/>
      <c r="N96" s="184">
        <v>101505.60000000001</v>
      </c>
      <c r="O96" s="184"/>
      <c r="P96" s="184"/>
      <c r="Q96" s="184"/>
      <c r="R96" s="184">
        <v>0</v>
      </c>
      <c r="S96" s="184">
        <v>2284936.3580008899</v>
      </c>
      <c r="T96" s="183"/>
      <c r="U96" s="184">
        <v>2284936.3580008899</v>
      </c>
    </row>
    <row r="97" spans="1:21" ht="15" x14ac:dyDescent="0.25">
      <c r="A97" s="170" t="str">
        <f t="shared" si="1"/>
        <v>307 - Cedarwood Community Primary School</v>
      </c>
      <c r="B97" s="177">
        <v>307</v>
      </c>
      <c r="C97" s="177">
        <v>307</v>
      </c>
      <c r="D97" s="182">
        <v>0</v>
      </c>
      <c r="E97" s="183" t="s">
        <v>212</v>
      </c>
      <c r="F97" s="184">
        <v>1372721.1744646183</v>
      </c>
      <c r="G97" s="184">
        <v>0</v>
      </c>
      <c r="H97" s="184">
        <v>1372721.1744646183</v>
      </c>
      <c r="I97" s="184">
        <v>12648.68</v>
      </c>
      <c r="J97" s="184">
        <v>1360072.4944646184</v>
      </c>
      <c r="K97" s="184">
        <v>0</v>
      </c>
      <c r="L97" s="183"/>
      <c r="M97" s="184"/>
      <c r="N97" s="184">
        <v>0</v>
      </c>
      <c r="O97" s="184"/>
      <c r="P97" s="184"/>
      <c r="Q97" s="184"/>
      <c r="R97" s="184">
        <v>0</v>
      </c>
      <c r="S97" s="184">
        <v>1360072.4944646184</v>
      </c>
      <c r="T97" s="183"/>
      <c r="U97" s="184">
        <v>1360072.4944646184</v>
      </c>
    </row>
    <row r="98" spans="1:21" ht="15" x14ac:dyDescent="0.25">
      <c r="A98" s="170" t="str">
        <f t="shared" si="1"/>
        <v>308 - Kersey CEVCP School</v>
      </c>
      <c r="B98" s="177">
        <v>308</v>
      </c>
      <c r="C98" s="177">
        <v>308</v>
      </c>
      <c r="D98" s="182">
        <v>0</v>
      </c>
      <c r="E98" s="183" t="s">
        <v>213</v>
      </c>
      <c r="F98" s="184">
        <v>384501.77841405361</v>
      </c>
      <c r="G98" s="184">
        <v>-37852.730091307334</v>
      </c>
      <c r="H98" s="184">
        <v>346649.0483227463</v>
      </c>
      <c r="I98" s="184">
        <v>2269.5</v>
      </c>
      <c r="J98" s="184">
        <v>344379.5483227463</v>
      </c>
      <c r="K98" s="184">
        <v>0</v>
      </c>
      <c r="L98" s="183"/>
      <c r="M98" s="184"/>
      <c r="N98" s="184">
        <v>0</v>
      </c>
      <c r="O98" s="184"/>
      <c r="P98" s="184"/>
      <c r="Q98" s="184"/>
      <c r="R98" s="184">
        <v>0</v>
      </c>
      <c r="S98" s="184">
        <v>344379.5483227463</v>
      </c>
      <c r="T98" s="183"/>
      <c r="U98" s="184">
        <v>344379.5483227463</v>
      </c>
    </row>
    <row r="99" spans="1:21" ht="15" x14ac:dyDescent="0.25">
      <c r="A99" s="170" t="str">
        <f t="shared" si="1"/>
        <v>309 - Heath Primary School</v>
      </c>
      <c r="B99" s="177">
        <v>309</v>
      </c>
      <c r="C99" s="177">
        <v>309</v>
      </c>
      <c r="D99" s="182">
        <v>0</v>
      </c>
      <c r="E99" s="183" t="s">
        <v>214</v>
      </c>
      <c r="F99" s="184">
        <v>1723471.3054750129</v>
      </c>
      <c r="G99" s="184">
        <v>0</v>
      </c>
      <c r="H99" s="184">
        <v>1723471.3054750129</v>
      </c>
      <c r="I99" s="184">
        <v>16158.84</v>
      </c>
      <c r="J99" s="184">
        <v>1707312.4654750128</v>
      </c>
      <c r="K99" s="184">
        <v>92601.600000000006</v>
      </c>
      <c r="L99" s="183"/>
      <c r="M99" s="184"/>
      <c r="N99" s="184">
        <v>92601.600000000006</v>
      </c>
      <c r="O99" s="184"/>
      <c r="P99" s="184"/>
      <c r="Q99" s="184"/>
      <c r="R99" s="184">
        <v>0</v>
      </c>
      <c r="S99" s="184">
        <v>1799914.0654750129</v>
      </c>
      <c r="T99" s="183"/>
      <c r="U99" s="184">
        <v>1799914.0654750129</v>
      </c>
    </row>
    <row r="100" spans="1:21" ht="15" x14ac:dyDescent="0.25">
      <c r="A100" s="170" t="str">
        <f t="shared" si="1"/>
        <v>310 - Bealings School</v>
      </c>
      <c r="B100" s="177">
        <v>310</v>
      </c>
      <c r="C100" s="177">
        <v>310</v>
      </c>
      <c r="D100" s="182">
        <v>0</v>
      </c>
      <c r="E100" s="183" t="s">
        <v>215</v>
      </c>
      <c r="F100" s="184">
        <v>428671.51447732106</v>
      </c>
      <c r="G100" s="184">
        <v>0</v>
      </c>
      <c r="H100" s="184">
        <v>428671.51447732106</v>
      </c>
      <c r="I100" s="184">
        <v>3207.56</v>
      </c>
      <c r="J100" s="184">
        <v>425463.95447732107</v>
      </c>
      <c r="K100" s="184">
        <v>0</v>
      </c>
      <c r="L100" s="183"/>
      <c r="M100" s="184"/>
      <c r="N100" s="184">
        <v>0</v>
      </c>
      <c r="O100" s="184"/>
      <c r="P100" s="184"/>
      <c r="Q100" s="184"/>
      <c r="R100" s="184">
        <v>0</v>
      </c>
      <c r="S100" s="184">
        <v>425463.95447732107</v>
      </c>
      <c r="T100" s="183"/>
      <c r="U100" s="184">
        <v>425463.95447732107</v>
      </c>
    </row>
    <row r="101" spans="1:21" ht="15" x14ac:dyDescent="0.25">
      <c r="A101" s="170" t="str">
        <f t="shared" si="1"/>
        <v>311 - Birchwood Primary School</v>
      </c>
      <c r="B101" s="177">
        <v>311</v>
      </c>
      <c r="C101" s="177">
        <v>311</v>
      </c>
      <c r="D101" s="182">
        <v>0</v>
      </c>
      <c r="E101" s="183" t="s">
        <v>216</v>
      </c>
      <c r="F101" s="184">
        <v>747649.05479658465</v>
      </c>
      <c r="G101" s="184">
        <v>0</v>
      </c>
      <c r="H101" s="184">
        <v>747649.05479658465</v>
      </c>
      <c r="I101" s="184">
        <v>6415.12</v>
      </c>
      <c r="J101" s="184">
        <v>741233.93479658465</v>
      </c>
      <c r="K101" s="184">
        <v>0</v>
      </c>
      <c r="L101" s="183"/>
      <c r="M101" s="184"/>
      <c r="N101" s="184">
        <v>0</v>
      </c>
      <c r="O101" s="184"/>
      <c r="P101" s="184"/>
      <c r="Q101" s="184"/>
      <c r="R101" s="184">
        <v>0</v>
      </c>
      <c r="S101" s="184">
        <v>741233.93479658465</v>
      </c>
      <c r="T101" s="183"/>
      <c r="U101" s="184">
        <v>741233.93479658465</v>
      </c>
    </row>
    <row r="102" spans="1:21" ht="15" x14ac:dyDescent="0.25">
      <c r="A102" s="170" t="str">
        <f t="shared" si="1"/>
        <v>313 - Gorseland Primary School</v>
      </c>
      <c r="B102" s="177">
        <v>313</v>
      </c>
      <c r="C102" s="177">
        <v>313</v>
      </c>
      <c r="D102" s="182">
        <v>0</v>
      </c>
      <c r="E102" s="183" t="s">
        <v>218</v>
      </c>
      <c r="F102" s="184">
        <v>1477949.6162406607</v>
      </c>
      <c r="G102" s="184">
        <v>0</v>
      </c>
      <c r="H102" s="184">
        <v>1477949.6162406607</v>
      </c>
      <c r="I102" s="184">
        <v>13435.44</v>
      </c>
      <c r="J102" s="184">
        <v>1464514.1762406607</v>
      </c>
      <c r="K102" s="184">
        <v>31418.400000000001</v>
      </c>
      <c r="L102" s="183"/>
      <c r="M102" s="184"/>
      <c r="N102" s="184">
        <v>31418.400000000001</v>
      </c>
      <c r="O102" s="184"/>
      <c r="P102" s="184"/>
      <c r="Q102" s="184">
        <v>250000</v>
      </c>
      <c r="R102" s="184">
        <v>250000</v>
      </c>
      <c r="S102" s="184">
        <v>1745932.5762406606</v>
      </c>
      <c r="T102" s="183"/>
      <c r="U102" s="184">
        <v>1745932.5762406606</v>
      </c>
    </row>
    <row r="103" spans="1:21" ht="15" x14ac:dyDescent="0.25">
      <c r="A103" s="170" t="str">
        <f t="shared" si="1"/>
        <v>314 - Melton Primary School</v>
      </c>
      <c r="B103" s="177">
        <v>314</v>
      </c>
      <c r="C103" s="177">
        <v>314</v>
      </c>
      <c r="D103" s="182">
        <v>0</v>
      </c>
      <c r="E103" s="183" t="s">
        <v>219</v>
      </c>
      <c r="F103" s="184">
        <v>590194.75029073702</v>
      </c>
      <c r="G103" s="184">
        <v>0</v>
      </c>
      <c r="H103" s="184">
        <v>590194.75029073702</v>
      </c>
      <c r="I103" s="184">
        <v>4448.22</v>
      </c>
      <c r="J103" s="184">
        <v>585746.53029073705</v>
      </c>
      <c r="K103" s="184">
        <v>0</v>
      </c>
      <c r="L103" s="183"/>
      <c r="M103" s="184"/>
      <c r="N103" s="184">
        <v>0</v>
      </c>
      <c r="O103" s="184"/>
      <c r="P103" s="184"/>
      <c r="Q103" s="184"/>
      <c r="R103" s="184">
        <v>0</v>
      </c>
      <c r="S103" s="184">
        <v>585746.53029073705</v>
      </c>
      <c r="T103" s="183"/>
      <c r="U103" s="184">
        <v>585746.53029073705</v>
      </c>
    </row>
    <row r="104" spans="1:21" ht="15" x14ac:dyDescent="0.25">
      <c r="A104" s="170" t="str">
        <f t="shared" si="1"/>
        <v>317 - Orford CEVAP School</v>
      </c>
      <c r="B104" s="177">
        <v>317</v>
      </c>
      <c r="C104" s="177">
        <v>317</v>
      </c>
      <c r="D104" s="182">
        <v>0</v>
      </c>
      <c r="E104" s="183" t="s">
        <v>221</v>
      </c>
      <c r="F104" s="184">
        <v>351218.16276830644</v>
      </c>
      <c r="G104" s="184">
        <v>-54474.926301138752</v>
      </c>
      <c r="H104" s="184">
        <v>296743.23646716768</v>
      </c>
      <c r="I104" s="184">
        <v>1815.6000000000001</v>
      </c>
      <c r="J104" s="184">
        <v>294927.6364671677</v>
      </c>
      <c r="K104" s="184">
        <v>0</v>
      </c>
      <c r="L104" s="183"/>
      <c r="M104" s="184"/>
      <c r="N104" s="184">
        <v>0</v>
      </c>
      <c r="O104" s="184"/>
      <c r="P104" s="184"/>
      <c r="Q104" s="184"/>
      <c r="R104" s="184">
        <v>0</v>
      </c>
      <c r="S104" s="184">
        <v>294927.6364671677</v>
      </c>
      <c r="T104" s="183"/>
      <c r="U104" s="184">
        <v>294927.6364671677</v>
      </c>
    </row>
    <row r="105" spans="1:21" ht="15" x14ac:dyDescent="0.25">
      <c r="A105" s="170" t="str">
        <f t="shared" si="1"/>
        <v>318 - Otley Primary School</v>
      </c>
      <c r="B105" s="177">
        <v>318</v>
      </c>
      <c r="C105" s="177">
        <v>318</v>
      </c>
      <c r="D105" s="182">
        <v>0</v>
      </c>
      <c r="E105" s="183" t="s">
        <v>222</v>
      </c>
      <c r="F105" s="184">
        <v>287159.57212765957</v>
      </c>
      <c r="G105" s="184">
        <v>4505.1997516132842</v>
      </c>
      <c r="H105" s="184">
        <v>291664.77187927288</v>
      </c>
      <c r="I105" s="184">
        <v>1664.3000000000002</v>
      </c>
      <c r="J105" s="184">
        <v>290000.4718792729</v>
      </c>
      <c r="K105" s="184">
        <v>0</v>
      </c>
      <c r="L105" s="183"/>
      <c r="M105" s="184"/>
      <c r="N105" s="184">
        <v>0</v>
      </c>
      <c r="O105" s="184"/>
      <c r="P105" s="184"/>
      <c r="Q105" s="184"/>
      <c r="R105" s="184">
        <v>0</v>
      </c>
      <c r="S105" s="184">
        <v>290000.4718792729</v>
      </c>
      <c r="T105" s="183"/>
      <c r="U105" s="184">
        <v>290000.4718792729</v>
      </c>
    </row>
    <row r="106" spans="1:21" ht="15" x14ac:dyDescent="0.25">
      <c r="A106" s="170" t="str">
        <f t="shared" si="1"/>
        <v>320 - Rendlesham Community Primary School</v>
      </c>
      <c r="B106" s="177">
        <v>320</v>
      </c>
      <c r="C106" s="177">
        <v>320</v>
      </c>
      <c r="D106" s="182">
        <v>0</v>
      </c>
      <c r="E106" s="183" t="s">
        <v>223</v>
      </c>
      <c r="F106" s="184">
        <v>836473.59547201463</v>
      </c>
      <c r="G106" s="184">
        <v>0</v>
      </c>
      <c r="H106" s="184">
        <v>836473.59547201463</v>
      </c>
      <c r="I106" s="184">
        <v>7232.14</v>
      </c>
      <c r="J106" s="184">
        <v>829241.45547201461</v>
      </c>
      <c r="K106" s="184">
        <v>50752.800000000003</v>
      </c>
      <c r="L106" s="183"/>
      <c r="M106" s="184"/>
      <c r="N106" s="184">
        <v>50752.800000000003</v>
      </c>
      <c r="O106" s="184"/>
      <c r="P106" s="184"/>
      <c r="Q106" s="184"/>
      <c r="R106" s="184">
        <v>0</v>
      </c>
      <c r="S106" s="184">
        <v>879994.25547201466</v>
      </c>
      <c r="T106" s="183"/>
      <c r="U106" s="184">
        <v>879994.25547201466</v>
      </c>
    </row>
    <row r="107" spans="1:21" ht="15" x14ac:dyDescent="0.25">
      <c r="A107" s="170" t="str">
        <f t="shared" si="1"/>
        <v>322 - Shotley Community Primary School</v>
      </c>
      <c r="B107" s="177">
        <v>322</v>
      </c>
      <c r="C107" s="177">
        <v>322</v>
      </c>
      <c r="D107" s="182">
        <v>0</v>
      </c>
      <c r="E107" s="183" t="s">
        <v>224</v>
      </c>
      <c r="F107" s="184">
        <v>499397.37219713494</v>
      </c>
      <c r="G107" s="184">
        <v>0</v>
      </c>
      <c r="H107" s="184">
        <v>499397.37219713494</v>
      </c>
      <c r="I107" s="184">
        <v>3843.02</v>
      </c>
      <c r="J107" s="184">
        <v>495554.35219713493</v>
      </c>
      <c r="K107" s="184">
        <v>0</v>
      </c>
      <c r="L107" s="183"/>
      <c r="M107" s="184"/>
      <c r="N107" s="184">
        <v>0</v>
      </c>
      <c r="O107" s="184"/>
      <c r="P107" s="184"/>
      <c r="Q107" s="184"/>
      <c r="R107" s="184">
        <v>0</v>
      </c>
      <c r="S107" s="184">
        <v>495554.35219713493</v>
      </c>
      <c r="T107" s="183"/>
      <c r="U107" s="184">
        <v>495554.35219713493</v>
      </c>
    </row>
    <row r="108" spans="1:21" ht="15" x14ac:dyDescent="0.25">
      <c r="A108" s="170" t="str">
        <f t="shared" si="1"/>
        <v>324 - Somersham Primary School</v>
      </c>
      <c r="B108" s="177">
        <v>324</v>
      </c>
      <c r="C108" s="177">
        <v>324</v>
      </c>
      <c r="D108" s="182">
        <v>0</v>
      </c>
      <c r="E108" s="183" t="s">
        <v>225</v>
      </c>
      <c r="F108" s="184">
        <v>442637.32064990333</v>
      </c>
      <c r="G108" s="184">
        <v>-22669.497494296294</v>
      </c>
      <c r="H108" s="184">
        <v>419967.82315560704</v>
      </c>
      <c r="I108" s="184">
        <v>2844.44</v>
      </c>
      <c r="J108" s="184">
        <v>417123.38315560704</v>
      </c>
      <c r="K108" s="184">
        <v>0</v>
      </c>
      <c r="L108" s="183"/>
      <c r="M108" s="184"/>
      <c r="N108" s="184">
        <v>0</v>
      </c>
      <c r="O108" s="184"/>
      <c r="P108" s="184"/>
      <c r="Q108" s="184"/>
      <c r="R108" s="184">
        <v>0</v>
      </c>
      <c r="S108" s="184">
        <v>417123.38315560704</v>
      </c>
      <c r="T108" s="183"/>
      <c r="U108" s="184">
        <v>417123.38315560704</v>
      </c>
    </row>
    <row r="109" spans="1:21" ht="15" x14ac:dyDescent="0.25">
      <c r="A109" s="170" t="str">
        <f t="shared" si="1"/>
        <v>327 - Stratford St Mary Primary School</v>
      </c>
      <c r="B109" s="177">
        <v>327</v>
      </c>
      <c r="C109" s="177">
        <v>327</v>
      </c>
      <c r="D109" s="182">
        <v>0</v>
      </c>
      <c r="E109" s="183" t="s">
        <v>227</v>
      </c>
      <c r="F109" s="184">
        <v>346145.27419354836</v>
      </c>
      <c r="G109" s="184">
        <v>0</v>
      </c>
      <c r="H109" s="184">
        <v>346145.27419354836</v>
      </c>
      <c r="I109" s="184">
        <v>2360.2800000000002</v>
      </c>
      <c r="J109" s="184">
        <v>343784.99419354834</v>
      </c>
      <c r="K109" s="184">
        <v>0</v>
      </c>
      <c r="L109" s="183"/>
      <c r="M109" s="184"/>
      <c r="N109" s="184">
        <v>0</v>
      </c>
      <c r="O109" s="184"/>
      <c r="P109" s="184"/>
      <c r="Q109" s="184"/>
      <c r="R109" s="184">
        <v>0</v>
      </c>
      <c r="S109" s="184">
        <v>343784.99419354834</v>
      </c>
      <c r="T109" s="183"/>
      <c r="U109" s="184">
        <v>343784.99419354834</v>
      </c>
    </row>
    <row r="110" spans="1:21" ht="15" x14ac:dyDescent="0.25">
      <c r="A110" s="170" t="str">
        <f t="shared" si="1"/>
        <v>328 - Stutton CEVCP School</v>
      </c>
      <c r="B110" s="177">
        <v>328</v>
      </c>
      <c r="C110" s="177">
        <v>328</v>
      </c>
      <c r="D110" s="182">
        <v>0</v>
      </c>
      <c r="E110" s="183" t="s">
        <v>228</v>
      </c>
      <c r="F110" s="184">
        <v>267201.25820282416</v>
      </c>
      <c r="G110" s="184">
        <v>0</v>
      </c>
      <c r="H110" s="184">
        <v>267201.25820282416</v>
      </c>
      <c r="I110" s="184">
        <v>1422.22</v>
      </c>
      <c r="J110" s="184">
        <v>265779.03820282419</v>
      </c>
      <c r="K110" s="184">
        <v>0</v>
      </c>
      <c r="L110" s="183"/>
      <c r="M110" s="184"/>
      <c r="N110" s="184">
        <v>0</v>
      </c>
      <c r="O110" s="184"/>
      <c r="P110" s="184"/>
      <c r="Q110" s="184"/>
      <c r="R110" s="184">
        <v>0</v>
      </c>
      <c r="S110" s="184">
        <v>265779.03820282419</v>
      </c>
      <c r="T110" s="183"/>
      <c r="U110" s="184">
        <v>265779.03820282419</v>
      </c>
    </row>
    <row r="111" spans="1:21" ht="15" x14ac:dyDescent="0.25">
      <c r="A111" s="170" t="str">
        <f t="shared" si="1"/>
        <v>331 - Tattingstone CEVCP School</v>
      </c>
      <c r="B111" s="177">
        <v>331</v>
      </c>
      <c r="C111" s="177">
        <v>331</v>
      </c>
      <c r="D111" s="182">
        <v>0</v>
      </c>
      <c r="E111" s="183" t="s">
        <v>229</v>
      </c>
      <c r="F111" s="184">
        <v>347969.8715412186</v>
      </c>
      <c r="G111" s="184">
        <v>-5222.9337001687463</v>
      </c>
      <c r="H111" s="184">
        <v>342746.93784104986</v>
      </c>
      <c r="I111" s="184">
        <v>2148.46</v>
      </c>
      <c r="J111" s="184">
        <v>340598.47784104984</v>
      </c>
      <c r="K111" s="184">
        <v>0</v>
      </c>
      <c r="L111" s="183"/>
      <c r="M111" s="184"/>
      <c r="N111" s="184">
        <v>0</v>
      </c>
      <c r="O111" s="184"/>
      <c r="P111" s="184"/>
      <c r="Q111" s="184"/>
      <c r="R111" s="184">
        <v>0</v>
      </c>
      <c r="S111" s="184">
        <v>340598.47784104984</v>
      </c>
      <c r="T111" s="183"/>
      <c r="U111" s="184">
        <v>340598.47784104984</v>
      </c>
    </row>
    <row r="112" spans="1:21" ht="15" x14ac:dyDescent="0.25">
      <c r="A112" s="170" t="str">
        <f t="shared" si="1"/>
        <v>332 - Trimley St Martin Primary School</v>
      </c>
      <c r="B112" s="177">
        <v>332</v>
      </c>
      <c r="C112" s="177">
        <v>332</v>
      </c>
      <c r="D112" s="182">
        <v>0</v>
      </c>
      <c r="E112" s="183" t="s">
        <v>230</v>
      </c>
      <c r="F112" s="184">
        <v>698118.32327110076</v>
      </c>
      <c r="G112" s="184">
        <v>0</v>
      </c>
      <c r="H112" s="184">
        <v>698118.32327110076</v>
      </c>
      <c r="I112" s="184">
        <v>5779.66</v>
      </c>
      <c r="J112" s="184">
        <v>692338.66327110073</v>
      </c>
      <c r="K112" s="184">
        <v>0</v>
      </c>
      <c r="L112" s="183"/>
      <c r="M112" s="184"/>
      <c r="N112" s="184">
        <v>0</v>
      </c>
      <c r="O112" s="184"/>
      <c r="P112" s="184"/>
      <c r="Q112" s="184"/>
      <c r="R112" s="184">
        <v>0</v>
      </c>
      <c r="S112" s="184">
        <v>692338.66327110073</v>
      </c>
      <c r="T112" s="183"/>
      <c r="U112" s="184">
        <v>692338.66327110073</v>
      </c>
    </row>
    <row r="113" spans="1:21" ht="15" x14ac:dyDescent="0.25">
      <c r="A113" s="170" t="str">
        <f t="shared" si="1"/>
        <v>333 - Trimley St Mary Primary School</v>
      </c>
      <c r="B113" s="177">
        <v>333</v>
      </c>
      <c r="C113" s="177">
        <v>333</v>
      </c>
      <c r="D113" s="182">
        <v>0</v>
      </c>
      <c r="E113" s="183" t="s">
        <v>231</v>
      </c>
      <c r="F113" s="184">
        <v>1278642.7334485487</v>
      </c>
      <c r="G113" s="184">
        <v>0</v>
      </c>
      <c r="H113" s="184">
        <v>1278642.7334485487</v>
      </c>
      <c r="I113" s="184">
        <v>11044.900000000001</v>
      </c>
      <c r="J113" s="184">
        <v>1267597.8334485488</v>
      </c>
      <c r="K113" s="184">
        <v>0</v>
      </c>
      <c r="L113" s="183"/>
      <c r="M113" s="184"/>
      <c r="N113" s="184">
        <v>0</v>
      </c>
      <c r="O113" s="184"/>
      <c r="P113" s="184"/>
      <c r="Q113" s="184"/>
      <c r="R113" s="184">
        <v>0</v>
      </c>
      <c r="S113" s="184">
        <v>1267597.8334485488</v>
      </c>
      <c r="T113" s="183"/>
      <c r="U113" s="184">
        <v>1267597.8334485488</v>
      </c>
    </row>
    <row r="114" spans="1:21" ht="15" x14ac:dyDescent="0.25">
      <c r="A114" s="170" t="str">
        <f t="shared" si="1"/>
        <v>337 - Waldringfield Primary School</v>
      </c>
      <c r="B114" s="177">
        <v>337</v>
      </c>
      <c r="C114" s="177">
        <v>337</v>
      </c>
      <c r="D114" s="182">
        <v>0</v>
      </c>
      <c r="E114" s="183" t="s">
        <v>232</v>
      </c>
      <c r="F114" s="184">
        <v>419392.57298850577</v>
      </c>
      <c r="G114" s="184">
        <v>16374.620255836353</v>
      </c>
      <c r="H114" s="184">
        <v>435767.19324434211</v>
      </c>
      <c r="I114" s="184">
        <v>3026</v>
      </c>
      <c r="J114" s="184">
        <v>432741.19324434211</v>
      </c>
      <c r="K114" s="184">
        <v>0</v>
      </c>
      <c r="L114" s="183"/>
      <c r="M114" s="184"/>
      <c r="N114" s="184">
        <v>0</v>
      </c>
      <c r="O114" s="184"/>
      <c r="P114" s="184"/>
      <c r="Q114" s="184"/>
      <c r="R114" s="184">
        <v>0</v>
      </c>
      <c r="S114" s="184">
        <v>432741.19324434211</v>
      </c>
      <c r="T114" s="183"/>
      <c r="U114" s="184">
        <v>432741.19324434211</v>
      </c>
    </row>
    <row r="115" spans="1:21" ht="15" x14ac:dyDescent="0.25">
      <c r="A115" s="170" t="str">
        <f t="shared" si="1"/>
        <v>338 - Whatfield CEVCP School</v>
      </c>
      <c r="B115" s="177">
        <v>338</v>
      </c>
      <c r="C115" s="177">
        <v>338</v>
      </c>
      <c r="D115" s="182">
        <v>0</v>
      </c>
      <c r="E115" s="183" t="s">
        <v>233</v>
      </c>
      <c r="F115" s="184">
        <v>227913.07</v>
      </c>
      <c r="G115" s="184">
        <v>19585.048057389122</v>
      </c>
      <c r="H115" s="184">
        <v>247498.11805738913</v>
      </c>
      <c r="I115" s="184">
        <v>1089.3600000000001</v>
      </c>
      <c r="J115" s="184">
        <v>246408.75805738915</v>
      </c>
      <c r="K115" s="184">
        <v>0</v>
      </c>
      <c r="L115" s="183"/>
      <c r="M115" s="184"/>
      <c r="N115" s="184">
        <v>0</v>
      </c>
      <c r="O115" s="184"/>
      <c r="P115" s="184"/>
      <c r="Q115" s="184"/>
      <c r="R115" s="184">
        <v>0</v>
      </c>
      <c r="S115" s="184">
        <v>246408.75805738915</v>
      </c>
      <c r="T115" s="183"/>
      <c r="U115" s="184">
        <v>246408.75805738915</v>
      </c>
    </row>
    <row r="116" spans="1:21" ht="15" x14ac:dyDescent="0.25">
      <c r="A116" s="170" t="str">
        <f t="shared" si="1"/>
        <v>339 - Witnesham Primary School</v>
      </c>
      <c r="B116" s="177">
        <v>339</v>
      </c>
      <c r="C116" s="177">
        <v>339</v>
      </c>
      <c r="D116" s="182">
        <v>0</v>
      </c>
      <c r="E116" s="183" t="s">
        <v>234</v>
      </c>
      <c r="F116" s="184">
        <v>427607.37545454549</v>
      </c>
      <c r="G116" s="184">
        <v>0</v>
      </c>
      <c r="H116" s="184">
        <v>427607.37545454549</v>
      </c>
      <c r="I116" s="184">
        <v>3177.3</v>
      </c>
      <c r="J116" s="184">
        <v>424430.0754545455</v>
      </c>
      <c r="K116" s="184">
        <v>0</v>
      </c>
      <c r="L116" s="183"/>
      <c r="M116" s="184"/>
      <c r="N116" s="184">
        <v>0</v>
      </c>
      <c r="O116" s="184"/>
      <c r="P116" s="184"/>
      <c r="Q116" s="184"/>
      <c r="R116" s="184">
        <v>0</v>
      </c>
      <c r="S116" s="184">
        <v>424430.0754545455</v>
      </c>
      <c r="T116" s="183"/>
      <c r="U116" s="184">
        <v>424430.0754545455</v>
      </c>
    </row>
    <row r="117" spans="1:21" ht="15" x14ac:dyDescent="0.25">
      <c r="A117" s="170" t="str">
        <f t="shared" si="1"/>
        <v>341 - Sandlings Primary School</v>
      </c>
      <c r="B117" s="177">
        <v>341</v>
      </c>
      <c r="C117" s="177">
        <v>341</v>
      </c>
      <c r="D117" s="182">
        <v>0</v>
      </c>
      <c r="E117" s="183" t="s">
        <v>235</v>
      </c>
      <c r="F117" s="184">
        <v>537420.86222150293</v>
      </c>
      <c r="G117" s="184">
        <v>0</v>
      </c>
      <c r="H117" s="184">
        <v>537420.86222150293</v>
      </c>
      <c r="I117" s="184">
        <v>3479.9</v>
      </c>
      <c r="J117" s="184">
        <v>533940.96222150291</v>
      </c>
      <c r="K117" s="184">
        <v>0</v>
      </c>
      <c r="L117" s="183"/>
      <c r="M117" s="184"/>
      <c r="N117" s="184">
        <v>0</v>
      </c>
      <c r="O117" s="184"/>
      <c r="P117" s="184"/>
      <c r="Q117" s="184"/>
      <c r="R117" s="184">
        <v>0</v>
      </c>
      <c r="S117" s="184">
        <v>533940.96222150291</v>
      </c>
      <c r="T117" s="183"/>
      <c r="U117" s="184">
        <v>533940.96222150291</v>
      </c>
    </row>
    <row r="118" spans="1:21" ht="15" x14ac:dyDescent="0.25">
      <c r="A118" s="170" t="str">
        <f t="shared" si="1"/>
        <v>342 - Woodbridge Primary School</v>
      </c>
      <c r="B118" s="177">
        <v>342</v>
      </c>
      <c r="C118" s="177">
        <v>342</v>
      </c>
      <c r="D118" s="182">
        <v>0</v>
      </c>
      <c r="E118" s="183" t="s">
        <v>236</v>
      </c>
      <c r="F118" s="184">
        <v>740997.35998082708</v>
      </c>
      <c r="G118" s="184">
        <v>0</v>
      </c>
      <c r="H118" s="184">
        <v>740997.35998082708</v>
      </c>
      <c r="I118" s="184">
        <v>6052</v>
      </c>
      <c r="J118" s="184">
        <v>734945.35998082708</v>
      </c>
      <c r="K118" s="184">
        <v>39241.200000000004</v>
      </c>
      <c r="L118" s="183"/>
      <c r="M118" s="184"/>
      <c r="N118" s="184">
        <v>39241.200000000004</v>
      </c>
      <c r="O118" s="184"/>
      <c r="P118" s="184"/>
      <c r="Q118" s="184"/>
      <c r="R118" s="184">
        <v>0</v>
      </c>
      <c r="S118" s="184">
        <v>774186.55998082703</v>
      </c>
      <c r="T118" s="183"/>
      <c r="U118" s="184">
        <v>774186.55998082703</v>
      </c>
    </row>
    <row r="119" spans="1:21" ht="15" x14ac:dyDescent="0.25">
      <c r="A119" s="170" t="str">
        <f t="shared" si="1"/>
        <v>343 - Kyson Primary School</v>
      </c>
      <c r="B119" s="177">
        <v>343</v>
      </c>
      <c r="C119" s="177">
        <v>343</v>
      </c>
      <c r="D119" s="182">
        <v>0</v>
      </c>
      <c r="E119" s="183" t="s">
        <v>237</v>
      </c>
      <c r="F119" s="184">
        <v>1281908.9279207985</v>
      </c>
      <c r="G119" s="184">
        <v>0</v>
      </c>
      <c r="H119" s="184">
        <v>1281908.9279207985</v>
      </c>
      <c r="I119" s="184">
        <v>11559.32</v>
      </c>
      <c r="J119" s="184">
        <v>1270349.6079207985</v>
      </c>
      <c r="K119" s="184">
        <v>41022.000000000007</v>
      </c>
      <c r="L119" s="183"/>
      <c r="M119" s="184"/>
      <c r="N119" s="184">
        <v>41022.000000000007</v>
      </c>
      <c r="O119" s="184"/>
      <c r="P119" s="184"/>
      <c r="Q119" s="184"/>
      <c r="R119" s="184">
        <v>0</v>
      </c>
      <c r="S119" s="184">
        <v>1311371.6079207985</v>
      </c>
      <c r="T119" s="183"/>
      <c r="U119" s="184">
        <v>1311371.6079207985</v>
      </c>
    </row>
    <row r="120" spans="1:21" ht="15" x14ac:dyDescent="0.25">
      <c r="A120" s="170" t="str">
        <f t="shared" si="1"/>
        <v>356 - Claydon High School</v>
      </c>
      <c r="B120" s="177">
        <v>356</v>
      </c>
      <c r="C120" s="177">
        <v>356</v>
      </c>
      <c r="D120" s="182">
        <v>0</v>
      </c>
      <c r="E120" s="183" t="s">
        <v>240</v>
      </c>
      <c r="F120" s="184">
        <v>3291680.4096427094</v>
      </c>
      <c r="G120" s="184">
        <v>0</v>
      </c>
      <c r="H120" s="184">
        <v>3291680.4096427094</v>
      </c>
      <c r="I120" s="184">
        <v>20546.54</v>
      </c>
      <c r="J120" s="184">
        <v>3271133.8696427094</v>
      </c>
      <c r="K120" s="184">
        <v>0</v>
      </c>
      <c r="L120" s="183"/>
      <c r="M120" s="184"/>
      <c r="N120" s="184">
        <v>0</v>
      </c>
      <c r="O120" s="184"/>
      <c r="P120" s="184"/>
      <c r="Q120" s="184"/>
      <c r="R120" s="184">
        <v>0</v>
      </c>
      <c r="S120" s="184">
        <v>3271133.8696427094</v>
      </c>
      <c r="T120" s="183"/>
      <c r="U120" s="184">
        <v>3271133.8696427094</v>
      </c>
    </row>
    <row r="121" spans="1:21" ht="15" x14ac:dyDescent="0.25">
      <c r="A121" s="170" t="str">
        <f t="shared" si="1"/>
        <v>370 - Northgate High School</v>
      </c>
      <c r="B121" s="177">
        <v>370</v>
      </c>
      <c r="C121" s="177">
        <v>370</v>
      </c>
      <c r="D121" s="182">
        <v>0</v>
      </c>
      <c r="E121" s="183" t="s">
        <v>247</v>
      </c>
      <c r="F121" s="184">
        <v>5673660.8184519103</v>
      </c>
      <c r="G121" s="184">
        <v>0</v>
      </c>
      <c r="H121" s="184">
        <v>5673660.8184519103</v>
      </c>
      <c r="I121" s="184">
        <v>35464.720000000001</v>
      </c>
      <c r="J121" s="184">
        <v>5638196.0984519105</v>
      </c>
      <c r="K121" s="184">
        <v>0</v>
      </c>
      <c r="L121" s="183"/>
      <c r="M121" s="184"/>
      <c r="N121" s="184">
        <v>0</v>
      </c>
      <c r="O121" s="184"/>
      <c r="P121" s="184"/>
      <c r="Q121" s="184"/>
      <c r="R121" s="184">
        <v>0</v>
      </c>
      <c r="S121" s="184">
        <v>5638196.0984519105</v>
      </c>
      <c r="T121" s="184">
        <v>2229763.333333333</v>
      </c>
      <c r="U121" s="184">
        <v>7867959.4317852436</v>
      </c>
    </row>
    <row r="122" spans="1:21" ht="15" x14ac:dyDescent="0.25">
      <c r="A122" s="170" t="str">
        <f t="shared" si="1"/>
        <v xml:space="preserve">400 - Acton CEVCP School </v>
      </c>
      <c r="B122" s="177">
        <v>400</v>
      </c>
      <c r="C122" s="177">
        <v>400</v>
      </c>
      <c r="D122" s="182">
        <v>0</v>
      </c>
      <c r="E122" s="183" t="s">
        <v>255</v>
      </c>
      <c r="F122" s="184">
        <v>701619.28768483642</v>
      </c>
      <c r="G122" s="184">
        <v>-7198.5889749817279</v>
      </c>
      <c r="H122" s="184">
        <v>694420.69870985474</v>
      </c>
      <c r="I122" s="184">
        <v>5416.54</v>
      </c>
      <c r="J122" s="184">
        <v>689004.1587098547</v>
      </c>
      <c r="K122" s="184">
        <v>0</v>
      </c>
      <c r="L122" s="183"/>
      <c r="M122" s="184"/>
      <c r="N122" s="184">
        <v>0</v>
      </c>
      <c r="O122" s="184"/>
      <c r="P122" s="184"/>
      <c r="Q122" s="184"/>
      <c r="R122" s="184">
        <v>0</v>
      </c>
      <c r="S122" s="184">
        <v>689004.1587098547</v>
      </c>
      <c r="T122" s="183"/>
      <c r="U122" s="184">
        <v>689004.1587098547</v>
      </c>
    </row>
    <row r="123" spans="1:21" ht="15" x14ac:dyDescent="0.25">
      <c r="A123" s="170" t="str">
        <f t="shared" si="1"/>
        <v>405 - Barnham CEVCP School</v>
      </c>
      <c r="B123" s="177">
        <v>405</v>
      </c>
      <c r="C123" s="177">
        <v>405</v>
      </c>
      <c r="D123" s="182">
        <v>0</v>
      </c>
      <c r="E123" s="183" t="s">
        <v>258</v>
      </c>
      <c r="F123" s="184">
        <v>566707.37504592526</v>
      </c>
      <c r="G123" s="184">
        <v>0</v>
      </c>
      <c r="H123" s="184">
        <v>566707.37504592526</v>
      </c>
      <c r="I123" s="184">
        <v>4387.7</v>
      </c>
      <c r="J123" s="184">
        <v>562319.67504592531</v>
      </c>
      <c r="K123" s="184">
        <v>0</v>
      </c>
      <c r="L123" s="183"/>
      <c r="M123" s="184"/>
      <c r="N123" s="184">
        <v>0</v>
      </c>
      <c r="O123" s="184"/>
      <c r="P123" s="184"/>
      <c r="Q123" s="184"/>
      <c r="R123" s="184">
        <v>0</v>
      </c>
      <c r="S123" s="184">
        <v>562319.67504592531</v>
      </c>
      <c r="T123" s="183"/>
      <c r="U123" s="184">
        <v>562319.67504592531</v>
      </c>
    </row>
    <row r="124" spans="1:21" ht="15" x14ac:dyDescent="0.25">
      <c r="A124" s="170" t="str">
        <f t="shared" si="1"/>
        <v>406 - Barningham CEVCP School</v>
      </c>
      <c r="B124" s="177">
        <v>406</v>
      </c>
      <c r="C124" s="177">
        <v>406</v>
      </c>
      <c r="D124" s="182">
        <v>0</v>
      </c>
      <c r="E124" s="183" t="s">
        <v>259</v>
      </c>
      <c r="F124" s="184">
        <v>365950.65758109861</v>
      </c>
      <c r="G124" s="184">
        <v>0</v>
      </c>
      <c r="H124" s="184">
        <v>365950.65758109861</v>
      </c>
      <c r="I124" s="184">
        <v>2511.58</v>
      </c>
      <c r="J124" s="184">
        <v>363439.07758109859</v>
      </c>
      <c r="K124" s="184">
        <v>0</v>
      </c>
      <c r="L124" s="183"/>
      <c r="M124" s="184"/>
      <c r="N124" s="184">
        <v>0</v>
      </c>
      <c r="O124" s="184"/>
      <c r="P124" s="184"/>
      <c r="Q124" s="184"/>
      <c r="R124" s="184">
        <v>0</v>
      </c>
      <c r="S124" s="184">
        <v>363439.07758109859</v>
      </c>
      <c r="T124" s="183"/>
      <c r="U124" s="184">
        <v>363439.07758109859</v>
      </c>
    </row>
    <row r="125" spans="1:21" ht="15" x14ac:dyDescent="0.25">
      <c r="A125" s="170" t="str">
        <f t="shared" si="1"/>
        <v xml:space="preserve">407 - Barrow CEVCP School </v>
      </c>
      <c r="B125" s="177">
        <v>407</v>
      </c>
      <c r="C125" s="177">
        <v>407</v>
      </c>
      <c r="D125" s="182">
        <v>0</v>
      </c>
      <c r="E125" s="183" t="s">
        <v>260</v>
      </c>
      <c r="F125" s="184">
        <v>535654.23831431463</v>
      </c>
      <c r="G125" s="184">
        <v>0</v>
      </c>
      <c r="H125" s="184">
        <v>535654.23831431463</v>
      </c>
      <c r="I125" s="184">
        <v>4296.92</v>
      </c>
      <c r="J125" s="184">
        <v>531357.31831431459</v>
      </c>
      <c r="K125" s="184">
        <v>0</v>
      </c>
      <c r="L125" s="183"/>
      <c r="M125" s="184"/>
      <c r="N125" s="184">
        <v>0</v>
      </c>
      <c r="O125" s="184"/>
      <c r="P125" s="184"/>
      <c r="Q125" s="184"/>
      <c r="R125" s="184">
        <v>0</v>
      </c>
      <c r="S125" s="184">
        <v>531357.31831431459</v>
      </c>
      <c r="T125" s="183"/>
      <c r="U125" s="184">
        <v>531357.31831431459</v>
      </c>
    </row>
    <row r="126" spans="1:21" ht="15" x14ac:dyDescent="0.25">
      <c r="A126" s="170" t="str">
        <f t="shared" si="1"/>
        <v>409 - Boxford CEVCP School</v>
      </c>
      <c r="B126" s="177">
        <v>409</v>
      </c>
      <c r="C126" s="177">
        <v>409</v>
      </c>
      <c r="D126" s="182">
        <v>0</v>
      </c>
      <c r="E126" s="183" t="s">
        <v>261</v>
      </c>
      <c r="F126" s="184">
        <v>781805.65261574462</v>
      </c>
      <c r="G126" s="184">
        <v>0</v>
      </c>
      <c r="H126" s="184">
        <v>781805.65261574462</v>
      </c>
      <c r="I126" s="184">
        <v>6687.46</v>
      </c>
      <c r="J126" s="184">
        <v>775118.19261574466</v>
      </c>
      <c r="K126" s="184">
        <v>0</v>
      </c>
      <c r="L126" s="183"/>
      <c r="M126" s="184"/>
      <c r="N126" s="184">
        <v>0</v>
      </c>
      <c r="O126" s="184"/>
      <c r="P126" s="184"/>
      <c r="Q126" s="184"/>
      <c r="R126" s="184">
        <v>0</v>
      </c>
      <c r="S126" s="184">
        <v>775118.19261574466</v>
      </c>
      <c r="T126" s="183"/>
      <c r="U126" s="184">
        <v>775118.19261574466</v>
      </c>
    </row>
    <row r="127" spans="1:21" ht="15" x14ac:dyDescent="0.25">
      <c r="A127" s="170" t="str">
        <f t="shared" si="1"/>
        <v>412 - Bures CEVCP School</v>
      </c>
      <c r="B127" s="177">
        <v>412</v>
      </c>
      <c r="C127" s="177">
        <v>412</v>
      </c>
      <c r="D127" s="182">
        <v>0</v>
      </c>
      <c r="E127" s="183" t="s">
        <v>263</v>
      </c>
      <c r="F127" s="184">
        <v>688418.47000267776</v>
      </c>
      <c r="G127" s="184">
        <v>0</v>
      </c>
      <c r="H127" s="184">
        <v>688418.47000267776</v>
      </c>
      <c r="I127" s="184">
        <v>5900.7000000000007</v>
      </c>
      <c r="J127" s="184">
        <v>682517.7700026778</v>
      </c>
      <c r="K127" s="184">
        <v>26584.800000000003</v>
      </c>
      <c r="L127" s="183"/>
      <c r="M127" s="184"/>
      <c r="N127" s="184">
        <v>26584.800000000003</v>
      </c>
      <c r="O127" s="184"/>
      <c r="P127" s="184"/>
      <c r="Q127" s="184"/>
      <c r="R127" s="184">
        <v>0</v>
      </c>
      <c r="S127" s="184">
        <v>709102.57000267785</v>
      </c>
      <c r="T127" s="183"/>
      <c r="U127" s="184">
        <v>709102.57000267785</v>
      </c>
    </row>
    <row r="128" spans="1:21" ht="15" x14ac:dyDescent="0.25">
      <c r="A128" s="170" t="str">
        <f t="shared" si="1"/>
        <v>413 - The Glade Community Primary School</v>
      </c>
      <c r="B128" s="177">
        <v>413</v>
      </c>
      <c r="C128" s="177">
        <v>413</v>
      </c>
      <c r="D128" s="182">
        <v>0</v>
      </c>
      <c r="E128" s="183" t="s">
        <v>264</v>
      </c>
      <c r="F128" s="184">
        <v>1032111.9421634357</v>
      </c>
      <c r="G128" s="184">
        <v>0</v>
      </c>
      <c r="H128" s="184">
        <v>1032111.9421634357</v>
      </c>
      <c r="I128" s="184">
        <v>8260.98</v>
      </c>
      <c r="J128" s="184">
        <v>1023850.9621634358</v>
      </c>
      <c r="K128" s="184">
        <v>0</v>
      </c>
      <c r="L128" s="183"/>
      <c r="M128" s="184"/>
      <c r="N128" s="184">
        <v>0</v>
      </c>
      <c r="O128" s="184"/>
      <c r="P128" s="184"/>
      <c r="Q128" s="184"/>
      <c r="R128" s="184">
        <v>0</v>
      </c>
      <c r="S128" s="184">
        <v>1023850.9621634358</v>
      </c>
      <c r="T128" s="183"/>
      <c r="U128" s="184">
        <v>1023850.9621634358</v>
      </c>
    </row>
    <row r="129" spans="1:21" ht="15" x14ac:dyDescent="0.25">
      <c r="A129" s="170" t="str">
        <f t="shared" si="1"/>
        <v>415 - Guildhall Feoffment Community Primary School</v>
      </c>
      <c r="B129" s="177">
        <v>415</v>
      </c>
      <c r="C129" s="177">
        <v>415</v>
      </c>
      <c r="D129" s="182">
        <v>0</v>
      </c>
      <c r="E129" s="183" t="s">
        <v>265</v>
      </c>
      <c r="F129" s="184">
        <v>1172974.1004309948</v>
      </c>
      <c r="G129" s="184">
        <v>0</v>
      </c>
      <c r="H129" s="184">
        <v>1172974.1004309948</v>
      </c>
      <c r="I129" s="184">
        <v>10475.104200000002</v>
      </c>
      <c r="J129" s="184">
        <v>1162498.9962309948</v>
      </c>
      <c r="K129" s="184">
        <v>0</v>
      </c>
      <c r="L129" s="183"/>
      <c r="M129" s="184"/>
      <c r="N129" s="184">
        <v>0</v>
      </c>
      <c r="O129" s="184"/>
      <c r="P129" s="184"/>
      <c r="Q129" s="184"/>
      <c r="R129" s="184">
        <v>0</v>
      </c>
      <c r="S129" s="184">
        <v>1162498.9962309948</v>
      </c>
      <c r="T129" s="183"/>
      <c r="U129" s="184">
        <v>1162498.9962309948</v>
      </c>
    </row>
    <row r="130" spans="1:21" ht="15" x14ac:dyDescent="0.25">
      <c r="A130" s="170" t="str">
        <f t="shared" si="1"/>
        <v>416 - Hardwick Primary School</v>
      </c>
      <c r="B130" s="177">
        <v>416</v>
      </c>
      <c r="C130" s="177">
        <v>416</v>
      </c>
      <c r="D130" s="182">
        <v>0</v>
      </c>
      <c r="E130" s="183" t="s">
        <v>266</v>
      </c>
      <c r="F130" s="184">
        <v>951589.96245643182</v>
      </c>
      <c r="G130" s="184">
        <v>0</v>
      </c>
      <c r="H130" s="184">
        <v>951589.96245643182</v>
      </c>
      <c r="I130" s="184">
        <v>8248.2708000000002</v>
      </c>
      <c r="J130" s="184">
        <v>943341.69165643177</v>
      </c>
      <c r="K130" s="184">
        <v>0</v>
      </c>
      <c r="L130" s="183"/>
      <c r="M130" s="184"/>
      <c r="N130" s="184">
        <v>0</v>
      </c>
      <c r="O130" s="184"/>
      <c r="P130" s="184"/>
      <c r="Q130" s="184">
        <v>62500</v>
      </c>
      <c r="R130" s="184">
        <v>62500</v>
      </c>
      <c r="S130" s="184">
        <v>1005841.6916564318</v>
      </c>
      <c r="T130" s="183"/>
      <c r="U130" s="184">
        <v>1005841.6916564318</v>
      </c>
    </row>
    <row r="131" spans="1:21" ht="15" x14ac:dyDescent="0.25">
      <c r="A131" s="170" t="str">
        <f t="shared" ref="A131:A192" si="2">CONCATENATE(B131," - ",E131)</f>
        <v>417 - Howard Community Primary School</v>
      </c>
      <c r="B131" s="177">
        <v>417</v>
      </c>
      <c r="C131" s="177">
        <v>417</v>
      </c>
      <c r="D131" s="182">
        <v>0</v>
      </c>
      <c r="E131" s="183" t="s">
        <v>267</v>
      </c>
      <c r="F131" s="184">
        <v>980251.61092833756</v>
      </c>
      <c r="G131" s="184">
        <v>0</v>
      </c>
      <c r="H131" s="184">
        <v>980251.61092833756</v>
      </c>
      <c r="I131" s="184">
        <v>7411.2792000000009</v>
      </c>
      <c r="J131" s="184">
        <v>972840.33172833757</v>
      </c>
      <c r="K131" s="184">
        <v>77337.600000000006</v>
      </c>
      <c r="L131" s="183"/>
      <c r="M131" s="184"/>
      <c r="N131" s="184">
        <v>77337.600000000006</v>
      </c>
      <c r="O131" s="184"/>
      <c r="P131" s="184"/>
      <c r="Q131" s="184"/>
      <c r="R131" s="184">
        <v>0</v>
      </c>
      <c r="S131" s="184">
        <v>1050177.9317283377</v>
      </c>
      <c r="T131" s="183"/>
      <c r="U131" s="184">
        <v>1050177.9317283377</v>
      </c>
    </row>
    <row r="132" spans="1:21" ht="15" x14ac:dyDescent="0.25">
      <c r="A132" s="170" t="str">
        <f t="shared" si="2"/>
        <v>418 - Sebert Wood Community Primary School</v>
      </c>
      <c r="B132" s="177">
        <v>418</v>
      </c>
      <c r="C132" s="177">
        <v>418</v>
      </c>
      <c r="D132" s="182">
        <v>0</v>
      </c>
      <c r="E132" s="183" t="s">
        <v>268</v>
      </c>
      <c r="F132" s="184">
        <v>1287047.9745591565</v>
      </c>
      <c r="G132" s="184">
        <v>0</v>
      </c>
      <c r="H132" s="184">
        <v>1287047.9745591565</v>
      </c>
      <c r="I132" s="184">
        <v>11874.629200000001</v>
      </c>
      <c r="J132" s="184">
        <v>1275173.3453591564</v>
      </c>
      <c r="K132" s="184">
        <v>101505.60000000001</v>
      </c>
      <c r="L132" s="183"/>
      <c r="M132" s="184"/>
      <c r="N132" s="184">
        <v>101505.60000000001</v>
      </c>
      <c r="O132" s="184"/>
      <c r="P132" s="184"/>
      <c r="Q132" s="184"/>
      <c r="R132" s="184">
        <v>0</v>
      </c>
      <c r="S132" s="184">
        <v>1376678.9453591565</v>
      </c>
      <c r="T132" s="183"/>
      <c r="U132" s="184">
        <v>1376678.9453591565</v>
      </c>
    </row>
    <row r="133" spans="1:21" ht="15" x14ac:dyDescent="0.25">
      <c r="A133" s="170" t="str">
        <f t="shared" si="2"/>
        <v>420 - St Edmund's Catholic Primary School, Bury St Edmunds</v>
      </c>
      <c r="B133" s="177">
        <v>420</v>
      </c>
      <c r="C133" s="177">
        <v>420</v>
      </c>
      <c r="D133" s="182">
        <v>0</v>
      </c>
      <c r="E133" s="183" t="s">
        <v>269</v>
      </c>
      <c r="F133" s="184">
        <v>1302527.2158794173</v>
      </c>
      <c r="G133" s="184">
        <v>0</v>
      </c>
      <c r="H133" s="184">
        <v>1302527.2158794173</v>
      </c>
      <c r="I133" s="184">
        <v>11511.5092</v>
      </c>
      <c r="J133" s="184">
        <v>1291015.7066794173</v>
      </c>
      <c r="K133" s="184">
        <v>0</v>
      </c>
      <c r="L133" s="183"/>
      <c r="M133" s="184"/>
      <c r="N133" s="184">
        <v>0</v>
      </c>
      <c r="O133" s="184"/>
      <c r="P133" s="184"/>
      <c r="Q133" s="184"/>
      <c r="R133" s="184">
        <v>0</v>
      </c>
      <c r="S133" s="184">
        <v>1291015.7066794173</v>
      </c>
      <c r="T133" s="183"/>
      <c r="U133" s="184">
        <v>1291015.7066794173</v>
      </c>
    </row>
    <row r="134" spans="1:21" ht="15" x14ac:dyDescent="0.25">
      <c r="A134" s="170" t="str">
        <f t="shared" si="2"/>
        <v>421 - St Edmundsbury CEVAP School</v>
      </c>
      <c r="B134" s="177">
        <v>421</v>
      </c>
      <c r="C134" s="177">
        <v>421</v>
      </c>
      <c r="D134" s="182">
        <v>0</v>
      </c>
      <c r="E134" s="183" t="s">
        <v>270</v>
      </c>
      <c r="F134" s="184">
        <v>913970.96982927376</v>
      </c>
      <c r="G134" s="184">
        <v>0</v>
      </c>
      <c r="H134" s="184">
        <v>913970.96982927376</v>
      </c>
      <c r="I134" s="184">
        <v>7822.21</v>
      </c>
      <c r="J134" s="184">
        <v>906148.7598292738</v>
      </c>
      <c r="K134" s="184">
        <v>0</v>
      </c>
      <c r="L134" s="183"/>
      <c r="M134" s="184"/>
      <c r="N134" s="184">
        <v>0</v>
      </c>
      <c r="O134" s="184"/>
      <c r="P134" s="184"/>
      <c r="Q134" s="184"/>
      <c r="R134" s="184">
        <v>0</v>
      </c>
      <c r="S134" s="184">
        <v>906148.7598292738</v>
      </c>
      <c r="T134" s="183"/>
      <c r="U134" s="184">
        <v>906148.7598292738</v>
      </c>
    </row>
    <row r="135" spans="1:21" ht="15" x14ac:dyDescent="0.25">
      <c r="A135" s="170" t="str">
        <f t="shared" si="2"/>
        <v>422 - Sextons Manor Community Primary School</v>
      </c>
      <c r="B135" s="177">
        <v>422</v>
      </c>
      <c r="C135" s="177">
        <v>422</v>
      </c>
      <c r="D135" s="182">
        <v>0</v>
      </c>
      <c r="E135" s="183" t="s">
        <v>271</v>
      </c>
      <c r="F135" s="184">
        <v>613744.94755419693</v>
      </c>
      <c r="G135" s="184">
        <v>0</v>
      </c>
      <c r="H135" s="184">
        <v>613744.94755419693</v>
      </c>
      <c r="I135" s="184">
        <v>4715.4158000000007</v>
      </c>
      <c r="J135" s="184">
        <v>609029.53175419697</v>
      </c>
      <c r="K135" s="184">
        <v>50752.800000000003</v>
      </c>
      <c r="L135" s="183"/>
      <c r="M135" s="184"/>
      <c r="N135" s="184">
        <v>50752.800000000003</v>
      </c>
      <c r="O135" s="184"/>
      <c r="P135" s="184"/>
      <c r="Q135" s="184"/>
      <c r="R135" s="184">
        <v>0</v>
      </c>
      <c r="S135" s="184">
        <v>659782.33175419702</v>
      </c>
      <c r="T135" s="183"/>
      <c r="U135" s="184">
        <v>659782.33175419702</v>
      </c>
    </row>
    <row r="136" spans="1:21" ht="15" x14ac:dyDescent="0.25">
      <c r="A136" s="170" t="str">
        <f t="shared" si="2"/>
        <v>424 - Westgate Community Primary School</v>
      </c>
      <c r="B136" s="177">
        <v>424</v>
      </c>
      <c r="C136" s="177">
        <v>424</v>
      </c>
      <c r="D136" s="182">
        <v>0</v>
      </c>
      <c r="E136" s="183" t="s">
        <v>273</v>
      </c>
      <c r="F136" s="184">
        <v>1131510.0369435782</v>
      </c>
      <c r="G136" s="184">
        <v>0</v>
      </c>
      <c r="H136" s="184">
        <v>1131510.0369435782</v>
      </c>
      <c r="I136" s="184">
        <v>9713.4600000000009</v>
      </c>
      <c r="J136" s="184">
        <v>1121796.5769435782</v>
      </c>
      <c r="K136" s="184">
        <v>38414.400000000001</v>
      </c>
      <c r="L136" s="183"/>
      <c r="M136" s="184"/>
      <c r="N136" s="184">
        <v>38414.400000000001</v>
      </c>
      <c r="O136" s="184"/>
      <c r="P136" s="184"/>
      <c r="Q136" s="184">
        <v>62500</v>
      </c>
      <c r="R136" s="184">
        <v>62500</v>
      </c>
      <c r="S136" s="184">
        <v>1222710.9769435781</v>
      </c>
      <c r="T136" s="183"/>
      <c r="U136" s="184">
        <v>1222710.9769435781</v>
      </c>
    </row>
    <row r="137" spans="1:21" ht="15" x14ac:dyDescent="0.25">
      <c r="A137" s="170" t="str">
        <f t="shared" si="2"/>
        <v>425 - Abbots Green Community Primary School</v>
      </c>
      <c r="B137" s="177">
        <v>425</v>
      </c>
      <c r="C137" s="177">
        <v>425</v>
      </c>
      <c r="D137" s="182">
        <v>0</v>
      </c>
      <c r="E137" s="183" t="s">
        <v>274</v>
      </c>
      <c r="F137" s="184">
        <v>1243396.4646477159</v>
      </c>
      <c r="G137" s="184">
        <v>101346.59592510315</v>
      </c>
      <c r="H137" s="184">
        <v>1344743.0605728191</v>
      </c>
      <c r="I137" s="184">
        <v>11075.16</v>
      </c>
      <c r="J137" s="184">
        <v>1333667.9005728192</v>
      </c>
      <c r="K137" s="184">
        <v>92601.600000000006</v>
      </c>
      <c r="L137" s="183"/>
      <c r="M137" s="184"/>
      <c r="N137" s="184">
        <v>92601.600000000006</v>
      </c>
      <c r="O137" s="184"/>
      <c r="P137" s="184"/>
      <c r="Q137" s="184"/>
      <c r="R137" s="184">
        <v>0</v>
      </c>
      <c r="S137" s="184">
        <v>1426269.5005728193</v>
      </c>
      <c r="T137" s="183"/>
      <c r="U137" s="184">
        <v>1426269.5005728193</v>
      </c>
    </row>
    <row r="138" spans="1:21" ht="15" x14ac:dyDescent="0.25">
      <c r="A138" s="170" t="str">
        <f t="shared" si="2"/>
        <v>426 - Cavendish CEVCP School</v>
      </c>
      <c r="B138" s="177">
        <v>426</v>
      </c>
      <c r="C138" s="177">
        <v>426</v>
      </c>
      <c r="D138" s="182">
        <v>0</v>
      </c>
      <c r="E138" s="183" t="s">
        <v>275</v>
      </c>
      <c r="F138" s="184">
        <v>381094.20382798865</v>
      </c>
      <c r="G138" s="184">
        <v>0</v>
      </c>
      <c r="H138" s="184">
        <v>381094.20382798865</v>
      </c>
      <c r="I138" s="184">
        <v>2693.1400000000003</v>
      </c>
      <c r="J138" s="184">
        <v>378401.06382798863</v>
      </c>
      <c r="K138" s="184">
        <v>0</v>
      </c>
      <c r="L138" s="183"/>
      <c r="M138" s="184"/>
      <c r="N138" s="184">
        <v>0</v>
      </c>
      <c r="O138" s="184"/>
      <c r="P138" s="184"/>
      <c r="Q138" s="184"/>
      <c r="R138" s="184">
        <v>0</v>
      </c>
      <c r="S138" s="184">
        <v>378401.06382798863</v>
      </c>
      <c r="T138" s="183"/>
      <c r="U138" s="184">
        <v>378401.06382798863</v>
      </c>
    </row>
    <row r="139" spans="1:21" ht="15" x14ac:dyDescent="0.25">
      <c r="A139" s="170" t="str">
        <f t="shared" si="2"/>
        <v>429 - Clare Community Primary School</v>
      </c>
      <c r="B139" s="177">
        <v>429</v>
      </c>
      <c r="C139" s="177">
        <v>429</v>
      </c>
      <c r="D139" s="182">
        <v>0</v>
      </c>
      <c r="E139" s="183" t="s">
        <v>276</v>
      </c>
      <c r="F139" s="184">
        <v>679999.18852682132</v>
      </c>
      <c r="G139" s="184">
        <v>0</v>
      </c>
      <c r="H139" s="184">
        <v>679999.18852682132</v>
      </c>
      <c r="I139" s="184">
        <v>5628.3600000000006</v>
      </c>
      <c r="J139" s="184">
        <v>674370.82852682134</v>
      </c>
      <c r="K139" s="184">
        <v>0</v>
      </c>
      <c r="L139" s="183"/>
      <c r="M139" s="184"/>
      <c r="N139" s="184">
        <v>0</v>
      </c>
      <c r="O139" s="184"/>
      <c r="P139" s="184"/>
      <c r="Q139" s="184"/>
      <c r="R139" s="184">
        <v>0</v>
      </c>
      <c r="S139" s="184">
        <v>674370.82852682134</v>
      </c>
      <c r="T139" s="183"/>
      <c r="U139" s="184">
        <v>674370.82852682134</v>
      </c>
    </row>
    <row r="140" spans="1:21" ht="15" x14ac:dyDescent="0.25">
      <c r="A140" s="170" t="str">
        <f t="shared" si="2"/>
        <v>430 - Cockfield CEVCP School</v>
      </c>
      <c r="B140" s="177">
        <v>430</v>
      </c>
      <c r="C140" s="177">
        <v>430</v>
      </c>
      <c r="D140" s="182">
        <v>0</v>
      </c>
      <c r="E140" s="183" t="s">
        <v>277</v>
      </c>
      <c r="F140" s="184">
        <v>376466.74380774365</v>
      </c>
      <c r="G140" s="184">
        <v>-49931.575126108561</v>
      </c>
      <c r="H140" s="184">
        <v>326535.16868163511</v>
      </c>
      <c r="I140" s="184">
        <v>2057.6800000000003</v>
      </c>
      <c r="J140" s="184">
        <v>324477.48868163512</v>
      </c>
      <c r="K140" s="184">
        <v>0</v>
      </c>
      <c r="L140" s="183"/>
      <c r="M140" s="184"/>
      <c r="N140" s="184">
        <v>0</v>
      </c>
      <c r="O140" s="184"/>
      <c r="P140" s="184"/>
      <c r="Q140" s="184"/>
      <c r="R140" s="184">
        <v>0</v>
      </c>
      <c r="S140" s="184">
        <v>324477.48868163512</v>
      </c>
      <c r="T140" s="183"/>
      <c r="U140" s="184">
        <v>324477.48868163512</v>
      </c>
    </row>
    <row r="141" spans="1:21" ht="15" x14ac:dyDescent="0.25">
      <c r="A141" s="170" t="str">
        <f t="shared" si="2"/>
        <v>431 - Combs Ford Primary School</v>
      </c>
      <c r="B141" s="177">
        <v>431</v>
      </c>
      <c r="C141" s="177">
        <v>431</v>
      </c>
      <c r="D141" s="182">
        <v>0</v>
      </c>
      <c r="E141" s="183" t="s">
        <v>278</v>
      </c>
      <c r="F141" s="184">
        <v>1470565.9873259543</v>
      </c>
      <c r="G141" s="184">
        <v>0</v>
      </c>
      <c r="H141" s="184">
        <v>1470565.9873259543</v>
      </c>
      <c r="I141" s="184">
        <v>12043.480000000001</v>
      </c>
      <c r="J141" s="184">
        <v>1458522.5073259543</v>
      </c>
      <c r="K141" s="184">
        <v>0</v>
      </c>
      <c r="L141" s="183"/>
      <c r="M141" s="184"/>
      <c r="N141" s="184">
        <v>0</v>
      </c>
      <c r="O141" s="184"/>
      <c r="P141" s="184"/>
      <c r="Q141" s="184"/>
      <c r="R141" s="184">
        <v>0</v>
      </c>
      <c r="S141" s="184">
        <v>1458522.5073259543</v>
      </c>
      <c r="T141" s="183"/>
      <c r="U141" s="184">
        <v>1458522.5073259543</v>
      </c>
    </row>
    <row r="142" spans="1:21" ht="15" x14ac:dyDescent="0.25">
      <c r="A142" s="170" t="str">
        <f t="shared" si="2"/>
        <v>432 - Creeting St Mary CEVAP School</v>
      </c>
      <c r="B142" s="177">
        <v>432</v>
      </c>
      <c r="C142" s="177">
        <v>432</v>
      </c>
      <c r="D142" s="182">
        <v>0</v>
      </c>
      <c r="E142" s="183" t="s">
        <v>279</v>
      </c>
      <c r="F142" s="184">
        <v>359044.95066337421</v>
      </c>
      <c r="G142" s="184">
        <v>31029.326480394095</v>
      </c>
      <c r="H142" s="184">
        <v>390074.27714376833</v>
      </c>
      <c r="I142" s="184">
        <v>2511.58</v>
      </c>
      <c r="J142" s="184">
        <v>387562.69714376831</v>
      </c>
      <c r="K142" s="184">
        <v>0</v>
      </c>
      <c r="L142" s="183"/>
      <c r="M142" s="184"/>
      <c r="N142" s="184">
        <v>0</v>
      </c>
      <c r="O142" s="184"/>
      <c r="P142" s="184"/>
      <c r="Q142" s="184"/>
      <c r="R142" s="184">
        <v>0</v>
      </c>
      <c r="S142" s="184">
        <v>387562.69714376831</v>
      </c>
      <c r="T142" s="183"/>
      <c r="U142" s="184">
        <v>387562.69714376831</v>
      </c>
    </row>
    <row r="143" spans="1:21" ht="15" x14ac:dyDescent="0.25">
      <c r="A143" s="170" t="str">
        <f t="shared" si="2"/>
        <v>436 - Elmswell Community Primary School</v>
      </c>
      <c r="B143" s="177">
        <v>436</v>
      </c>
      <c r="C143" s="177">
        <v>436</v>
      </c>
      <c r="D143" s="182">
        <v>0</v>
      </c>
      <c r="E143" s="183" t="s">
        <v>280</v>
      </c>
      <c r="F143" s="184">
        <v>927550.63970493583</v>
      </c>
      <c r="G143" s="184">
        <v>0</v>
      </c>
      <c r="H143" s="184">
        <v>927550.63970493583</v>
      </c>
      <c r="I143" s="184">
        <v>8109.68</v>
      </c>
      <c r="J143" s="184">
        <v>919440.95970493578</v>
      </c>
      <c r="K143" s="184">
        <v>39241.200000000004</v>
      </c>
      <c r="L143" s="183"/>
      <c r="M143" s="184"/>
      <c r="N143" s="184">
        <v>39241.200000000004</v>
      </c>
      <c r="O143" s="184"/>
      <c r="P143" s="184"/>
      <c r="Q143" s="184"/>
      <c r="R143" s="184">
        <v>0</v>
      </c>
      <c r="S143" s="184">
        <v>958682.15970493574</v>
      </c>
      <c r="T143" s="183"/>
      <c r="U143" s="184">
        <v>958682.15970493574</v>
      </c>
    </row>
    <row r="144" spans="1:21" ht="15" x14ac:dyDescent="0.25">
      <c r="A144" s="170" t="str">
        <f t="shared" si="2"/>
        <v>442 - Wells Hall Community Primary School</v>
      </c>
      <c r="B144" s="177">
        <v>442</v>
      </c>
      <c r="C144" s="177">
        <v>442</v>
      </c>
      <c r="D144" s="182">
        <v>0</v>
      </c>
      <c r="E144" s="183" t="s">
        <v>284</v>
      </c>
      <c r="F144" s="184">
        <v>1662779.6409428231</v>
      </c>
      <c r="G144" s="184">
        <v>0</v>
      </c>
      <c r="H144" s="184">
        <v>1662779.6409428231</v>
      </c>
      <c r="I144" s="184">
        <v>14222.2</v>
      </c>
      <c r="J144" s="184">
        <v>1648557.4409428232</v>
      </c>
      <c r="K144" s="184">
        <v>77337.600000000006</v>
      </c>
      <c r="L144" s="183"/>
      <c r="M144" s="184"/>
      <c r="N144" s="184">
        <v>77337.600000000006</v>
      </c>
      <c r="O144" s="184"/>
      <c r="P144" s="184"/>
      <c r="Q144" s="184"/>
      <c r="R144" s="184">
        <v>0</v>
      </c>
      <c r="S144" s="184">
        <v>1725895.0409428233</v>
      </c>
      <c r="T144" s="183"/>
      <c r="U144" s="184">
        <v>1725895.0409428233</v>
      </c>
    </row>
    <row r="145" spans="1:21" ht="15" x14ac:dyDescent="0.25">
      <c r="A145" s="170" t="str">
        <f t="shared" si="2"/>
        <v>443 - Pot Kiln Primary School</v>
      </c>
      <c r="B145" s="177">
        <v>443</v>
      </c>
      <c r="C145" s="177">
        <v>443</v>
      </c>
      <c r="D145" s="182">
        <v>0</v>
      </c>
      <c r="E145" s="183" t="s">
        <v>285</v>
      </c>
      <c r="F145" s="184">
        <v>976957.5890074668</v>
      </c>
      <c r="G145" s="184">
        <v>0</v>
      </c>
      <c r="H145" s="184">
        <v>976957.5890074668</v>
      </c>
      <c r="I145" s="184">
        <v>7504.4800000000005</v>
      </c>
      <c r="J145" s="184">
        <v>969453.10900746682</v>
      </c>
      <c r="K145" s="184">
        <v>57876</v>
      </c>
      <c r="L145" s="183"/>
      <c r="M145" s="184"/>
      <c r="N145" s="184">
        <v>57876</v>
      </c>
      <c r="O145" s="184"/>
      <c r="P145" s="184"/>
      <c r="Q145" s="184"/>
      <c r="R145" s="184">
        <v>0</v>
      </c>
      <c r="S145" s="184">
        <v>1027329.1090074668</v>
      </c>
      <c r="T145" s="183"/>
      <c r="U145" s="184">
        <v>1027329.1090074668</v>
      </c>
    </row>
    <row r="146" spans="1:21" ht="15" x14ac:dyDescent="0.25">
      <c r="A146" s="170" t="str">
        <f t="shared" si="2"/>
        <v>444 - Great Finborough CEVCP School</v>
      </c>
      <c r="B146" s="177">
        <v>444</v>
      </c>
      <c r="C146" s="177">
        <v>444</v>
      </c>
      <c r="D146" s="182">
        <v>0</v>
      </c>
      <c r="E146" s="183" t="s">
        <v>286</v>
      </c>
      <c r="F146" s="184">
        <v>533793.6509328878</v>
      </c>
      <c r="G146" s="184">
        <v>0</v>
      </c>
      <c r="H146" s="184">
        <v>533793.6509328878</v>
      </c>
      <c r="I146" s="184">
        <v>4296.92</v>
      </c>
      <c r="J146" s="184">
        <v>529496.73093288776</v>
      </c>
      <c r="K146" s="184">
        <v>0</v>
      </c>
      <c r="L146" s="183"/>
      <c r="M146" s="184"/>
      <c r="N146" s="184">
        <v>0</v>
      </c>
      <c r="O146" s="184"/>
      <c r="P146" s="184"/>
      <c r="Q146" s="184"/>
      <c r="R146" s="184">
        <v>0</v>
      </c>
      <c r="S146" s="184">
        <v>529496.73093288776</v>
      </c>
      <c r="T146" s="183"/>
      <c r="U146" s="184">
        <v>529496.73093288776</v>
      </c>
    </row>
    <row r="147" spans="1:21" ht="15" x14ac:dyDescent="0.25">
      <c r="A147" s="170" t="str">
        <f t="shared" si="2"/>
        <v>445 - Great Waldingfield CEVCP School</v>
      </c>
      <c r="B147" s="177">
        <v>445</v>
      </c>
      <c r="C147" s="177">
        <v>445</v>
      </c>
      <c r="D147" s="182">
        <v>0</v>
      </c>
      <c r="E147" s="183" t="s">
        <v>287</v>
      </c>
      <c r="F147" s="184">
        <v>609238.60760152899</v>
      </c>
      <c r="G147" s="184">
        <v>-57453.699396961078</v>
      </c>
      <c r="H147" s="184">
        <v>551784.90820456785</v>
      </c>
      <c r="I147" s="184">
        <v>4296.92</v>
      </c>
      <c r="J147" s="184">
        <v>547487.98820456781</v>
      </c>
      <c r="K147" s="184">
        <v>0</v>
      </c>
      <c r="L147" s="183"/>
      <c r="M147" s="184"/>
      <c r="N147" s="184">
        <v>0</v>
      </c>
      <c r="O147" s="184"/>
      <c r="P147" s="184"/>
      <c r="Q147" s="184"/>
      <c r="R147" s="184">
        <v>0</v>
      </c>
      <c r="S147" s="184">
        <v>547487.98820456781</v>
      </c>
      <c r="T147" s="183"/>
      <c r="U147" s="184">
        <v>547487.98820456781</v>
      </c>
    </row>
    <row r="148" spans="1:21" ht="15" x14ac:dyDescent="0.25">
      <c r="A148" s="170" t="str">
        <f t="shared" si="2"/>
        <v>446 - Great Whelnetham CEVCP School</v>
      </c>
      <c r="B148" s="177">
        <v>446</v>
      </c>
      <c r="C148" s="177">
        <v>446</v>
      </c>
      <c r="D148" s="182">
        <v>0</v>
      </c>
      <c r="E148" s="183" t="s">
        <v>288</v>
      </c>
      <c r="F148" s="184">
        <v>560156.81597259094</v>
      </c>
      <c r="G148" s="184">
        <v>0</v>
      </c>
      <c r="H148" s="184">
        <v>560156.81597259094</v>
      </c>
      <c r="I148" s="184">
        <v>4480.9008000000003</v>
      </c>
      <c r="J148" s="184">
        <v>555675.91517259099</v>
      </c>
      <c r="K148" s="184">
        <v>0</v>
      </c>
      <c r="L148" s="183"/>
      <c r="M148" s="184"/>
      <c r="N148" s="184">
        <v>0</v>
      </c>
      <c r="O148" s="184"/>
      <c r="P148" s="184"/>
      <c r="Q148" s="184"/>
      <c r="R148" s="184">
        <v>0</v>
      </c>
      <c r="S148" s="184">
        <v>555675.91517259099</v>
      </c>
      <c r="T148" s="183"/>
      <c r="U148" s="184">
        <v>555675.91517259099</v>
      </c>
    </row>
    <row r="149" spans="1:21" ht="15" x14ac:dyDescent="0.25">
      <c r="A149" s="170" t="str">
        <f t="shared" si="2"/>
        <v>448 - Hartest CEVCP School</v>
      </c>
      <c r="B149" s="177">
        <v>448</v>
      </c>
      <c r="C149" s="177">
        <v>448</v>
      </c>
      <c r="D149" s="182">
        <v>0</v>
      </c>
      <c r="E149" s="183" t="s">
        <v>290</v>
      </c>
      <c r="F149" s="184">
        <v>401419.98571917025</v>
      </c>
      <c r="G149" s="184">
        <v>-22136.018900908508</v>
      </c>
      <c r="H149" s="184">
        <v>379283.96681826172</v>
      </c>
      <c r="I149" s="184">
        <v>2330.02</v>
      </c>
      <c r="J149" s="184">
        <v>376953.9468182617</v>
      </c>
      <c r="K149" s="184">
        <v>0</v>
      </c>
      <c r="L149" s="183"/>
      <c r="M149" s="184"/>
      <c r="N149" s="184">
        <v>0</v>
      </c>
      <c r="O149" s="184"/>
      <c r="P149" s="184"/>
      <c r="Q149" s="184"/>
      <c r="R149" s="184">
        <v>0</v>
      </c>
      <c r="S149" s="184">
        <v>376953.9468182617</v>
      </c>
      <c r="T149" s="183"/>
      <c r="U149" s="184">
        <v>376953.9468182617</v>
      </c>
    </row>
    <row r="150" spans="1:21" ht="15" x14ac:dyDescent="0.25">
      <c r="A150" s="170" t="str">
        <f t="shared" si="2"/>
        <v>449 - Crawfords CEVCP School</v>
      </c>
      <c r="B150" s="177">
        <v>449</v>
      </c>
      <c r="C150" s="177">
        <v>449</v>
      </c>
      <c r="D150" s="182">
        <v>0</v>
      </c>
      <c r="E150" s="183" t="s">
        <v>291</v>
      </c>
      <c r="F150" s="184">
        <v>331845.42398038809</v>
      </c>
      <c r="G150" s="184">
        <v>0</v>
      </c>
      <c r="H150" s="184">
        <v>331845.42398038809</v>
      </c>
      <c r="I150" s="184">
        <v>2178.7200000000003</v>
      </c>
      <c r="J150" s="184">
        <v>329666.70398038812</v>
      </c>
      <c r="K150" s="184">
        <v>0</v>
      </c>
      <c r="L150" s="183"/>
      <c r="M150" s="184"/>
      <c r="N150" s="184">
        <v>0</v>
      </c>
      <c r="O150" s="184"/>
      <c r="P150" s="184"/>
      <c r="Q150" s="184"/>
      <c r="R150" s="184">
        <v>0</v>
      </c>
      <c r="S150" s="184">
        <v>329666.70398038812</v>
      </c>
      <c r="T150" s="183"/>
      <c r="U150" s="184">
        <v>329666.70398038812</v>
      </c>
    </row>
    <row r="151" spans="1:21" ht="15" x14ac:dyDescent="0.25">
      <c r="A151" s="170" t="str">
        <f t="shared" si="2"/>
        <v>451 - New Cangle Community Primary School</v>
      </c>
      <c r="B151" s="177">
        <v>451</v>
      </c>
      <c r="C151" s="177">
        <v>451</v>
      </c>
      <c r="D151" s="182">
        <v>0</v>
      </c>
      <c r="E151" s="183" t="s">
        <v>293</v>
      </c>
      <c r="F151" s="184">
        <v>876080.7035653838</v>
      </c>
      <c r="G151" s="184">
        <v>0</v>
      </c>
      <c r="H151" s="184">
        <v>876080.7035653838</v>
      </c>
      <c r="I151" s="184">
        <v>7322.92</v>
      </c>
      <c r="J151" s="184">
        <v>868757.78356538375</v>
      </c>
      <c r="K151" s="184">
        <v>0</v>
      </c>
      <c r="L151" s="183"/>
      <c r="M151" s="184"/>
      <c r="N151" s="184">
        <v>0</v>
      </c>
      <c r="O151" s="184"/>
      <c r="P151" s="184"/>
      <c r="Q151" s="184"/>
      <c r="R151" s="184">
        <v>0</v>
      </c>
      <c r="S151" s="184">
        <v>868757.78356538375</v>
      </c>
      <c r="T151" s="183"/>
      <c r="U151" s="184">
        <v>868757.78356538375</v>
      </c>
    </row>
    <row r="152" spans="1:21" ht="15" x14ac:dyDescent="0.25">
      <c r="A152" s="170" t="str">
        <f t="shared" si="2"/>
        <v>452 - Clements Community Primary School</v>
      </c>
      <c r="B152" s="177">
        <v>452</v>
      </c>
      <c r="C152" s="177">
        <v>452</v>
      </c>
      <c r="D152" s="182">
        <v>0</v>
      </c>
      <c r="E152" s="183" t="s">
        <v>294</v>
      </c>
      <c r="F152" s="184">
        <v>998894.99323710299</v>
      </c>
      <c r="G152" s="184">
        <v>25584.872269920023</v>
      </c>
      <c r="H152" s="184">
        <v>1024479.8655070231</v>
      </c>
      <c r="I152" s="184">
        <v>8079.42</v>
      </c>
      <c r="J152" s="184">
        <v>1016400.445507023</v>
      </c>
      <c r="K152" s="184">
        <v>38668.800000000003</v>
      </c>
      <c r="L152" s="183"/>
      <c r="M152" s="184"/>
      <c r="N152" s="184">
        <v>38668.800000000003</v>
      </c>
      <c r="O152" s="184"/>
      <c r="P152" s="184"/>
      <c r="Q152" s="184"/>
      <c r="R152" s="184">
        <v>0</v>
      </c>
      <c r="S152" s="184">
        <v>1055069.2455070231</v>
      </c>
      <c r="T152" s="183"/>
      <c r="U152" s="184">
        <v>1055069.2455070231</v>
      </c>
    </row>
    <row r="153" spans="1:21" ht="15" x14ac:dyDescent="0.25">
      <c r="A153" s="170" t="str">
        <f t="shared" si="2"/>
        <v>457 - Honington CEVCP School</v>
      </c>
      <c r="B153" s="177">
        <v>457</v>
      </c>
      <c r="C153" s="177">
        <v>457</v>
      </c>
      <c r="D153" s="182">
        <v>0</v>
      </c>
      <c r="E153" s="183" t="s">
        <v>298</v>
      </c>
      <c r="F153" s="184">
        <v>604646.19165027956</v>
      </c>
      <c r="G153" s="184">
        <v>-337.19448002011507</v>
      </c>
      <c r="H153" s="184">
        <v>604308.99717025948</v>
      </c>
      <c r="I153" s="184">
        <v>4811.34</v>
      </c>
      <c r="J153" s="184">
        <v>599497.65717025951</v>
      </c>
      <c r="K153" s="184">
        <v>0</v>
      </c>
      <c r="L153" s="183"/>
      <c r="M153" s="184"/>
      <c r="N153" s="184">
        <v>0</v>
      </c>
      <c r="O153" s="184"/>
      <c r="P153" s="184"/>
      <c r="Q153" s="184"/>
      <c r="R153" s="184">
        <v>0</v>
      </c>
      <c r="S153" s="184">
        <v>599497.65717025951</v>
      </c>
      <c r="T153" s="183"/>
      <c r="U153" s="184">
        <v>599497.65717025951</v>
      </c>
    </row>
    <row r="154" spans="1:21" ht="15" x14ac:dyDescent="0.25">
      <c r="A154" s="170" t="str">
        <f t="shared" si="2"/>
        <v>458 - Hopton CEVCP School</v>
      </c>
      <c r="B154" s="177">
        <v>458</v>
      </c>
      <c r="C154" s="177">
        <v>458</v>
      </c>
      <c r="D154" s="182">
        <v>0</v>
      </c>
      <c r="E154" s="183" t="s">
        <v>299</v>
      </c>
      <c r="F154" s="184">
        <v>407417.91000000003</v>
      </c>
      <c r="G154" s="184">
        <v>3182.4278427051877</v>
      </c>
      <c r="H154" s="184">
        <v>410600.33784270519</v>
      </c>
      <c r="I154" s="184">
        <v>2965.48</v>
      </c>
      <c r="J154" s="184">
        <v>407634.85784270521</v>
      </c>
      <c r="K154" s="184">
        <v>0</v>
      </c>
      <c r="L154" s="183"/>
      <c r="M154" s="184"/>
      <c r="N154" s="184">
        <v>0</v>
      </c>
      <c r="O154" s="184"/>
      <c r="P154" s="184"/>
      <c r="Q154" s="184"/>
      <c r="R154" s="184">
        <v>0</v>
      </c>
      <c r="S154" s="184">
        <v>407634.85784270521</v>
      </c>
      <c r="T154" s="183"/>
      <c r="U154" s="184">
        <v>407634.85784270521</v>
      </c>
    </row>
    <row r="155" spans="1:21" ht="15" x14ac:dyDescent="0.25">
      <c r="A155" s="170" t="str">
        <f t="shared" si="2"/>
        <v>460 - Hundon Community Primary School</v>
      </c>
      <c r="B155" s="177">
        <v>460</v>
      </c>
      <c r="C155" s="177">
        <v>460</v>
      </c>
      <c r="D155" s="182">
        <v>0</v>
      </c>
      <c r="E155" s="183" t="s">
        <v>300</v>
      </c>
      <c r="F155" s="184">
        <v>431317.69390231586</v>
      </c>
      <c r="G155" s="184">
        <v>-20875.904775902141</v>
      </c>
      <c r="H155" s="184">
        <v>410441.7891264137</v>
      </c>
      <c r="I155" s="184">
        <v>2814.1800000000003</v>
      </c>
      <c r="J155" s="184">
        <v>407627.60912641371</v>
      </c>
      <c r="K155" s="184">
        <v>0</v>
      </c>
      <c r="L155" s="183"/>
      <c r="M155" s="184"/>
      <c r="N155" s="184">
        <v>0</v>
      </c>
      <c r="O155" s="184"/>
      <c r="P155" s="184"/>
      <c r="Q155" s="184"/>
      <c r="R155" s="184">
        <v>0</v>
      </c>
      <c r="S155" s="184">
        <v>407627.60912641371</v>
      </c>
      <c r="T155" s="183"/>
      <c r="U155" s="184">
        <v>407627.60912641371</v>
      </c>
    </row>
    <row r="156" spans="1:21" ht="15" x14ac:dyDescent="0.25">
      <c r="A156" s="170" t="str">
        <f t="shared" si="2"/>
        <v>461 - Ickworth Park Primary School</v>
      </c>
      <c r="B156" s="177">
        <v>461</v>
      </c>
      <c r="C156" s="177">
        <v>461</v>
      </c>
      <c r="D156" s="182">
        <v>0</v>
      </c>
      <c r="E156" s="183" t="s">
        <v>301</v>
      </c>
      <c r="F156" s="184">
        <v>755858.92374211748</v>
      </c>
      <c r="G156" s="184">
        <v>0</v>
      </c>
      <c r="H156" s="184">
        <v>755858.92374211748</v>
      </c>
      <c r="I156" s="184">
        <v>6536.1600000000008</v>
      </c>
      <c r="J156" s="184">
        <v>749322.76374211744</v>
      </c>
      <c r="K156" s="184">
        <v>0</v>
      </c>
      <c r="L156" s="183"/>
      <c r="M156" s="184"/>
      <c r="N156" s="184">
        <v>0</v>
      </c>
      <c r="O156" s="184"/>
      <c r="P156" s="184"/>
      <c r="Q156" s="184"/>
      <c r="R156" s="184">
        <v>0</v>
      </c>
      <c r="S156" s="184">
        <v>749322.76374211744</v>
      </c>
      <c r="T156" s="183"/>
      <c r="U156" s="184">
        <v>749322.76374211744</v>
      </c>
    </row>
    <row r="157" spans="1:21" ht="15" x14ac:dyDescent="0.25">
      <c r="A157" s="170" t="str">
        <f t="shared" si="2"/>
        <v>464 - Ixworth CEVCP School</v>
      </c>
      <c r="B157" s="177">
        <v>464</v>
      </c>
      <c r="C157" s="177">
        <v>464</v>
      </c>
      <c r="D157" s="182">
        <v>0</v>
      </c>
      <c r="E157" s="183" t="s">
        <v>302</v>
      </c>
      <c r="F157" s="184">
        <v>691142.9532549131</v>
      </c>
      <c r="G157" s="184">
        <v>0</v>
      </c>
      <c r="H157" s="184">
        <v>691142.9532549131</v>
      </c>
      <c r="I157" s="184">
        <v>5900.7000000000007</v>
      </c>
      <c r="J157" s="184">
        <v>685242.25325491314</v>
      </c>
      <c r="K157" s="184">
        <v>39241.200000000004</v>
      </c>
      <c r="L157" s="183"/>
      <c r="M157" s="184"/>
      <c r="N157" s="184">
        <v>39241.200000000004</v>
      </c>
      <c r="O157" s="184"/>
      <c r="P157" s="184"/>
      <c r="Q157" s="184"/>
      <c r="R157" s="184">
        <v>0</v>
      </c>
      <c r="S157" s="184">
        <v>724483.4532549131</v>
      </c>
      <c r="T157" s="183"/>
      <c r="U157" s="184">
        <v>724483.4532549131</v>
      </c>
    </row>
    <row r="158" spans="1:21" ht="15" x14ac:dyDescent="0.25">
      <c r="A158" s="170" t="str">
        <f t="shared" si="2"/>
        <v>466 - Lakenheath Community Primary School</v>
      </c>
      <c r="B158" s="177">
        <v>466</v>
      </c>
      <c r="C158" s="177">
        <v>466</v>
      </c>
      <c r="D158" s="182">
        <v>0</v>
      </c>
      <c r="E158" s="183" t="s">
        <v>304</v>
      </c>
      <c r="F158" s="184">
        <v>1028706.6270869182</v>
      </c>
      <c r="G158" s="184">
        <v>0</v>
      </c>
      <c r="H158" s="184">
        <v>1028706.6270869182</v>
      </c>
      <c r="I158" s="184">
        <v>9017.48</v>
      </c>
      <c r="J158" s="184">
        <v>1019689.1470869182</v>
      </c>
      <c r="K158" s="184">
        <v>0</v>
      </c>
      <c r="L158" s="183"/>
      <c r="M158" s="184"/>
      <c r="N158" s="184">
        <v>0</v>
      </c>
      <c r="O158" s="184"/>
      <c r="P158" s="184"/>
      <c r="Q158" s="184"/>
      <c r="R158" s="184">
        <v>0</v>
      </c>
      <c r="S158" s="184">
        <v>1019689.1470869182</v>
      </c>
      <c r="T158" s="183"/>
      <c r="U158" s="184">
        <v>1019689.1470869182</v>
      </c>
    </row>
    <row r="159" spans="1:21" ht="15" x14ac:dyDescent="0.25">
      <c r="A159" s="170" t="str">
        <f t="shared" si="2"/>
        <v>467 - Lavenham Community Primary School</v>
      </c>
      <c r="B159" s="177">
        <v>467</v>
      </c>
      <c r="C159" s="177">
        <v>467</v>
      </c>
      <c r="D159" s="182">
        <v>0</v>
      </c>
      <c r="E159" s="183" t="s">
        <v>305</v>
      </c>
      <c r="F159" s="184">
        <v>460436.50588831893</v>
      </c>
      <c r="G159" s="184">
        <v>0</v>
      </c>
      <c r="H159" s="184">
        <v>460436.50588831893</v>
      </c>
      <c r="I159" s="184">
        <v>3328.6000000000004</v>
      </c>
      <c r="J159" s="184">
        <v>457107.90588831896</v>
      </c>
      <c r="K159" s="184">
        <v>0</v>
      </c>
      <c r="L159" s="183"/>
      <c r="M159" s="184"/>
      <c r="N159" s="184">
        <v>0</v>
      </c>
      <c r="O159" s="184"/>
      <c r="P159" s="184"/>
      <c r="Q159" s="184"/>
      <c r="R159" s="184">
        <v>0</v>
      </c>
      <c r="S159" s="184">
        <v>457107.90588831896</v>
      </c>
      <c r="T159" s="183"/>
      <c r="U159" s="184">
        <v>457107.90588831896</v>
      </c>
    </row>
    <row r="160" spans="1:21" ht="15" x14ac:dyDescent="0.25">
      <c r="A160" s="170" t="str">
        <f t="shared" si="2"/>
        <v>468 - All Saints CEVCP School, Lawshall</v>
      </c>
      <c r="B160" s="177">
        <v>468</v>
      </c>
      <c r="C160" s="177">
        <v>468</v>
      </c>
      <c r="D160" s="182">
        <v>0</v>
      </c>
      <c r="E160" s="183" t="s">
        <v>306</v>
      </c>
      <c r="F160" s="184">
        <v>565005.64927168121</v>
      </c>
      <c r="G160" s="184">
        <v>0</v>
      </c>
      <c r="H160" s="184">
        <v>565005.64927168121</v>
      </c>
      <c r="I160" s="184">
        <v>4624.6358000000009</v>
      </c>
      <c r="J160" s="184">
        <v>560381.01347168116</v>
      </c>
      <c r="K160" s="184">
        <v>0</v>
      </c>
      <c r="L160" s="183"/>
      <c r="M160" s="184"/>
      <c r="N160" s="184">
        <v>0</v>
      </c>
      <c r="O160" s="184"/>
      <c r="P160" s="184"/>
      <c r="Q160" s="184"/>
      <c r="R160" s="184">
        <v>0</v>
      </c>
      <c r="S160" s="184">
        <v>560381.01347168116</v>
      </c>
      <c r="T160" s="183"/>
      <c r="U160" s="184">
        <v>560381.01347168116</v>
      </c>
    </row>
    <row r="161" spans="1:21" ht="15" x14ac:dyDescent="0.25">
      <c r="A161" s="170" t="str">
        <f t="shared" si="2"/>
        <v xml:space="preserve">473 - Beck Row Primary School </v>
      </c>
      <c r="B161" s="177">
        <v>473</v>
      </c>
      <c r="C161" s="177">
        <v>473</v>
      </c>
      <c r="D161" s="182">
        <v>0</v>
      </c>
      <c r="E161" s="183" t="s">
        <v>310</v>
      </c>
      <c r="F161" s="184">
        <v>736112.43616663886</v>
      </c>
      <c r="G161" s="184">
        <v>0</v>
      </c>
      <c r="H161" s="184">
        <v>736112.43616663886</v>
      </c>
      <c r="I161" s="184">
        <v>5930.96</v>
      </c>
      <c r="J161" s="184">
        <v>730181.47616663889</v>
      </c>
      <c r="K161" s="184">
        <v>0</v>
      </c>
      <c r="L161" s="183"/>
      <c r="M161" s="184"/>
      <c r="N161" s="184">
        <v>0</v>
      </c>
      <c r="O161" s="184"/>
      <c r="P161" s="184"/>
      <c r="Q161" s="184"/>
      <c r="R161" s="184">
        <v>0</v>
      </c>
      <c r="S161" s="184">
        <v>730181.47616663889</v>
      </c>
      <c r="T161" s="183"/>
      <c r="U161" s="184">
        <v>730181.47616663889</v>
      </c>
    </row>
    <row r="162" spans="1:21" ht="15" x14ac:dyDescent="0.25">
      <c r="A162" s="170" t="str">
        <f t="shared" si="2"/>
        <v>476 - West Row Community Primary School</v>
      </c>
      <c r="B162" s="177">
        <v>476</v>
      </c>
      <c r="C162" s="177">
        <v>476</v>
      </c>
      <c r="D162" s="182">
        <v>0</v>
      </c>
      <c r="E162" s="183" t="s">
        <v>312</v>
      </c>
      <c r="F162" s="184">
        <v>718445.98820778541</v>
      </c>
      <c r="G162" s="184">
        <v>0</v>
      </c>
      <c r="H162" s="184">
        <v>718445.98820778541</v>
      </c>
      <c r="I162" s="184">
        <v>5961.22</v>
      </c>
      <c r="J162" s="184">
        <v>712484.76820778544</v>
      </c>
      <c r="K162" s="184">
        <v>0</v>
      </c>
      <c r="L162" s="183"/>
      <c r="M162" s="184"/>
      <c r="N162" s="184">
        <v>0</v>
      </c>
      <c r="O162" s="184"/>
      <c r="P162" s="184"/>
      <c r="Q162" s="184"/>
      <c r="R162" s="184">
        <v>0</v>
      </c>
      <c r="S162" s="184">
        <v>712484.76820778544</v>
      </c>
      <c r="T162" s="183"/>
      <c r="U162" s="184">
        <v>712484.76820778544</v>
      </c>
    </row>
    <row r="163" spans="1:21" ht="15" x14ac:dyDescent="0.25">
      <c r="A163" s="170" t="str">
        <f t="shared" si="2"/>
        <v>478 - Moulton CEVCP School</v>
      </c>
      <c r="B163" s="177">
        <v>478</v>
      </c>
      <c r="C163" s="177">
        <v>478</v>
      </c>
      <c r="D163" s="182">
        <v>0</v>
      </c>
      <c r="E163" s="183" t="s">
        <v>313</v>
      </c>
      <c r="F163" s="184">
        <v>683648.89472503657</v>
      </c>
      <c r="G163" s="184">
        <v>0</v>
      </c>
      <c r="H163" s="184">
        <v>683648.89472503657</v>
      </c>
      <c r="I163" s="184">
        <v>5688.88</v>
      </c>
      <c r="J163" s="184">
        <v>677960.01472503657</v>
      </c>
      <c r="K163" s="184">
        <v>0</v>
      </c>
      <c r="L163" s="183"/>
      <c r="M163" s="184"/>
      <c r="N163" s="184">
        <v>0</v>
      </c>
      <c r="O163" s="184"/>
      <c r="P163" s="184"/>
      <c r="Q163" s="184"/>
      <c r="R163" s="184">
        <v>0</v>
      </c>
      <c r="S163" s="184">
        <v>677960.01472503657</v>
      </c>
      <c r="T163" s="183"/>
      <c r="U163" s="184">
        <v>677960.01472503657</v>
      </c>
    </row>
    <row r="164" spans="1:21" ht="15" x14ac:dyDescent="0.25">
      <c r="A164" s="170" t="str">
        <f t="shared" si="2"/>
        <v>479 - Nayland Primary School</v>
      </c>
      <c r="B164" s="177">
        <v>479</v>
      </c>
      <c r="C164" s="177">
        <v>479</v>
      </c>
      <c r="D164" s="182">
        <v>0</v>
      </c>
      <c r="E164" s="183" t="s">
        <v>314</v>
      </c>
      <c r="F164" s="184">
        <v>720507.90679151053</v>
      </c>
      <c r="G164" s="184">
        <v>0</v>
      </c>
      <c r="H164" s="184">
        <v>720507.90679151053</v>
      </c>
      <c r="I164" s="184">
        <v>6203.3</v>
      </c>
      <c r="J164" s="184">
        <v>714304.60679151048</v>
      </c>
      <c r="K164" s="184">
        <v>0</v>
      </c>
      <c r="L164" s="183"/>
      <c r="M164" s="184"/>
      <c r="N164" s="184">
        <v>0</v>
      </c>
      <c r="O164" s="184"/>
      <c r="P164" s="184"/>
      <c r="Q164" s="184"/>
      <c r="R164" s="184">
        <v>0</v>
      </c>
      <c r="S164" s="184">
        <v>714304.60679151048</v>
      </c>
      <c r="T164" s="183"/>
      <c r="U164" s="184">
        <v>714304.60679151048</v>
      </c>
    </row>
    <row r="165" spans="1:21" ht="15" x14ac:dyDescent="0.25">
      <c r="A165" s="170" t="str">
        <f t="shared" si="2"/>
        <v>480 - Bosmere Community Primary School</v>
      </c>
      <c r="B165" s="177">
        <v>480</v>
      </c>
      <c r="C165" s="177">
        <v>480</v>
      </c>
      <c r="D165" s="182">
        <v>0</v>
      </c>
      <c r="E165" s="183" t="s">
        <v>315</v>
      </c>
      <c r="F165" s="184">
        <v>1084169.7361732756</v>
      </c>
      <c r="G165" s="184">
        <v>0</v>
      </c>
      <c r="H165" s="184">
        <v>1084169.7361732756</v>
      </c>
      <c r="I165" s="184">
        <v>9743.7200000000012</v>
      </c>
      <c r="J165" s="184">
        <v>1074426.0161732757</v>
      </c>
      <c r="K165" s="184">
        <v>59084.400000000009</v>
      </c>
      <c r="L165" s="183"/>
      <c r="M165" s="184"/>
      <c r="N165" s="184">
        <v>59084.400000000009</v>
      </c>
      <c r="O165" s="184"/>
      <c r="P165" s="184"/>
      <c r="Q165" s="184"/>
      <c r="R165" s="184">
        <v>0</v>
      </c>
      <c r="S165" s="184">
        <v>1133510.4161732756</v>
      </c>
      <c r="T165" s="183"/>
      <c r="U165" s="184">
        <v>1133510.4161732756</v>
      </c>
    </row>
    <row r="166" spans="1:21" ht="15" x14ac:dyDescent="0.25">
      <c r="A166" s="170" t="str">
        <f t="shared" si="2"/>
        <v xml:space="preserve">481 - All Saints CEVAP School, Newmarket </v>
      </c>
      <c r="B166" s="177">
        <v>481</v>
      </c>
      <c r="C166" s="177">
        <v>481</v>
      </c>
      <c r="D166" s="182">
        <v>0</v>
      </c>
      <c r="E166" s="183" t="s">
        <v>316</v>
      </c>
      <c r="F166" s="184">
        <v>755496.14034586854</v>
      </c>
      <c r="G166" s="184">
        <v>18690.403006010281</v>
      </c>
      <c r="H166" s="184">
        <v>774186.54335187888</v>
      </c>
      <c r="I166" s="184">
        <v>6142.7800000000007</v>
      </c>
      <c r="J166" s="184">
        <v>768043.76335187885</v>
      </c>
      <c r="K166" s="184">
        <v>0</v>
      </c>
      <c r="L166" s="183"/>
      <c r="M166" s="184"/>
      <c r="N166" s="184">
        <v>0</v>
      </c>
      <c r="O166" s="184"/>
      <c r="P166" s="184"/>
      <c r="Q166" s="184"/>
      <c r="R166" s="184">
        <v>0</v>
      </c>
      <c r="S166" s="184">
        <v>768043.76335187885</v>
      </c>
      <c r="T166" s="183"/>
      <c r="U166" s="184">
        <v>768043.76335187885</v>
      </c>
    </row>
    <row r="167" spans="1:21" ht="15" x14ac:dyDescent="0.25">
      <c r="A167" s="170" t="str">
        <f t="shared" si="2"/>
        <v>482 - Exning Primary School</v>
      </c>
      <c r="B167" s="177">
        <v>482</v>
      </c>
      <c r="C167" s="177">
        <v>482</v>
      </c>
      <c r="D167" s="182">
        <v>0</v>
      </c>
      <c r="E167" s="183" t="s">
        <v>317</v>
      </c>
      <c r="F167" s="184">
        <v>699233.94775706541</v>
      </c>
      <c r="G167" s="184">
        <v>0</v>
      </c>
      <c r="H167" s="184">
        <v>699233.94775706541</v>
      </c>
      <c r="I167" s="184">
        <v>6021.7400000000007</v>
      </c>
      <c r="J167" s="184">
        <v>693212.20775706542</v>
      </c>
      <c r="K167" s="184">
        <v>0</v>
      </c>
      <c r="L167" s="183"/>
      <c r="M167" s="184"/>
      <c r="N167" s="184">
        <v>0</v>
      </c>
      <c r="O167" s="184"/>
      <c r="P167" s="184"/>
      <c r="Q167" s="184"/>
      <c r="R167" s="184">
        <v>0</v>
      </c>
      <c r="S167" s="184">
        <v>693212.20775706542</v>
      </c>
      <c r="T167" s="183"/>
      <c r="U167" s="184">
        <v>693212.20775706542</v>
      </c>
    </row>
    <row r="168" spans="1:21" ht="15" x14ac:dyDescent="0.25">
      <c r="A168" s="170" t="str">
        <f t="shared" si="2"/>
        <v>486 - Paddocks Primary School</v>
      </c>
      <c r="B168" s="177">
        <v>486</v>
      </c>
      <c r="C168" s="177">
        <v>486</v>
      </c>
      <c r="D168" s="182">
        <v>0</v>
      </c>
      <c r="E168" s="183" t="s">
        <v>320</v>
      </c>
      <c r="F168" s="184">
        <v>697187.647292095</v>
      </c>
      <c r="G168" s="184">
        <v>0</v>
      </c>
      <c r="H168" s="184">
        <v>697187.647292095</v>
      </c>
      <c r="I168" s="184">
        <v>5719.14</v>
      </c>
      <c r="J168" s="184">
        <v>691468.50729209499</v>
      </c>
      <c r="K168" s="184">
        <v>0</v>
      </c>
      <c r="L168" s="183"/>
      <c r="M168" s="184"/>
      <c r="N168" s="184">
        <v>0</v>
      </c>
      <c r="O168" s="184"/>
      <c r="P168" s="184"/>
      <c r="Q168" s="184"/>
      <c r="R168" s="184">
        <v>0</v>
      </c>
      <c r="S168" s="184">
        <v>691468.50729209499</v>
      </c>
      <c r="T168" s="183"/>
      <c r="U168" s="184">
        <v>691468.50729209499</v>
      </c>
    </row>
    <row r="169" spans="1:21" ht="15" x14ac:dyDescent="0.25">
      <c r="A169" s="170" t="str">
        <f t="shared" si="2"/>
        <v>488 - Norton CEVCP School</v>
      </c>
      <c r="B169" s="177">
        <v>488</v>
      </c>
      <c r="C169" s="177">
        <v>488</v>
      </c>
      <c r="D169" s="182">
        <v>0</v>
      </c>
      <c r="E169" s="183" t="s">
        <v>322</v>
      </c>
      <c r="F169" s="184">
        <v>709505.73942965374</v>
      </c>
      <c r="G169" s="184">
        <v>0</v>
      </c>
      <c r="H169" s="184">
        <v>709505.73942965374</v>
      </c>
      <c r="I169" s="184">
        <v>5930.96</v>
      </c>
      <c r="J169" s="184">
        <v>703574.77942965378</v>
      </c>
      <c r="K169" s="184">
        <v>0</v>
      </c>
      <c r="L169" s="183"/>
      <c r="M169" s="184"/>
      <c r="N169" s="184">
        <v>0</v>
      </c>
      <c r="O169" s="184"/>
      <c r="P169" s="184"/>
      <c r="Q169" s="184"/>
      <c r="R169" s="184">
        <v>0</v>
      </c>
      <c r="S169" s="184">
        <v>703574.77942965378</v>
      </c>
      <c r="T169" s="183"/>
      <c r="U169" s="184">
        <v>703574.77942965378</v>
      </c>
    </row>
    <row r="170" spans="1:21" ht="15" x14ac:dyDescent="0.25">
      <c r="A170" s="170" t="str">
        <f t="shared" si="2"/>
        <v>494 - Ringshall School</v>
      </c>
      <c r="B170" s="177">
        <v>494</v>
      </c>
      <c r="C170" s="177">
        <v>494</v>
      </c>
      <c r="D170" s="182">
        <v>0</v>
      </c>
      <c r="E170" s="183" t="s">
        <v>325</v>
      </c>
      <c r="F170" s="184">
        <v>476376.38944031775</v>
      </c>
      <c r="G170" s="184">
        <v>0</v>
      </c>
      <c r="H170" s="184">
        <v>476376.38944031775</v>
      </c>
      <c r="I170" s="184">
        <v>3298.34</v>
      </c>
      <c r="J170" s="184">
        <v>473078.04944031773</v>
      </c>
      <c r="K170" s="184">
        <v>0</v>
      </c>
      <c r="L170" s="183"/>
      <c r="M170" s="184"/>
      <c r="N170" s="184">
        <v>0</v>
      </c>
      <c r="O170" s="184"/>
      <c r="P170" s="184"/>
      <c r="Q170" s="184"/>
      <c r="R170" s="184">
        <v>0</v>
      </c>
      <c r="S170" s="184">
        <v>473078.04944031773</v>
      </c>
      <c r="T170" s="183"/>
      <c r="U170" s="184">
        <v>473078.04944031773</v>
      </c>
    </row>
    <row r="171" spans="1:21" ht="15" x14ac:dyDescent="0.25">
      <c r="A171" s="170" t="str">
        <f t="shared" si="2"/>
        <v>495 - Risby CEVCP School</v>
      </c>
      <c r="B171" s="177">
        <v>495</v>
      </c>
      <c r="C171" s="177">
        <v>495</v>
      </c>
      <c r="D171" s="182">
        <v>0</v>
      </c>
      <c r="E171" s="183" t="s">
        <v>326</v>
      </c>
      <c r="F171" s="184">
        <v>593398.91404997371</v>
      </c>
      <c r="G171" s="184">
        <v>0</v>
      </c>
      <c r="H171" s="184">
        <v>593398.91404997371</v>
      </c>
      <c r="I171" s="184">
        <v>4783.5008000000007</v>
      </c>
      <c r="J171" s="184">
        <v>588615.41324997367</v>
      </c>
      <c r="K171" s="184">
        <v>0</v>
      </c>
      <c r="L171" s="183"/>
      <c r="M171" s="184"/>
      <c r="N171" s="184">
        <v>0</v>
      </c>
      <c r="O171" s="184"/>
      <c r="P171" s="184"/>
      <c r="Q171" s="184"/>
      <c r="R171" s="184">
        <v>0</v>
      </c>
      <c r="S171" s="184">
        <v>588615.41324997367</v>
      </c>
      <c r="T171" s="183"/>
      <c r="U171" s="184">
        <v>588615.41324997367</v>
      </c>
    </row>
    <row r="172" spans="1:21" ht="15" x14ac:dyDescent="0.25">
      <c r="A172" s="170" t="str">
        <f t="shared" si="2"/>
        <v>496 - Rougham CEVCP School</v>
      </c>
      <c r="B172" s="177">
        <v>496</v>
      </c>
      <c r="C172" s="177">
        <v>496</v>
      </c>
      <c r="D172" s="182">
        <v>0</v>
      </c>
      <c r="E172" s="183" t="s">
        <v>327</v>
      </c>
      <c r="F172" s="184">
        <v>686130.69609183853</v>
      </c>
      <c r="G172" s="184">
        <v>0</v>
      </c>
      <c r="H172" s="184">
        <v>686130.69609183853</v>
      </c>
      <c r="I172" s="184">
        <v>5840.18</v>
      </c>
      <c r="J172" s="184">
        <v>680290.51609183848</v>
      </c>
      <c r="K172" s="184">
        <v>0</v>
      </c>
      <c r="L172" s="183"/>
      <c r="M172" s="184"/>
      <c r="N172" s="184">
        <v>0</v>
      </c>
      <c r="O172" s="184"/>
      <c r="P172" s="184"/>
      <c r="Q172" s="184"/>
      <c r="R172" s="184">
        <v>0</v>
      </c>
      <c r="S172" s="184">
        <v>680290.51609183848</v>
      </c>
      <c r="T172" s="183"/>
      <c r="U172" s="184">
        <v>680290.51609183848</v>
      </c>
    </row>
    <row r="173" spans="1:21" ht="15" x14ac:dyDescent="0.25">
      <c r="A173" s="170" t="str">
        <f t="shared" si="2"/>
        <v>499 - Stanton Community Primary School</v>
      </c>
      <c r="B173" s="177">
        <v>499</v>
      </c>
      <c r="C173" s="177">
        <v>499</v>
      </c>
      <c r="D173" s="182">
        <v>0</v>
      </c>
      <c r="E173" s="183" t="s">
        <v>328</v>
      </c>
      <c r="F173" s="184">
        <v>642563.56467552052</v>
      </c>
      <c r="G173" s="184">
        <v>0</v>
      </c>
      <c r="H173" s="184">
        <v>642563.56467552052</v>
      </c>
      <c r="I173" s="184">
        <v>5295.5</v>
      </c>
      <c r="J173" s="184">
        <v>637268.06467552052</v>
      </c>
      <c r="K173" s="184">
        <v>39241.200000000004</v>
      </c>
      <c r="L173" s="183"/>
      <c r="M173" s="184"/>
      <c r="N173" s="184">
        <v>39241.200000000004</v>
      </c>
      <c r="O173" s="184"/>
      <c r="P173" s="184"/>
      <c r="Q173" s="184"/>
      <c r="R173" s="184">
        <v>0</v>
      </c>
      <c r="S173" s="184">
        <v>676509.26467552048</v>
      </c>
      <c r="T173" s="183"/>
      <c r="U173" s="184">
        <v>676509.26467552048</v>
      </c>
    </row>
    <row r="174" spans="1:21" ht="15" x14ac:dyDescent="0.25">
      <c r="A174" s="170" t="str">
        <f t="shared" si="2"/>
        <v>501 - Stoke-by-Nayland CEVCP School</v>
      </c>
      <c r="B174" s="177">
        <v>501</v>
      </c>
      <c r="C174" s="177">
        <v>501</v>
      </c>
      <c r="D174" s="182">
        <v>0</v>
      </c>
      <c r="E174" s="183" t="s">
        <v>329</v>
      </c>
      <c r="F174" s="184">
        <v>361992.66578281147</v>
      </c>
      <c r="G174" s="184">
        <v>0</v>
      </c>
      <c r="H174" s="184">
        <v>361992.66578281147</v>
      </c>
      <c r="I174" s="184">
        <v>2420.8000000000002</v>
      </c>
      <c r="J174" s="184">
        <v>359571.86578281148</v>
      </c>
      <c r="K174" s="184">
        <v>0</v>
      </c>
      <c r="L174" s="183"/>
      <c r="M174" s="184"/>
      <c r="N174" s="184">
        <v>0</v>
      </c>
      <c r="O174" s="184"/>
      <c r="P174" s="184"/>
      <c r="Q174" s="184"/>
      <c r="R174" s="184">
        <v>0</v>
      </c>
      <c r="S174" s="184">
        <v>359571.86578281148</v>
      </c>
      <c r="T174" s="183"/>
      <c r="U174" s="184">
        <v>359571.86578281148</v>
      </c>
    </row>
    <row r="175" spans="1:21" ht="15" x14ac:dyDescent="0.25">
      <c r="A175" s="170" t="str">
        <f t="shared" si="2"/>
        <v>502 - Chilton Community Primary School</v>
      </c>
      <c r="B175" s="177">
        <v>502</v>
      </c>
      <c r="C175" s="177">
        <v>502</v>
      </c>
      <c r="D175" s="182">
        <v>0</v>
      </c>
      <c r="E175" s="183" t="s">
        <v>330</v>
      </c>
      <c r="F175" s="184">
        <v>811603.8469492679</v>
      </c>
      <c r="G175" s="184">
        <v>7145.0898803055552</v>
      </c>
      <c r="H175" s="184">
        <v>818748.93682957347</v>
      </c>
      <c r="I175" s="184">
        <v>6173.04</v>
      </c>
      <c r="J175" s="184">
        <v>812575.89682957344</v>
      </c>
      <c r="K175" s="184">
        <v>33708</v>
      </c>
      <c r="L175" s="183"/>
      <c r="M175" s="184"/>
      <c r="N175" s="184">
        <v>33708</v>
      </c>
      <c r="O175" s="184"/>
      <c r="P175" s="184"/>
      <c r="Q175" s="184"/>
      <c r="R175" s="184">
        <v>0</v>
      </c>
      <c r="S175" s="184">
        <v>846283.89682957344</v>
      </c>
      <c r="T175" s="183"/>
      <c r="U175" s="184">
        <v>846283.89682957344</v>
      </c>
    </row>
    <row r="176" spans="1:21" ht="15" x14ac:dyDescent="0.25">
      <c r="A176" s="170" t="str">
        <f t="shared" si="2"/>
        <v>503 - Abbots Hall Community Primary School</v>
      </c>
      <c r="B176" s="177">
        <v>503</v>
      </c>
      <c r="C176" s="177">
        <v>503</v>
      </c>
      <c r="D176" s="182">
        <v>0</v>
      </c>
      <c r="E176" s="183" t="s">
        <v>331</v>
      </c>
      <c r="F176" s="184">
        <v>1300686.4864163052</v>
      </c>
      <c r="G176" s="184">
        <v>0</v>
      </c>
      <c r="H176" s="184">
        <v>1300686.4864163052</v>
      </c>
      <c r="I176" s="184">
        <v>11347.5</v>
      </c>
      <c r="J176" s="184">
        <v>1289338.9864163052</v>
      </c>
      <c r="K176" s="184">
        <v>0</v>
      </c>
      <c r="L176" s="183"/>
      <c r="M176" s="184"/>
      <c r="N176" s="184">
        <v>0</v>
      </c>
      <c r="O176" s="184"/>
      <c r="P176" s="184"/>
      <c r="Q176" s="184"/>
      <c r="R176" s="184">
        <v>0</v>
      </c>
      <c r="S176" s="184">
        <v>1289338.9864163052</v>
      </c>
      <c r="T176" s="183"/>
      <c r="U176" s="184">
        <v>1289338.9864163052</v>
      </c>
    </row>
    <row r="177" spans="1:21" ht="15" x14ac:dyDescent="0.25">
      <c r="A177" s="170" t="str">
        <f t="shared" si="2"/>
        <v>504 - Wood Ley Community Primary School</v>
      </c>
      <c r="B177" s="177">
        <v>504</v>
      </c>
      <c r="C177" s="177">
        <v>504</v>
      </c>
      <c r="D177" s="182">
        <v>0</v>
      </c>
      <c r="E177" s="183" t="s">
        <v>332</v>
      </c>
      <c r="F177" s="184">
        <v>987013.3939735936</v>
      </c>
      <c r="G177" s="184">
        <v>-2904.7401439515884</v>
      </c>
      <c r="H177" s="184">
        <v>984108.65382964199</v>
      </c>
      <c r="I177" s="184">
        <v>8654.36</v>
      </c>
      <c r="J177" s="184">
        <v>975454.293829642</v>
      </c>
      <c r="K177" s="184">
        <v>0</v>
      </c>
      <c r="L177" s="183"/>
      <c r="M177" s="184"/>
      <c r="N177" s="184">
        <v>0</v>
      </c>
      <c r="O177" s="184"/>
      <c r="P177" s="184"/>
      <c r="Q177" s="184"/>
      <c r="R177" s="184">
        <v>0</v>
      </c>
      <c r="S177" s="184">
        <v>975454.293829642</v>
      </c>
      <c r="T177" s="183"/>
      <c r="U177" s="184">
        <v>975454.293829642</v>
      </c>
    </row>
    <row r="178" spans="1:21" ht="15" x14ac:dyDescent="0.25">
      <c r="A178" s="170" t="str">
        <f t="shared" si="2"/>
        <v>506 - The Freeman Community Primary School</v>
      </c>
      <c r="B178" s="177">
        <v>506</v>
      </c>
      <c r="C178" s="177">
        <v>506</v>
      </c>
      <c r="D178" s="182">
        <v>0</v>
      </c>
      <c r="E178" s="183" t="s">
        <v>334</v>
      </c>
      <c r="F178" s="184">
        <v>706386.55593264219</v>
      </c>
      <c r="G178" s="184">
        <v>0</v>
      </c>
      <c r="H178" s="184">
        <v>706386.55593264219</v>
      </c>
      <c r="I178" s="184">
        <v>5961.22</v>
      </c>
      <c r="J178" s="184">
        <v>700425.33593264222</v>
      </c>
      <c r="K178" s="184">
        <v>0</v>
      </c>
      <c r="L178" s="183"/>
      <c r="M178" s="184"/>
      <c r="N178" s="184">
        <v>0</v>
      </c>
      <c r="O178" s="184"/>
      <c r="P178" s="184"/>
      <c r="Q178" s="184"/>
      <c r="R178" s="184">
        <v>0</v>
      </c>
      <c r="S178" s="184">
        <v>700425.33593264222</v>
      </c>
      <c r="T178" s="183"/>
      <c r="U178" s="184">
        <v>700425.33593264222</v>
      </c>
    </row>
    <row r="179" spans="1:21" ht="15" x14ac:dyDescent="0.25">
      <c r="A179" s="170" t="str">
        <f t="shared" si="2"/>
        <v>507 - St Gregory CEVCP School</v>
      </c>
      <c r="B179" s="177">
        <v>507</v>
      </c>
      <c r="C179" s="177">
        <v>507</v>
      </c>
      <c r="D179" s="182">
        <v>0</v>
      </c>
      <c r="E179" s="183" t="s">
        <v>335</v>
      </c>
      <c r="F179" s="184">
        <v>851543.36580963968</v>
      </c>
      <c r="G179" s="184">
        <v>52907.460460032627</v>
      </c>
      <c r="H179" s="184">
        <v>904450.82626967225</v>
      </c>
      <c r="I179" s="184">
        <v>6778.2400000000007</v>
      </c>
      <c r="J179" s="184">
        <v>897672.58626967226</v>
      </c>
      <c r="K179" s="184">
        <v>39241.200000000004</v>
      </c>
      <c r="L179" s="183"/>
      <c r="M179" s="184"/>
      <c r="N179" s="184">
        <v>39241.200000000004</v>
      </c>
      <c r="O179" s="184"/>
      <c r="P179" s="184"/>
      <c r="Q179" s="184">
        <v>200000</v>
      </c>
      <c r="R179" s="184">
        <v>200000</v>
      </c>
      <c r="S179" s="184">
        <v>1136913.7862696722</v>
      </c>
      <c r="T179" s="183"/>
      <c r="U179" s="184">
        <v>1136913.7862696722</v>
      </c>
    </row>
    <row r="180" spans="1:21" ht="15" x14ac:dyDescent="0.25">
      <c r="A180" s="170" t="str">
        <f t="shared" si="2"/>
        <v>508 - Trinity CEVAP School</v>
      </c>
      <c r="B180" s="177">
        <v>508</v>
      </c>
      <c r="C180" s="177">
        <v>508</v>
      </c>
      <c r="D180" s="182">
        <v>0</v>
      </c>
      <c r="E180" s="183" t="s">
        <v>336</v>
      </c>
      <c r="F180" s="184">
        <v>369162.92307692301</v>
      </c>
      <c r="G180" s="184">
        <v>0</v>
      </c>
      <c r="H180" s="184">
        <v>369162.92307692301</v>
      </c>
      <c r="I180" s="184">
        <v>1974.4650000000001</v>
      </c>
      <c r="J180" s="184">
        <v>367188.45807692298</v>
      </c>
      <c r="K180" s="184">
        <v>0</v>
      </c>
      <c r="L180" s="183"/>
      <c r="M180" s="184"/>
      <c r="N180" s="184">
        <v>0</v>
      </c>
      <c r="O180" s="184"/>
      <c r="P180" s="184"/>
      <c r="Q180" s="184"/>
      <c r="R180" s="184">
        <v>0</v>
      </c>
      <c r="S180" s="184">
        <v>367188.45807692298</v>
      </c>
      <c r="T180" s="183"/>
      <c r="U180" s="184">
        <v>367188.45807692298</v>
      </c>
    </row>
    <row r="181" spans="1:21" ht="15" x14ac:dyDescent="0.25">
      <c r="A181" s="170" t="str">
        <f t="shared" si="2"/>
        <v>517 - Walsham-le-Willows CEVCP School</v>
      </c>
      <c r="B181" s="177">
        <v>517</v>
      </c>
      <c r="C181" s="177">
        <v>517</v>
      </c>
      <c r="D181" s="182">
        <v>0</v>
      </c>
      <c r="E181" s="183" t="s">
        <v>343</v>
      </c>
      <c r="F181" s="184">
        <v>526063.46746821736</v>
      </c>
      <c r="G181" s="184">
        <v>0</v>
      </c>
      <c r="H181" s="184">
        <v>526063.46746821736</v>
      </c>
      <c r="I181" s="184">
        <v>3994.32</v>
      </c>
      <c r="J181" s="184">
        <v>522069.14746821736</v>
      </c>
      <c r="K181" s="184">
        <v>0</v>
      </c>
      <c r="L181" s="183"/>
      <c r="M181" s="184"/>
      <c r="N181" s="184">
        <v>0</v>
      </c>
      <c r="O181" s="184"/>
      <c r="P181" s="184"/>
      <c r="Q181" s="184"/>
      <c r="R181" s="184">
        <v>0</v>
      </c>
      <c r="S181" s="184">
        <v>522069.14746821736</v>
      </c>
      <c r="T181" s="183"/>
      <c r="U181" s="184">
        <v>522069.14746821736</v>
      </c>
    </row>
    <row r="182" spans="1:21" ht="15" x14ac:dyDescent="0.25">
      <c r="A182" s="170" t="str">
        <f t="shared" si="2"/>
        <v>552 - King Edward VI CEVC Upper School</v>
      </c>
      <c r="B182" s="177">
        <v>552</v>
      </c>
      <c r="C182" s="177">
        <v>552</v>
      </c>
      <c r="D182" s="182">
        <v>0</v>
      </c>
      <c r="E182" s="183" t="s">
        <v>353</v>
      </c>
      <c r="F182" s="184">
        <v>5625132.8776186891</v>
      </c>
      <c r="G182" s="184">
        <v>0</v>
      </c>
      <c r="H182" s="184">
        <v>5625132.8776186891</v>
      </c>
      <c r="I182" s="184">
        <v>35663.830800000003</v>
      </c>
      <c r="J182" s="184">
        <v>5589469.0468186894</v>
      </c>
      <c r="K182" s="184">
        <v>0</v>
      </c>
      <c r="L182" s="183"/>
      <c r="M182" s="184"/>
      <c r="N182" s="184">
        <v>0</v>
      </c>
      <c r="O182" s="184"/>
      <c r="P182" s="184"/>
      <c r="Q182" s="184">
        <v>70000</v>
      </c>
      <c r="R182" s="184">
        <v>70000</v>
      </c>
      <c r="S182" s="184">
        <v>5659469.0468186894</v>
      </c>
      <c r="T182" s="184">
        <v>1469135.3333333335</v>
      </c>
      <c r="U182" s="184">
        <v>7128604.3801520225</v>
      </c>
    </row>
    <row r="183" spans="1:21" ht="15" x14ac:dyDescent="0.25">
      <c r="A183" s="170" t="str">
        <f t="shared" si="2"/>
        <v>553 - St Benedict's Catholic School</v>
      </c>
      <c r="B183" s="177">
        <v>553</v>
      </c>
      <c r="C183" s="177">
        <v>553</v>
      </c>
      <c r="D183" s="182">
        <v>0</v>
      </c>
      <c r="E183" s="183" t="s">
        <v>354</v>
      </c>
      <c r="F183" s="184">
        <v>3090539.7465756275</v>
      </c>
      <c r="G183" s="184">
        <v>0</v>
      </c>
      <c r="H183" s="184">
        <v>3090539.7465756275</v>
      </c>
      <c r="I183" s="184">
        <v>19938.9192</v>
      </c>
      <c r="J183" s="184">
        <v>3070600.8273756276</v>
      </c>
      <c r="K183" s="184">
        <v>0</v>
      </c>
      <c r="L183" s="183"/>
      <c r="M183" s="184"/>
      <c r="N183" s="184">
        <v>0</v>
      </c>
      <c r="O183" s="184"/>
      <c r="P183" s="184"/>
      <c r="Q183" s="184"/>
      <c r="R183" s="184">
        <v>0</v>
      </c>
      <c r="S183" s="184">
        <v>3070600.8273756276</v>
      </c>
      <c r="T183" s="184">
        <v>715578.33333333326</v>
      </c>
      <c r="U183" s="184">
        <v>3786179.1607089611</v>
      </c>
    </row>
    <row r="184" spans="1:21" ht="15" x14ac:dyDescent="0.25">
      <c r="A184" s="170" t="str">
        <f t="shared" si="2"/>
        <v>558 - Stowmarket High School</v>
      </c>
      <c r="B184" s="177">
        <v>558</v>
      </c>
      <c r="C184" s="177">
        <v>558</v>
      </c>
      <c r="D184" s="182">
        <v>0</v>
      </c>
      <c r="E184" s="183" t="s">
        <v>359</v>
      </c>
      <c r="F184" s="184">
        <v>3946728.1540734433</v>
      </c>
      <c r="G184" s="184">
        <v>0</v>
      </c>
      <c r="H184" s="184">
        <v>3946728.1540734433</v>
      </c>
      <c r="I184" s="184">
        <v>23633.06</v>
      </c>
      <c r="J184" s="184">
        <v>3923095.0940734432</v>
      </c>
      <c r="K184" s="184">
        <v>0</v>
      </c>
      <c r="L184" s="183"/>
      <c r="M184" s="184"/>
      <c r="N184" s="184">
        <v>0</v>
      </c>
      <c r="O184" s="184"/>
      <c r="P184" s="184"/>
      <c r="Q184" s="184"/>
      <c r="R184" s="184">
        <v>0</v>
      </c>
      <c r="S184" s="184">
        <v>3923095.0940734432</v>
      </c>
      <c r="T184" s="184">
        <v>762046.33333333326</v>
      </c>
      <c r="U184" s="184">
        <v>4685141.4274067767</v>
      </c>
    </row>
    <row r="185" spans="1:21" ht="15" x14ac:dyDescent="0.25">
      <c r="A185" s="170" t="str">
        <f t="shared" si="2"/>
        <v>560 - Thurston Community College</v>
      </c>
      <c r="B185" s="177">
        <v>560</v>
      </c>
      <c r="C185" s="177">
        <v>560</v>
      </c>
      <c r="D185" s="182">
        <v>0</v>
      </c>
      <c r="E185" s="183" t="s">
        <v>361</v>
      </c>
      <c r="F185" s="184">
        <v>7341966.7049149107</v>
      </c>
      <c r="G185" s="184">
        <v>0</v>
      </c>
      <c r="H185" s="184">
        <v>7341966.7049149107</v>
      </c>
      <c r="I185" s="184">
        <v>47689.760000000009</v>
      </c>
      <c r="J185" s="184">
        <v>7294276.9449149109</v>
      </c>
      <c r="K185" s="184">
        <v>0</v>
      </c>
      <c r="L185" s="183"/>
      <c r="M185" s="184"/>
      <c r="N185" s="184">
        <v>0</v>
      </c>
      <c r="O185" s="184"/>
      <c r="P185" s="184"/>
      <c r="Q185" s="184"/>
      <c r="R185" s="184">
        <v>0</v>
      </c>
      <c r="S185" s="184">
        <v>7294276.9449149109</v>
      </c>
      <c r="T185" s="184">
        <v>1177520</v>
      </c>
      <c r="U185" s="184">
        <v>8471796.9449149109</v>
      </c>
    </row>
    <row r="186" spans="1:21" ht="15" x14ac:dyDescent="0.25">
      <c r="A186" s="170" t="str">
        <f t="shared" si="2"/>
        <v>196 - Warren School</v>
      </c>
      <c r="B186" s="185">
        <v>196</v>
      </c>
      <c r="C186" s="185">
        <v>196</v>
      </c>
      <c r="D186" s="182">
        <v>0</v>
      </c>
      <c r="E186" s="183" t="s">
        <v>1108</v>
      </c>
      <c r="F186" s="183"/>
      <c r="G186" s="184">
        <v>0</v>
      </c>
      <c r="H186" s="184">
        <v>0</v>
      </c>
      <c r="I186" s="184">
        <v>0</v>
      </c>
      <c r="J186" s="184">
        <v>0</v>
      </c>
      <c r="K186" s="184"/>
      <c r="L186" s="183"/>
      <c r="M186" s="184"/>
      <c r="N186" s="184">
        <v>0</v>
      </c>
      <c r="O186" s="184">
        <v>1000000</v>
      </c>
      <c r="P186" s="184"/>
      <c r="Q186" s="184"/>
      <c r="R186" s="184">
        <v>1000000</v>
      </c>
      <c r="S186" s="184">
        <v>1000000</v>
      </c>
      <c r="T186" s="183"/>
      <c r="U186" s="184">
        <v>1000000</v>
      </c>
    </row>
    <row r="187" spans="1:21" ht="15" x14ac:dyDescent="0.25">
      <c r="A187" s="170" t="str">
        <f t="shared" si="2"/>
        <v>396 - The Bridge School</v>
      </c>
      <c r="B187" s="185">
        <v>396</v>
      </c>
      <c r="C187" s="185">
        <v>396</v>
      </c>
      <c r="D187" s="182">
        <v>0</v>
      </c>
      <c r="E187" s="183" t="s">
        <v>1109</v>
      </c>
      <c r="F187" s="183"/>
      <c r="G187" s="184">
        <v>0</v>
      </c>
      <c r="H187" s="184">
        <v>0</v>
      </c>
      <c r="I187" s="184">
        <v>0</v>
      </c>
      <c r="J187" s="184">
        <v>0</v>
      </c>
      <c r="K187" s="184"/>
      <c r="L187" s="183"/>
      <c r="M187" s="184"/>
      <c r="N187" s="184">
        <v>0</v>
      </c>
      <c r="O187" s="184">
        <v>1100000</v>
      </c>
      <c r="P187" s="184"/>
      <c r="Q187" s="184"/>
      <c r="R187" s="184">
        <v>1100000</v>
      </c>
      <c r="S187" s="184">
        <v>1100000</v>
      </c>
      <c r="T187" s="183"/>
      <c r="U187" s="184">
        <v>1100000</v>
      </c>
    </row>
    <row r="188" spans="1:21" ht="15" x14ac:dyDescent="0.25">
      <c r="A188" s="170" t="str">
        <f t="shared" si="2"/>
        <v>576 - Riverwalk School</v>
      </c>
      <c r="B188" s="185">
        <v>576</v>
      </c>
      <c r="C188" s="185">
        <v>576</v>
      </c>
      <c r="D188" s="182">
        <v>0</v>
      </c>
      <c r="E188" s="183" t="s">
        <v>1110</v>
      </c>
      <c r="F188" s="183"/>
      <c r="G188" s="184">
        <v>0</v>
      </c>
      <c r="H188" s="184">
        <v>0</v>
      </c>
      <c r="I188" s="184">
        <v>0</v>
      </c>
      <c r="J188" s="184">
        <v>0</v>
      </c>
      <c r="K188" s="184"/>
      <c r="L188" s="183"/>
      <c r="M188" s="184"/>
      <c r="N188" s="184">
        <v>0</v>
      </c>
      <c r="O188" s="184">
        <v>1110000</v>
      </c>
      <c r="P188" s="184"/>
      <c r="Q188" s="184"/>
      <c r="R188" s="184">
        <v>1110000</v>
      </c>
      <c r="S188" s="184">
        <v>1110000</v>
      </c>
      <c r="T188" s="183"/>
      <c r="U188" s="184">
        <v>1110000</v>
      </c>
    </row>
    <row r="189" spans="1:21" ht="15" x14ac:dyDescent="0.25">
      <c r="A189" s="170" t="str">
        <f t="shared" si="2"/>
        <v>579 - Hillside Special School</v>
      </c>
      <c r="B189" s="185">
        <v>579</v>
      </c>
      <c r="C189" s="185">
        <v>579</v>
      </c>
      <c r="D189" s="182">
        <v>0</v>
      </c>
      <c r="E189" s="183" t="s">
        <v>1111</v>
      </c>
      <c r="F189" s="183"/>
      <c r="G189" s="184">
        <v>0</v>
      </c>
      <c r="H189" s="184">
        <v>0</v>
      </c>
      <c r="I189" s="184">
        <v>0</v>
      </c>
      <c r="J189" s="184">
        <v>0</v>
      </c>
      <c r="K189" s="184"/>
      <c r="L189" s="183"/>
      <c r="M189" s="184"/>
      <c r="N189" s="184">
        <v>0</v>
      </c>
      <c r="O189" s="184">
        <v>680000</v>
      </c>
      <c r="P189" s="184"/>
      <c r="Q189" s="184"/>
      <c r="R189" s="184">
        <v>680000</v>
      </c>
      <c r="S189" s="184">
        <v>680000</v>
      </c>
      <c r="T189" s="183"/>
      <c r="U189" s="184">
        <v>680000</v>
      </c>
    </row>
    <row r="190" spans="1:21" ht="15" x14ac:dyDescent="0.25">
      <c r="A190" s="170" t="str">
        <f t="shared" si="2"/>
        <v>176 - Old Warren House Pupil Referral Unit</v>
      </c>
      <c r="B190" s="185">
        <v>176</v>
      </c>
      <c r="C190" s="185">
        <v>176</v>
      </c>
      <c r="D190" s="182">
        <v>0</v>
      </c>
      <c r="E190" s="183" t="s">
        <v>1112</v>
      </c>
      <c r="F190" s="183"/>
      <c r="G190" s="184">
        <v>0</v>
      </c>
      <c r="H190" s="184">
        <v>0</v>
      </c>
      <c r="I190" s="184">
        <v>0</v>
      </c>
      <c r="J190" s="184">
        <v>0</v>
      </c>
      <c r="K190" s="184"/>
      <c r="L190" s="183"/>
      <c r="M190" s="184"/>
      <c r="N190" s="184">
        <v>0</v>
      </c>
      <c r="O190" s="184"/>
      <c r="P190" s="184">
        <v>240000</v>
      </c>
      <c r="Q190" s="184"/>
      <c r="R190" s="184">
        <v>240000</v>
      </c>
      <c r="S190" s="184">
        <v>240000</v>
      </c>
      <c r="T190" s="183"/>
      <c r="U190" s="184">
        <v>240000</v>
      </c>
    </row>
    <row r="191" spans="1:21" ht="15" x14ac:dyDescent="0.25">
      <c r="A191" s="170" t="str">
        <f t="shared" si="2"/>
        <v>187 - The Attic</v>
      </c>
      <c r="B191" s="185">
        <v>187</v>
      </c>
      <c r="C191" s="185">
        <v>187</v>
      </c>
      <c r="D191" s="182">
        <v>0</v>
      </c>
      <c r="E191" s="183" t="s">
        <v>1113</v>
      </c>
      <c r="F191" s="183"/>
      <c r="G191" s="184">
        <v>0</v>
      </c>
      <c r="H191" s="184">
        <v>0</v>
      </c>
      <c r="I191" s="184">
        <v>0</v>
      </c>
      <c r="J191" s="184">
        <v>0</v>
      </c>
      <c r="K191" s="184"/>
      <c r="L191" s="183"/>
      <c r="M191" s="184"/>
      <c r="N191" s="184">
        <v>0</v>
      </c>
      <c r="O191" s="184"/>
      <c r="P191" s="184">
        <v>500000</v>
      </c>
      <c r="Q191" s="184"/>
      <c r="R191" s="184">
        <v>500000</v>
      </c>
      <c r="S191" s="184">
        <v>500000</v>
      </c>
      <c r="T191" s="183"/>
      <c r="U191" s="184">
        <v>500000</v>
      </c>
    </row>
    <row r="192" spans="1:21" ht="15" x14ac:dyDescent="0.25">
      <c r="A192" s="170" t="str">
        <f t="shared" si="2"/>
        <v>189 - First Base (Lowestoft) Pupil Referral Unit</v>
      </c>
      <c r="B192" s="185">
        <v>189</v>
      </c>
      <c r="C192" s="185">
        <v>189</v>
      </c>
      <c r="D192" s="182">
        <v>0</v>
      </c>
      <c r="E192" s="183" t="s">
        <v>1114</v>
      </c>
      <c r="F192" s="183"/>
      <c r="G192" s="184">
        <v>0</v>
      </c>
      <c r="H192" s="184">
        <v>0</v>
      </c>
      <c r="I192" s="184">
        <v>0</v>
      </c>
      <c r="J192" s="184">
        <v>0</v>
      </c>
      <c r="K192" s="184"/>
      <c r="L192" s="183"/>
      <c r="M192" s="184"/>
      <c r="N192" s="184">
        <v>0</v>
      </c>
      <c r="O192" s="184"/>
      <c r="P192" s="184">
        <v>120000</v>
      </c>
      <c r="Q192" s="184"/>
      <c r="R192" s="184">
        <v>120000</v>
      </c>
      <c r="S192" s="184">
        <v>120000</v>
      </c>
      <c r="T192" s="183"/>
      <c r="U192" s="184">
        <v>120000</v>
      </c>
    </row>
    <row r="193" spans="1:21" ht="15" x14ac:dyDescent="0.25">
      <c r="A193" s="170" t="str">
        <f t="shared" ref="A193:A203" si="3">CONCATENATE(B193," - ",E193)</f>
        <v>190 - Harbour Pupil Referral Unit</v>
      </c>
      <c r="B193" s="185">
        <v>190</v>
      </c>
      <c r="C193" s="185">
        <v>190</v>
      </c>
      <c r="D193" s="182">
        <v>0</v>
      </c>
      <c r="E193" s="183" t="s">
        <v>1115</v>
      </c>
      <c r="F193" s="183"/>
      <c r="G193" s="184">
        <v>0</v>
      </c>
      <c r="H193" s="184">
        <v>0</v>
      </c>
      <c r="I193" s="184">
        <v>0</v>
      </c>
      <c r="J193" s="184">
        <v>0</v>
      </c>
      <c r="K193" s="184"/>
      <c r="L193" s="183"/>
      <c r="M193" s="184"/>
      <c r="N193" s="184">
        <v>0</v>
      </c>
      <c r="O193" s="184"/>
      <c r="P193" s="184">
        <v>240000</v>
      </c>
      <c r="Q193" s="184"/>
      <c r="R193" s="184">
        <v>240000</v>
      </c>
      <c r="S193" s="184">
        <v>240000</v>
      </c>
      <c r="T193" s="183"/>
      <c r="U193" s="184">
        <v>240000</v>
      </c>
    </row>
    <row r="194" spans="1:21" ht="15" x14ac:dyDescent="0.25">
      <c r="A194" s="170" t="str">
        <f t="shared" si="3"/>
        <v>351 - Alderwood Pupil Referral Unit</v>
      </c>
      <c r="B194" s="185">
        <v>351</v>
      </c>
      <c r="C194" s="185">
        <v>351</v>
      </c>
      <c r="D194" s="182">
        <v>0</v>
      </c>
      <c r="E194" s="183" t="s">
        <v>1116</v>
      </c>
      <c r="F194" s="183"/>
      <c r="G194" s="184">
        <v>0</v>
      </c>
      <c r="H194" s="184">
        <v>0</v>
      </c>
      <c r="I194" s="184">
        <v>0</v>
      </c>
      <c r="J194" s="184">
        <v>0</v>
      </c>
      <c r="K194" s="184"/>
      <c r="L194" s="183"/>
      <c r="M194" s="184"/>
      <c r="N194" s="184">
        <v>0</v>
      </c>
      <c r="O194" s="184"/>
      <c r="P194" s="184">
        <v>240000</v>
      </c>
      <c r="Q194" s="184"/>
      <c r="R194" s="184">
        <v>240000</v>
      </c>
      <c r="S194" s="184">
        <v>240000</v>
      </c>
      <c r="T194" s="183"/>
      <c r="U194" s="184">
        <v>240000</v>
      </c>
    </row>
    <row r="195" spans="1:21" ht="15" x14ac:dyDescent="0.25">
      <c r="A195" s="170" t="str">
        <f t="shared" si="3"/>
        <v>352 - First Base (Ipswich) Pupil Referral Unit</v>
      </c>
      <c r="B195" s="185">
        <v>352</v>
      </c>
      <c r="C195" s="185">
        <v>352</v>
      </c>
      <c r="D195" s="182">
        <v>0</v>
      </c>
      <c r="E195" s="183" t="s">
        <v>1117</v>
      </c>
      <c r="F195" s="183"/>
      <c r="G195" s="184">
        <v>0</v>
      </c>
      <c r="H195" s="184">
        <v>0</v>
      </c>
      <c r="I195" s="184">
        <v>0</v>
      </c>
      <c r="J195" s="184">
        <v>0</v>
      </c>
      <c r="K195" s="184"/>
      <c r="L195" s="183"/>
      <c r="M195" s="184"/>
      <c r="N195" s="184">
        <v>0</v>
      </c>
      <c r="O195" s="184"/>
      <c r="P195" s="184">
        <v>120000</v>
      </c>
      <c r="Q195" s="184"/>
      <c r="R195" s="184">
        <v>120000</v>
      </c>
      <c r="S195" s="184">
        <v>120000</v>
      </c>
      <c r="T195" s="183"/>
      <c r="U195" s="184">
        <v>120000</v>
      </c>
    </row>
    <row r="196" spans="1:21" ht="15" x14ac:dyDescent="0.25">
      <c r="A196" s="170" t="str">
        <f t="shared" si="3"/>
        <v>353 - St Christopher's Pupil Referral Unit</v>
      </c>
      <c r="B196" s="185">
        <v>353</v>
      </c>
      <c r="C196" s="185">
        <v>353</v>
      </c>
      <c r="D196" s="182">
        <v>0</v>
      </c>
      <c r="E196" s="183" t="s">
        <v>1118</v>
      </c>
      <c r="F196" s="183"/>
      <c r="G196" s="184">
        <v>0</v>
      </c>
      <c r="H196" s="184">
        <v>0</v>
      </c>
      <c r="I196" s="184">
        <v>0</v>
      </c>
      <c r="J196" s="184">
        <v>0</v>
      </c>
      <c r="K196" s="184"/>
      <c r="L196" s="183"/>
      <c r="M196" s="184"/>
      <c r="N196" s="184">
        <v>0</v>
      </c>
      <c r="O196" s="184"/>
      <c r="P196" s="184">
        <v>200000</v>
      </c>
      <c r="Q196" s="184"/>
      <c r="R196" s="184">
        <v>200000</v>
      </c>
      <c r="S196" s="184">
        <v>200000</v>
      </c>
      <c r="T196" s="183"/>
      <c r="U196" s="184">
        <v>200000</v>
      </c>
    </row>
    <row r="197" spans="1:21" ht="15" x14ac:dyDescent="0.25">
      <c r="A197" s="170" t="str">
        <f t="shared" si="3"/>
        <v>577 - Hampden House Pupil Referral Unit</v>
      </c>
      <c r="B197" s="185">
        <v>577</v>
      </c>
      <c r="C197" s="185">
        <v>577</v>
      </c>
      <c r="D197" s="182">
        <v>0</v>
      </c>
      <c r="E197" s="183" t="s">
        <v>1119</v>
      </c>
      <c r="F197" s="183"/>
      <c r="G197" s="184">
        <v>0</v>
      </c>
      <c r="H197" s="184">
        <v>0</v>
      </c>
      <c r="I197" s="184">
        <v>0</v>
      </c>
      <c r="J197" s="184">
        <v>0</v>
      </c>
      <c r="K197" s="184"/>
      <c r="L197" s="183"/>
      <c r="M197" s="184"/>
      <c r="N197" s="184">
        <v>0</v>
      </c>
      <c r="O197" s="184"/>
      <c r="P197" s="184">
        <v>240000</v>
      </c>
      <c r="Q197" s="184"/>
      <c r="R197" s="184">
        <v>240000</v>
      </c>
      <c r="S197" s="184">
        <v>240000</v>
      </c>
      <c r="T197" s="183"/>
      <c r="U197" s="184">
        <v>240000</v>
      </c>
    </row>
    <row r="198" spans="1:21" ht="15" x14ac:dyDescent="0.25">
      <c r="A198" s="170" t="str">
        <f t="shared" si="3"/>
        <v>580 - The Albany Centre Pupil Referral Unit</v>
      </c>
      <c r="B198" s="185">
        <v>580</v>
      </c>
      <c r="C198" s="185">
        <v>580</v>
      </c>
      <c r="D198" s="182">
        <v>0</v>
      </c>
      <c r="E198" s="183" t="s">
        <v>1120</v>
      </c>
      <c r="F198" s="183"/>
      <c r="G198" s="184">
        <v>0</v>
      </c>
      <c r="H198" s="184">
        <v>0</v>
      </c>
      <c r="I198" s="184">
        <v>0</v>
      </c>
      <c r="J198" s="184">
        <v>0</v>
      </c>
      <c r="K198" s="184"/>
      <c r="L198" s="183"/>
      <c r="M198" s="184"/>
      <c r="N198" s="184">
        <v>0</v>
      </c>
      <c r="O198" s="184"/>
      <c r="P198" s="184">
        <v>320000</v>
      </c>
      <c r="Q198" s="184"/>
      <c r="R198" s="184">
        <v>320000</v>
      </c>
      <c r="S198" s="184">
        <v>320000</v>
      </c>
      <c r="T198" s="183"/>
      <c r="U198" s="184">
        <v>320000</v>
      </c>
    </row>
    <row r="199" spans="1:21" ht="15" x14ac:dyDescent="0.25">
      <c r="A199" s="170" t="str">
        <f t="shared" si="3"/>
        <v>584 - The Kingsfield Centre Pupil Referral Unit</v>
      </c>
      <c r="B199" s="185">
        <v>584</v>
      </c>
      <c r="C199" s="185">
        <v>584</v>
      </c>
      <c r="D199" s="182">
        <v>0</v>
      </c>
      <c r="E199" s="183" t="s">
        <v>1121</v>
      </c>
      <c r="F199" s="183"/>
      <c r="G199" s="184">
        <v>0</v>
      </c>
      <c r="H199" s="184">
        <v>0</v>
      </c>
      <c r="I199" s="184">
        <v>0</v>
      </c>
      <c r="J199" s="184">
        <v>0</v>
      </c>
      <c r="K199" s="184"/>
      <c r="L199" s="183"/>
      <c r="M199" s="184"/>
      <c r="N199" s="184">
        <v>0</v>
      </c>
      <c r="O199" s="184"/>
      <c r="P199" s="184">
        <v>600000</v>
      </c>
      <c r="Q199" s="184"/>
      <c r="R199" s="184">
        <v>600000</v>
      </c>
      <c r="S199" s="184">
        <v>600000</v>
      </c>
      <c r="T199" s="183"/>
      <c r="U199" s="184">
        <v>600000</v>
      </c>
    </row>
    <row r="200" spans="1:21" ht="15" x14ac:dyDescent="0.25">
      <c r="A200" s="170" t="str">
        <f t="shared" si="3"/>
        <v>597 - First Base (BSE) Pupil Referral Unit</v>
      </c>
      <c r="B200" s="185">
        <v>597</v>
      </c>
      <c r="C200" s="185">
        <v>597</v>
      </c>
      <c r="D200" s="182">
        <v>0</v>
      </c>
      <c r="E200" s="183" t="s">
        <v>1122</v>
      </c>
      <c r="F200" s="183"/>
      <c r="G200" s="184">
        <v>0</v>
      </c>
      <c r="H200" s="184">
        <v>0</v>
      </c>
      <c r="I200" s="184">
        <v>0</v>
      </c>
      <c r="J200" s="184">
        <v>0</v>
      </c>
      <c r="K200" s="184"/>
      <c r="L200" s="183"/>
      <c r="M200" s="184"/>
      <c r="N200" s="184">
        <v>0</v>
      </c>
      <c r="O200" s="184"/>
      <c r="P200" s="184">
        <v>120000</v>
      </c>
      <c r="Q200" s="184"/>
      <c r="R200" s="184">
        <v>120000</v>
      </c>
      <c r="S200" s="184">
        <v>120000</v>
      </c>
      <c r="T200" s="183"/>
      <c r="U200" s="184">
        <v>120000</v>
      </c>
    </row>
    <row r="201" spans="1:21" ht="15" x14ac:dyDescent="0.25">
      <c r="A201" s="170" t="str">
        <f t="shared" si="3"/>
        <v>598 - Mill Meadow Pupil Referral Unit</v>
      </c>
      <c r="B201" s="185">
        <v>598</v>
      </c>
      <c r="C201" s="185">
        <v>598</v>
      </c>
      <c r="D201" s="182">
        <v>0</v>
      </c>
      <c r="E201" s="183" t="s">
        <v>1123</v>
      </c>
      <c r="F201" s="183"/>
      <c r="G201" s="184">
        <v>0</v>
      </c>
      <c r="H201" s="184">
        <v>0</v>
      </c>
      <c r="I201" s="184">
        <v>0</v>
      </c>
      <c r="J201" s="184">
        <v>0</v>
      </c>
      <c r="K201" s="184"/>
      <c r="L201" s="183"/>
      <c r="M201" s="184"/>
      <c r="N201" s="184">
        <v>0</v>
      </c>
      <c r="O201" s="184"/>
      <c r="P201" s="184">
        <v>150000</v>
      </c>
      <c r="Q201" s="184"/>
      <c r="R201" s="184">
        <v>150000</v>
      </c>
      <c r="S201" s="184">
        <v>150000</v>
      </c>
      <c r="T201" s="183"/>
      <c r="U201" s="184">
        <v>150000</v>
      </c>
    </row>
    <row r="202" spans="1:21" ht="15" x14ac:dyDescent="0.25">
      <c r="A202" s="170" t="str">
        <f t="shared" si="3"/>
        <v>266 - Highfield Nursery School</v>
      </c>
      <c r="B202" s="185">
        <v>266</v>
      </c>
      <c r="C202" s="185">
        <v>266</v>
      </c>
      <c r="D202" s="182">
        <v>0</v>
      </c>
      <c r="E202" s="183" t="s">
        <v>1124</v>
      </c>
      <c r="F202" s="184"/>
      <c r="G202" s="184">
        <v>0</v>
      </c>
      <c r="H202" s="184">
        <v>0</v>
      </c>
      <c r="I202" s="184">
        <v>0</v>
      </c>
      <c r="J202" s="184">
        <v>0</v>
      </c>
      <c r="K202" s="184">
        <v>203011.20000000001</v>
      </c>
      <c r="L202" s="183"/>
      <c r="M202" s="184">
        <v>121980</v>
      </c>
      <c r="N202" s="184">
        <v>324991.2</v>
      </c>
      <c r="O202" s="184"/>
      <c r="P202" s="184"/>
      <c r="Q202" s="184"/>
      <c r="R202" s="184">
        <v>0</v>
      </c>
      <c r="S202" s="184">
        <v>324991.2</v>
      </c>
      <c r="T202" s="183"/>
      <c r="U202" s="184">
        <v>324991.2</v>
      </c>
    </row>
    <row r="203" spans="1:21" ht="15" x14ac:dyDescent="0.25">
      <c r="A203" s="170" t="str">
        <f t="shared" si="3"/>
        <v xml:space="preserve"> - Adjustment to balance De-Delegation</v>
      </c>
      <c r="C203" s="185"/>
      <c r="D203" s="182"/>
      <c r="E203" s="183" t="s">
        <v>1125</v>
      </c>
      <c r="F203" s="184"/>
      <c r="G203" s="184"/>
      <c r="H203" s="184">
        <v>0</v>
      </c>
      <c r="I203" s="184">
        <v>1.3035989832133055E-3</v>
      </c>
      <c r="J203" s="184"/>
      <c r="K203" s="184"/>
      <c r="L203" s="183"/>
      <c r="M203" s="184"/>
      <c r="N203" s="184"/>
      <c r="O203" s="184"/>
      <c r="P203" s="184"/>
      <c r="Q203" s="184"/>
      <c r="R203" s="184"/>
      <c r="S203" s="184"/>
      <c r="T203" s="183"/>
      <c r="U203" s="184"/>
    </row>
    <row r="204" spans="1:21" ht="15" x14ac:dyDescent="0.25">
      <c r="C204" s="185"/>
      <c r="D204" s="182"/>
      <c r="E204" s="183"/>
      <c r="F204" s="183"/>
      <c r="G204" s="183"/>
      <c r="H204" s="183"/>
      <c r="I204" s="183"/>
      <c r="J204" s="183"/>
      <c r="K204" s="183"/>
      <c r="L204" s="183"/>
      <c r="M204" s="183"/>
      <c r="N204" s="183"/>
      <c r="O204" s="184"/>
      <c r="P204" s="184"/>
      <c r="Q204" s="184"/>
      <c r="R204" s="183"/>
      <c r="S204" s="183"/>
      <c r="T204" s="183"/>
      <c r="U204" s="183"/>
    </row>
    <row r="205" spans="1:21" ht="15" x14ac:dyDescent="0.25">
      <c r="C205" s="185"/>
      <c r="D205" s="182">
        <v>0</v>
      </c>
      <c r="E205" s="183" t="s">
        <v>1126</v>
      </c>
      <c r="F205" s="184">
        <v>169565548.80389798</v>
      </c>
      <c r="G205" s="184">
        <v>-222688.58913732815</v>
      </c>
      <c r="H205" s="186">
        <v>169342860.2147606</v>
      </c>
      <c r="I205" s="184">
        <v>1281667.1429035992</v>
      </c>
      <c r="J205" s="184">
        <v>168061193.0731605</v>
      </c>
      <c r="K205" s="184">
        <v>3349812.0000000014</v>
      </c>
      <c r="L205" s="184">
        <v>0</v>
      </c>
      <c r="M205" s="184">
        <v>121980</v>
      </c>
      <c r="N205" s="184">
        <v>3471792.0000000014</v>
      </c>
      <c r="O205" s="184">
        <v>3890000</v>
      </c>
      <c r="P205" s="184">
        <v>3090000</v>
      </c>
      <c r="Q205" s="184">
        <v>999200</v>
      </c>
      <c r="R205" s="184">
        <v>7979200</v>
      </c>
      <c r="S205" s="184"/>
      <c r="T205" s="184">
        <v>6354043.333333333</v>
      </c>
      <c r="U205" s="184">
        <v>185866228.40649384</v>
      </c>
    </row>
  </sheetData>
  <autoFilter ref="A3:U203" xr:uid="{00000000-0009-0000-0000-000004000000}"/>
  <mergeCells count="1">
    <mergeCell ref="C2:U2"/>
  </mergeCells>
  <conditionalFormatting sqref="D203">
    <cfRule type="colorScale" priority="1">
      <colorScale>
        <cfvo type="min"/>
        <cfvo type="max"/>
        <color rgb="FFFCFCFF"/>
        <color rgb="FFF8696B"/>
      </colorScale>
    </cfRule>
  </conditionalFormatting>
  <conditionalFormatting sqref="D5:D202">
    <cfRule type="colorScale" priority="32">
      <colorScale>
        <cfvo type="min"/>
        <cfvo type="max"/>
        <color rgb="FFFCFCFF"/>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4:E306"/>
  <sheetViews>
    <sheetView workbookViewId="0">
      <selection activeCell="D17" sqref="D17"/>
    </sheetView>
  </sheetViews>
  <sheetFormatPr defaultRowHeight="11.25" x14ac:dyDescent="0.2"/>
  <sheetData>
    <row r="4" spans="2:5" x14ac:dyDescent="0.2">
      <c r="B4" s="45" t="s">
        <v>370</v>
      </c>
      <c r="C4" s="45" t="s">
        <v>565</v>
      </c>
      <c r="D4" s="45" t="s">
        <v>566</v>
      </c>
      <c r="E4" s="45" t="s">
        <v>371</v>
      </c>
    </row>
    <row r="5" spans="2:5" x14ac:dyDescent="0.2">
      <c r="B5" s="46">
        <v>124566</v>
      </c>
      <c r="C5" s="46">
        <v>1</v>
      </c>
      <c r="D5" s="46">
        <v>2058</v>
      </c>
      <c r="E5" s="46">
        <v>9352058</v>
      </c>
    </row>
    <row r="6" spans="2:5" x14ac:dyDescent="0.2">
      <c r="B6" s="46">
        <v>124568</v>
      </c>
      <c r="C6" s="46">
        <v>5</v>
      </c>
      <c r="D6" s="46">
        <v>2061</v>
      </c>
      <c r="E6" s="46">
        <v>9352061</v>
      </c>
    </row>
    <row r="7" spans="2:5" x14ac:dyDescent="0.2">
      <c r="B7" s="46">
        <v>124570</v>
      </c>
      <c r="C7" s="46">
        <v>6</v>
      </c>
      <c r="D7" s="46">
        <v>2063</v>
      </c>
      <c r="E7" s="46">
        <v>9352063</v>
      </c>
    </row>
    <row r="8" spans="2:5" x14ac:dyDescent="0.2">
      <c r="B8" s="46">
        <v>124571</v>
      </c>
      <c r="C8" s="46">
        <v>7</v>
      </c>
      <c r="D8" s="46">
        <v>2064</v>
      </c>
      <c r="E8" s="46">
        <v>9352064</v>
      </c>
    </row>
    <row r="9" spans="2:5" x14ac:dyDescent="0.2">
      <c r="B9" s="46">
        <v>142017</v>
      </c>
      <c r="C9" s="46">
        <v>8</v>
      </c>
      <c r="D9" s="46">
        <v>2078</v>
      </c>
      <c r="E9" s="46">
        <v>9352078</v>
      </c>
    </row>
    <row r="10" spans="2:5" x14ac:dyDescent="0.2">
      <c r="B10" s="46">
        <v>124778</v>
      </c>
      <c r="C10" s="46">
        <v>9</v>
      </c>
      <c r="D10" s="46">
        <v>3333</v>
      </c>
      <c r="E10" s="46">
        <v>9353333</v>
      </c>
    </row>
    <row r="11" spans="2:5" x14ac:dyDescent="0.2">
      <c r="B11" s="46">
        <v>124720</v>
      </c>
      <c r="C11" s="46">
        <v>10</v>
      </c>
      <c r="D11" s="46">
        <v>3075</v>
      </c>
      <c r="E11" s="46">
        <v>9353075</v>
      </c>
    </row>
    <row r="12" spans="2:5" x14ac:dyDescent="0.2">
      <c r="B12" s="46">
        <v>124721</v>
      </c>
      <c r="C12" s="46">
        <v>11</v>
      </c>
      <c r="D12" s="46">
        <v>3076</v>
      </c>
      <c r="E12" s="46">
        <v>9353076</v>
      </c>
    </row>
    <row r="13" spans="2:5" x14ac:dyDescent="0.2">
      <c r="B13" s="46">
        <v>124751</v>
      </c>
      <c r="C13" s="46">
        <v>12</v>
      </c>
      <c r="D13" s="46">
        <v>3114</v>
      </c>
      <c r="E13" s="46">
        <v>9353114</v>
      </c>
    </row>
    <row r="14" spans="2:5" x14ac:dyDescent="0.2">
      <c r="B14" s="46">
        <v>124722</v>
      </c>
      <c r="C14" s="46">
        <v>13</v>
      </c>
      <c r="D14" s="46">
        <v>3077</v>
      </c>
      <c r="E14" s="46">
        <v>9353077</v>
      </c>
    </row>
    <row r="15" spans="2:5" x14ac:dyDescent="0.2">
      <c r="B15" s="46">
        <v>124724</v>
      </c>
      <c r="C15" s="46">
        <v>14</v>
      </c>
      <c r="D15" s="46">
        <v>3079</v>
      </c>
      <c r="E15" s="46">
        <v>9353079</v>
      </c>
    </row>
    <row r="16" spans="2:5" x14ac:dyDescent="0.2">
      <c r="B16" s="46">
        <v>124573</v>
      </c>
      <c r="C16" s="46">
        <v>15</v>
      </c>
      <c r="D16" s="46">
        <v>2067</v>
      </c>
      <c r="E16" s="46">
        <v>9352067</v>
      </c>
    </row>
    <row r="17" spans="2:5" x14ac:dyDescent="0.2">
      <c r="B17" s="46">
        <v>124779</v>
      </c>
      <c r="C17" s="46">
        <v>16</v>
      </c>
      <c r="D17" s="46">
        <v>3334</v>
      </c>
      <c r="E17" s="46">
        <v>9353334</v>
      </c>
    </row>
    <row r="18" spans="2:5" x14ac:dyDescent="0.2">
      <c r="B18" s="46">
        <v>124758</v>
      </c>
      <c r="C18" s="46">
        <v>17</v>
      </c>
      <c r="D18" s="46">
        <v>3125</v>
      </c>
      <c r="E18" s="46">
        <v>9353125</v>
      </c>
    </row>
    <row r="19" spans="2:5" x14ac:dyDescent="0.2">
      <c r="B19" s="46">
        <v>124574</v>
      </c>
      <c r="C19" s="46">
        <v>19</v>
      </c>
      <c r="D19" s="46">
        <v>2068</v>
      </c>
      <c r="E19" s="46">
        <v>9352068</v>
      </c>
    </row>
    <row r="20" spans="2:5" x14ac:dyDescent="0.2">
      <c r="B20" s="46">
        <v>124725</v>
      </c>
      <c r="C20" s="46">
        <v>20</v>
      </c>
      <c r="D20" s="46">
        <v>3081</v>
      </c>
      <c r="E20" s="46">
        <v>9353081</v>
      </c>
    </row>
    <row r="21" spans="2:5" x14ac:dyDescent="0.2">
      <c r="B21" s="46">
        <v>124727</v>
      </c>
      <c r="C21" s="46">
        <v>22</v>
      </c>
      <c r="D21" s="46">
        <v>3083</v>
      </c>
      <c r="E21" s="46">
        <v>9353083</v>
      </c>
    </row>
    <row r="22" spans="2:5" x14ac:dyDescent="0.2">
      <c r="B22" s="46">
        <v>124629</v>
      </c>
      <c r="C22" s="46">
        <v>23</v>
      </c>
      <c r="D22" s="46">
        <v>2136</v>
      </c>
      <c r="E22" s="46">
        <v>9352136</v>
      </c>
    </row>
    <row r="23" spans="2:5" x14ac:dyDescent="0.2">
      <c r="B23" s="46">
        <v>124774</v>
      </c>
      <c r="C23" s="46">
        <v>25</v>
      </c>
      <c r="D23" s="46">
        <v>3329</v>
      </c>
      <c r="E23" s="46">
        <v>9353329</v>
      </c>
    </row>
    <row r="24" spans="2:5" x14ac:dyDescent="0.2">
      <c r="B24" s="46">
        <v>124728</v>
      </c>
      <c r="C24" s="46">
        <v>26</v>
      </c>
      <c r="D24" s="46">
        <v>3084</v>
      </c>
      <c r="E24" s="46">
        <v>9353084</v>
      </c>
    </row>
    <row r="25" spans="2:5" x14ac:dyDescent="0.2">
      <c r="B25" s="46">
        <v>124578</v>
      </c>
      <c r="C25" s="46">
        <v>29</v>
      </c>
      <c r="D25" s="46">
        <v>2072</v>
      </c>
      <c r="E25" s="46">
        <v>9352072</v>
      </c>
    </row>
    <row r="26" spans="2:5" x14ac:dyDescent="0.2">
      <c r="B26" s="46">
        <v>141550</v>
      </c>
      <c r="C26" s="46">
        <v>30</v>
      </c>
      <c r="D26" s="46">
        <v>2073</v>
      </c>
      <c r="E26" s="46">
        <v>9352073</v>
      </c>
    </row>
    <row r="27" spans="2:5" x14ac:dyDescent="0.2">
      <c r="B27" s="46">
        <v>124771</v>
      </c>
      <c r="C27" s="46">
        <v>31</v>
      </c>
      <c r="D27" s="46">
        <v>3323</v>
      </c>
      <c r="E27" s="46">
        <v>9353323</v>
      </c>
    </row>
    <row r="28" spans="2:5" x14ac:dyDescent="0.2">
      <c r="B28" s="46">
        <v>124775</v>
      </c>
      <c r="C28" s="46">
        <v>35</v>
      </c>
      <c r="D28" s="46">
        <v>3330</v>
      </c>
      <c r="E28" s="46">
        <v>9353330</v>
      </c>
    </row>
    <row r="29" spans="2:5" x14ac:dyDescent="0.2">
      <c r="B29" s="46">
        <v>124731</v>
      </c>
      <c r="C29" s="46">
        <v>36</v>
      </c>
      <c r="D29" s="46">
        <v>3089</v>
      </c>
      <c r="E29" s="46">
        <v>9353089</v>
      </c>
    </row>
    <row r="30" spans="2:5" x14ac:dyDescent="0.2">
      <c r="B30" s="46">
        <v>124753</v>
      </c>
      <c r="C30" s="46">
        <v>38</v>
      </c>
      <c r="D30" s="46">
        <v>3116</v>
      </c>
      <c r="E30" s="46">
        <v>9353116</v>
      </c>
    </row>
    <row r="31" spans="2:5" x14ac:dyDescent="0.2">
      <c r="B31" s="46">
        <v>124585</v>
      </c>
      <c r="C31" s="46">
        <v>41</v>
      </c>
      <c r="D31" s="46">
        <v>2080</v>
      </c>
      <c r="E31" s="46">
        <v>9352080</v>
      </c>
    </row>
    <row r="32" spans="2:5" x14ac:dyDescent="0.2">
      <c r="B32" s="46">
        <v>124586</v>
      </c>
      <c r="C32" s="46">
        <v>42</v>
      </c>
      <c r="D32" s="46">
        <v>2081</v>
      </c>
      <c r="E32" s="46">
        <v>9352081</v>
      </c>
    </row>
    <row r="33" spans="2:5" x14ac:dyDescent="0.2">
      <c r="B33" s="46">
        <v>124590</v>
      </c>
      <c r="C33" s="46">
        <v>44</v>
      </c>
      <c r="D33" s="46">
        <v>2086</v>
      </c>
      <c r="E33" s="46">
        <v>9352086</v>
      </c>
    </row>
    <row r="34" spans="2:5" x14ac:dyDescent="0.2">
      <c r="B34" s="46">
        <v>124591</v>
      </c>
      <c r="C34" s="46">
        <v>45</v>
      </c>
      <c r="D34" s="46">
        <v>2087</v>
      </c>
      <c r="E34" s="46">
        <v>9352087</v>
      </c>
    </row>
    <row r="35" spans="2:5" x14ac:dyDescent="0.2">
      <c r="B35" s="46">
        <v>124592</v>
      </c>
      <c r="C35" s="46">
        <v>48</v>
      </c>
      <c r="D35" s="46">
        <v>2088</v>
      </c>
      <c r="E35" s="46">
        <v>9352088</v>
      </c>
    </row>
    <row r="36" spans="2:5" x14ac:dyDescent="0.2">
      <c r="B36" s="46">
        <v>124735</v>
      </c>
      <c r="C36" s="46">
        <v>50</v>
      </c>
      <c r="D36" s="46">
        <v>3093</v>
      </c>
      <c r="E36" s="46">
        <v>9353093</v>
      </c>
    </row>
    <row r="37" spans="2:5" x14ac:dyDescent="0.2">
      <c r="B37" s="46">
        <v>141172</v>
      </c>
      <c r="C37" s="46">
        <v>52</v>
      </c>
      <c r="D37" s="46">
        <v>2043</v>
      </c>
      <c r="E37" s="46">
        <v>9352043</v>
      </c>
    </row>
    <row r="38" spans="2:5" x14ac:dyDescent="0.2">
      <c r="B38" s="46">
        <v>124776</v>
      </c>
      <c r="C38" s="46">
        <v>56</v>
      </c>
      <c r="D38" s="46">
        <v>3331</v>
      </c>
      <c r="E38" s="46">
        <v>9353331</v>
      </c>
    </row>
    <row r="39" spans="2:5" x14ac:dyDescent="0.2">
      <c r="B39" s="46">
        <v>141554</v>
      </c>
      <c r="C39" s="46">
        <v>57</v>
      </c>
      <c r="D39" s="46">
        <v>2091</v>
      </c>
      <c r="E39" s="46">
        <v>9352091</v>
      </c>
    </row>
    <row r="40" spans="2:5" x14ac:dyDescent="0.2">
      <c r="B40" s="46">
        <v>124638</v>
      </c>
      <c r="C40" s="46">
        <v>59</v>
      </c>
      <c r="D40" s="46">
        <v>2146</v>
      </c>
      <c r="E40" s="46">
        <v>9352146</v>
      </c>
    </row>
    <row r="41" spans="2:5" x14ac:dyDescent="0.2">
      <c r="B41" s="46">
        <v>124642</v>
      </c>
      <c r="C41" s="46">
        <v>60</v>
      </c>
      <c r="D41" s="46">
        <v>2153</v>
      </c>
      <c r="E41" s="46">
        <v>9352153</v>
      </c>
    </row>
    <row r="42" spans="2:5" x14ac:dyDescent="0.2">
      <c r="B42" s="46">
        <v>140573</v>
      </c>
      <c r="C42" s="46">
        <v>61</v>
      </c>
      <c r="D42" s="46">
        <v>2014</v>
      </c>
      <c r="E42" s="46">
        <v>9352014</v>
      </c>
    </row>
    <row r="43" spans="2:5" x14ac:dyDescent="0.2">
      <c r="B43" s="46">
        <v>142187</v>
      </c>
      <c r="C43" s="46">
        <v>62</v>
      </c>
      <c r="D43" s="46">
        <v>2104</v>
      </c>
      <c r="E43" s="46">
        <v>9352104</v>
      </c>
    </row>
    <row r="44" spans="2:5" x14ac:dyDescent="0.2">
      <c r="B44" s="46">
        <v>141983</v>
      </c>
      <c r="C44" s="46">
        <v>63</v>
      </c>
      <c r="D44" s="46">
        <v>2056</v>
      </c>
      <c r="E44" s="46">
        <v>9352056</v>
      </c>
    </row>
    <row r="45" spans="2:5" x14ac:dyDescent="0.2">
      <c r="B45" s="46">
        <v>142016</v>
      </c>
      <c r="C45" s="46">
        <v>64</v>
      </c>
      <c r="D45" s="46">
        <v>2065</v>
      </c>
      <c r="E45" s="46">
        <v>9352065</v>
      </c>
    </row>
    <row r="46" spans="2:5" x14ac:dyDescent="0.2">
      <c r="B46" s="46">
        <v>124639</v>
      </c>
      <c r="C46" s="46">
        <v>65</v>
      </c>
      <c r="D46" s="46">
        <v>2147</v>
      </c>
      <c r="E46" s="46">
        <v>9352147</v>
      </c>
    </row>
    <row r="47" spans="2:5" x14ac:dyDescent="0.2">
      <c r="B47" s="46">
        <v>141640</v>
      </c>
      <c r="C47" s="46">
        <v>67</v>
      </c>
      <c r="D47" s="46">
        <v>2145</v>
      </c>
      <c r="E47" s="46">
        <v>9352145</v>
      </c>
    </row>
    <row r="48" spans="2:5" x14ac:dyDescent="0.2">
      <c r="B48" s="46">
        <v>124634</v>
      </c>
      <c r="C48" s="46">
        <v>68</v>
      </c>
      <c r="D48" s="46">
        <v>2141</v>
      </c>
      <c r="E48" s="46">
        <v>9352141</v>
      </c>
    </row>
    <row r="49" spans="2:5" x14ac:dyDescent="0.2">
      <c r="B49" s="46">
        <v>141984</v>
      </c>
      <c r="C49" s="46">
        <v>70</v>
      </c>
      <c r="D49" s="46">
        <v>2057</v>
      </c>
      <c r="E49" s="46">
        <v>9352057</v>
      </c>
    </row>
    <row r="50" spans="2:5" x14ac:dyDescent="0.2">
      <c r="B50" s="46">
        <v>124780</v>
      </c>
      <c r="C50" s="46">
        <v>72</v>
      </c>
      <c r="D50" s="46">
        <v>3335</v>
      </c>
      <c r="E50" s="46">
        <v>9353335</v>
      </c>
    </row>
    <row r="51" spans="2:5" x14ac:dyDescent="0.2">
      <c r="B51" s="46">
        <v>139804</v>
      </c>
      <c r="C51" s="46">
        <v>73</v>
      </c>
      <c r="D51" s="46">
        <v>2006</v>
      </c>
      <c r="E51" s="46">
        <v>9352006</v>
      </c>
    </row>
    <row r="52" spans="2:5" x14ac:dyDescent="0.2">
      <c r="B52" s="46">
        <v>124641</v>
      </c>
      <c r="C52" s="46">
        <v>74</v>
      </c>
      <c r="D52" s="46">
        <v>2152</v>
      </c>
      <c r="E52" s="46">
        <v>9352152</v>
      </c>
    </row>
    <row r="53" spans="2:5" x14ac:dyDescent="0.2">
      <c r="B53" s="46">
        <v>124676</v>
      </c>
      <c r="C53" s="46">
        <v>75</v>
      </c>
      <c r="D53" s="46">
        <v>2919</v>
      </c>
      <c r="E53" s="46">
        <v>9352919</v>
      </c>
    </row>
    <row r="54" spans="2:5" x14ac:dyDescent="0.2">
      <c r="B54" s="46">
        <v>140823</v>
      </c>
      <c r="C54" s="46">
        <v>77</v>
      </c>
      <c r="D54" s="46">
        <v>2025</v>
      </c>
      <c r="E54" s="46">
        <v>9352025</v>
      </c>
    </row>
    <row r="55" spans="2:5" x14ac:dyDescent="0.2">
      <c r="B55" s="46">
        <v>124737</v>
      </c>
      <c r="C55" s="46">
        <v>80</v>
      </c>
      <c r="D55" s="46">
        <v>3096</v>
      </c>
      <c r="E55" s="46">
        <v>9353096</v>
      </c>
    </row>
    <row r="56" spans="2:5" x14ac:dyDescent="0.2">
      <c r="B56" s="46">
        <v>124598</v>
      </c>
      <c r="C56" s="46">
        <v>81</v>
      </c>
      <c r="D56" s="46">
        <v>2096</v>
      </c>
      <c r="E56" s="46">
        <v>9352096</v>
      </c>
    </row>
    <row r="57" spans="2:5" x14ac:dyDescent="0.2">
      <c r="B57" s="46">
        <v>124600</v>
      </c>
      <c r="C57" s="46">
        <v>82</v>
      </c>
      <c r="D57" s="46">
        <v>2098</v>
      </c>
      <c r="E57" s="46">
        <v>9352098</v>
      </c>
    </row>
    <row r="58" spans="2:5" x14ac:dyDescent="0.2">
      <c r="B58" s="46">
        <v>124601</v>
      </c>
      <c r="C58" s="46">
        <v>84</v>
      </c>
      <c r="D58" s="46">
        <v>2100</v>
      </c>
      <c r="E58" s="46">
        <v>9352100</v>
      </c>
    </row>
    <row r="59" spans="2:5" x14ac:dyDescent="0.2">
      <c r="B59" s="46">
        <v>124740</v>
      </c>
      <c r="C59" s="46">
        <v>86</v>
      </c>
      <c r="D59" s="46">
        <v>3099</v>
      </c>
      <c r="E59" s="46">
        <v>9353099</v>
      </c>
    </row>
    <row r="60" spans="2:5" x14ac:dyDescent="0.2">
      <c r="B60" s="46">
        <v>124603</v>
      </c>
      <c r="C60" s="46">
        <v>88</v>
      </c>
      <c r="D60" s="46">
        <v>2102</v>
      </c>
      <c r="E60" s="46">
        <v>9352102</v>
      </c>
    </row>
    <row r="61" spans="2:5" x14ac:dyDescent="0.2">
      <c r="B61" s="46">
        <v>141702</v>
      </c>
      <c r="C61" s="46">
        <v>92</v>
      </c>
      <c r="D61" s="46">
        <v>2052</v>
      </c>
      <c r="E61" s="46">
        <v>9352052</v>
      </c>
    </row>
    <row r="62" spans="2:5" x14ac:dyDescent="0.2">
      <c r="B62" s="46">
        <v>124741</v>
      </c>
      <c r="C62" s="46">
        <v>93</v>
      </c>
      <c r="D62" s="46">
        <v>3101</v>
      </c>
      <c r="E62" s="46">
        <v>9353101</v>
      </c>
    </row>
    <row r="63" spans="2:5" x14ac:dyDescent="0.2">
      <c r="B63" s="46">
        <v>124605</v>
      </c>
      <c r="C63" s="46">
        <v>96</v>
      </c>
      <c r="D63" s="46">
        <v>2106</v>
      </c>
      <c r="E63" s="46">
        <v>9352106</v>
      </c>
    </row>
    <row r="64" spans="2:5" x14ac:dyDescent="0.2">
      <c r="B64" s="46">
        <v>124607</v>
      </c>
      <c r="C64" s="46">
        <v>97</v>
      </c>
      <c r="D64" s="46">
        <v>2108</v>
      </c>
      <c r="E64" s="46">
        <v>9352108</v>
      </c>
    </row>
    <row r="65" spans="2:5" x14ac:dyDescent="0.2">
      <c r="B65" s="46">
        <v>124608</v>
      </c>
      <c r="C65" s="46">
        <v>98</v>
      </c>
      <c r="D65" s="46">
        <v>2109</v>
      </c>
      <c r="E65" s="46">
        <v>9352109</v>
      </c>
    </row>
    <row r="66" spans="2:5" x14ac:dyDescent="0.2">
      <c r="B66" s="46">
        <v>124610</v>
      </c>
      <c r="C66" s="46">
        <v>99</v>
      </c>
      <c r="D66" s="46">
        <v>2111</v>
      </c>
      <c r="E66" s="46">
        <v>9352111</v>
      </c>
    </row>
    <row r="67" spans="2:5" x14ac:dyDescent="0.2">
      <c r="B67" s="46">
        <v>124772</v>
      </c>
      <c r="C67" s="46">
        <v>101</v>
      </c>
      <c r="D67" s="46">
        <v>3327</v>
      </c>
      <c r="E67" s="46">
        <v>9353327</v>
      </c>
    </row>
    <row r="68" spans="2:5" x14ac:dyDescent="0.2">
      <c r="B68" s="46">
        <v>124742</v>
      </c>
      <c r="C68" s="46">
        <v>102</v>
      </c>
      <c r="D68" s="46">
        <v>3102</v>
      </c>
      <c r="E68" s="46">
        <v>9353102</v>
      </c>
    </row>
    <row r="69" spans="2:5" x14ac:dyDescent="0.2">
      <c r="B69" s="46">
        <v>124745</v>
      </c>
      <c r="C69" s="46">
        <v>106</v>
      </c>
      <c r="D69" s="46">
        <v>3105</v>
      </c>
      <c r="E69" s="46">
        <v>9353105</v>
      </c>
    </row>
    <row r="70" spans="2:5" x14ac:dyDescent="0.2">
      <c r="B70" s="46">
        <v>124616</v>
      </c>
      <c r="C70" s="46">
        <v>109</v>
      </c>
      <c r="D70" s="46">
        <v>2122</v>
      </c>
      <c r="E70" s="46">
        <v>9352122</v>
      </c>
    </row>
    <row r="71" spans="2:5" x14ac:dyDescent="0.2">
      <c r="B71" s="46">
        <v>124746</v>
      </c>
      <c r="C71" s="46">
        <v>110</v>
      </c>
      <c r="D71" s="46">
        <v>3108</v>
      </c>
      <c r="E71" s="46">
        <v>9353108</v>
      </c>
    </row>
    <row r="72" spans="2:5" x14ac:dyDescent="0.2">
      <c r="B72" s="46">
        <v>141551</v>
      </c>
      <c r="C72" s="46">
        <v>111</v>
      </c>
      <c r="D72" s="46">
        <v>2123</v>
      </c>
      <c r="E72" s="46">
        <v>9352123</v>
      </c>
    </row>
    <row r="73" spans="2:5" x14ac:dyDescent="0.2">
      <c r="B73" s="46">
        <v>124747</v>
      </c>
      <c r="C73" s="46">
        <v>112</v>
      </c>
      <c r="D73" s="46">
        <v>3109</v>
      </c>
      <c r="E73" s="46">
        <v>9353109</v>
      </c>
    </row>
    <row r="74" spans="2:5" x14ac:dyDescent="0.2">
      <c r="B74" s="46">
        <v>124748</v>
      </c>
      <c r="C74" s="46">
        <v>113</v>
      </c>
      <c r="D74" s="46">
        <v>3111</v>
      </c>
      <c r="E74" s="46">
        <v>9353111</v>
      </c>
    </row>
    <row r="75" spans="2:5" x14ac:dyDescent="0.2">
      <c r="B75" s="46">
        <v>124750</v>
      </c>
      <c r="C75" s="46">
        <v>114</v>
      </c>
      <c r="D75" s="46">
        <v>3113</v>
      </c>
      <c r="E75" s="46">
        <v>9353113</v>
      </c>
    </row>
    <row r="76" spans="2:5" x14ac:dyDescent="0.2">
      <c r="B76" s="46">
        <v>124620</v>
      </c>
      <c r="C76" s="46">
        <v>115</v>
      </c>
      <c r="D76" s="46">
        <v>2126</v>
      </c>
      <c r="E76" s="46">
        <v>9352126</v>
      </c>
    </row>
    <row r="77" spans="2:5" x14ac:dyDescent="0.2">
      <c r="B77" s="46">
        <v>124621</v>
      </c>
      <c r="C77" s="46">
        <v>119</v>
      </c>
      <c r="D77" s="46">
        <v>2128</v>
      </c>
      <c r="E77" s="46">
        <v>9352128</v>
      </c>
    </row>
    <row r="78" spans="2:5" x14ac:dyDescent="0.2">
      <c r="B78" s="46">
        <v>137055</v>
      </c>
      <c r="C78" s="46">
        <v>155</v>
      </c>
      <c r="D78" s="46">
        <v>4056</v>
      </c>
      <c r="E78" s="46">
        <v>9354056</v>
      </c>
    </row>
    <row r="79" spans="2:5" x14ac:dyDescent="0.2">
      <c r="B79" s="46">
        <v>136998</v>
      </c>
      <c r="C79" s="46">
        <v>156</v>
      </c>
      <c r="D79" s="46">
        <v>4075</v>
      </c>
      <c r="E79" s="46">
        <v>9354075</v>
      </c>
    </row>
    <row r="80" spans="2:5" x14ac:dyDescent="0.2">
      <c r="B80" s="46">
        <v>136438</v>
      </c>
      <c r="C80" s="46">
        <v>157</v>
      </c>
      <c r="D80" s="46">
        <v>4605</v>
      </c>
      <c r="E80" s="46">
        <v>9354605</v>
      </c>
    </row>
    <row r="81" spans="2:5" x14ac:dyDescent="0.2">
      <c r="B81" s="46">
        <v>136416</v>
      </c>
      <c r="C81" s="46">
        <v>159</v>
      </c>
      <c r="D81" s="46">
        <v>4504</v>
      </c>
      <c r="E81" s="46">
        <v>9354504</v>
      </c>
    </row>
    <row r="82" spans="2:5" x14ac:dyDescent="0.2">
      <c r="B82" s="46">
        <v>136782</v>
      </c>
      <c r="C82" s="46">
        <v>165</v>
      </c>
      <c r="D82" s="46">
        <v>4040</v>
      </c>
      <c r="E82" s="46">
        <v>9354040</v>
      </c>
    </row>
    <row r="83" spans="2:5" x14ac:dyDescent="0.2">
      <c r="B83" s="46">
        <v>136271</v>
      </c>
      <c r="C83" s="46">
        <v>166</v>
      </c>
      <c r="D83" s="46">
        <v>4036</v>
      </c>
      <c r="E83" s="46">
        <v>9354036</v>
      </c>
    </row>
    <row r="84" spans="2:5" x14ac:dyDescent="0.2">
      <c r="B84" s="46">
        <v>141236</v>
      </c>
      <c r="C84" s="46">
        <v>167</v>
      </c>
      <c r="D84" s="46">
        <v>4043</v>
      </c>
      <c r="E84" s="46">
        <v>9354043</v>
      </c>
    </row>
    <row r="85" spans="2:5" x14ac:dyDescent="0.2">
      <c r="B85" s="46">
        <v>139403</v>
      </c>
      <c r="C85" s="46">
        <v>169</v>
      </c>
      <c r="D85" s="46">
        <v>4032</v>
      </c>
      <c r="E85" s="46">
        <v>9354032</v>
      </c>
    </row>
    <row r="86" spans="2:5" x14ac:dyDescent="0.2">
      <c r="B86" s="46">
        <v>137134</v>
      </c>
      <c r="C86" s="46">
        <v>170</v>
      </c>
      <c r="D86" s="46">
        <v>4002</v>
      </c>
      <c r="E86" s="46">
        <v>9354002</v>
      </c>
    </row>
    <row r="87" spans="2:5" x14ac:dyDescent="0.2">
      <c r="B87" s="46">
        <v>124851</v>
      </c>
      <c r="C87" s="46">
        <v>171</v>
      </c>
      <c r="D87" s="46">
        <v>4101</v>
      </c>
      <c r="E87" s="46">
        <v>9354101</v>
      </c>
    </row>
    <row r="88" spans="2:5" x14ac:dyDescent="0.2">
      <c r="B88" s="46">
        <v>137901</v>
      </c>
      <c r="C88" s="46">
        <v>175</v>
      </c>
      <c r="D88" s="46">
        <v>4051</v>
      </c>
      <c r="E88" s="46">
        <v>9354051</v>
      </c>
    </row>
    <row r="89" spans="2:5" x14ac:dyDescent="0.2">
      <c r="B89" s="46">
        <v>124719</v>
      </c>
      <c r="C89" s="46">
        <v>202</v>
      </c>
      <c r="D89" s="46">
        <v>3074</v>
      </c>
      <c r="E89" s="46">
        <v>9353074</v>
      </c>
    </row>
    <row r="90" spans="2:5" x14ac:dyDescent="0.2">
      <c r="B90" s="46">
        <v>124754</v>
      </c>
      <c r="C90" s="46">
        <v>203</v>
      </c>
      <c r="D90" s="46">
        <v>3117</v>
      </c>
      <c r="E90" s="46">
        <v>9353117</v>
      </c>
    </row>
    <row r="91" spans="2:5" x14ac:dyDescent="0.2">
      <c r="B91" s="46">
        <v>124531</v>
      </c>
      <c r="C91" s="46">
        <v>205</v>
      </c>
      <c r="D91" s="46">
        <v>2002</v>
      </c>
      <c r="E91" s="46">
        <v>9352002</v>
      </c>
    </row>
    <row r="92" spans="2:5" x14ac:dyDescent="0.2">
      <c r="B92" s="46">
        <v>124723</v>
      </c>
      <c r="C92" s="46">
        <v>206</v>
      </c>
      <c r="D92" s="46">
        <v>3078</v>
      </c>
      <c r="E92" s="46">
        <v>9353078</v>
      </c>
    </row>
    <row r="93" spans="2:5" x14ac:dyDescent="0.2">
      <c r="B93" s="46">
        <v>124626</v>
      </c>
      <c r="C93" s="46">
        <v>208</v>
      </c>
      <c r="D93" s="46">
        <v>2133</v>
      </c>
      <c r="E93" s="46">
        <v>9352133</v>
      </c>
    </row>
    <row r="94" spans="2:5" x14ac:dyDescent="0.2">
      <c r="B94" s="46">
        <v>124572</v>
      </c>
      <c r="C94" s="46">
        <v>211</v>
      </c>
      <c r="D94" s="46">
        <v>2066</v>
      </c>
      <c r="E94" s="46">
        <v>9352066</v>
      </c>
    </row>
    <row r="95" spans="2:5" x14ac:dyDescent="0.2">
      <c r="B95" s="46">
        <v>124749</v>
      </c>
      <c r="C95" s="46">
        <v>216</v>
      </c>
      <c r="D95" s="46">
        <v>3112</v>
      </c>
      <c r="E95" s="46">
        <v>9353112</v>
      </c>
    </row>
    <row r="96" spans="2:5" x14ac:dyDescent="0.2">
      <c r="B96" s="46">
        <v>124755</v>
      </c>
      <c r="C96" s="46">
        <v>217</v>
      </c>
      <c r="D96" s="46">
        <v>3121</v>
      </c>
      <c r="E96" s="46">
        <v>9353121</v>
      </c>
    </row>
    <row r="97" spans="2:5" x14ac:dyDescent="0.2">
      <c r="B97" s="46">
        <v>124575</v>
      </c>
      <c r="C97" s="46">
        <v>219</v>
      </c>
      <c r="D97" s="46">
        <v>2069</v>
      </c>
      <c r="E97" s="46">
        <v>9352069</v>
      </c>
    </row>
    <row r="98" spans="2:5" x14ac:dyDescent="0.2">
      <c r="B98" s="46">
        <v>124577</v>
      </c>
      <c r="C98" s="46">
        <v>220</v>
      </c>
      <c r="D98" s="46">
        <v>2071</v>
      </c>
      <c r="E98" s="46">
        <v>9352071</v>
      </c>
    </row>
    <row r="99" spans="2:5" x14ac:dyDescent="0.2">
      <c r="B99" s="46">
        <v>124729</v>
      </c>
      <c r="C99" s="46">
        <v>223</v>
      </c>
      <c r="D99" s="46">
        <v>3085</v>
      </c>
      <c r="E99" s="46">
        <v>9353085</v>
      </c>
    </row>
    <row r="100" spans="2:5" x14ac:dyDescent="0.2">
      <c r="B100" s="46">
        <v>124695</v>
      </c>
      <c r="C100" s="46">
        <v>224</v>
      </c>
      <c r="D100" s="46">
        <v>3020</v>
      </c>
      <c r="E100" s="46">
        <v>9353020</v>
      </c>
    </row>
    <row r="101" spans="2:5" x14ac:dyDescent="0.2">
      <c r="B101" s="46">
        <v>124730</v>
      </c>
      <c r="C101" s="46">
        <v>225</v>
      </c>
      <c r="D101" s="46">
        <v>3086</v>
      </c>
      <c r="E101" s="46">
        <v>9353086</v>
      </c>
    </row>
    <row r="102" spans="2:5" x14ac:dyDescent="0.2">
      <c r="B102" s="46">
        <v>124580</v>
      </c>
      <c r="C102" s="46">
        <v>228</v>
      </c>
      <c r="D102" s="46">
        <v>2074</v>
      </c>
      <c r="E102" s="46">
        <v>9352074</v>
      </c>
    </row>
    <row r="103" spans="2:5" x14ac:dyDescent="0.2">
      <c r="B103" s="46">
        <v>124624</v>
      </c>
      <c r="C103" s="46">
        <v>229</v>
      </c>
      <c r="D103" s="46">
        <v>2131</v>
      </c>
      <c r="E103" s="46">
        <v>9352131</v>
      </c>
    </row>
    <row r="104" spans="2:5" x14ac:dyDescent="0.2">
      <c r="B104" s="46">
        <v>124582</v>
      </c>
      <c r="C104" s="46">
        <v>230</v>
      </c>
      <c r="D104" s="46">
        <v>2076</v>
      </c>
      <c r="E104" s="46">
        <v>9352076</v>
      </c>
    </row>
    <row r="105" spans="2:5" x14ac:dyDescent="0.2">
      <c r="B105" s="46">
        <v>124630</v>
      </c>
      <c r="C105" s="46">
        <v>231</v>
      </c>
      <c r="D105" s="46">
        <v>2137</v>
      </c>
      <c r="E105" s="46">
        <v>9352137</v>
      </c>
    </row>
    <row r="106" spans="2:5" x14ac:dyDescent="0.2">
      <c r="B106" s="46">
        <v>124627</v>
      </c>
      <c r="C106" s="46">
        <v>232</v>
      </c>
      <c r="D106" s="46">
        <v>2134</v>
      </c>
      <c r="E106" s="46">
        <v>9352134</v>
      </c>
    </row>
    <row r="107" spans="2:5" x14ac:dyDescent="0.2">
      <c r="B107" s="46">
        <v>138117</v>
      </c>
      <c r="C107" s="46">
        <v>233</v>
      </c>
      <c r="D107" s="46">
        <v>2000</v>
      </c>
      <c r="E107" s="46">
        <v>9352000</v>
      </c>
    </row>
    <row r="108" spans="2:5" x14ac:dyDescent="0.2">
      <c r="B108" s="46">
        <v>124581</v>
      </c>
      <c r="C108" s="46">
        <v>234</v>
      </c>
      <c r="D108" s="46">
        <v>2075</v>
      </c>
      <c r="E108" s="46">
        <v>9352075</v>
      </c>
    </row>
    <row r="109" spans="2:5" x14ac:dyDescent="0.2">
      <c r="B109" s="46">
        <v>124584</v>
      </c>
      <c r="C109" s="46">
        <v>237</v>
      </c>
      <c r="D109" s="46">
        <v>2079</v>
      </c>
      <c r="E109" s="46">
        <v>9352079</v>
      </c>
    </row>
    <row r="110" spans="2:5" x14ac:dyDescent="0.2">
      <c r="B110" s="46">
        <v>133605</v>
      </c>
      <c r="C110" s="46">
        <v>238</v>
      </c>
      <c r="D110" s="46">
        <v>2931</v>
      </c>
      <c r="E110" s="46">
        <v>9352931</v>
      </c>
    </row>
    <row r="111" spans="2:5" x14ac:dyDescent="0.2">
      <c r="B111" s="46">
        <v>124559</v>
      </c>
      <c r="C111" s="46">
        <v>239</v>
      </c>
      <c r="D111" s="46">
        <v>2042</v>
      </c>
      <c r="E111" s="46">
        <v>9352042</v>
      </c>
    </row>
    <row r="112" spans="2:5" x14ac:dyDescent="0.2">
      <c r="B112" s="46">
        <v>124760</v>
      </c>
      <c r="C112" s="46">
        <v>240</v>
      </c>
      <c r="D112" s="46">
        <v>3302</v>
      </c>
      <c r="E112" s="46">
        <v>9353302</v>
      </c>
    </row>
    <row r="113" spans="2:5" x14ac:dyDescent="0.2">
      <c r="B113" s="46">
        <v>124587</v>
      </c>
      <c r="C113" s="46">
        <v>242</v>
      </c>
      <c r="D113" s="46">
        <v>2083</v>
      </c>
      <c r="E113" s="46">
        <v>9352083</v>
      </c>
    </row>
    <row r="114" spans="2:5" x14ac:dyDescent="0.2">
      <c r="B114" s="46">
        <v>124734</v>
      </c>
      <c r="C114" s="46">
        <v>243</v>
      </c>
      <c r="D114" s="46">
        <v>3092</v>
      </c>
      <c r="E114" s="46">
        <v>9353092</v>
      </c>
    </row>
    <row r="115" spans="2:5" x14ac:dyDescent="0.2">
      <c r="B115" s="46">
        <v>124588</v>
      </c>
      <c r="C115" s="46">
        <v>245</v>
      </c>
      <c r="D115" s="46">
        <v>2084</v>
      </c>
      <c r="E115" s="46">
        <v>9352084</v>
      </c>
    </row>
    <row r="116" spans="2:5" x14ac:dyDescent="0.2">
      <c r="B116" s="46">
        <v>124589</v>
      </c>
      <c r="C116" s="46">
        <v>246</v>
      </c>
      <c r="D116" s="46">
        <v>2085</v>
      </c>
      <c r="E116" s="46">
        <v>9352085</v>
      </c>
    </row>
    <row r="117" spans="2:5" x14ac:dyDescent="0.2">
      <c r="B117" s="46">
        <v>124671</v>
      </c>
      <c r="C117" s="46">
        <v>249</v>
      </c>
      <c r="D117" s="46">
        <v>2194</v>
      </c>
      <c r="E117" s="46">
        <v>9352194</v>
      </c>
    </row>
    <row r="118" spans="2:5" x14ac:dyDescent="0.2">
      <c r="B118" s="46">
        <v>124653</v>
      </c>
      <c r="C118" s="46">
        <v>250</v>
      </c>
      <c r="D118" s="46">
        <v>2165</v>
      </c>
      <c r="E118" s="46">
        <v>9352165</v>
      </c>
    </row>
    <row r="119" spans="2:5" x14ac:dyDescent="0.2">
      <c r="B119" s="46">
        <v>141372</v>
      </c>
      <c r="C119" s="46">
        <v>251</v>
      </c>
      <c r="D119" s="46">
        <v>2048</v>
      </c>
      <c r="E119" s="46">
        <v>9352048</v>
      </c>
    </row>
    <row r="120" spans="2:5" x14ac:dyDescent="0.2">
      <c r="B120" s="46">
        <v>141373</v>
      </c>
      <c r="C120" s="46">
        <v>252</v>
      </c>
      <c r="D120" s="46">
        <v>2050</v>
      </c>
      <c r="E120" s="46">
        <v>9352050</v>
      </c>
    </row>
    <row r="121" spans="2:5" x14ac:dyDescent="0.2">
      <c r="B121" s="46">
        <v>141842</v>
      </c>
      <c r="C121" s="46">
        <v>253</v>
      </c>
      <c r="D121" s="46">
        <v>3344</v>
      </c>
      <c r="E121" s="46">
        <v>9353344</v>
      </c>
    </row>
    <row r="122" spans="2:5" x14ac:dyDescent="0.2">
      <c r="B122" s="46">
        <v>141591</v>
      </c>
      <c r="C122" s="46">
        <v>256</v>
      </c>
      <c r="D122" s="46">
        <v>2159</v>
      </c>
      <c r="E122" s="46">
        <v>9352159</v>
      </c>
    </row>
    <row r="123" spans="2:5" x14ac:dyDescent="0.2">
      <c r="B123" s="46">
        <v>124654</v>
      </c>
      <c r="C123" s="46">
        <v>258</v>
      </c>
      <c r="D123" s="46">
        <v>2166</v>
      </c>
      <c r="E123" s="46">
        <v>9352166</v>
      </c>
    </row>
    <row r="124" spans="2:5" x14ac:dyDescent="0.2">
      <c r="B124" s="46">
        <v>124668</v>
      </c>
      <c r="C124" s="46">
        <v>259</v>
      </c>
      <c r="D124" s="46">
        <v>2184</v>
      </c>
      <c r="E124" s="46">
        <v>9352184</v>
      </c>
    </row>
    <row r="125" spans="2:5" x14ac:dyDescent="0.2">
      <c r="B125" s="46">
        <v>124669</v>
      </c>
      <c r="C125" s="46">
        <v>260</v>
      </c>
      <c r="D125" s="46">
        <v>2185</v>
      </c>
      <c r="E125" s="46">
        <v>9352185</v>
      </c>
    </row>
    <row r="126" spans="2:5" x14ac:dyDescent="0.2">
      <c r="B126" s="46">
        <v>139803</v>
      </c>
      <c r="C126" s="46">
        <v>262</v>
      </c>
      <c r="D126" s="46">
        <v>2001</v>
      </c>
      <c r="E126" s="46">
        <v>9352001</v>
      </c>
    </row>
    <row r="127" spans="2:5" x14ac:dyDescent="0.2">
      <c r="B127" s="46">
        <v>124670</v>
      </c>
      <c r="C127" s="46">
        <v>263</v>
      </c>
      <c r="D127" s="46">
        <v>2186</v>
      </c>
      <c r="E127" s="46">
        <v>9352186</v>
      </c>
    </row>
    <row r="128" spans="2:5" x14ac:dyDescent="0.2">
      <c r="B128" s="46">
        <v>124643</v>
      </c>
      <c r="C128" s="46">
        <v>264</v>
      </c>
      <c r="D128" s="46">
        <v>2154</v>
      </c>
      <c r="E128" s="46">
        <v>9352154</v>
      </c>
    </row>
    <row r="129" spans="2:5" x14ac:dyDescent="0.2">
      <c r="B129" s="46">
        <v>140887</v>
      </c>
      <c r="C129" s="46">
        <v>267</v>
      </c>
      <c r="D129" s="46">
        <v>2027</v>
      </c>
      <c r="E129" s="46">
        <v>9352027</v>
      </c>
    </row>
    <row r="130" spans="2:5" x14ac:dyDescent="0.2">
      <c r="B130" s="46">
        <v>141125</v>
      </c>
      <c r="C130" s="46">
        <v>269</v>
      </c>
      <c r="D130" s="46">
        <v>2037</v>
      </c>
      <c r="E130" s="46">
        <v>9352037</v>
      </c>
    </row>
    <row r="131" spans="2:5" x14ac:dyDescent="0.2">
      <c r="B131" s="46">
        <v>124649</v>
      </c>
      <c r="C131" s="46">
        <v>270</v>
      </c>
      <c r="D131" s="46">
        <v>2161</v>
      </c>
      <c r="E131" s="46">
        <v>9352161</v>
      </c>
    </row>
    <row r="132" spans="2:5" x14ac:dyDescent="0.2">
      <c r="B132" s="46">
        <v>124650</v>
      </c>
      <c r="C132" s="46">
        <v>273</v>
      </c>
      <c r="D132" s="46">
        <v>2162</v>
      </c>
      <c r="E132" s="46">
        <v>9352162</v>
      </c>
    </row>
    <row r="133" spans="2:5" x14ac:dyDescent="0.2">
      <c r="B133" s="46">
        <v>132836</v>
      </c>
      <c r="C133" s="46">
        <v>274</v>
      </c>
      <c r="D133" s="46">
        <v>2930</v>
      </c>
      <c r="E133" s="46">
        <v>9352930</v>
      </c>
    </row>
    <row r="134" spans="2:5" x14ac:dyDescent="0.2">
      <c r="B134" s="46">
        <v>124645</v>
      </c>
      <c r="C134" s="46">
        <v>275</v>
      </c>
      <c r="D134" s="46">
        <v>2157</v>
      </c>
      <c r="E134" s="46">
        <v>9352157</v>
      </c>
    </row>
    <row r="135" spans="2:5" x14ac:dyDescent="0.2">
      <c r="B135" s="46">
        <v>124655</v>
      </c>
      <c r="C135" s="46">
        <v>279</v>
      </c>
      <c r="D135" s="46">
        <v>2167</v>
      </c>
      <c r="E135" s="46">
        <v>9352167</v>
      </c>
    </row>
    <row r="136" spans="2:5" x14ac:dyDescent="0.2">
      <c r="B136" s="46">
        <v>124679</v>
      </c>
      <c r="C136" s="46">
        <v>281</v>
      </c>
      <c r="D136" s="46">
        <v>2922</v>
      </c>
      <c r="E136" s="46">
        <v>9352922</v>
      </c>
    </row>
    <row r="137" spans="2:5" x14ac:dyDescent="0.2">
      <c r="B137" s="46">
        <v>141819</v>
      </c>
      <c r="C137" s="46">
        <v>283</v>
      </c>
      <c r="D137" s="46">
        <v>2158</v>
      </c>
      <c r="E137" s="46">
        <v>9352158</v>
      </c>
    </row>
    <row r="138" spans="2:5" x14ac:dyDescent="0.2">
      <c r="B138" s="46">
        <v>124781</v>
      </c>
      <c r="C138" s="46">
        <v>284</v>
      </c>
      <c r="D138" s="46">
        <v>3337</v>
      </c>
      <c r="E138" s="46">
        <v>9353337</v>
      </c>
    </row>
    <row r="139" spans="2:5" x14ac:dyDescent="0.2">
      <c r="B139" s="46">
        <v>124782</v>
      </c>
      <c r="C139" s="46">
        <v>285</v>
      </c>
      <c r="D139" s="46">
        <v>3338</v>
      </c>
      <c r="E139" s="46">
        <v>9353338</v>
      </c>
    </row>
    <row r="140" spans="2:5" x14ac:dyDescent="0.2">
      <c r="B140" s="46">
        <v>124786</v>
      </c>
      <c r="C140" s="46">
        <v>287</v>
      </c>
      <c r="D140" s="46">
        <v>3342</v>
      </c>
      <c r="E140" s="46">
        <v>9353342</v>
      </c>
    </row>
    <row r="141" spans="2:5" x14ac:dyDescent="0.2">
      <c r="B141" s="46">
        <v>124783</v>
      </c>
      <c r="C141" s="46">
        <v>288</v>
      </c>
      <c r="D141" s="46">
        <v>3339</v>
      </c>
      <c r="E141" s="46">
        <v>9353339</v>
      </c>
    </row>
    <row r="142" spans="2:5" x14ac:dyDescent="0.2">
      <c r="B142" s="46">
        <v>124784</v>
      </c>
      <c r="C142" s="46">
        <v>289</v>
      </c>
      <c r="D142" s="46">
        <v>3340</v>
      </c>
      <c r="E142" s="46">
        <v>9353340</v>
      </c>
    </row>
    <row r="143" spans="2:5" x14ac:dyDescent="0.2">
      <c r="B143" s="46">
        <v>124785</v>
      </c>
      <c r="C143" s="46">
        <v>291</v>
      </c>
      <c r="D143" s="46">
        <v>3341</v>
      </c>
      <c r="E143" s="46">
        <v>9353341</v>
      </c>
    </row>
    <row r="144" spans="2:5" x14ac:dyDescent="0.2">
      <c r="B144" s="46">
        <v>140822</v>
      </c>
      <c r="C144" s="46">
        <v>292</v>
      </c>
      <c r="D144" s="46">
        <v>2017</v>
      </c>
      <c r="E144" s="46">
        <v>9352017</v>
      </c>
    </row>
    <row r="145" spans="2:5" x14ac:dyDescent="0.2">
      <c r="B145" s="46">
        <v>124658</v>
      </c>
      <c r="C145" s="46">
        <v>293</v>
      </c>
      <c r="D145" s="46">
        <v>2172</v>
      </c>
      <c r="E145" s="46">
        <v>9352172</v>
      </c>
    </row>
    <row r="146" spans="2:5" x14ac:dyDescent="0.2">
      <c r="B146" s="46">
        <v>124657</v>
      </c>
      <c r="C146" s="46">
        <v>294</v>
      </c>
      <c r="D146" s="46">
        <v>2171</v>
      </c>
      <c r="E146" s="46">
        <v>9352171</v>
      </c>
    </row>
    <row r="147" spans="2:5" x14ac:dyDescent="0.2">
      <c r="B147" s="46">
        <v>141985</v>
      </c>
      <c r="C147" s="46">
        <v>295</v>
      </c>
      <c r="D147" s="46">
        <v>2059</v>
      </c>
      <c r="E147" s="46">
        <v>9352059</v>
      </c>
    </row>
    <row r="148" spans="2:5" x14ac:dyDescent="0.2">
      <c r="B148" s="46">
        <v>124660</v>
      </c>
      <c r="C148" s="46">
        <v>300</v>
      </c>
      <c r="D148" s="46">
        <v>2176</v>
      </c>
      <c r="E148" s="46">
        <v>9352176</v>
      </c>
    </row>
    <row r="149" spans="2:5" x14ac:dyDescent="0.2">
      <c r="B149" s="46">
        <v>141849</v>
      </c>
      <c r="C149" s="46">
        <v>303</v>
      </c>
      <c r="D149" s="46">
        <v>2927</v>
      </c>
      <c r="E149" s="46">
        <v>9352927</v>
      </c>
    </row>
    <row r="150" spans="2:5" x14ac:dyDescent="0.2">
      <c r="B150" s="46">
        <v>131962</v>
      </c>
      <c r="C150" s="46">
        <v>307</v>
      </c>
      <c r="D150" s="46">
        <v>2929</v>
      </c>
      <c r="E150" s="46">
        <v>9352929</v>
      </c>
    </row>
    <row r="151" spans="2:5" x14ac:dyDescent="0.2">
      <c r="B151" s="46">
        <v>124705</v>
      </c>
      <c r="C151" s="46">
        <v>308</v>
      </c>
      <c r="D151" s="46">
        <v>3042</v>
      </c>
      <c r="E151" s="46">
        <v>9353042</v>
      </c>
    </row>
    <row r="152" spans="2:5" x14ac:dyDescent="0.2">
      <c r="B152" s="46">
        <v>124593</v>
      </c>
      <c r="C152" s="46">
        <v>309</v>
      </c>
      <c r="D152" s="46">
        <v>2089</v>
      </c>
      <c r="E152" s="46">
        <v>9352089</v>
      </c>
    </row>
    <row r="153" spans="2:5" x14ac:dyDescent="0.2">
      <c r="B153" s="46">
        <v>124595</v>
      </c>
      <c r="C153" s="46">
        <v>310</v>
      </c>
      <c r="D153" s="46">
        <v>2092</v>
      </c>
      <c r="E153" s="46">
        <v>9352092</v>
      </c>
    </row>
    <row r="154" spans="2:5" x14ac:dyDescent="0.2">
      <c r="B154" s="46">
        <v>124681</v>
      </c>
      <c r="C154" s="46">
        <v>311</v>
      </c>
      <c r="D154" s="46">
        <v>2924</v>
      </c>
      <c r="E154" s="46">
        <v>9352924</v>
      </c>
    </row>
    <row r="155" spans="2:5" x14ac:dyDescent="0.2">
      <c r="B155" s="46">
        <v>124596</v>
      </c>
      <c r="C155" s="46">
        <v>312</v>
      </c>
      <c r="D155" s="46">
        <v>2094</v>
      </c>
      <c r="E155" s="46">
        <v>9352094</v>
      </c>
    </row>
    <row r="156" spans="2:5" x14ac:dyDescent="0.2">
      <c r="B156" s="46">
        <v>124625</v>
      </c>
      <c r="C156" s="46">
        <v>313</v>
      </c>
      <c r="D156" s="46">
        <v>2132</v>
      </c>
      <c r="E156" s="46">
        <v>9352132</v>
      </c>
    </row>
    <row r="157" spans="2:5" x14ac:dyDescent="0.2">
      <c r="B157" s="46">
        <v>124597</v>
      </c>
      <c r="C157" s="46">
        <v>314</v>
      </c>
      <c r="D157" s="46">
        <v>2095</v>
      </c>
      <c r="E157" s="46">
        <v>9352095</v>
      </c>
    </row>
    <row r="158" spans="2:5" x14ac:dyDescent="0.2">
      <c r="B158" s="46">
        <v>124738</v>
      </c>
      <c r="C158" s="46">
        <v>316</v>
      </c>
      <c r="D158" s="46">
        <v>3097</v>
      </c>
      <c r="E158" s="46">
        <v>9353097</v>
      </c>
    </row>
    <row r="159" spans="2:5" x14ac:dyDescent="0.2">
      <c r="B159" s="46">
        <v>124777</v>
      </c>
      <c r="C159" s="46">
        <v>317</v>
      </c>
      <c r="D159" s="46">
        <v>3332</v>
      </c>
      <c r="E159" s="46">
        <v>9353332</v>
      </c>
    </row>
    <row r="160" spans="2:5" x14ac:dyDescent="0.2">
      <c r="B160" s="46">
        <v>124602</v>
      </c>
      <c r="C160" s="46">
        <v>318</v>
      </c>
      <c r="D160" s="46">
        <v>2101</v>
      </c>
      <c r="E160" s="46">
        <v>9352101</v>
      </c>
    </row>
    <row r="161" spans="2:5" x14ac:dyDescent="0.2">
      <c r="B161" s="46">
        <v>134882</v>
      </c>
      <c r="C161" s="46">
        <v>320</v>
      </c>
      <c r="D161" s="46">
        <v>3346</v>
      </c>
      <c r="E161" s="46">
        <v>9353346</v>
      </c>
    </row>
    <row r="162" spans="2:5" x14ac:dyDescent="0.2">
      <c r="B162" s="46">
        <v>124606</v>
      </c>
      <c r="C162" s="46">
        <v>322</v>
      </c>
      <c r="D162" s="46">
        <v>2107</v>
      </c>
      <c r="E162" s="46">
        <v>9352107</v>
      </c>
    </row>
    <row r="163" spans="2:5" x14ac:dyDescent="0.2">
      <c r="B163" s="46">
        <v>124609</v>
      </c>
      <c r="C163" s="46">
        <v>324</v>
      </c>
      <c r="D163" s="46">
        <v>2110</v>
      </c>
      <c r="E163" s="46">
        <v>9352110</v>
      </c>
    </row>
    <row r="164" spans="2:5" x14ac:dyDescent="0.2">
      <c r="B164" s="46">
        <v>124752</v>
      </c>
      <c r="C164" s="46">
        <v>325</v>
      </c>
      <c r="D164" s="46">
        <v>3115</v>
      </c>
      <c r="E164" s="46">
        <v>9353115</v>
      </c>
    </row>
    <row r="165" spans="2:5" x14ac:dyDescent="0.2">
      <c r="B165" s="46">
        <v>124675</v>
      </c>
      <c r="C165" s="46">
        <v>327</v>
      </c>
      <c r="D165" s="46">
        <v>2918</v>
      </c>
      <c r="E165" s="46">
        <v>9352918</v>
      </c>
    </row>
    <row r="166" spans="2:5" x14ac:dyDescent="0.2">
      <c r="B166" s="46">
        <v>124743</v>
      </c>
      <c r="C166" s="46">
        <v>328</v>
      </c>
      <c r="D166" s="46">
        <v>3103</v>
      </c>
      <c r="E166" s="46">
        <v>9353103</v>
      </c>
    </row>
    <row r="167" spans="2:5" x14ac:dyDescent="0.2">
      <c r="B167" s="46">
        <v>124744</v>
      </c>
      <c r="C167" s="46">
        <v>331</v>
      </c>
      <c r="D167" s="46">
        <v>3104</v>
      </c>
      <c r="E167" s="46">
        <v>9353104</v>
      </c>
    </row>
    <row r="168" spans="2:5" x14ac:dyDescent="0.2">
      <c r="B168" s="46">
        <v>124614</v>
      </c>
      <c r="C168" s="46">
        <v>332</v>
      </c>
      <c r="D168" s="46">
        <v>2118</v>
      </c>
      <c r="E168" s="46">
        <v>9352118</v>
      </c>
    </row>
    <row r="169" spans="2:5" x14ac:dyDescent="0.2">
      <c r="B169" s="46">
        <v>124613</v>
      </c>
      <c r="C169" s="46">
        <v>333</v>
      </c>
      <c r="D169" s="46">
        <v>2117</v>
      </c>
      <c r="E169" s="46">
        <v>9352117</v>
      </c>
    </row>
    <row r="170" spans="2:5" x14ac:dyDescent="0.2">
      <c r="B170" s="46">
        <v>124615</v>
      </c>
      <c r="C170" s="46">
        <v>337</v>
      </c>
      <c r="D170" s="46">
        <v>2121</v>
      </c>
      <c r="E170" s="46">
        <v>9352121</v>
      </c>
    </row>
    <row r="171" spans="2:5" x14ac:dyDescent="0.2">
      <c r="B171" s="46">
        <v>124718</v>
      </c>
      <c r="C171" s="46">
        <v>338</v>
      </c>
      <c r="D171" s="46">
        <v>3066</v>
      </c>
      <c r="E171" s="46">
        <v>9353066</v>
      </c>
    </row>
    <row r="172" spans="2:5" x14ac:dyDescent="0.2">
      <c r="B172" s="46">
        <v>124618</v>
      </c>
      <c r="C172" s="46">
        <v>339</v>
      </c>
      <c r="D172" s="46">
        <v>2124</v>
      </c>
      <c r="E172" s="46">
        <v>9352124</v>
      </c>
    </row>
    <row r="173" spans="2:5" x14ac:dyDescent="0.2">
      <c r="B173" s="46">
        <v>124685</v>
      </c>
      <c r="C173" s="46">
        <v>341</v>
      </c>
      <c r="D173" s="46">
        <v>2928</v>
      </c>
      <c r="E173" s="46">
        <v>9352928</v>
      </c>
    </row>
    <row r="174" spans="2:5" x14ac:dyDescent="0.2">
      <c r="B174" s="46">
        <v>124619</v>
      </c>
      <c r="C174" s="46">
        <v>342</v>
      </c>
      <c r="D174" s="46">
        <v>2125</v>
      </c>
      <c r="E174" s="46">
        <v>9352125</v>
      </c>
    </row>
    <row r="175" spans="2:5" x14ac:dyDescent="0.2">
      <c r="B175" s="46">
        <v>124628</v>
      </c>
      <c r="C175" s="46">
        <v>343</v>
      </c>
      <c r="D175" s="46">
        <v>2135</v>
      </c>
      <c r="E175" s="46">
        <v>9352135</v>
      </c>
    </row>
    <row r="176" spans="2:5" x14ac:dyDescent="0.2">
      <c r="B176" s="46">
        <v>124773</v>
      </c>
      <c r="C176" s="46">
        <v>344</v>
      </c>
      <c r="D176" s="46">
        <v>3328</v>
      </c>
      <c r="E176" s="46">
        <v>9353328</v>
      </c>
    </row>
    <row r="177" spans="2:5" x14ac:dyDescent="0.2">
      <c r="B177" s="46">
        <v>137321</v>
      </c>
      <c r="C177" s="46">
        <v>350</v>
      </c>
      <c r="D177" s="46">
        <v>4003</v>
      </c>
      <c r="E177" s="46">
        <v>9354003</v>
      </c>
    </row>
    <row r="178" spans="2:5" x14ac:dyDescent="0.2">
      <c r="B178" s="46">
        <v>124846</v>
      </c>
      <c r="C178" s="46">
        <v>356</v>
      </c>
      <c r="D178" s="46">
        <v>4096</v>
      </c>
      <c r="E178" s="46">
        <v>9354096</v>
      </c>
    </row>
    <row r="179" spans="2:5" x14ac:dyDescent="0.2">
      <c r="B179" s="46">
        <v>137218</v>
      </c>
      <c r="C179" s="46">
        <v>357</v>
      </c>
      <c r="D179" s="46">
        <v>4097</v>
      </c>
      <c r="E179" s="46">
        <v>9354097</v>
      </c>
    </row>
    <row r="180" spans="2:5" x14ac:dyDescent="0.2">
      <c r="B180" s="46">
        <v>136918</v>
      </c>
      <c r="C180" s="46">
        <v>361</v>
      </c>
      <c r="D180" s="46">
        <v>4017</v>
      </c>
      <c r="E180" s="46">
        <v>9354017</v>
      </c>
    </row>
    <row r="181" spans="2:5" x14ac:dyDescent="0.2">
      <c r="B181" s="46">
        <v>137208</v>
      </c>
      <c r="C181" s="46">
        <v>362</v>
      </c>
      <c r="D181" s="46">
        <v>4098</v>
      </c>
      <c r="E181" s="46">
        <v>9354098</v>
      </c>
    </row>
    <row r="182" spans="2:5" x14ac:dyDescent="0.2">
      <c r="B182" s="46">
        <v>138373</v>
      </c>
      <c r="C182" s="46">
        <v>365</v>
      </c>
      <c r="D182" s="46">
        <v>4007</v>
      </c>
      <c r="E182" s="46">
        <v>9354007</v>
      </c>
    </row>
    <row r="183" spans="2:5" x14ac:dyDescent="0.2">
      <c r="B183" s="46">
        <v>136827</v>
      </c>
      <c r="C183" s="46">
        <v>366</v>
      </c>
      <c r="D183" s="46">
        <v>4092</v>
      </c>
      <c r="E183" s="46">
        <v>9354092</v>
      </c>
    </row>
    <row r="184" spans="2:5" x14ac:dyDescent="0.2">
      <c r="B184" s="46">
        <v>136453</v>
      </c>
      <c r="C184" s="46">
        <v>368</v>
      </c>
      <c r="D184" s="46">
        <v>4606</v>
      </c>
      <c r="E184" s="46">
        <v>9354606</v>
      </c>
    </row>
    <row r="185" spans="2:5" x14ac:dyDescent="0.2">
      <c r="B185" s="46">
        <v>124840</v>
      </c>
      <c r="C185" s="46">
        <v>370</v>
      </c>
      <c r="D185" s="46">
        <v>4090</v>
      </c>
      <c r="E185" s="46">
        <v>9354090</v>
      </c>
    </row>
    <row r="186" spans="2:5" x14ac:dyDescent="0.2">
      <c r="B186" s="46">
        <v>140032</v>
      </c>
      <c r="C186" s="46">
        <v>371</v>
      </c>
      <c r="D186" s="46">
        <v>4034</v>
      </c>
      <c r="E186" s="46">
        <v>9354034</v>
      </c>
    </row>
    <row r="187" spans="2:5" x14ac:dyDescent="0.2">
      <c r="B187" s="46">
        <v>137849</v>
      </c>
      <c r="C187" s="46">
        <v>372</v>
      </c>
      <c r="D187" s="46">
        <v>4603</v>
      </c>
      <c r="E187" s="46">
        <v>9354603</v>
      </c>
    </row>
    <row r="188" spans="2:5" x14ac:dyDescent="0.2">
      <c r="B188" s="46">
        <v>137674</v>
      </c>
      <c r="C188" s="46">
        <v>373</v>
      </c>
      <c r="D188" s="46">
        <v>4006</v>
      </c>
      <c r="E188" s="46">
        <v>9354006</v>
      </c>
    </row>
    <row r="189" spans="2:5" x14ac:dyDescent="0.2">
      <c r="B189" s="46"/>
      <c r="C189" s="46">
        <v>374</v>
      </c>
      <c r="D189" s="46"/>
      <c r="E189" s="46"/>
    </row>
    <row r="190" spans="2:5" x14ac:dyDescent="0.2">
      <c r="B190" s="46">
        <v>139288</v>
      </c>
      <c r="C190" s="46">
        <v>375</v>
      </c>
      <c r="D190" s="46">
        <v>4095</v>
      </c>
      <c r="E190" s="46">
        <v>9354095</v>
      </c>
    </row>
    <row r="191" spans="2:5" x14ac:dyDescent="0.2">
      <c r="B191" s="46">
        <v>136969</v>
      </c>
      <c r="C191" s="46">
        <v>376</v>
      </c>
      <c r="D191" s="46">
        <v>4099</v>
      </c>
      <c r="E191" s="46">
        <v>9354099</v>
      </c>
    </row>
    <row r="192" spans="2:5" x14ac:dyDescent="0.2">
      <c r="B192" s="46">
        <v>136834</v>
      </c>
      <c r="C192" s="46">
        <v>378</v>
      </c>
      <c r="D192" s="46">
        <v>4076</v>
      </c>
      <c r="E192" s="46">
        <v>9354076</v>
      </c>
    </row>
    <row r="193" spans="2:5" x14ac:dyDescent="0.2">
      <c r="B193" s="46">
        <v>124686</v>
      </c>
      <c r="C193" s="46">
        <v>400</v>
      </c>
      <c r="D193" s="46">
        <v>3000</v>
      </c>
      <c r="E193" s="46">
        <v>9353000</v>
      </c>
    </row>
    <row r="194" spans="2:5" x14ac:dyDescent="0.2">
      <c r="B194" s="46">
        <v>124567</v>
      </c>
      <c r="C194" s="46">
        <v>402</v>
      </c>
      <c r="D194" s="46">
        <v>2060</v>
      </c>
      <c r="E194" s="46">
        <v>9352060</v>
      </c>
    </row>
    <row r="195" spans="2:5" x14ac:dyDescent="0.2">
      <c r="B195" s="46">
        <v>124687</v>
      </c>
      <c r="C195" s="46">
        <v>404</v>
      </c>
      <c r="D195" s="46">
        <v>3002</v>
      </c>
      <c r="E195" s="46">
        <v>9353002</v>
      </c>
    </row>
    <row r="196" spans="2:5" x14ac:dyDescent="0.2">
      <c r="B196" s="46">
        <v>124688</v>
      </c>
      <c r="C196" s="46">
        <v>405</v>
      </c>
      <c r="D196" s="46">
        <v>3003</v>
      </c>
      <c r="E196" s="46">
        <v>9353003</v>
      </c>
    </row>
    <row r="197" spans="2:5" x14ac:dyDescent="0.2">
      <c r="B197" s="46">
        <v>124689</v>
      </c>
      <c r="C197" s="46">
        <v>406</v>
      </c>
      <c r="D197" s="46">
        <v>3004</v>
      </c>
      <c r="E197" s="46">
        <v>9353004</v>
      </c>
    </row>
    <row r="198" spans="2:5" x14ac:dyDescent="0.2">
      <c r="B198" s="46">
        <v>124690</v>
      </c>
      <c r="C198" s="46">
        <v>407</v>
      </c>
      <c r="D198" s="46">
        <v>3005</v>
      </c>
      <c r="E198" s="46">
        <v>9353005</v>
      </c>
    </row>
    <row r="199" spans="2:5" x14ac:dyDescent="0.2">
      <c r="B199" s="46">
        <v>124691</v>
      </c>
      <c r="C199" s="46">
        <v>409</v>
      </c>
      <c r="D199" s="46">
        <v>3006</v>
      </c>
      <c r="E199" s="46">
        <v>9353006</v>
      </c>
    </row>
    <row r="200" spans="2:5" x14ac:dyDescent="0.2">
      <c r="B200" s="46">
        <v>136316</v>
      </c>
      <c r="C200" s="46">
        <v>411</v>
      </c>
      <c r="D200" s="46">
        <v>2003</v>
      </c>
      <c r="E200" s="46">
        <v>9352003</v>
      </c>
    </row>
    <row r="201" spans="2:5" x14ac:dyDescent="0.2">
      <c r="B201" s="46">
        <v>124692</v>
      </c>
      <c r="C201" s="46">
        <v>412</v>
      </c>
      <c r="D201" s="46">
        <v>3009</v>
      </c>
      <c r="E201" s="46">
        <v>9353009</v>
      </c>
    </row>
    <row r="202" spans="2:5" x14ac:dyDescent="0.2">
      <c r="B202" s="46">
        <v>124563</v>
      </c>
      <c r="C202" s="46">
        <v>413</v>
      </c>
      <c r="D202" s="46">
        <v>2049</v>
      </c>
      <c r="E202" s="46">
        <v>9352049</v>
      </c>
    </row>
    <row r="203" spans="2:5" x14ac:dyDescent="0.2">
      <c r="B203" s="46">
        <v>124550</v>
      </c>
      <c r="C203" s="46">
        <v>415</v>
      </c>
      <c r="D203" s="46">
        <v>2032</v>
      </c>
      <c r="E203" s="46">
        <v>9352032</v>
      </c>
    </row>
    <row r="204" spans="2:5" x14ac:dyDescent="0.2">
      <c r="B204" s="46">
        <v>124561</v>
      </c>
      <c r="C204" s="46">
        <v>416</v>
      </c>
      <c r="D204" s="46">
        <v>2045</v>
      </c>
      <c r="E204" s="46">
        <v>9352045</v>
      </c>
    </row>
    <row r="205" spans="2:5" x14ac:dyDescent="0.2">
      <c r="B205" s="46">
        <v>124555</v>
      </c>
      <c r="C205" s="46">
        <v>417</v>
      </c>
      <c r="D205" s="46">
        <v>2038</v>
      </c>
      <c r="E205" s="46">
        <v>9352038</v>
      </c>
    </row>
    <row r="206" spans="2:5" x14ac:dyDescent="0.2">
      <c r="B206" s="46">
        <v>124682</v>
      </c>
      <c r="C206" s="46">
        <v>418</v>
      </c>
      <c r="D206" s="46">
        <v>2925</v>
      </c>
      <c r="E206" s="46">
        <v>9352925</v>
      </c>
    </row>
    <row r="207" spans="2:5" x14ac:dyDescent="0.2">
      <c r="B207" s="46">
        <v>124764</v>
      </c>
      <c r="C207" s="46">
        <v>420</v>
      </c>
      <c r="D207" s="46">
        <v>3311</v>
      </c>
      <c r="E207" s="46">
        <v>9353311</v>
      </c>
    </row>
    <row r="208" spans="2:5" x14ac:dyDescent="0.2">
      <c r="B208" s="46">
        <v>124762</v>
      </c>
      <c r="C208" s="46">
        <v>421</v>
      </c>
      <c r="D208" s="46">
        <v>3308</v>
      </c>
      <c r="E208" s="46">
        <v>9353308</v>
      </c>
    </row>
    <row r="209" spans="2:5" x14ac:dyDescent="0.2">
      <c r="B209" s="46">
        <v>124553</v>
      </c>
      <c r="C209" s="46">
        <v>422</v>
      </c>
      <c r="D209" s="46">
        <v>2035</v>
      </c>
      <c r="E209" s="46">
        <v>9352035</v>
      </c>
    </row>
    <row r="210" spans="2:5" x14ac:dyDescent="0.2">
      <c r="B210" s="46">
        <v>140998</v>
      </c>
      <c r="C210" s="46">
        <v>423</v>
      </c>
      <c r="D210" s="46">
        <v>2029</v>
      </c>
      <c r="E210" s="46">
        <v>9352029</v>
      </c>
    </row>
    <row r="211" spans="2:5" x14ac:dyDescent="0.2">
      <c r="B211" s="46">
        <v>124552</v>
      </c>
      <c r="C211" s="46">
        <v>424</v>
      </c>
      <c r="D211" s="46">
        <v>2034</v>
      </c>
      <c r="E211" s="46">
        <v>9352034</v>
      </c>
    </row>
    <row r="212" spans="2:5" x14ac:dyDescent="0.2">
      <c r="B212" s="46">
        <v>134362</v>
      </c>
      <c r="C212" s="46">
        <v>425</v>
      </c>
      <c r="D212" s="46">
        <v>3343</v>
      </c>
      <c r="E212" s="46">
        <v>9353343</v>
      </c>
    </row>
    <row r="213" spans="2:5" x14ac:dyDescent="0.2">
      <c r="B213" s="46">
        <v>124693</v>
      </c>
      <c r="C213" s="46">
        <v>426</v>
      </c>
      <c r="D213" s="46">
        <v>3010</v>
      </c>
      <c r="E213" s="46">
        <v>9353010</v>
      </c>
    </row>
    <row r="214" spans="2:5" x14ac:dyDescent="0.2">
      <c r="B214" s="46">
        <v>124533</v>
      </c>
      <c r="C214" s="46">
        <v>429</v>
      </c>
      <c r="D214" s="46">
        <v>2005</v>
      </c>
      <c r="E214" s="46">
        <v>9352005</v>
      </c>
    </row>
    <row r="215" spans="2:5" x14ac:dyDescent="0.2">
      <c r="B215" s="46">
        <v>124694</v>
      </c>
      <c r="C215" s="46">
        <v>430</v>
      </c>
      <c r="D215" s="46">
        <v>3013</v>
      </c>
      <c r="E215" s="46">
        <v>9353013</v>
      </c>
    </row>
    <row r="216" spans="2:5" x14ac:dyDescent="0.2">
      <c r="B216" s="46">
        <v>124576</v>
      </c>
      <c r="C216" s="46">
        <v>431</v>
      </c>
      <c r="D216" s="46">
        <v>2070</v>
      </c>
      <c r="E216" s="46">
        <v>9352070</v>
      </c>
    </row>
    <row r="217" spans="2:5" x14ac:dyDescent="0.2">
      <c r="B217" s="46">
        <v>124770</v>
      </c>
      <c r="C217" s="46">
        <v>432</v>
      </c>
      <c r="D217" s="46">
        <v>3322</v>
      </c>
      <c r="E217" s="46">
        <v>9353322</v>
      </c>
    </row>
    <row r="218" spans="2:5" x14ac:dyDescent="0.2">
      <c r="B218" s="46">
        <v>124534</v>
      </c>
      <c r="C218" s="46">
        <v>436</v>
      </c>
      <c r="D218" s="46">
        <v>2007</v>
      </c>
      <c r="E218" s="46">
        <v>9352007</v>
      </c>
    </row>
    <row r="219" spans="2:5" x14ac:dyDescent="0.2">
      <c r="B219" s="46">
        <v>139149</v>
      </c>
      <c r="C219" s="46">
        <v>437</v>
      </c>
      <c r="D219" s="46">
        <v>3312</v>
      </c>
      <c r="E219" s="46">
        <v>9353312</v>
      </c>
    </row>
    <row r="220" spans="2:5" x14ac:dyDescent="0.2">
      <c r="B220" s="46">
        <v>141406</v>
      </c>
      <c r="C220" s="46">
        <v>440</v>
      </c>
      <c r="D220" s="46">
        <v>2051</v>
      </c>
      <c r="E220" s="46">
        <v>9352051</v>
      </c>
    </row>
    <row r="221" spans="2:5" x14ac:dyDescent="0.2">
      <c r="B221" s="46">
        <v>124697</v>
      </c>
      <c r="C221" s="46">
        <v>441</v>
      </c>
      <c r="D221" s="46">
        <v>3025</v>
      </c>
      <c r="E221" s="46">
        <v>9353025</v>
      </c>
    </row>
    <row r="222" spans="2:5" x14ac:dyDescent="0.2">
      <c r="B222" s="46">
        <v>124558</v>
      </c>
      <c r="C222" s="46">
        <v>442</v>
      </c>
      <c r="D222" s="46">
        <v>2041</v>
      </c>
      <c r="E222" s="46">
        <v>9352041</v>
      </c>
    </row>
    <row r="223" spans="2:5" x14ac:dyDescent="0.2">
      <c r="B223" s="46">
        <v>124536</v>
      </c>
      <c r="C223" s="46">
        <v>443</v>
      </c>
      <c r="D223" s="46">
        <v>2009</v>
      </c>
      <c r="E223" s="46">
        <v>9352009</v>
      </c>
    </row>
    <row r="224" spans="2:5" x14ac:dyDescent="0.2">
      <c r="B224" s="46">
        <v>124732</v>
      </c>
      <c r="C224" s="46">
        <v>444</v>
      </c>
      <c r="D224" s="46">
        <v>3090</v>
      </c>
      <c r="E224" s="46">
        <v>9353090</v>
      </c>
    </row>
    <row r="225" spans="2:5" x14ac:dyDescent="0.2">
      <c r="B225" s="46">
        <v>124699</v>
      </c>
      <c r="C225" s="46">
        <v>445</v>
      </c>
      <c r="D225" s="46">
        <v>3027</v>
      </c>
      <c r="E225" s="46">
        <v>9353027</v>
      </c>
    </row>
    <row r="226" spans="2:5" x14ac:dyDescent="0.2">
      <c r="B226" s="46">
        <v>124700</v>
      </c>
      <c r="C226" s="46">
        <v>446</v>
      </c>
      <c r="D226" s="46">
        <v>3028</v>
      </c>
      <c r="E226" s="46">
        <v>9353028</v>
      </c>
    </row>
    <row r="227" spans="2:5" x14ac:dyDescent="0.2">
      <c r="B227" s="46">
        <v>141371</v>
      </c>
      <c r="C227" s="46">
        <v>447</v>
      </c>
      <c r="D227" s="46">
        <v>2047</v>
      </c>
      <c r="E227" s="46">
        <v>9352047</v>
      </c>
    </row>
    <row r="228" spans="2:5" x14ac:dyDescent="0.2">
      <c r="B228" s="46">
        <v>124701</v>
      </c>
      <c r="C228" s="46">
        <v>448</v>
      </c>
      <c r="D228" s="46">
        <v>3029</v>
      </c>
      <c r="E228" s="46">
        <v>9353029</v>
      </c>
    </row>
    <row r="229" spans="2:5" x14ac:dyDescent="0.2">
      <c r="B229" s="46">
        <v>124733</v>
      </c>
      <c r="C229" s="46">
        <v>449</v>
      </c>
      <c r="D229" s="46">
        <v>3091</v>
      </c>
      <c r="E229" s="46">
        <v>9353091</v>
      </c>
    </row>
    <row r="230" spans="2:5" x14ac:dyDescent="0.2">
      <c r="B230" s="46">
        <v>141546</v>
      </c>
      <c r="C230" s="46">
        <v>450</v>
      </c>
      <c r="D230" s="46">
        <v>2040</v>
      </c>
      <c r="E230" s="46">
        <v>9352040</v>
      </c>
    </row>
    <row r="231" spans="2:5" x14ac:dyDescent="0.2">
      <c r="B231" s="46">
        <v>124537</v>
      </c>
      <c r="C231" s="46">
        <v>451</v>
      </c>
      <c r="D231" s="46">
        <v>2011</v>
      </c>
      <c r="E231" s="46">
        <v>9352011</v>
      </c>
    </row>
    <row r="232" spans="2:5" x14ac:dyDescent="0.2">
      <c r="B232" s="46">
        <v>124556</v>
      </c>
      <c r="C232" s="46">
        <v>452</v>
      </c>
      <c r="D232" s="46">
        <v>2039</v>
      </c>
      <c r="E232" s="46">
        <v>9352039</v>
      </c>
    </row>
    <row r="233" spans="2:5" x14ac:dyDescent="0.2">
      <c r="B233" s="46">
        <v>140044</v>
      </c>
      <c r="C233" s="46">
        <v>453</v>
      </c>
      <c r="D233" s="46">
        <v>2010</v>
      </c>
      <c r="E233" s="46">
        <v>9352010</v>
      </c>
    </row>
    <row r="234" spans="2:5" x14ac:dyDescent="0.2">
      <c r="B234" s="46">
        <v>138161</v>
      </c>
      <c r="C234" s="46">
        <v>454</v>
      </c>
      <c r="D234" s="46">
        <v>2036</v>
      </c>
      <c r="E234" s="46">
        <v>9352036</v>
      </c>
    </row>
    <row r="235" spans="2:5" x14ac:dyDescent="0.2">
      <c r="B235" s="46">
        <v>124769</v>
      </c>
      <c r="C235" s="46">
        <v>455</v>
      </c>
      <c r="D235" s="46">
        <v>3320</v>
      </c>
      <c r="E235" s="46">
        <v>9353320</v>
      </c>
    </row>
    <row r="236" spans="2:5" x14ac:dyDescent="0.2">
      <c r="B236" s="46">
        <v>124702</v>
      </c>
      <c r="C236" s="46">
        <v>457</v>
      </c>
      <c r="D236" s="46">
        <v>3036</v>
      </c>
      <c r="E236" s="46">
        <v>9353036</v>
      </c>
    </row>
    <row r="237" spans="2:5" x14ac:dyDescent="0.2">
      <c r="B237" s="46">
        <v>124703</v>
      </c>
      <c r="C237" s="46">
        <v>458</v>
      </c>
      <c r="D237" s="46">
        <v>3037</v>
      </c>
      <c r="E237" s="46">
        <v>9353037</v>
      </c>
    </row>
    <row r="238" spans="2:5" x14ac:dyDescent="0.2">
      <c r="B238" s="46">
        <v>124538</v>
      </c>
      <c r="C238" s="46">
        <v>460</v>
      </c>
      <c r="D238" s="46">
        <v>2012</v>
      </c>
      <c r="E238" s="46">
        <v>9352012</v>
      </c>
    </row>
    <row r="239" spans="2:5" x14ac:dyDescent="0.2">
      <c r="B239" s="46">
        <v>124678</v>
      </c>
      <c r="C239" s="46">
        <v>461</v>
      </c>
      <c r="D239" s="46">
        <v>2921</v>
      </c>
      <c r="E239" s="46">
        <v>9352921</v>
      </c>
    </row>
    <row r="240" spans="2:5" x14ac:dyDescent="0.2">
      <c r="B240" s="46">
        <v>124704</v>
      </c>
      <c r="C240" s="46">
        <v>464</v>
      </c>
      <c r="D240" s="46">
        <v>3040</v>
      </c>
      <c r="E240" s="46">
        <v>9353040</v>
      </c>
    </row>
    <row r="241" spans="2:5" x14ac:dyDescent="0.2">
      <c r="B241" s="46">
        <v>139485</v>
      </c>
      <c r="C241" s="46">
        <v>465</v>
      </c>
      <c r="D241" s="46">
        <v>2054</v>
      </c>
      <c r="E241" s="46">
        <v>9352054</v>
      </c>
    </row>
    <row r="242" spans="2:5" x14ac:dyDescent="0.2">
      <c r="B242" s="46">
        <v>124539</v>
      </c>
      <c r="C242" s="46">
        <v>466</v>
      </c>
      <c r="D242" s="46">
        <v>2013</v>
      </c>
      <c r="E242" s="46">
        <v>9352013</v>
      </c>
    </row>
    <row r="243" spans="2:5" x14ac:dyDescent="0.2">
      <c r="B243" s="46">
        <v>124540</v>
      </c>
      <c r="C243" s="46">
        <v>467</v>
      </c>
      <c r="D243" s="46">
        <v>2015</v>
      </c>
      <c r="E243" s="46">
        <v>9352015</v>
      </c>
    </row>
    <row r="244" spans="2:5" x14ac:dyDescent="0.2">
      <c r="B244" s="46">
        <v>124706</v>
      </c>
      <c r="C244" s="46">
        <v>468</v>
      </c>
      <c r="D244" s="46">
        <v>3043</v>
      </c>
      <c r="E244" s="46">
        <v>9353043</v>
      </c>
    </row>
    <row r="245" spans="2:5" x14ac:dyDescent="0.2">
      <c r="B245" s="46">
        <v>124707</v>
      </c>
      <c r="C245" s="46">
        <v>469</v>
      </c>
      <c r="D245" s="46">
        <v>3045</v>
      </c>
      <c r="E245" s="46">
        <v>9353045</v>
      </c>
    </row>
    <row r="246" spans="2:5" x14ac:dyDescent="0.2">
      <c r="B246" s="46">
        <v>124599</v>
      </c>
      <c r="C246" s="46">
        <v>471</v>
      </c>
      <c r="D246" s="46">
        <v>2097</v>
      </c>
      <c r="E246" s="46">
        <v>9352097</v>
      </c>
    </row>
    <row r="247" spans="2:5" x14ac:dyDescent="0.2">
      <c r="B247" s="46">
        <v>137419</v>
      </c>
      <c r="C247" s="46">
        <v>472</v>
      </c>
      <c r="D247" s="46">
        <v>3314</v>
      </c>
      <c r="E247" s="46">
        <v>9353314</v>
      </c>
    </row>
    <row r="248" spans="2:5" x14ac:dyDescent="0.2">
      <c r="B248" s="46">
        <v>124541</v>
      </c>
      <c r="C248" s="46">
        <v>473</v>
      </c>
      <c r="D248" s="46">
        <v>2018</v>
      </c>
      <c r="E248" s="46">
        <v>9352018</v>
      </c>
    </row>
    <row r="249" spans="2:5" x14ac:dyDescent="0.2">
      <c r="B249" s="46">
        <v>142027</v>
      </c>
      <c r="C249" s="46">
        <v>474</v>
      </c>
      <c r="D249" s="46">
        <v>2103</v>
      </c>
      <c r="E249" s="46">
        <v>9352103</v>
      </c>
    </row>
    <row r="250" spans="2:5" x14ac:dyDescent="0.2">
      <c r="B250" s="46">
        <v>124542</v>
      </c>
      <c r="C250" s="46">
        <v>476</v>
      </c>
      <c r="D250" s="46">
        <v>2019</v>
      </c>
      <c r="E250" s="46">
        <v>9352019</v>
      </c>
    </row>
    <row r="251" spans="2:5" x14ac:dyDescent="0.2">
      <c r="B251" s="46">
        <v>124709</v>
      </c>
      <c r="C251" s="46">
        <v>478</v>
      </c>
      <c r="D251" s="46">
        <v>3048</v>
      </c>
      <c r="E251" s="46">
        <v>9353048</v>
      </c>
    </row>
    <row r="252" spans="2:5" x14ac:dyDescent="0.2">
      <c r="B252" s="46">
        <v>124543</v>
      </c>
      <c r="C252" s="46">
        <v>479</v>
      </c>
      <c r="D252" s="46">
        <v>2020</v>
      </c>
      <c r="E252" s="46">
        <v>9352020</v>
      </c>
    </row>
    <row r="253" spans="2:5" x14ac:dyDescent="0.2">
      <c r="B253" s="46">
        <v>124674</v>
      </c>
      <c r="C253" s="46">
        <v>480</v>
      </c>
      <c r="D253" s="46">
        <v>2916</v>
      </c>
      <c r="E253" s="46">
        <v>9352916</v>
      </c>
    </row>
    <row r="254" spans="2:5" x14ac:dyDescent="0.2">
      <c r="B254" s="46">
        <v>124761</v>
      </c>
      <c r="C254" s="46">
        <v>481</v>
      </c>
      <c r="D254" s="46">
        <v>3305</v>
      </c>
      <c r="E254" s="46">
        <v>9353305</v>
      </c>
    </row>
    <row r="255" spans="2:5" x14ac:dyDescent="0.2">
      <c r="B255" s="46">
        <v>124544</v>
      </c>
      <c r="C255" s="46">
        <v>482</v>
      </c>
      <c r="D255" s="46">
        <v>2021</v>
      </c>
      <c r="E255" s="46">
        <v>9352021</v>
      </c>
    </row>
    <row r="256" spans="2:5" x14ac:dyDescent="0.2">
      <c r="B256" s="46">
        <v>124546</v>
      </c>
      <c r="C256" s="46">
        <v>483</v>
      </c>
      <c r="D256" s="46">
        <v>2023</v>
      </c>
      <c r="E256" s="46">
        <v>9352023</v>
      </c>
    </row>
    <row r="257" spans="2:5" x14ac:dyDescent="0.2">
      <c r="B257" s="46">
        <v>124545</v>
      </c>
      <c r="C257" s="46">
        <v>484</v>
      </c>
      <c r="D257" s="46">
        <v>2022</v>
      </c>
      <c r="E257" s="46">
        <v>9352022</v>
      </c>
    </row>
    <row r="258" spans="2:5" x14ac:dyDescent="0.2">
      <c r="B258" s="46">
        <v>124565</v>
      </c>
      <c r="C258" s="46">
        <v>486</v>
      </c>
      <c r="D258" s="46">
        <v>2055</v>
      </c>
      <c r="E258" s="46">
        <v>9352055</v>
      </c>
    </row>
    <row r="259" spans="2:5" x14ac:dyDescent="0.2">
      <c r="B259" s="46">
        <v>139448</v>
      </c>
      <c r="C259" s="46">
        <v>487</v>
      </c>
      <c r="D259" s="46">
        <v>3318</v>
      </c>
      <c r="E259" s="46">
        <v>9353318</v>
      </c>
    </row>
    <row r="260" spans="2:5" x14ac:dyDescent="0.2">
      <c r="B260" s="46">
        <v>124710</v>
      </c>
      <c r="C260" s="46">
        <v>488</v>
      </c>
      <c r="D260" s="46">
        <v>3049</v>
      </c>
      <c r="E260" s="46">
        <v>9353049</v>
      </c>
    </row>
    <row r="261" spans="2:5" x14ac:dyDescent="0.2">
      <c r="B261" s="46">
        <v>124739</v>
      </c>
      <c r="C261" s="46">
        <v>489</v>
      </c>
      <c r="D261" s="46">
        <v>3098</v>
      </c>
      <c r="E261" s="46">
        <v>9353098</v>
      </c>
    </row>
    <row r="262" spans="2:5" x14ac:dyDescent="0.2">
      <c r="B262" s="46">
        <v>124711</v>
      </c>
      <c r="C262" s="46">
        <v>492</v>
      </c>
      <c r="D262" s="46">
        <v>3054</v>
      </c>
      <c r="E262" s="46">
        <v>9353054</v>
      </c>
    </row>
    <row r="263" spans="2:5" x14ac:dyDescent="0.2">
      <c r="B263" s="46">
        <v>124604</v>
      </c>
      <c r="C263" s="46">
        <v>494</v>
      </c>
      <c r="D263" s="46">
        <v>2105</v>
      </c>
      <c r="E263" s="46">
        <v>9352105</v>
      </c>
    </row>
    <row r="264" spans="2:5" x14ac:dyDescent="0.2">
      <c r="B264" s="46">
        <v>124712</v>
      </c>
      <c r="C264" s="46">
        <v>495</v>
      </c>
      <c r="D264" s="46">
        <v>3056</v>
      </c>
      <c r="E264" s="46">
        <v>9353056</v>
      </c>
    </row>
    <row r="265" spans="2:5" x14ac:dyDescent="0.2">
      <c r="B265" s="46">
        <v>124756</v>
      </c>
      <c r="C265" s="46">
        <v>496</v>
      </c>
      <c r="D265" s="46">
        <v>3123</v>
      </c>
      <c r="E265" s="46">
        <v>9353123</v>
      </c>
    </row>
    <row r="266" spans="2:5" x14ac:dyDescent="0.2">
      <c r="B266" s="46">
        <v>124547</v>
      </c>
      <c r="C266" s="46">
        <v>499</v>
      </c>
      <c r="D266" s="46">
        <v>2026</v>
      </c>
      <c r="E266" s="46">
        <v>9352026</v>
      </c>
    </row>
    <row r="267" spans="2:5" x14ac:dyDescent="0.2">
      <c r="B267" s="46">
        <v>124713</v>
      </c>
      <c r="C267" s="46">
        <v>501</v>
      </c>
      <c r="D267" s="46">
        <v>3058</v>
      </c>
      <c r="E267" s="46">
        <v>9353058</v>
      </c>
    </row>
    <row r="268" spans="2:5" x14ac:dyDescent="0.2">
      <c r="B268" s="46">
        <v>124622</v>
      </c>
      <c r="C268" s="46">
        <v>502</v>
      </c>
      <c r="D268" s="46">
        <v>2129</v>
      </c>
      <c r="E268" s="46">
        <v>9352129</v>
      </c>
    </row>
    <row r="269" spans="2:5" x14ac:dyDescent="0.2">
      <c r="B269" s="46">
        <v>124631</v>
      </c>
      <c r="C269" s="46">
        <v>503</v>
      </c>
      <c r="D269" s="46">
        <v>2138</v>
      </c>
      <c r="E269" s="46">
        <v>9352138</v>
      </c>
    </row>
    <row r="270" spans="2:5" x14ac:dyDescent="0.2">
      <c r="B270" s="46">
        <v>124680</v>
      </c>
      <c r="C270" s="46">
        <v>504</v>
      </c>
      <c r="D270" s="46">
        <v>2923</v>
      </c>
      <c r="E270" s="46">
        <v>9352923</v>
      </c>
    </row>
    <row r="271" spans="2:5" x14ac:dyDescent="0.2">
      <c r="B271" s="46">
        <v>134787</v>
      </c>
      <c r="C271" s="46">
        <v>505</v>
      </c>
      <c r="D271" s="46">
        <v>3345</v>
      </c>
      <c r="E271" s="46">
        <v>9353345</v>
      </c>
    </row>
    <row r="272" spans="2:5" x14ac:dyDescent="0.2">
      <c r="B272" s="46">
        <v>124612</v>
      </c>
      <c r="C272" s="46">
        <v>506</v>
      </c>
      <c r="D272" s="46">
        <v>2114</v>
      </c>
      <c r="E272" s="46">
        <v>9352114</v>
      </c>
    </row>
    <row r="273" spans="2:5" x14ac:dyDescent="0.2">
      <c r="B273" s="46">
        <v>124757</v>
      </c>
      <c r="C273" s="46">
        <v>507</v>
      </c>
      <c r="D273" s="46">
        <v>3124</v>
      </c>
      <c r="E273" s="46">
        <v>9353124</v>
      </c>
    </row>
    <row r="274" spans="2:5" x14ac:dyDescent="0.2">
      <c r="B274" s="46">
        <v>140623</v>
      </c>
      <c r="C274" s="46">
        <v>508</v>
      </c>
      <c r="D274" s="46">
        <v>2016</v>
      </c>
      <c r="E274" s="46">
        <v>9352016</v>
      </c>
    </row>
    <row r="275" spans="2:5" x14ac:dyDescent="0.2">
      <c r="B275" s="46">
        <v>124763</v>
      </c>
      <c r="C275" s="46">
        <v>509</v>
      </c>
      <c r="D275" s="46">
        <v>3310</v>
      </c>
      <c r="E275" s="46">
        <v>9353310</v>
      </c>
    </row>
    <row r="276" spans="2:5" x14ac:dyDescent="0.2">
      <c r="B276" s="46">
        <v>142026</v>
      </c>
      <c r="C276" s="46">
        <v>511</v>
      </c>
      <c r="D276" s="46">
        <v>2099</v>
      </c>
      <c r="E276" s="46">
        <v>9352099</v>
      </c>
    </row>
    <row r="277" spans="2:5" x14ac:dyDescent="0.2">
      <c r="B277" s="46">
        <v>124560</v>
      </c>
      <c r="C277" s="46">
        <v>512</v>
      </c>
      <c r="D277" s="46">
        <v>2044</v>
      </c>
      <c r="E277" s="46">
        <v>9352044</v>
      </c>
    </row>
    <row r="278" spans="2:5" x14ac:dyDescent="0.2">
      <c r="B278" s="46">
        <v>124698</v>
      </c>
      <c r="C278" s="46">
        <v>513</v>
      </c>
      <c r="D278" s="46">
        <v>3026</v>
      </c>
      <c r="E278" s="46">
        <v>9353026</v>
      </c>
    </row>
    <row r="279" spans="2:5" x14ac:dyDescent="0.2">
      <c r="B279" s="46">
        <v>124715</v>
      </c>
      <c r="C279" s="46">
        <v>514</v>
      </c>
      <c r="D279" s="46">
        <v>3062</v>
      </c>
      <c r="E279" s="46">
        <v>9353062</v>
      </c>
    </row>
    <row r="280" spans="2:5" x14ac:dyDescent="0.2">
      <c r="B280" s="46">
        <v>124716</v>
      </c>
      <c r="C280" s="46">
        <v>515</v>
      </c>
      <c r="D280" s="46">
        <v>3063</v>
      </c>
      <c r="E280" s="46">
        <v>9353063</v>
      </c>
    </row>
    <row r="281" spans="2:5" x14ac:dyDescent="0.2">
      <c r="B281" s="46">
        <v>124717</v>
      </c>
      <c r="C281" s="46">
        <v>517</v>
      </c>
      <c r="D281" s="46">
        <v>3064</v>
      </c>
      <c r="E281" s="46">
        <v>9353064</v>
      </c>
    </row>
    <row r="282" spans="2:5" x14ac:dyDescent="0.2">
      <c r="B282" s="46">
        <v>124548</v>
      </c>
      <c r="C282" s="46">
        <v>521</v>
      </c>
      <c r="D282" s="46">
        <v>2030</v>
      </c>
      <c r="E282" s="46">
        <v>9352030</v>
      </c>
    </row>
    <row r="283" spans="2:5" x14ac:dyDescent="0.2">
      <c r="B283" s="46">
        <v>124549</v>
      </c>
      <c r="C283" s="46">
        <v>522</v>
      </c>
      <c r="D283" s="46">
        <v>2031</v>
      </c>
      <c r="E283" s="46">
        <v>9352031</v>
      </c>
    </row>
    <row r="284" spans="2:5" x14ac:dyDescent="0.2">
      <c r="B284" s="46">
        <v>137179</v>
      </c>
      <c r="C284" s="46">
        <v>527</v>
      </c>
      <c r="D284" s="46">
        <v>4029</v>
      </c>
      <c r="E284" s="46">
        <v>9354029</v>
      </c>
    </row>
    <row r="285" spans="2:5" x14ac:dyDescent="0.2">
      <c r="B285" s="46">
        <v>124801</v>
      </c>
      <c r="C285" s="46">
        <v>528</v>
      </c>
      <c r="D285" s="46">
        <v>4023</v>
      </c>
      <c r="E285" s="46">
        <v>9354023</v>
      </c>
    </row>
    <row r="286" spans="2:5" x14ac:dyDescent="0.2">
      <c r="B286" s="46">
        <v>124862</v>
      </c>
      <c r="C286" s="46">
        <v>529</v>
      </c>
      <c r="D286" s="46">
        <v>4601</v>
      </c>
      <c r="E286" s="46">
        <v>9354601</v>
      </c>
    </row>
    <row r="287" spans="2:5" x14ac:dyDescent="0.2">
      <c r="B287" s="46">
        <v>124863</v>
      </c>
      <c r="C287" s="46">
        <v>530</v>
      </c>
      <c r="D287" s="46">
        <v>4602</v>
      </c>
      <c r="E287" s="46">
        <v>9354602</v>
      </c>
    </row>
    <row r="288" spans="2:5" x14ac:dyDescent="0.2">
      <c r="B288" s="46">
        <v>137180</v>
      </c>
      <c r="C288" s="46">
        <v>531</v>
      </c>
      <c r="D288" s="46">
        <v>4030</v>
      </c>
      <c r="E288" s="46">
        <v>9354030</v>
      </c>
    </row>
    <row r="289" spans="2:5" x14ac:dyDescent="0.2">
      <c r="B289" s="46">
        <v>124839</v>
      </c>
      <c r="C289" s="46">
        <v>532</v>
      </c>
      <c r="D289" s="46">
        <v>4089</v>
      </c>
      <c r="E289" s="46">
        <v>9354089</v>
      </c>
    </row>
    <row r="290" spans="2:5" x14ac:dyDescent="0.2">
      <c r="B290" s="46">
        <v>136990</v>
      </c>
      <c r="C290" s="46">
        <v>551</v>
      </c>
      <c r="D290" s="46">
        <v>4000</v>
      </c>
      <c r="E290" s="46">
        <v>9354000</v>
      </c>
    </row>
    <row r="291" spans="2:5" x14ac:dyDescent="0.2">
      <c r="B291" s="46">
        <v>124856</v>
      </c>
      <c r="C291" s="46">
        <v>552</v>
      </c>
      <c r="D291" s="46">
        <v>4500</v>
      </c>
      <c r="E291" s="46">
        <v>9354500</v>
      </c>
    </row>
    <row r="292" spans="2:5" x14ac:dyDescent="0.2">
      <c r="B292" s="46">
        <v>124861</v>
      </c>
      <c r="C292" s="46">
        <v>553</v>
      </c>
      <c r="D292" s="46">
        <v>4600</v>
      </c>
      <c r="E292" s="46">
        <v>9354600</v>
      </c>
    </row>
    <row r="293" spans="2:5" x14ac:dyDescent="0.2">
      <c r="B293" s="46">
        <v>136322</v>
      </c>
      <c r="C293" s="46">
        <v>554</v>
      </c>
      <c r="D293" s="46">
        <v>4102</v>
      </c>
      <c r="E293" s="46">
        <v>9354102</v>
      </c>
    </row>
    <row r="294" spans="2:5" x14ac:dyDescent="0.2">
      <c r="B294" s="46">
        <v>141639</v>
      </c>
      <c r="C294" s="46">
        <v>555</v>
      </c>
      <c r="D294" s="46">
        <v>4019</v>
      </c>
      <c r="E294" s="46">
        <v>9354019</v>
      </c>
    </row>
    <row r="295" spans="2:5" x14ac:dyDescent="0.2">
      <c r="B295" s="46">
        <v>138162</v>
      </c>
      <c r="C295" s="46">
        <v>556</v>
      </c>
      <c r="D295" s="46">
        <v>4004</v>
      </c>
      <c r="E295" s="46">
        <v>9354004</v>
      </c>
    </row>
    <row r="296" spans="2:5" x14ac:dyDescent="0.2">
      <c r="B296" s="46">
        <v>140669</v>
      </c>
      <c r="C296" s="46">
        <v>557</v>
      </c>
      <c r="D296" s="46">
        <v>4041</v>
      </c>
      <c r="E296" s="46">
        <v>9354041</v>
      </c>
    </row>
    <row r="297" spans="2:5" x14ac:dyDescent="0.2">
      <c r="B297" s="46">
        <v>124818</v>
      </c>
      <c r="C297" s="46">
        <v>558</v>
      </c>
      <c r="D297" s="46">
        <v>4057</v>
      </c>
      <c r="E297" s="46">
        <v>9354057</v>
      </c>
    </row>
    <row r="298" spans="2:5" x14ac:dyDescent="0.2">
      <c r="B298" s="46">
        <v>138506</v>
      </c>
      <c r="C298" s="46">
        <v>559</v>
      </c>
      <c r="D298" s="46">
        <v>4008</v>
      </c>
      <c r="E298" s="46">
        <v>9354008</v>
      </c>
    </row>
    <row r="299" spans="2:5" x14ac:dyDescent="0.2">
      <c r="B299" s="46">
        <v>124802</v>
      </c>
      <c r="C299" s="46">
        <v>560</v>
      </c>
      <c r="D299" s="46">
        <v>4024</v>
      </c>
      <c r="E299" s="46">
        <v>9354024</v>
      </c>
    </row>
    <row r="300" spans="2:5" x14ac:dyDescent="0.2">
      <c r="B300" s="46">
        <v>139867</v>
      </c>
      <c r="C300" s="46">
        <v>561</v>
      </c>
      <c r="D300" s="46">
        <v>4033</v>
      </c>
      <c r="E300" s="46">
        <v>9354033</v>
      </c>
    </row>
    <row r="301" spans="2:5" x14ac:dyDescent="0.2">
      <c r="B301" s="46">
        <v>124853</v>
      </c>
      <c r="C301" s="46">
        <v>562</v>
      </c>
      <c r="D301" s="46">
        <v>4103</v>
      </c>
      <c r="E301" s="46">
        <v>9354103</v>
      </c>
    </row>
    <row r="302" spans="2:5" x14ac:dyDescent="0.2">
      <c r="B302" s="46">
        <v>136757</v>
      </c>
      <c r="C302" s="46">
        <v>990</v>
      </c>
      <c r="D302" s="46">
        <v>4001</v>
      </c>
      <c r="E302" s="46">
        <v>9354001</v>
      </c>
    </row>
    <row r="303" spans="2:5" x14ac:dyDescent="0.2">
      <c r="B303" s="46">
        <v>138250</v>
      </c>
      <c r="C303" s="46">
        <v>991</v>
      </c>
      <c r="D303" s="46">
        <v>4009</v>
      </c>
      <c r="E303" s="46">
        <v>9354009</v>
      </c>
    </row>
    <row r="304" spans="2:5" x14ac:dyDescent="0.2">
      <c r="B304" s="46">
        <v>138273</v>
      </c>
      <c r="C304" s="46">
        <v>992</v>
      </c>
      <c r="D304" s="46">
        <v>4010</v>
      </c>
      <c r="E304" s="46">
        <v>9354010</v>
      </c>
    </row>
    <row r="305" spans="2:5" x14ac:dyDescent="0.2">
      <c r="B305" s="46">
        <v>138274</v>
      </c>
      <c r="C305" s="46">
        <v>993</v>
      </c>
      <c r="D305" s="46">
        <v>4016</v>
      </c>
      <c r="E305" s="46">
        <v>9354016</v>
      </c>
    </row>
    <row r="306" spans="2:5" x14ac:dyDescent="0.2">
      <c r="B306" s="46">
        <v>140047</v>
      </c>
      <c r="C306" s="46">
        <v>994</v>
      </c>
      <c r="D306" s="46">
        <v>4035</v>
      </c>
      <c r="E306" s="46">
        <v>9354035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D4:E307"/>
  <sheetViews>
    <sheetView workbookViewId="0">
      <selection activeCell="D17" sqref="D17"/>
    </sheetView>
  </sheetViews>
  <sheetFormatPr defaultRowHeight="11.25" x14ac:dyDescent="0.2"/>
  <sheetData>
    <row r="4" spans="4:5" x14ac:dyDescent="0.2">
      <c r="D4" t="s">
        <v>572</v>
      </c>
    </row>
    <row r="5" spans="4:5" x14ac:dyDescent="0.2">
      <c r="D5">
        <v>117</v>
      </c>
      <c r="E5">
        <f>D5*33</f>
        <v>3861</v>
      </c>
    </row>
    <row r="6" spans="4:5" x14ac:dyDescent="0.2">
      <c r="D6">
        <v>186</v>
      </c>
      <c r="E6">
        <f t="shared" ref="E6:E69" si="0">D6*33</f>
        <v>6138</v>
      </c>
    </row>
    <row r="7" spans="4:5" x14ac:dyDescent="0.2">
      <c r="D7">
        <v>268</v>
      </c>
      <c r="E7">
        <f t="shared" si="0"/>
        <v>8844</v>
      </c>
    </row>
    <row r="8" spans="4:5" x14ac:dyDescent="0.2">
      <c r="D8">
        <v>248</v>
      </c>
      <c r="E8">
        <f t="shared" si="0"/>
        <v>8184</v>
      </c>
    </row>
    <row r="9" spans="4:5" x14ac:dyDescent="0.2">
      <c r="D9">
        <v>242</v>
      </c>
      <c r="E9">
        <f t="shared" si="0"/>
        <v>7986</v>
      </c>
    </row>
    <row r="10" spans="4:5" x14ac:dyDescent="0.2">
      <c r="D10">
        <v>93</v>
      </c>
      <c r="E10">
        <f t="shared" si="0"/>
        <v>3069</v>
      </c>
    </row>
    <row r="11" spans="4:5" x14ac:dyDescent="0.2">
      <c r="D11">
        <v>298</v>
      </c>
      <c r="E11">
        <f t="shared" si="0"/>
        <v>9834</v>
      </c>
    </row>
    <row r="12" spans="4:5" x14ac:dyDescent="0.2">
      <c r="D12">
        <v>110</v>
      </c>
      <c r="E12">
        <f t="shared" si="0"/>
        <v>3630</v>
      </c>
    </row>
    <row r="13" spans="4:5" x14ac:dyDescent="0.2">
      <c r="D13">
        <v>65.25</v>
      </c>
      <c r="E13">
        <f t="shared" si="0"/>
        <v>2153.25</v>
      </c>
    </row>
    <row r="14" spans="4:5" x14ac:dyDescent="0.2">
      <c r="D14">
        <v>196</v>
      </c>
      <c r="E14">
        <f t="shared" si="0"/>
        <v>6468</v>
      </c>
    </row>
    <row r="15" spans="4:5" x14ac:dyDescent="0.2">
      <c r="D15">
        <v>197</v>
      </c>
      <c r="E15">
        <f t="shared" si="0"/>
        <v>6501</v>
      </c>
    </row>
    <row r="16" spans="4:5" x14ac:dyDescent="0.2">
      <c r="D16">
        <v>205</v>
      </c>
      <c r="E16">
        <f t="shared" si="0"/>
        <v>6765</v>
      </c>
    </row>
    <row r="17" spans="4:5" x14ac:dyDescent="0.2">
      <c r="D17">
        <v>199</v>
      </c>
      <c r="E17">
        <f t="shared" si="0"/>
        <v>6567</v>
      </c>
    </row>
    <row r="18" spans="4:5" x14ac:dyDescent="0.2">
      <c r="D18">
        <v>220</v>
      </c>
      <c r="E18">
        <f t="shared" si="0"/>
        <v>7260</v>
      </c>
    </row>
    <row r="19" spans="4:5" x14ac:dyDescent="0.2">
      <c r="D19">
        <v>273</v>
      </c>
      <c r="E19">
        <f t="shared" si="0"/>
        <v>9009</v>
      </c>
    </row>
    <row r="20" spans="4:5" x14ac:dyDescent="0.2">
      <c r="D20">
        <v>175</v>
      </c>
      <c r="E20">
        <f t="shared" si="0"/>
        <v>5775</v>
      </c>
    </row>
    <row r="21" spans="4:5" x14ac:dyDescent="0.2">
      <c r="D21">
        <v>134</v>
      </c>
      <c r="E21">
        <f t="shared" si="0"/>
        <v>4422</v>
      </c>
    </row>
    <row r="22" spans="4:5" x14ac:dyDescent="0.2">
      <c r="D22">
        <v>166</v>
      </c>
      <c r="E22">
        <f t="shared" si="0"/>
        <v>5478</v>
      </c>
    </row>
    <row r="23" spans="4:5" x14ac:dyDescent="0.2">
      <c r="D23">
        <v>346.17</v>
      </c>
      <c r="E23">
        <f t="shared" si="0"/>
        <v>11423.61</v>
      </c>
    </row>
    <row r="24" spans="4:5" x14ac:dyDescent="0.2">
      <c r="D24">
        <v>321</v>
      </c>
      <c r="E24">
        <f t="shared" si="0"/>
        <v>10593</v>
      </c>
    </row>
    <row r="25" spans="4:5" x14ac:dyDescent="0.2">
      <c r="D25">
        <v>155.83000000000001</v>
      </c>
      <c r="E25">
        <f t="shared" si="0"/>
        <v>5142.3900000000003</v>
      </c>
    </row>
    <row r="26" spans="4:5" x14ac:dyDescent="0.2">
      <c r="D26">
        <v>337</v>
      </c>
      <c r="E26">
        <f t="shared" si="0"/>
        <v>11121</v>
      </c>
    </row>
    <row r="27" spans="4:5" x14ac:dyDescent="0.2">
      <c r="D27">
        <v>244.92</v>
      </c>
      <c r="E27">
        <f t="shared" si="0"/>
        <v>8082.36</v>
      </c>
    </row>
    <row r="28" spans="4:5" x14ac:dyDescent="0.2">
      <c r="D28">
        <v>267</v>
      </c>
      <c r="E28">
        <f t="shared" si="0"/>
        <v>8811</v>
      </c>
    </row>
    <row r="29" spans="4:5" x14ac:dyDescent="0.2">
      <c r="D29">
        <v>470</v>
      </c>
      <c r="E29">
        <f t="shared" si="0"/>
        <v>15510</v>
      </c>
    </row>
    <row r="30" spans="4:5" x14ac:dyDescent="0.2">
      <c r="D30">
        <v>520</v>
      </c>
      <c r="E30">
        <f t="shared" si="0"/>
        <v>17160</v>
      </c>
    </row>
    <row r="31" spans="4:5" x14ac:dyDescent="0.2">
      <c r="D31">
        <v>370</v>
      </c>
      <c r="E31">
        <f t="shared" si="0"/>
        <v>12210</v>
      </c>
    </row>
    <row r="32" spans="4:5" x14ac:dyDescent="0.2">
      <c r="D32">
        <v>272.58</v>
      </c>
      <c r="E32">
        <f t="shared" si="0"/>
        <v>8995.14</v>
      </c>
    </row>
    <row r="33" spans="4:5" x14ac:dyDescent="0.2">
      <c r="D33">
        <v>273</v>
      </c>
      <c r="E33">
        <f t="shared" si="0"/>
        <v>9009</v>
      </c>
    </row>
    <row r="34" spans="4:5" x14ac:dyDescent="0.2">
      <c r="D34">
        <v>189</v>
      </c>
      <c r="E34">
        <f t="shared" si="0"/>
        <v>6237</v>
      </c>
    </row>
    <row r="35" spans="4:5" x14ac:dyDescent="0.2">
      <c r="D35">
        <v>101</v>
      </c>
      <c r="E35">
        <f t="shared" si="0"/>
        <v>3333</v>
      </c>
    </row>
    <row r="36" spans="4:5" x14ac:dyDescent="0.2">
      <c r="D36">
        <v>161</v>
      </c>
      <c r="E36">
        <f t="shared" si="0"/>
        <v>5313</v>
      </c>
    </row>
    <row r="37" spans="4:5" x14ac:dyDescent="0.2">
      <c r="D37">
        <v>63</v>
      </c>
      <c r="E37">
        <f t="shared" si="0"/>
        <v>2079</v>
      </c>
    </row>
    <row r="38" spans="4:5" x14ac:dyDescent="0.2">
      <c r="D38">
        <v>345</v>
      </c>
      <c r="E38">
        <f t="shared" si="0"/>
        <v>11385</v>
      </c>
    </row>
    <row r="39" spans="4:5" x14ac:dyDescent="0.2">
      <c r="D39">
        <v>58</v>
      </c>
      <c r="E39">
        <f t="shared" si="0"/>
        <v>1914</v>
      </c>
    </row>
    <row r="40" spans="4:5" x14ac:dyDescent="0.2">
      <c r="D40">
        <v>94</v>
      </c>
      <c r="E40">
        <f t="shared" si="0"/>
        <v>3102</v>
      </c>
    </row>
    <row r="41" spans="4:5" x14ac:dyDescent="0.2">
      <c r="D41">
        <v>182</v>
      </c>
      <c r="E41">
        <f t="shared" si="0"/>
        <v>6006</v>
      </c>
    </row>
    <row r="42" spans="4:5" x14ac:dyDescent="0.2">
      <c r="D42">
        <v>415</v>
      </c>
      <c r="E42">
        <f t="shared" si="0"/>
        <v>13695</v>
      </c>
    </row>
    <row r="43" spans="4:5" x14ac:dyDescent="0.2">
      <c r="D43">
        <v>379</v>
      </c>
      <c r="E43">
        <f t="shared" si="0"/>
        <v>12507</v>
      </c>
    </row>
    <row r="44" spans="4:5" x14ac:dyDescent="0.2">
      <c r="D44">
        <v>398</v>
      </c>
      <c r="E44">
        <f t="shared" si="0"/>
        <v>13134</v>
      </c>
    </row>
    <row r="45" spans="4:5" x14ac:dyDescent="0.2">
      <c r="D45">
        <v>73</v>
      </c>
      <c r="E45">
        <f t="shared" si="0"/>
        <v>2409</v>
      </c>
    </row>
    <row r="46" spans="4:5" x14ac:dyDescent="0.2">
      <c r="D46">
        <v>70</v>
      </c>
      <c r="E46">
        <f t="shared" si="0"/>
        <v>2310</v>
      </c>
    </row>
    <row r="47" spans="4:5" x14ac:dyDescent="0.2">
      <c r="D47">
        <v>203</v>
      </c>
      <c r="E47">
        <f t="shared" si="0"/>
        <v>6699</v>
      </c>
    </row>
    <row r="48" spans="4:5" x14ac:dyDescent="0.2">
      <c r="D48">
        <v>136</v>
      </c>
      <c r="E48">
        <f t="shared" si="0"/>
        <v>4488</v>
      </c>
    </row>
    <row r="49" spans="4:5" x14ac:dyDescent="0.2">
      <c r="D49">
        <v>268</v>
      </c>
      <c r="E49">
        <f t="shared" si="0"/>
        <v>8844</v>
      </c>
    </row>
    <row r="50" spans="4:5" x14ac:dyDescent="0.2">
      <c r="D50">
        <v>169</v>
      </c>
      <c r="E50">
        <f t="shared" si="0"/>
        <v>5577</v>
      </c>
    </row>
    <row r="51" spans="4:5" x14ac:dyDescent="0.2">
      <c r="D51">
        <v>261</v>
      </c>
      <c r="E51">
        <f t="shared" si="0"/>
        <v>8613</v>
      </c>
    </row>
    <row r="52" spans="4:5" x14ac:dyDescent="0.2">
      <c r="D52">
        <v>57</v>
      </c>
      <c r="E52">
        <f t="shared" si="0"/>
        <v>1881</v>
      </c>
    </row>
    <row r="53" spans="4:5" x14ac:dyDescent="0.2">
      <c r="D53">
        <v>110</v>
      </c>
      <c r="E53">
        <f t="shared" si="0"/>
        <v>3630</v>
      </c>
    </row>
    <row r="54" spans="4:5" x14ac:dyDescent="0.2">
      <c r="D54">
        <v>155</v>
      </c>
      <c r="E54">
        <f t="shared" si="0"/>
        <v>5115</v>
      </c>
    </row>
    <row r="55" spans="4:5" x14ac:dyDescent="0.2">
      <c r="D55">
        <v>86</v>
      </c>
      <c r="E55">
        <f t="shared" si="0"/>
        <v>2838</v>
      </c>
    </row>
    <row r="56" spans="4:5" x14ac:dyDescent="0.2">
      <c r="D56">
        <v>91</v>
      </c>
      <c r="E56">
        <f t="shared" si="0"/>
        <v>3003</v>
      </c>
    </row>
    <row r="57" spans="4:5" x14ac:dyDescent="0.2">
      <c r="D57">
        <v>74</v>
      </c>
      <c r="E57">
        <f t="shared" si="0"/>
        <v>2442</v>
      </c>
    </row>
    <row r="58" spans="4:5" x14ac:dyDescent="0.2">
      <c r="D58">
        <v>106</v>
      </c>
      <c r="E58">
        <f t="shared" si="0"/>
        <v>3498</v>
      </c>
    </row>
    <row r="59" spans="4:5" x14ac:dyDescent="0.2">
      <c r="D59">
        <v>534</v>
      </c>
      <c r="E59">
        <f t="shared" si="0"/>
        <v>17622</v>
      </c>
    </row>
    <row r="60" spans="4:5" x14ac:dyDescent="0.2">
      <c r="D60">
        <v>106</v>
      </c>
      <c r="E60">
        <f t="shared" si="0"/>
        <v>3498</v>
      </c>
    </row>
    <row r="61" spans="4:5" x14ac:dyDescent="0.2">
      <c r="D61">
        <v>147</v>
      </c>
      <c r="E61">
        <f t="shared" si="0"/>
        <v>4851</v>
      </c>
    </row>
    <row r="62" spans="4:5" x14ac:dyDescent="0.2">
      <c r="D62">
        <v>40</v>
      </c>
      <c r="E62">
        <f t="shared" si="0"/>
        <v>1320</v>
      </c>
    </row>
    <row r="63" spans="4:5" x14ac:dyDescent="0.2">
      <c r="D63">
        <v>101</v>
      </c>
      <c r="E63">
        <f t="shared" si="0"/>
        <v>3333</v>
      </c>
    </row>
    <row r="64" spans="4:5" x14ac:dyDescent="0.2">
      <c r="D64">
        <v>58</v>
      </c>
      <c r="E64">
        <f t="shared" si="0"/>
        <v>1914</v>
      </c>
    </row>
    <row r="65" spans="4:5" x14ac:dyDescent="0.2">
      <c r="D65">
        <v>69</v>
      </c>
      <c r="E65">
        <f t="shared" si="0"/>
        <v>2277</v>
      </c>
    </row>
    <row r="66" spans="4:5" x14ac:dyDescent="0.2">
      <c r="D66">
        <v>55</v>
      </c>
      <c r="E66">
        <f t="shared" si="0"/>
        <v>1815</v>
      </c>
    </row>
    <row r="67" spans="4:5" x14ac:dyDescent="0.2">
      <c r="D67">
        <v>26</v>
      </c>
      <c r="E67">
        <f t="shared" si="0"/>
        <v>858</v>
      </c>
    </row>
    <row r="68" spans="4:5" x14ac:dyDescent="0.2">
      <c r="D68">
        <v>109</v>
      </c>
      <c r="E68">
        <f t="shared" si="0"/>
        <v>3597</v>
      </c>
    </row>
    <row r="69" spans="4:5" x14ac:dyDescent="0.2">
      <c r="D69">
        <v>294</v>
      </c>
      <c r="E69">
        <f t="shared" si="0"/>
        <v>9702</v>
      </c>
    </row>
    <row r="70" spans="4:5" x14ac:dyDescent="0.2">
      <c r="D70">
        <v>127</v>
      </c>
      <c r="E70">
        <f t="shared" ref="E70:E133" si="1">D70*33</f>
        <v>4191</v>
      </c>
    </row>
    <row r="71" spans="4:5" x14ac:dyDescent="0.2">
      <c r="D71">
        <v>35</v>
      </c>
      <c r="E71">
        <f t="shared" si="1"/>
        <v>1155</v>
      </c>
    </row>
    <row r="72" spans="4:5" x14ac:dyDescent="0.2">
      <c r="D72">
        <v>57</v>
      </c>
      <c r="E72">
        <f t="shared" si="1"/>
        <v>1881</v>
      </c>
    </row>
    <row r="73" spans="4:5" x14ac:dyDescent="0.2">
      <c r="D73">
        <v>94</v>
      </c>
      <c r="E73">
        <f t="shared" si="1"/>
        <v>3102</v>
      </c>
    </row>
    <row r="74" spans="4:5" x14ac:dyDescent="0.2">
      <c r="D74">
        <v>75</v>
      </c>
      <c r="E74">
        <f t="shared" si="1"/>
        <v>2475</v>
      </c>
    </row>
    <row r="75" spans="4:5" x14ac:dyDescent="0.2">
      <c r="D75">
        <v>197</v>
      </c>
      <c r="E75">
        <f t="shared" si="1"/>
        <v>6501</v>
      </c>
    </row>
    <row r="76" spans="4:5" x14ac:dyDescent="0.2">
      <c r="D76">
        <v>365</v>
      </c>
      <c r="E76">
        <f t="shared" si="1"/>
        <v>12045</v>
      </c>
    </row>
    <row r="77" spans="4:5" x14ac:dyDescent="0.2">
      <c r="D77">
        <v>191</v>
      </c>
      <c r="E77">
        <f t="shared" si="1"/>
        <v>6303</v>
      </c>
    </row>
    <row r="78" spans="4:5" x14ac:dyDescent="0.2">
      <c r="D78">
        <v>100</v>
      </c>
      <c r="E78">
        <f t="shared" si="1"/>
        <v>3300</v>
      </c>
    </row>
    <row r="79" spans="4:5" x14ac:dyDescent="0.2">
      <c r="D79">
        <v>75</v>
      </c>
      <c r="E79">
        <f t="shared" si="1"/>
        <v>2475</v>
      </c>
    </row>
    <row r="80" spans="4:5" x14ac:dyDescent="0.2">
      <c r="D80">
        <v>105</v>
      </c>
      <c r="E80">
        <f t="shared" si="1"/>
        <v>3465</v>
      </c>
    </row>
    <row r="81" spans="4:5" x14ac:dyDescent="0.2">
      <c r="D81">
        <v>200</v>
      </c>
      <c r="E81">
        <f t="shared" si="1"/>
        <v>6600</v>
      </c>
    </row>
    <row r="82" spans="4:5" x14ac:dyDescent="0.2">
      <c r="D82">
        <v>98</v>
      </c>
      <c r="E82">
        <f t="shared" si="1"/>
        <v>3234</v>
      </c>
    </row>
    <row r="83" spans="4:5" x14ac:dyDescent="0.2">
      <c r="D83">
        <v>53</v>
      </c>
      <c r="E83">
        <f t="shared" si="1"/>
        <v>1749</v>
      </c>
    </row>
    <row r="84" spans="4:5" x14ac:dyDescent="0.2">
      <c r="D84">
        <v>204</v>
      </c>
      <c r="E84">
        <f t="shared" si="1"/>
        <v>6732</v>
      </c>
    </row>
    <row r="85" spans="4:5" x14ac:dyDescent="0.2">
      <c r="D85">
        <v>345</v>
      </c>
      <c r="E85">
        <f t="shared" si="1"/>
        <v>11385</v>
      </c>
    </row>
    <row r="86" spans="4:5" x14ac:dyDescent="0.2">
      <c r="D86">
        <v>444</v>
      </c>
      <c r="E86">
        <f t="shared" si="1"/>
        <v>14652</v>
      </c>
    </row>
    <row r="87" spans="4:5" x14ac:dyDescent="0.2">
      <c r="D87">
        <v>197</v>
      </c>
      <c r="E87">
        <f t="shared" si="1"/>
        <v>6501</v>
      </c>
    </row>
    <row r="88" spans="4:5" x14ac:dyDescent="0.2">
      <c r="D88">
        <v>201</v>
      </c>
      <c r="E88">
        <f t="shared" si="1"/>
        <v>6633</v>
      </c>
    </row>
    <row r="89" spans="4:5" x14ac:dyDescent="0.2">
      <c r="D89">
        <v>382</v>
      </c>
      <c r="E89">
        <f t="shared" si="1"/>
        <v>12606</v>
      </c>
    </row>
    <row r="90" spans="4:5" x14ac:dyDescent="0.2">
      <c r="D90">
        <v>123</v>
      </c>
      <c r="E90">
        <f t="shared" si="1"/>
        <v>4059</v>
      </c>
    </row>
    <row r="91" spans="4:5" x14ac:dyDescent="0.2">
      <c r="D91">
        <v>206</v>
      </c>
      <c r="E91">
        <f t="shared" si="1"/>
        <v>6798</v>
      </c>
    </row>
    <row r="92" spans="4:5" x14ac:dyDescent="0.2">
      <c r="D92">
        <v>375</v>
      </c>
      <c r="E92">
        <f t="shared" si="1"/>
        <v>12375</v>
      </c>
    </row>
    <row r="93" spans="4:5" x14ac:dyDescent="0.2">
      <c r="D93">
        <v>466</v>
      </c>
      <c r="E93">
        <f t="shared" si="1"/>
        <v>15378</v>
      </c>
    </row>
    <row r="94" spans="4:5" x14ac:dyDescent="0.2">
      <c r="D94">
        <v>486</v>
      </c>
      <c r="E94">
        <f t="shared" si="1"/>
        <v>16038</v>
      </c>
    </row>
    <row r="95" spans="4:5" x14ac:dyDescent="0.2">
      <c r="D95">
        <v>443</v>
      </c>
      <c r="E95">
        <f t="shared" si="1"/>
        <v>14619</v>
      </c>
    </row>
    <row r="96" spans="4:5" x14ac:dyDescent="0.2">
      <c r="D96">
        <v>304</v>
      </c>
      <c r="E96">
        <f t="shared" si="1"/>
        <v>10032</v>
      </c>
    </row>
    <row r="97" spans="4:5" x14ac:dyDescent="0.2">
      <c r="D97">
        <v>221</v>
      </c>
      <c r="E97">
        <f t="shared" si="1"/>
        <v>7293</v>
      </c>
    </row>
    <row r="98" spans="4:5" x14ac:dyDescent="0.2">
      <c r="D98">
        <v>345</v>
      </c>
      <c r="E98">
        <f t="shared" si="1"/>
        <v>11385</v>
      </c>
    </row>
    <row r="99" spans="4:5" x14ac:dyDescent="0.2">
      <c r="D99">
        <v>377</v>
      </c>
      <c r="E99">
        <f t="shared" si="1"/>
        <v>12441</v>
      </c>
    </row>
    <row r="100" spans="4:5" x14ac:dyDescent="0.2">
      <c r="D100">
        <v>626</v>
      </c>
      <c r="E100">
        <f t="shared" si="1"/>
        <v>20658</v>
      </c>
    </row>
    <row r="101" spans="4:5" x14ac:dyDescent="0.2">
      <c r="D101">
        <v>412</v>
      </c>
      <c r="E101">
        <f t="shared" si="1"/>
        <v>13596</v>
      </c>
    </row>
    <row r="102" spans="4:5" x14ac:dyDescent="0.2">
      <c r="D102">
        <v>292</v>
      </c>
      <c r="E102">
        <f t="shared" si="1"/>
        <v>9636</v>
      </c>
    </row>
    <row r="103" spans="4:5" x14ac:dyDescent="0.2">
      <c r="D103">
        <v>349</v>
      </c>
      <c r="E103">
        <f t="shared" si="1"/>
        <v>11517</v>
      </c>
    </row>
    <row r="104" spans="4:5" x14ac:dyDescent="0.2">
      <c r="D104">
        <v>261</v>
      </c>
      <c r="E104">
        <f t="shared" si="1"/>
        <v>8613</v>
      </c>
    </row>
    <row r="105" spans="4:5" x14ac:dyDescent="0.2">
      <c r="D105">
        <v>503</v>
      </c>
      <c r="E105">
        <f t="shared" si="1"/>
        <v>16599</v>
      </c>
    </row>
    <row r="106" spans="4:5" x14ac:dyDescent="0.2">
      <c r="D106">
        <v>408</v>
      </c>
      <c r="E106">
        <f t="shared" si="1"/>
        <v>13464</v>
      </c>
    </row>
    <row r="107" spans="4:5" x14ac:dyDescent="0.2">
      <c r="D107">
        <v>280</v>
      </c>
      <c r="E107">
        <f t="shared" si="1"/>
        <v>9240</v>
      </c>
    </row>
    <row r="108" spans="4:5" x14ac:dyDescent="0.2">
      <c r="D108">
        <v>410</v>
      </c>
      <c r="E108">
        <f t="shared" si="1"/>
        <v>13530</v>
      </c>
    </row>
    <row r="109" spans="4:5" x14ac:dyDescent="0.2">
      <c r="D109">
        <v>615</v>
      </c>
      <c r="E109">
        <f t="shared" si="1"/>
        <v>20295</v>
      </c>
    </row>
    <row r="110" spans="4:5" x14ac:dyDescent="0.2">
      <c r="D110">
        <v>322</v>
      </c>
      <c r="E110">
        <f t="shared" si="1"/>
        <v>10626</v>
      </c>
    </row>
    <row r="111" spans="4:5" x14ac:dyDescent="0.2">
      <c r="D111">
        <v>78</v>
      </c>
      <c r="E111">
        <f t="shared" si="1"/>
        <v>2574</v>
      </c>
    </row>
    <row r="112" spans="4:5" x14ac:dyDescent="0.2">
      <c r="D112">
        <v>235</v>
      </c>
      <c r="E112">
        <f t="shared" si="1"/>
        <v>7755</v>
      </c>
    </row>
    <row r="113" spans="4:5" x14ac:dyDescent="0.2">
      <c r="D113">
        <v>216</v>
      </c>
      <c r="E113">
        <f t="shared" si="1"/>
        <v>7128</v>
      </c>
    </row>
    <row r="114" spans="4:5" x14ac:dyDescent="0.2">
      <c r="D114">
        <v>540.58000000000004</v>
      </c>
      <c r="E114">
        <f t="shared" si="1"/>
        <v>17839.140000000003</v>
      </c>
    </row>
    <row r="115" spans="4:5" x14ac:dyDescent="0.2">
      <c r="D115">
        <v>286</v>
      </c>
      <c r="E115">
        <f t="shared" si="1"/>
        <v>9438</v>
      </c>
    </row>
    <row r="116" spans="4:5" x14ac:dyDescent="0.2">
      <c r="D116">
        <v>212</v>
      </c>
      <c r="E116">
        <f t="shared" si="1"/>
        <v>6996</v>
      </c>
    </row>
    <row r="117" spans="4:5" x14ac:dyDescent="0.2">
      <c r="D117">
        <v>392.42</v>
      </c>
      <c r="E117">
        <f t="shared" si="1"/>
        <v>12949.86</v>
      </c>
    </row>
    <row r="118" spans="4:5" x14ac:dyDescent="0.2">
      <c r="D118">
        <v>115</v>
      </c>
      <c r="E118">
        <f t="shared" si="1"/>
        <v>3795</v>
      </c>
    </row>
    <row r="119" spans="4:5" x14ac:dyDescent="0.2">
      <c r="D119">
        <v>418</v>
      </c>
      <c r="E119">
        <f t="shared" si="1"/>
        <v>13794</v>
      </c>
    </row>
    <row r="120" spans="4:5" x14ac:dyDescent="0.2">
      <c r="D120">
        <v>340</v>
      </c>
      <c r="E120">
        <f t="shared" si="1"/>
        <v>11220</v>
      </c>
    </row>
    <row r="121" spans="4:5" x14ac:dyDescent="0.2">
      <c r="D121">
        <v>107</v>
      </c>
      <c r="E121">
        <f t="shared" si="1"/>
        <v>3531</v>
      </c>
    </row>
    <row r="122" spans="4:5" x14ac:dyDescent="0.2">
      <c r="D122">
        <v>179</v>
      </c>
      <c r="E122">
        <f t="shared" si="1"/>
        <v>5907</v>
      </c>
    </row>
    <row r="123" spans="4:5" x14ac:dyDescent="0.2">
      <c r="D123">
        <v>64</v>
      </c>
      <c r="E123">
        <f t="shared" si="1"/>
        <v>2112</v>
      </c>
    </row>
    <row r="124" spans="4:5" x14ac:dyDescent="0.2">
      <c r="D124">
        <v>145</v>
      </c>
      <c r="E124">
        <f t="shared" si="1"/>
        <v>4785</v>
      </c>
    </row>
    <row r="125" spans="4:5" x14ac:dyDescent="0.2">
      <c r="D125">
        <v>83</v>
      </c>
      <c r="E125">
        <f t="shared" si="1"/>
        <v>2739</v>
      </c>
    </row>
    <row r="126" spans="4:5" x14ac:dyDescent="0.2">
      <c r="D126">
        <v>142</v>
      </c>
      <c r="E126">
        <f t="shared" si="1"/>
        <v>4686</v>
      </c>
    </row>
    <row r="127" spans="4:5" x14ac:dyDescent="0.2">
      <c r="D127">
        <v>221</v>
      </c>
      <c r="E127">
        <f t="shared" si="1"/>
        <v>7293</v>
      </c>
    </row>
    <row r="128" spans="4:5" x14ac:dyDescent="0.2">
      <c r="D128">
        <v>195</v>
      </c>
      <c r="E128">
        <f t="shared" si="1"/>
        <v>6435</v>
      </c>
    </row>
    <row r="129" spans="4:5" x14ac:dyDescent="0.2">
      <c r="D129">
        <v>89</v>
      </c>
      <c r="E129">
        <f t="shared" si="1"/>
        <v>2937</v>
      </c>
    </row>
    <row r="130" spans="4:5" x14ac:dyDescent="0.2">
      <c r="D130">
        <v>68</v>
      </c>
      <c r="E130">
        <f t="shared" si="1"/>
        <v>2244</v>
      </c>
    </row>
    <row r="131" spans="4:5" x14ac:dyDescent="0.2">
      <c r="D131">
        <v>76</v>
      </c>
      <c r="E131">
        <f t="shared" si="1"/>
        <v>2508</v>
      </c>
    </row>
    <row r="132" spans="4:5" x14ac:dyDescent="0.2">
      <c r="D132">
        <v>201</v>
      </c>
      <c r="E132">
        <f t="shared" si="1"/>
        <v>6633</v>
      </c>
    </row>
    <row r="133" spans="4:5" x14ac:dyDescent="0.2">
      <c r="D133">
        <v>100</v>
      </c>
      <c r="E133">
        <f t="shared" si="1"/>
        <v>3300</v>
      </c>
    </row>
    <row r="134" spans="4:5" x14ac:dyDescent="0.2">
      <c r="D134">
        <v>142</v>
      </c>
      <c r="E134">
        <f t="shared" ref="E134:E197" si="2">D134*33</f>
        <v>4686</v>
      </c>
    </row>
    <row r="135" spans="4:5" x14ac:dyDescent="0.2">
      <c r="D135">
        <v>148.08000000000001</v>
      </c>
      <c r="E135">
        <f t="shared" si="2"/>
        <v>4886.6400000000003</v>
      </c>
    </row>
    <row r="136" spans="4:5" x14ac:dyDescent="0.2">
      <c r="D136">
        <v>77</v>
      </c>
      <c r="E136">
        <f t="shared" si="2"/>
        <v>2541</v>
      </c>
    </row>
    <row r="137" spans="4:5" x14ac:dyDescent="0.2">
      <c r="D137">
        <v>159</v>
      </c>
      <c r="E137">
        <f t="shared" si="2"/>
        <v>5247</v>
      </c>
    </row>
    <row r="138" spans="4:5" x14ac:dyDescent="0.2">
      <c r="D138">
        <v>98</v>
      </c>
      <c r="E138">
        <f t="shared" si="2"/>
        <v>3234</v>
      </c>
    </row>
    <row r="139" spans="4:5" x14ac:dyDescent="0.2">
      <c r="D139">
        <v>195</v>
      </c>
      <c r="E139">
        <f t="shared" si="2"/>
        <v>6435</v>
      </c>
    </row>
    <row r="140" spans="4:5" x14ac:dyDescent="0.2">
      <c r="D140">
        <v>75</v>
      </c>
      <c r="E140">
        <f t="shared" si="2"/>
        <v>2475</v>
      </c>
    </row>
    <row r="141" spans="4:5" x14ac:dyDescent="0.2">
      <c r="D141">
        <v>152.83000000000001</v>
      </c>
      <c r="E141">
        <f t="shared" si="2"/>
        <v>5043.3900000000003</v>
      </c>
    </row>
    <row r="142" spans="4:5" x14ac:dyDescent="0.2">
      <c r="D142">
        <v>203</v>
      </c>
      <c r="E142">
        <f t="shared" si="2"/>
        <v>6699</v>
      </c>
    </row>
    <row r="143" spans="4:5" x14ac:dyDescent="0.2">
      <c r="D143">
        <v>188</v>
      </c>
      <c r="E143">
        <f t="shared" si="2"/>
        <v>6204</v>
      </c>
    </row>
    <row r="144" spans="4:5" x14ac:dyDescent="0.2">
      <c r="D144">
        <v>196</v>
      </c>
      <c r="E144">
        <f t="shared" si="2"/>
        <v>6468</v>
      </c>
    </row>
    <row r="145" spans="4:5" x14ac:dyDescent="0.2">
      <c r="D145">
        <v>127</v>
      </c>
      <c r="E145">
        <f t="shared" si="2"/>
        <v>4191</v>
      </c>
    </row>
    <row r="146" spans="4:5" x14ac:dyDescent="0.2">
      <c r="D146">
        <v>158.08000000000001</v>
      </c>
      <c r="E146">
        <f t="shared" si="2"/>
        <v>5216.6400000000003</v>
      </c>
    </row>
    <row r="147" spans="4:5" x14ac:dyDescent="0.2">
      <c r="D147">
        <v>80</v>
      </c>
      <c r="E147">
        <f t="shared" si="2"/>
        <v>2640</v>
      </c>
    </row>
    <row r="148" spans="4:5" x14ac:dyDescent="0.2">
      <c r="D148">
        <v>200</v>
      </c>
      <c r="E148">
        <f t="shared" si="2"/>
        <v>6600</v>
      </c>
    </row>
    <row r="149" spans="4:5" x14ac:dyDescent="0.2">
      <c r="D149">
        <v>310</v>
      </c>
      <c r="E149">
        <f t="shared" si="2"/>
        <v>10230</v>
      </c>
    </row>
    <row r="150" spans="4:5" x14ac:dyDescent="0.2">
      <c r="D150">
        <v>132</v>
      </c>
      <c r="E150">
        <f t="shared" si="2"/>
        <v>4356</v>
      </c>
    </row>
    <row r="151" spans="4:5" x14ac:dyDescent="0.2">
      <c r="D151">
        <v>36</v>
      </c>
      <c r="E151">
        <f t="shared" si="2"/>
        <v>1188</v>
      </c>
    </row>
    <row r="152" spans="4:5" x14ac:dyDescent="0.2">
      <c r="D152">
        <v>61</v>
      </c>
      <c r="E152">
        <f t="shared" si="2"/>
        <v>2013</v>
      </c>
    </row>
    <row r="153" spans="4:5" x14ac:dyDescent="0.2">
      <c r="D153">
        <v>57</v>
      </c>
      <c r="E153">
        <f t="shared" si="2"/>
        <v>1881</v>
      </c>
    </row>
    <row r="154" spans="4:5" x14ac:dyDescent="0.2">
      <c r="D154">
        <v>88</v>
      </c>
      <c r="E154">
        <f t="shared" si="2"/>
        <v>2904</v>
      </c>
    </row>
    <row r="155" spans="4:5" x14ac:dyDescent="0.2">
      <c r="D155">
        <v>93</v>
      </c>
      <c r="E155">
        <f t="shared" si="2"/>
        <v>3069</v>
      </c>
    </row>
    <row r="156" spans="4:5" x14ac:dyDescent="0.2">
      <c r="D156">
        <v>207</v>
      </c>
      <c r="E156">
        <f t="shared" si="2"/>
        <v>6831</v>
      </c>
    </row>
    <row r="157" spans="4:5" x14ac:dyDescent="0.2">
      <c r="D157">
        <v>67</v>
      </c>
      <c r="E157">
        <f t="shared" si="2"/>
        <v>2211</v>
      </c>
    </row>
    <row r="158" spans="4:5" x14ac:dyDescent="0.2">
      <c r="D158">
        <v>47</v>
      </c>
      <c r="E158">
        <f t="shared" si="2"/>
        <v>1551</v>
      </c>
    </row>
    <row r="159" spans="4:5" x14ac:dyDescent="0.2">
      <c r="D159">
        <v>110</v>
      </c>
      <c r="E159">
        <f t="shared" si="2"/>
        <v>3630</v>
      </c>
    </row>
    <row r="160" spans="4:5" x14ac:dyDescent="0.2">
      <c r="D160">
        <v>39</v>
      </c>
      <c r="E160">
        <f t="shared" si="2"/>
        <v>1287</v>
      </c>
    </row>
    <row r="161" spans="4:5" x14ac:dyDescent="0.2">
      <c r="D161">
        <v>175</v>
      </c>
      <c r="E161">
        <f t="shared" si="2"/>
        <v>5775</v>
      </c>
    </row>
    <row r="162" spans="4:5" x14ac:dyDescent="0.2">
      <c r="D162">
        <v>108</v>
      </c>
      <c r="E162">
        <f t="shared" si="2"/>
        <v>3564</v>
      </c>
    </row>
    <row r="163" spans="4:5" x14ac:dyDescent="0.2">
      <c r="D163">
        <v>116</v>
      </c>
      <c r="E163">
        <f t="shared" si="2"/>
        <v>3828</v>
      </c>
    </row>
    <row r="164" spans="4:5" x14ac:dyDescent="0.2">
      <c r="D164">
        <v>142</v>
      </c>
      <c r="E164">
        <f t="shared" si="2"/>
        <v>4686</v>
      </c>
    </row>
    <row r="165" spans="4:5" x14ac:dyDescent="0.2">
      <c r="D165">
        <v>72</v>
      </c>
      <c r="E165">
        <f t="shared" si="2"/>
        <v>2376</v>
      </c>
    </row>
    <row r="166" spans="4:5" x14ac:dyDescent="0.2">
      <c r="D166">
        <v>95</v>
      </c>
      <c r="E166">
        <f t="shared" si="2"/>
        <v>3135</v>
      </c>
    </row>
    <row r="167" spans="4:5" x14ac:dyDescent="0.2">
      <c r="D167">
        <v>138</v>
      </c>
      <c r="E167">
        <f t="shared" si="2"/>
        <v>4554</v>
      </c>
    </row>
    <row r="168" spans="4:5" x14ac:dyDescent="0.2">
      <c r="D168">
        <v>170</v>
      </c>
      <c r="E168">
        <f t="shared" si="2"/>
        <v>5610</v>
      </c>
    </row>
    <row r="169" spans="4:5" x14ac:dyDescent="0.2">
      <c r="D169">
        <v>96</v>
      </c>
      <c r="E169">
        <f t="shared" si="2"/>
        <v>3168</v>
      </c>
    </row>
    <row r="170" spans="4:5" x14ac:dyDescent="0.2">
      <c r="D170">
        <v>65</v>
      </c>
      <c r="E170">
        <f t="shared" si="2"/>
        <v>2145</v>
      </c>
    </row>
    <row r="171" spans="4:5" x14ac:dyDescent="0.2">
      <c r="D171">
        <v>68</v>
      </c>
      <c r="E171">
        <f t="shared" si="2"/>
        <v>2244</v>
      </c>
    </row>
    <row r="172" spans="4:5" x14ac:dyDescent="0.2">
      <c r="D172">
        <v>67</v>
      </c>
      <c r="E172">
        <f t="shared" si="2"/>
        <v>2211</v>
      </c>
    </row>
    <row r="173" spans="4:5" x14ac:dyDescent="0.2">
      <c r="D173">
        <v>88</v>
      </c>
      <c r="E173">
        <f t="shared" si="2"/>
        <v>2904</v>
      </c>
    </row>
    <row r="174" spans="4:5" x14ac:dyDescent="0.2">
      <c r="D174">
        <v>47</v>
      </c>
      <c r="E174">
        <f t="shared" si="2"/>
        <v>1551</v>
      </c>
    </row>
    <row r="175" spans="4:5" x14ac:dyDescent="0.2">
      <c r="D175">
        <v>71</v>
      </c>
      <c r="E175">
        <f t="shared" si="2"/>
        <v>2343</v>
      </c>
    </row>
    <row r="176" spans="4:5" x14ac:dyDescent="0.2">
      <c r="D176">
        <v>80</v>
      </c>
      <c r="E176">
        <f t="shared" si="2"/>
        <v>2640</v>
      </c>
    </row>
    <row r="177" spans="4:5" x14ac:dyDescent="0.2">
      <c r="D177">
        <v>70</v>
      </c>
      <c r="E177">
        <f t="shared" si="2"/>
        <v>2310</v>
      </c>
    </row>
    <row r="178" spans="4:5" x14ac:dyDescent="0.2">
      <c r="D178">
        <v>67</v>
      </c>
      <c r="E178">
        <f t="shared" si="2"/>
        <v>2211</v>
      </c>
    </row>
    <row r="179" spans="4:5" x14ac:dyDescent="0.2">
      <c r="D179">
        <v>331</v>
      </c>
      <c r="E179">
        <f t="shared" si="2"/>
        <v>10923</v>
      </c>
    </row>
    <row r="180" spans="4:5" x14ac:dyDescent="0.2">
      <c r="D180">
        <v>267</v>
      </c>
      <c r="E180">
        <f t="shared" si="2"/>
        <v>8811</v>
      </c>
    </row>
    <row r="181" spans="4:5" x14ac:dyDescent="0.2">
      <c r="D181">
        <v>39</v>
      </c>
      <c r="E181">
        <f t="shared" si="2"/>
        <v>1287</v>
      </c>
    </row>
    <row r="182" spans="4:5" x14ac:dyDescent="0.2">
      <c r="D182">
        <v>181</v>
      </c>
      <c r="E182">
        <f t="shared" si="2"/>
        <v>5973</v>
      </c>
    </row>
    <row r="183" spans="4:5" x14ac:dyDescent="0.2">
      <c r="D183">
        <v>105</v>
      </c>
      <c r="E183">
        <f t="shared" si="2"/>
        <v>3465</v>
      </c>
    </row>
    <row r="184" spans="4:5" x14ac:dyDescent="0.2">
      <c r="D184">
        <v>109</v>
      </c>
      <c r="E184">
        <f t="shared" si="2"/>
        <v>3597</v>
      </c>
    </row>
    <row r="185" spans="4:5" x14ac:dyDescent="0.2">
      <c r="D185">
        <v>40</v>
      </c>
      <c r="E185">
        <f t="shared" si="2"/>
        <v>1320</v>
      </c>
    </row>
    <row r="186" spans="4:5" x14ac:dyDescent="0.2">
      <c r="D186">
        <v>120</v>
      </c>
      <c r="E186">
        <f t="shared" si="2"/>
        <v>3960</v>
      </c>
    </row>
    <row r="187" spans="4:5" x14ac:dyDescent="0.2">
      <c r="D187">
        <v>193</v>
      </c>
      <c r="E187">
        <f t="shared" si="2"/>
        <v>6369</v>
      </c>
    </row>
    <row r="188" spans="4:5" x14ac:dyDescent="0.2">
      <c r="D188">
        <v>224</v>
      </c>
      <c r="E188">
        <f t="shared" si="2"/>
        <v>7392</v>
      </c>
    </row>
    <row r="189" spans="4:5" x14ac:dyDescent="0.2">
      <c r="D189">
        <v>172</v>
      </c>
      <c r="E189">
        <f t="shared" si="2"/>
        <v>5676</v>
      </c>
    </row>
    <row r="190" spans="4:5" x14ac:dyDescent="0.2">
      <c r="D190">
        <v>151</v>
      </c>
      <c r="E190">
        <f t="shared" si="2"/>
        <v>4983</v>
      </c>
    </row>
    <row r="191" spans="4:5" x14ac:dyDescent="0.2">
      <c r="D191">
        <v>203</v>
      </c>
      <c r="E191">
        <f t="shared" si="2"/>
        <v>6699</v>
      </c>
    </row>
    <row r="192" spans="4:5" x14ac:dyDescent="0.2">
      <c r="D192">
        <v>258.5</v>
      </c>
      <c r="E192">
        <f t="shared" si="2"/>
        <v>8530.5</v>
      </c>
    </row>
    <row r="193" spans="4:5" x14ac:dyDescent="0.2">
      <c r="D193">
        <v>138</v>
      </c>
      <c r="E193">
        <f t="shared" si="2"/>
        <v>4554</v>
      </c>
    </row>
    <row r="194" spans="4:5" x14ac:dyDescent="0.2">
      <c r="D194">
        <v>380.42</v>
      </c>
      <c r="E194">
        <f t="shared" si="2"/>
        <v>12553.86</v>
      </c>
    </row>
    <row r="195" spans="4:5" x14ac:dyDescent="0.2">
      <c r="D195">
        <v>298</v>
      </c>
      <c r="E195">
        <f t="shared" si="2"/>
        <v>9834</v>
      </c>
    </row>
    <row r="196" spans="4:5" x14ac:dyDescent="0.2">
      <c r="D196">
        <v>83</v>
      </c>
      <c r="E196">
        <f t="shared" si="2"/>
        <v>2739</v>
      </c>
    </row>
    <row r="197" spans="4:5" x14ac:dyDescent="0.2">
      <c r="D197">
        <v>188</v>
      </c>
      <c r="E197">
        <f t="shared" si="2"/>
        <v>6204</v>
      </c>
    </row>
    <row r="198" spans="4:5" x14ac:dyDescent="0.2">
      <c r="D198">
        <v>175</v>
      </c>
      <c r="E198">
        <f t="shared" ref="E198:E261" si="3">D198*33</f>
        <v>5775</v>
      </c>
    </row>
    <row r="199" spans="4:5" x14ac:dyDescent="0.2">
      <c r="D199">
        <v>207</v>
      </c>
      <c r="E199">
        <f t="shared" si="3"/>
        <v>6831</v>
      </c>
    </row>
    <row r="200" spans="4:5" x14ac:dyDescent="0.2">
      <c r="D200">
        <v>199</v>
      </c>
      <c r="E200">
        <f t="shared" si="3"/>
        <v>6567</v>
      </c>
    </row>
    <row r="201" spans="4:5" x14ac:dyDescent="0.2">
      <c r="D201">
        <v>308</v>
      </c>
      <c r="E201">
        <f t="shared" si="3"/>
        <v>10164</v>
      </c>
    </row>
    <row r="202" spans="4:5" x14ac:dyDescent="0.2">
      <c r="D202">
        <v>72</v>
      </c>
      <c r="E202">
        <f t="shared" si="3"/>
        <v>2376</v>
      </c>
    </row>
    <row r="203" spans="4:5" x14ac:dyDescent="0.2">
      <c r="D203">
        <v>60</v>
      </c>
      <c r="E203">
        <f t="shared" si="3"/>
        <v>1980</v>
      </c>
    </row>
    <row r="204" spans="4:5" x14ac:dyDescent="0.2">
      <c r="D204">
        <v>205</v>
      </c>
      <c r="E204">
        <f t="shared" si="3"/>
        <v>6765</v>
      </c>
    </row>
    <row r="205" spans="4:5" x14ac:dyDescent="0.2">
      <c r="D205">
        <v>210</v>
      </c>
      <c r="E205">
        <f t="shared" si="3"/>
        <v>6930</v>
      </c>
    </row>
    <row r="206" spans="4:5" x14ac:dyDescent="0.2">
      <c r="D206">
        <v>301</v>
      </c>
      <c r="E206">
        <f t="shared" si="3"/>
        <v>9933</v>
      </c>
    </row>
    <row r="207" spans="4:5" x14ac:dyDescent="0.2">
      <c r="D207">
        <v>417</v>
      </c>
      <c r="E207">
        <f t="shared" si="3"/>
        <v>13761</v>
      </c>
    </row>
    <row r="208" spans="4:5" x14ac:dyDescent="0.2">
      <c r="D208">
        <v>209</v>
      </c>
      <c r="E208">
        <f t="shared" si="3"/>
        <v>6897</v>
      </c>
    </row>
    <row r="209" spans="4:5" x14ac:dyDescent="0.2">
      <c r="D209">
        <v>217</v>
      </c>
      <c r="E209">
        <f t="shared" si="3"/>
        <v>7161</v>
      </c>
    </row>
    <row r="210" spans="4:5" x14ac:dyDescent="0.2">
      <c r="D210">
        <v>213</v>
      </c>
      <c r="E210">
        <f t="shared" si="3"/>
        <v>7029</v>
      </c>
    </row>
    <row r="211" spans="4:5" x14ac:dyDescent="0.2">
      <c r="D211">
        <v>366</v>
      </c>
      <c r="E211">
        <f t="shared" si="3"/>
        <v>12078</v>
      </c>
    </row>
    <row r="212" spans="4:5" x14ac:dyDescent="0.2">
      <c r="D212">
        <v>444</v>
      </c>
      <c r="E212">
        <f t="shared" si="3"/>
        <v>14652</v>
      </c>
    </row>
    <row r="213" spans="4:5" x14ac:dyDescent="0.2">
      <c r="D213">
        <v>239</v>
      </c>
      <c r="E213">
        <f t="shared" si="3"/>
        <v>7887</v>
      </c>
    </row>
    <row r="214" spans="4:5" x14ac:dyDescent="0.2">
      <c r="D214">
        <v>90.416666666666671</v>
      </c>
      <c r="E214">
        <f t="shared" si="3"/>
        <v>2983.75</v>
      </c>
    </row>
    <row r="215" spans="4:5" x14ac:dyDescent="0.2">
      <c r="D215">
        <v>111.25</v>
      </c>
      <c r="E215">
        <f t="shared" si="3"/>
        <v>3671.25</v>
      </c>
    </row>
    <row r="216" spans="4:5" x14ac:dyDescent="0.2">
      <c r="D216">
        <v>144.58333333333334</v>
      </c>
      <c r="E216">
        <f t="shared" si="3"/>
        <v>4771.25</v>
      </c>
    </row>
    <row r="217" spans="4:5" x14ac:dyDescent="0.2">
      <c r="D217">
        <v>127.08333333333334</v>
      </c>
      <c r="E217">
        <f t="shared" si="3"/>
        <v>4193.75</v>
      </c>
    </row>
    <row r="218" spans="4:5" x14ac:dyDescent="0.2">
      <c r="D218">
        <v>1576</v>
      </c>
      <c r="E218">
        <f t="shared" si="3"/>
        <v>52008</v>
      </c>
    </row>
    <row r="219" spans="4:5" x14ac:dyDescent="0.2">
      <c r="D219">
        <v>781</v>
      </c>
      <c r="E219">
        <f t="shared" si="3"/>
        <v>25773</v>
      </c>
    </row>
    <row r="220" spans="4:5" x14ac:dyDescent="0.2">
      <c r="D220">
        <v>1172</v>
      </c>
      <c r="E220">
        <f t="shared" si="3"/>
        <v>38676</v>
      </c>
    </row>
    <row r="221" spans="4:5" x14ac:dyDescent="0.2">
      <c r="D221">
        <v>679</v>
      </c>
      <c r="E221">
        <f t="shared" si="3"/>
        <v>22407</v>
      </c>
    </row>
    <row r="222" spans="4:5" x14ac:dyDescent="0.2">
      <c r="D222">
        <v>869</v>
      </c>
      <c r="E222">
        <f t="shared" si="3"/>
        <v>28677</v>
      </c>
    </row>
    <row r="223" spans="4:5" x14ac:dyDescent="0.2">
      <c r="D223">
        <v>1178.58</v>
      </c>
      <c r="E223">
        <f t="shared" si="3"/>
        <v>38893.14</v>
      </c>
    </row>
    <row r="224" spans="4:5" x14ac:dyDescent="0.2">
      <c r="D224">
        <v>658.92000000000007</v>
      </c>
      <c r="E224">
        <f t="shared" si="3"/>
        <v>21744.36</v>
      </c>
    </row>
    <row r="225" spans="4:5" x14ac:dyDescent="0.2">
      <c r="D225">
        <v>897</v>
      </c>
      <c r="E225">
        <f t="shared" si="3"/>
        <v>29601</v>
      </c>
    </row>
    <row r="226" spans="4:5" x14ac:dyDescent="0.2">
      <c r="D226">
        <v>390</v>
      </c>
      <c r="E226">
        <f t="shared" si="3"/>
        <v>12870</v>
      </c>
    </row>
    <row r="227" spans="4:5" x14ac:dyDescent="0.2">
      <c r="D227">
        <v>77</v>
      </c>
      <c r="E227">
        <f t="shared" si="3"/>
        <v>2541</v>
      </c>
    </row>
    <row r="228" spans="4:5" x14ac:dyDescent="0.2">
      <c r="D228">
        <v>380</v>
      </c>
      <c r="E228">
        <f t="shared" si="3"/>
        <v>12540</v>
      </c>
    </row>
    <row r="229" spans="4:5" x14ac:dyDescent="0.2">
      <c r="D229">
        <v>96</v>
      </c>
      <c r="E229">
        <f t="shared" si="3"/>
        <v>3168</v>
      </c>
    </row>
    <row r="230" spans="4:5" x14ac:dyDescent="0.2">
      <c r="D230">
        <v>90</v>
      </c>
      <c r="E230">
        <f t="shared" si="3"/>
        <v>2970</v>
      </c>
    </row>
    <row r="231" spans="4:5" x14ac:dyDescent="0.2">
      <c r="D231">
        <v>210</v>
      </c>
      <c r="E231">
        <f t="shared" si="3"/>
        <v>6930</v>
      </c>
    </row>
    <row r="232" spans="4:5" x14ac:dyDescent="0.2">
      <c r="D232">
        <v>749</v>
      </c>
      <c r="E232">
        <f t="shared" si="3"/>
        <v>24717</v>
      </c>
    </row>
    <row r="233" spans="4:5" x14ac:dyDescent="0.2">
      <c r="D233">
        <v>0</v>
      </c>
      <c r="E233">
        <f t="shared" si="3"/>
        <v>0</v>
      </c>
    </row>
    <row r="234" spans="4:5" x14ac:dyDescent="0.2">
      <c r="D234">
        <v>157</v>
      </c>
      <c r="E234">
        <f t="shared" si="3"/>
        <v>5181</v>
      </c>
    </row>
    <row r="235" spans="4:5" x14ac:dyDescent="0.2">
      <c r="D235">
        <v>588</v>
      </c>
      <c r="E235">
        <f t="shared" si="3"/>
        <v>19404</v>
      </c>
    </row>
    <row r="236" spans="4:5" x14ac:dyDescent="0.2">
      <c r="D236">
        <v>313</v>
      </c>
      <c r="E236">
        <f t="shared" si="3"/>
        <v>10329</v>
      </c>
    </row>
    <row r="237" spans="4:5" x14ac:dyDescent="0.2">
      <c r="D237">
        <v>195</v>
      </c>
      <c r="E237">
        <f t="shared" si="3"/>
        <v>6435</v>
      </c>
    </row>
    <row r="238" spans="4:5" x14ac:dyDescent="0.2">
      <c r="D238">
        <v>385</v>
      </c>
      <c r="E238">
        <f t="shared" si="3"/>
        <v>12705</v>
      </c>
    </row>
    <row r="239" spans="4:5" x14ac:dyDescent="0.2">
      <c r="D239">
        <v>317</v>
      </c>
      <c r="E239">
        <f t="shared" si="3"/>
        <v>10461</v>
      </c>
    </row>
    <row r="240" spans="4:5" x14ac:dyDescent="0.2">
      <c r="D240">
        <v>619</v>
      </c>
      <c r="E240">
        <f t="shared" si="3"/>
        <v>20427</v>
      </c>
    </row>
    <row r="241" spans="4:5" x14ac:dyDescent="0.2">
      <c r="D241">
        <v>288</v>
      </c>
      <c r="E241">
        <f t="shared" si="3"/>
        <v>9504</v>
      </c>
    </row>
    <row r="242" spans="4:5" x14ac:dyDescent="0.2">
      <c r="D242">
        <v>506</v>
      </c>
      <c r="E242">
        <f t="shared" si="3"/>
        <v>16698</v>
      </c>
    </row>
    <row r="243" spans="4:5" x14ac:dyDescent="0.2">
      <c r="D243">
        <v>229</v>
      </c>
      <c r="E243">
        <f t="shared" si="3"/>
        <v>7557</v>
      </c>
    </row>
    <row r="244" spans="4:5" x14ac:dyDescent="0.2">
      <c r="D244">
        <v>414</v>
      </c>
      <c r="E244">
        <f t="shared" si="3"/>
        <v>13662</v>
      </c>
    </row>
    <row r="245" spans="4:5" x14ac:dyDescent="0.2">
      <c r="D245">
        <v>392</v>
      </c>
      <c r="E245">
        <f t="shared" si="3"/>
        <v>12936</v>
      </c>
    </row>
    <row r="246" spans="4:5" x14ac:dyDescent="0.2">
      <c r="D246">
        <v>214</v>
      </c>
      <c r="E246">
        <f t="shared" si="3"/>
        <v>7062</v>
      </c>
    </row>
    <row r="247" spans="4:5" x14ac:dyDescent="0.2">
      <c r="D247">
        <v>243</v>
      </c>
      <c r="E247">
        <f t="shared" si="3"/>
        <v>8019</v>
      </c>
    </row>
    <row r="248" spans="4:5" x14ac:dyDescent="0.2">
      <c r="D248">
        <v>217</v>
      </c>
      <c r="E248">
        <f t="shared" si="3"/>
        <v>7161</v>
      </c>
    </row>
    <row r="249" spans="4:5" x14ac:dyDescent="0.2">
      <c r="D249">
        <v>264</v>
      </c>
      <c r="E249">
        <f t="shared" si="3"/>
        <v>8712</v>
      </c>
    </row>
    <row r="250" spans="4:5" x14ac:dyDescent="0.2">
      <c r="D250">
        <v>150</v>
      </c>
      <c r="E250">
        <f t="shared" si="3"/>
        <v>4950</v>
      </c>
    </row>
    <row r="251" spans="4:5" x14ac:dyDescent="0.2">
      <c r="D251">
        <v>165</v>
      </c>
      <c r="E251">
        <f t="shared" si="3"/>
        <v>5445</v>
      </c>
    </row>
    <row r="252" spans="4:5" x14ac:dyDescent="0.2">
      <c r="D252">
        <v>208</v>
      </c>
      <c r="E252">
        <f t="shared" si="3"/>
        <v>6864</v>
      </c>
    </row>
    <row r="253" spans="4:5" x14ac:dyDescent="0.2">
      <c r="D253">
        <v>198</v>
      </c>
      <c r="E253">
        <f t="shared" si="3"/>
        <v>6534</v>
      </c>
    </row>
    <row r="254" spans="4:5" x14ac:dyDescent="0.2">
      <c r="D254">
        <v>344</v>
      </c>
      <c r="E254">
        <f t="shared" si="3"/>
        <v>11352</v>
      </c>
    </row>
    <row r="255" spans="4:5" x14ac:dyDescent="0.2">
      <c r="D255">
        <v>403</v>
      </c>
      <c r="E255">
        <f t="shared" si="3"/>
        <v>13299</v>
      </c>
    </row>
    <row r="256" spans="4:5" x14ac:dyDescent="0.2">
      <c r="D256">
        <v>406</v>
      </c>
      <c r="E256">
        <f t="shared" si="3"/>
        <v>13398</v>
      </c>
    </row>
    <row r="257" spans="4:5" x14ac:dyDescent="0.2">
      <c r="D257">
        <v>66</v>
      </c>
      <c r="E257">
        <f t="shared" si="3"/>
        <v>2178</v>
      </c>
    </row>
    <row r="258" spans="4:5" x14ac:dyDescent="0.2">
      <c r="D258">
        <v>258</v>
      </c>
      <c r="E258">
        <f t="shared" si="3"/>
        <v>8514</v>
      </c>
    </row>
    <row r="259" spans="4:5" x14ac:dyDescent="0.2">
      <c r="D259">
        <v>271</v>
      </c>
      <c r="E259">
        <f t="shared" si="3"/>
        <v>8943</v>
      </c>
    </row>
    <row r="260" spans="4:5" x14ac:dyDescent="0.2">
      <c r="D260">
        <v>258</v>
      </c>
      <c r="E260">
        <f t="shared" si="3"/>
        <v>8514</v>
      </c>
    </row>
    <row r="261" spans="4:5" x14ac:dyDescent="0.2">
      <c r="D261">
        <v>402</v>
      </c>
      <c r="E261">
        <f t="shared" si="3"/>
        <v>13266</v>
      </c>
    </row>
    <row r="262" spans="4:5" x14ac:dyDescent="0.2">
      <c r="D262">
        <v>304</v>
      </c>
      <c r="E262">
        <f t="shared" ref="E262:E307" si="4">D262*33</f>
        <v>10032</v>
      </c>
    </row>
    <row r="263" spans="4:5" x14ac:dyDescent="0.2">
      <c r="D263">
        <v>153</v>
      </c>
      <c r="E263">
        <f t="shared" si="4"/>
        <v>5049</v>
      </c>
    </row>
    <row r="264" spans="4:5" x14ac:dyDescent="0.2">
      <c r="D264">
        <v>410</v>
      </c>
      <c r="E264">
        <f t="shared" si="4"/>
        <v>13530</v>
      </c>
    </row>
    <row r="265" spans="4:5" x14ac:dyDescent="0.2">
      <c r="D265">
        <v>412</v>
      </c>
      <c r="E265">
        <f t="shared" si="4"/>
        <v>13596</v>
      </c>
    </row>
    <row r="266" spans="4:5" x14ac:dyDescent="0.2">
      <c r="D266">
        <v>417</v>
      </c>
      <c r="E266">
        <f t="shared" si="4"/>
        <v>13761</v>
      </c>
    </row>
    <row r="267" spans="4:5" x14ac:dyDescent="0.2">
      <c r="D267">
        <v>317</v>
      </c>
      <c r="E267">
        <f t="shared" si="4"/>
        <v>10461</v>
      </c>
    </row>
    <row r="268" spans="4:5" x14ac:dyDescent="0.2">
      <c r="D268">
        <v>80</v>
      </c>
      <c r="E268">
        <f t="shared" si="4"/>
        <v>2640</v>
      </c>
    </row>
    <row r="269" spans="4:5" x14ac:dyDescent="0.2">
      <c r="D269">
        <v>414</v>
      </c>
      <c r="E269">
        <f t="shared" si="4"/>
        <v>13662</v>
      </c>
    </row>
    <row r="270" spans="4:5" x14ac:dyDescent="0.2">
      <c r="D270">
        <v>292</v>
      </c>
      <c r="E270">
        <f t="shared" si="4"/>
        <v>9636</v>
      </c>
    </row>
    <row r="271" spans="4:5" x14ac:dyDescent="0.2">
      <c r="D271">
        <v>378</v>
      </c>
      <c r="E271">
        <f t="shared" si="4"/>
        <v>12474</v>
      </c>
    </row>
    <row r="272" spans="4:5" x14ac:dyDescent="0.2">
      <c r="D272">
        <v>365</v>
      </c>
      <c r="E272">
        <f t="shared" si="4"/>
        <v>12045</v>
      </c>
    </row>
    <row r="273" spans="4:5" x14ac:dyDescent="0.2">
      <c r="D273">
        <v>479</v>
      </c>
      <c r="E273">
        <f t="shared" si="4"/>
        <v>15807</v>
      </c>
    </row>
    <row r="274" spans="4:5" x14ac:dyDescent="0.2">
      <c r="D274">
        <v>756</v>
      </c>
      <c r="E274">
        <f t="shared" si="4"/>
        <v>24948</v>
      </c>
    </row>
    <row r="275" spans="4:5" x14ac:dyDescent="0.2">
      <c r="D275">
        <v>553</v>
      </c>
      <c r="E275">
        <f t="shared" si="4"/>
        <v>18249</v>
      </c>
    </row>
    <row r="276" spans="4:5" x14ac:dyDescent="0.2">
      <c r="D276">
        <v>550</v>
      </c>
      <c r="E276">
        <f t="shared" si="4"/>
        <v>18150</v>
      </c>
    </row>
    <row r="277" spans="4:5" x14ac:dyDescent="0.2">
      <c r="D277">
        <v>1118</v>
      </c>
      <c r="E277">
        <f t="shared" si="4"/>
        <v>36894</v>
      </c>
    </row>
    <row r="278" spans="4:5" x14ac:dyDescent="0.2">
      <c r="D278">
        <v>574</v>
      </c>
      <c r="E278">
        <f t="shared" si="4"/>
        <v>18942</v>
      </c>
    </row>
    <row r="279" spans="4:5" x14ac:dyDescent="0.2">
      <c r="D279">
        <v>413</v>
      </c>
      <c r="E279">
        <f t="shared" si="4"/>
        <v>13629</v>
      </c>
    </row>
    <row r="280" spans="4:5" x14ac:dyDescent="0.2">
      <c r="D280">
        <v>692</v>
      </c>
      <c r="E280">
        <f t="shared" si="4"/>
        <v>22836</v>
      </c>
    </row>
    <row r="281" spans="4:5" x14ac:dyDescent="0.2">
      <c r="D281">
        <v>571</v>
      </c>
      <c r="E281">
        <f t="shared" si="4"/>
        <v>18843</v>
      </c>
    </row>
    <row r="282" spans="4:5" x14ac:dyDescent="0.2">
      <c r="D282">
        <v>426</v>
      </c>
      <c r="E282">
        <f t="shared" si="4"/>
        <v>14058</v>
      </c>
    </row>
    <row r="283" spans="4:5" x14ac:dyDescent="0.2">
      <c r="D283">
        <v>308</v>
      </c>
      <c r="E283">
        <f t="shared" si="4"/>
        <v>10164</v>
      </c>
    </row>
    <row r="284" spans="4:5" x14ac:dyDescent="0.2">
      <c r="D284">
        <v>327</v>
      </c>
      <c r="E284">
        <f t="shared" si="4"/>
        <v>10791</v>
      </c>
    </row>
    <row r="285" spans="4:5" x14ac:dyDescent="0.2">
      <c r="D285">
        <v>764</v>
      </c>
      <c r="E285">
        <f t="shared" si="4"/>
        <v>25212</v>
      </c>
    </row>
    <row r="286" spans="4:5" x14ac:dyDescent="0.2">
      <c r="D286">
        <v>1153</v>
      </c>
      <c r="E286">
        <f t="shared" si="4"/>
        <v>38049</v>
      </c>
    </row>
    <row r="287" spans="4:5" x14ac:dyDescent="0.2">
      <c r="D287">
        <v>990</v>
      </c>
      <c r="E287">
        <f t="shared" si="4"/>
        <v>32670</v>
      </c>
    </row>
    <row r="288" spans="4:5" x14ac:dyDescent="0.2">
      <c r="D288">
        <v>897</v>
      </c>
      <c r="E288">
        <f t="shared" si="4"/>
        <v>29601</v>
      </c>
    </row>
    <row r="289" spans="4:5" x14ac:dyDescent="0.2">
      <c r="D289">
        <v>699</v>
      </c>
      <c r="E289">
        <f t="shared" si="4"/>
        <v>23067</v>
      </c>
    </row>
    <row r="290" spans="4:5" x14ac:dyDescent="0.2">
      <c r="D290">
        <v>249.92000000000002</v>
      </c>
      <c r="E290">
        <f t="shared" si="4"/>
        <v>8247.36</v>
      </c>
    </row>
    <row r="291" spans="4:5" x14ac:dyDescent="0.2">
      <c r="D291">
        <v>761</v>
      </c>
      <c r="E291">
        <f t="shared" si="4"/>
        <v>25113</v>
      </c>
    </row>
    <row r="292" spans="4:5" x14ac:dyDescent="0.2">
      <c r="D292">
        <v>791</v>
      </c>
      <c r="E292">
        <f t="shared" si="4"/>
        <v>26103</v>
      </c>
    </row>
    <row r="293" spans="4:5" x14ac:dyDescent="0.2">
      <c r="D293">
        <v>601</v>
      </c>
      <c r="E293">
        <f t="shared" si="4"/>
        <v>19833</v>
      </c>
    </row>
    <row r="294" spans="4:5" x14ac:dyDescent="0.2">
      <c r="D294">
        <v>382</v>
      </c>
      <c r="E294">
        <f t="shared" si="4"/>
        <v>12606</v>
      </c>
    </row>
    <row r="295" spans="4:5" x14ac:dyDescent="0.2">
      <c r="D295">
        <v>276</v>
      </c>
      <c r="E295">
        <f t="shared" si="4"/>
        <v>9108</v>
      </c>
    </row>
    <row r="296" spans="4:5" x14ac:dyDescent="0.2">
      <c r="D296">
        <v>1172</v>
      </c>
      <c r="E296">
        <f t="shared" si="4"/>
        <v>38676</v>
      </c>
    </row>
    <row r="297" spans="4:5" x14ac:dyDescent="0.2">
      <c r="D297">
        <v>922</v>
      </c>
      <c r="E297">
        <f t="shared" si="4"/>
        <v>30426</v>
      </c>
    </row>
    <row r="298" spans="4:5" x14ac:dyDescent="0.2">
      <c r="D298">
        <v>1468</v>
      </c>
      <c r="E298">
        <f t="shared" si="4"/>
        <v>48444</v>
      </c>
    </row>
    <row r="299" spans="4:5" x14ac:dyDescent="0.2">
      <c r="D299">
        <v>1486</v>
      </c>
      <c r="E299">
        <f t="shared" si="4"/>
        <v>49038</v>
      </c>
    </row>
    <row r="300" spans="4:5" x14ac:dyDescent="0.2">
      <c r="D300">
        <v>970</v>
      </c>
      <c r="E300">
        <f t="shared" si="4"/>
        <v>32010</v>
      </c>
    </row>
    <row r="301" spans="4:5" x14ac:dyDescent="0.2">
      <c r="D301">
        <v>936</v>
      </c>
      <c r="E301">
        <f t="shared" si="4"/>
        <v>30888</v>
      </c>
    </row>
    <row r="302" spans="4:5" x14ac:dyDescent="0.2">
      <c r="D302">
        <v>426</v>
      </c>
      <c r="E302">
        <f t="shared" si="4"/>
        <v>14058</v>
      </c>
    </row>
    <row r="303" spans="4:5" x14ac:dyDescent="0.2">
      <c r="D303">
        <v>1442</v>
      </c>
      <c r="E303">
        <f t="shared" si="4"/>
        <v>47586</v>
      </c>
    </row>
    <row r="304" spans="4:5" x14ac:dyDescent="0.2">
      <c r="D304">
        <v>1099</v>
      </c>
      <c r="E304">
        <f t="shared" si="4"/>
        <v>36267</v>
      </c>
    </row>
    <row r="305" spans="4:5" x14ac:dyDescent="0.2">
      <c r="D305">
        <v>667</v>
      </c>
      <c r="E305">
        <f t="shared" si="4"/>
        <v>22011</v>
      </c>
    </row>
    <row r="306" spans="4:5" x14ac:dyDescent="0.2">
      <c r="D306">
        <v>821</v>
      </c>
      <c r="E306">
        <f t="shared" si="4"/>
        <v>27093</v>
      </c>
    </row>
    <row r="307" spans="4:5" x14ac:dyDescent="0.2">
      <c r="D307">
        <v>719</v>
      </c>
      <c r="E307">
        <f t="shared" si="4"/>
        <v>23727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3:G301"/>
  <sheetViews>
    <sheetView topLeftCell="A263" workbookViewId="0">
      <selection activeCell="G291" sqref="G291"/>
    </sheetView>
  </sheetViews>
  <sheetFormatPr defaultRowHeight="11.25" x14ac:dyDescent="0.2"/>
  <cols>
    <col min="3" max="3" width="9.1640625" bestFit="1" customWidth="1"/>
    <col min="5" max="5" width="18" style="48" customWidth="1"/>
    <col min="6" max="7" width="16" style="48" bestFit="1" customWidth="1"/>
  </cols>
  <sheetData>
    <row r="3" spans="1:7" ht="30" x14ac:dyDescent="0.2">
      <c r="A3" t="s">
        <v>564</v>
      </c>
      <c r="B3" t="s">
        <v>370</v>
      </c>
      <c r="C3" t="s">
        <v>371</v>
      </c>
      <c r="D3" t="s">
        <v>372</v>
      </c>
      <c r="E3" s="39" t="s">
        <v>605</v>
      </c>
      <c r="F3" s="39" t="s">
        <v>606</v>
      </c>
      <c r="G3" s="39" t="s">
        <v>607</v>
      </c>
    </row>
    <row r="4" spans="1:7" ht="15" x14ac:dyDescent="0.25">
      <c r="A4">
        <v>205</v>
      </c>
      <c r="B4">
        <v>124531</v>
      </c>
      <c r="C4">
        <v>9352002</v>
      </c>
      <c r="D4" t="s">
        <v>153</v>
      </c>
      <c r="E4" s="47">
        <v>115</v>
      </c>
      <c r="F4" s="47">
        <v>117</v>
      </c>
      <c r="G4" s="47">
        <v>1825.9015906846344</v>
      </c>
    </row>
    <row r="5" spans="1:7" ht="15" x14ac:dyDescent="0.25">
      <c r="A5">
        <v>429</v>
      </c>
      <c r="B5">
        <v>124533</v>
      </c>
      <c r="C5">
        <v>9352005</v>
      </c>
      <c r="D5" t="s">
        <v>276</v>
      </c>
      <c r="E5" s="47">
        <v>187</v>
      </c>
      <c r="F5" s="47">
        <v>186</v>
      </c>
      <c r="G5" s="47">
        <v>2853.6538996516233</v>
      </c>
    </row>
    <row r="6" spans="1:7" ht="15" x14ac:dyDescent="0.25">
      <c r="A6">
        <v>436</v>
      </c>
      <c r="B6">
        <v>124534</v>
      </c>
      <c r="C6">
        <v>9352007</v>
      </c>
      <c r="D6" t="s">
        <v>373</v>
      </c>
      <c r="E6" s="47">
        <v>261</v>
      </c>
      <c r="F6" s="47">
        <v>268</v>
      </c>
      <c r="G6" s="47">
        <v>4174.3505056325303</v>
      </c>
    </row>
    <row r="7" spans="1:7" ht="15" x14ac:dyDescent="0.25">
      <c r="A7">
        <v>443</v>
      </c>
      <c r="B7">
        <v>124536</v>
      </c>
      <c r="C7">
        <v>9352009</v>
      </c>
      <c r="D7" t="s">
        <v>285</v>
      </c>
      <c r="E7" s="47">
        <v>274</v>
      </c>
      <c r="F7" s="47">
        <v>248</v>
      </c>
      <c r="G7" s="47">
        <v>4472.1036945865244</v>
      </c>
    </row>
    <row r="8" spans="1:7" ht="15" x14ac:dyDescent="0.25">
      <c r="A8">
        <v>451</v>
      </c>
      <c r="B8">
        <v>124537</v>
      </c>
      <c r="C8">
        <v>9352011</v>
      </c>
      <c r="D8" t="s">
        <v>293</v>
      </c>
      <c r="E8" s="47">
        <v>226</v>
      </c>
      <c r="F8" s="47">
        <v>242</v>
      </c>
      <c r="G8" s="47">
        <v>3890.5403471074274</v>
      </c>
    </row>
    <row r="9" spans="1:7" ht="15" x14ac:dyDescent="0.25">
      <c r="A9">
        <v>460</v>
      </c>
      <c r="B9">
        <v>124538</v>
      </c>
      <c r="C9">
        <v>9352012</v>
      </c>
      <c r="D9" t="s">
        <v>374</v>
      </c>
      <c r="E9" s="47">
        <v>92</v>
      </c>
      <c r="F9" s="47">
        <v>93</v>
      </c>
      <c r="G9" s="47">
        <v>1319.5975503122875</v>
      </c>
    </row>
    <row r="10" spans="1:7" ht="15" x14ac:dyDescent="0.25">
      <c r="A10">
        <v>466</v>
      </c>
      <c r="B10">
        <v>124539</v>
      </c>
      <c r="C10">
        <v>9352013</v>
      </c>
      <c r="D10" t="s">
        <v>375</v>
      </c>
      <c r="E10" s="47">
        <v>301</v>
      </c>
      <c r="F10" s="47">
        <v>298</v>
      </c>
      <c r="G10" s="47">
        <v>4739.7816792755939</v>
      </c>
    </row>
    <row r="11" spans="1:7" ht="15" x14ac:dyDescent="0.25">
      <c r="A11">
        <v>467</v>
      </c>
      <c r="B11">
        <v>124540</v>
      </c>
      <c r="C11">
        <v>9352015</v>
      </c>
      <c r="D11" t="s">
        <v>376</v>
      </c>
      <c r="E11" s="47">
        <v>105</v>
      </c>
      <c r="F11" s="47">
        <v>110</v>
      </c>
      <c r="G11" s="47">
        <v>1640.3404698442973</v>
      </c>
    </row>
    <row r="12" spans="1:7" ht="15" x14ac:dyDescent="0.25">
      <c r="A12">
        <v>508</v>
      </c>
      <c r="B12">
        <v>140623</v>
      </c>
      <c r="C12">
        <v>9352016</v>
      </c>
      <c r="D12" t="s">
        <v>377</v>
      </c>
      <c r="E12" s="47">
        <v>72</v>
      </c>
      <c r="F12" s="47">
        <v>65.25</v>
      </c>
      <c r="G12" s="47">
        <v>1104.3620581396219</v>
      </c>
    </row>
    <row r="13" spans="1:7" ht="15" x14ac:dyDescent="0.25">
      <c r="A13">
        <v>473</v>
      </c>
      <c r="B13">
        <v>124541</v>
      </c>
      <c r="C13">
        <v>9352018</v>
      </c>
      <c r="D13" t="s">
        <v>378</v>
      </c>
      <c r="E13" s="47">
        <v>185</v>
      </c>
      <c r="F13" s="47">
        <v>196</v>
      </c>
      <c r="G13" s="47">
        <v>3176.8464150720474</v>
      </c>
    </row>
    <row r="14" spans="1:7" ht="15" x14ac:dyDescent="0.25">
      <c r="A14">
        <v>476</v>
      </c>
      <c r="B14">
        <v>124542</v>
      </c>
      <c r="C14">
        <v>9352019</v>
      </c>
      <c r="D14" t="s">
        <v>379</v>
      </c>
      <c r="E14" s="47">
        <v>238</v>
      </c>
      <c r="F14" s="47">
        <v>197</v>
      </c>
      <c r="G14" s="47">
        <v>3108.2586380793027</v>
      </c>
    </row>
    <row r="15" spans="1:7" ht="15" x14ac:dyDescent="0.25">
      <c r="A15">
        <v>479</v>
      </c>
      <c r="B15">
        <v>124543</v>
      </c>
      <c r="C15">
        <v>9352020</v>
      </c>
      <c r="D15" t="s">
        <v>314</v>
      </c>
      <c r="E15" s="47">
        <v>203</v>
      </c>
      <c r="F15" s="47">
        <v>205</v>
      </c>
      <c r="G15" s="47">
        <v>3126.9045250426934</v>
      </c>
    </row>
    <row r="16" spans="1:7" ht="15" x14ac:dyDescent="0.25">
      <c r="A16">
        <v>482</v>
      </c>
      <c r="B16">
        <v>124544</v>
      </c>
      <c r="C16">
        <v>9352021</v>
      </c>
      <c r="D16" t="s">
        <v>317</v>
      </c>
      <c r="E16" s="47">
        <v>202</v>
      </c>
      <c r="F16" s="47">
        <v>199</v>
      </c>
      <c r="G16" s="47">
        <v>3028.1642410892091</v>
      </c>
    </row>
    <row r="17" spans="1:7" ht="15" x14ac:dyDescent="0.25">
      <c r="A17">
        <v>499</v>
      </c>
      <c r="B17">
        <v>124547</v>
      </c>
      <c r="C17">
        <v>9352026</v>
      </c>
      <c r="D17" t="s">
        <v>380</v>
      </c>
      <c r="E17" s="47">
        <v>178</v>
      </c>
      <c r="F17" s="47">
        <v>175</v>
      </c>
      <c r="G17" s="47">
        <v>2713.9364652161371</v>
      </c>
    </row>
    <row r="18" spans="1:7" ht="15" x14ac:dyDescent="0.25">
      <c r="A18">
        <v>415</v>
      </c>
      <c r="B18">
        <v>124550</v>
      </c>
      <c r="C18">
        <v>9352032</v>
      </c>
      <c r="D18" t="s">
        <v>382</v>
      </c>
      <c r="E18" s="47">
        <v>374</v>
      </c>
      <c r="F18" s="47">
        <v>346.17</v>
      </c>
      <c r="G18" s="47">
        <v>5498.8604980279933</v>
      </c>
    </row>
    <row r="19" spans="1:7" ht="15" x14ac:dyDescent="0.25">
      <c r="A19">
        <v>424</v>
      </c>
      <c r="B19">
        <v>124552</v>
      </c>
      <c r="C19">
        <v>9352034</v>
      </c>
      <c r="D19" t="s">
        <v>383</v>
      </c>
      <c r="E19" s="47">
        <v>328</v>
      </c>
      <c r="F19" s="47">
        <v>321</v>
      </c>
      <c r="G19" s="47">
        <v>5261.0409385888579</v>
      </c>
    </row>
    <row r="20" spans="1:7" ht="15" x14ac:dyDescent="0.25">
      <c r="A20">
        <v>422</v>
      </c>
      <c r="B20">
        <v>124553</v>
      </c>
      <c r="C20">
        <v>9352035</v>
      </c>
      <c r="D20" t="s">
        <v>384</v>
      </c>
      <c r="E20" s="47">
        <v>163</v>
      </c>
      <c r="F20" s="47">
        <v>155.83000000000001</v>
      </c>
      <c r="G20" s="47">
        <v>2558.7825628387918</v>
      </c>
    </row>
    <row r="21" spans="1:7" ht="15" x14ac:dyDescent="0.25">
      <c r="A21">
        <v>269</v>
      </c>
      <c r="B21">
        <v>141125</v>
      </c>
      <c r="C21">
        <v>9352037</v>
      </c>
      <c r="D21" t="s">
        <v>385</v>
      </c>
      <c r="E21" s="47">
        <v>354</v>
      </c>
      <c r="F21" s="47">
        <v>337</v>
      </c>
      <c r="G21" s="47">
        <v>7342.601039678395</v>
      </c>
    </row>
    <row r="22" spans="1:7" ht="15" x14ac:dyDescent="0.25">
      <c r="A22">
        <v>417</v>
      </c>
      <c r="B22">
        <v>124555</v>
      </c>
      <c r="C22">
        <v>9352038</v>
      </c>
      <c r="D22" t="s">
        <v>386</v>
      </c>
      <c r="E22" s="47">
        <v>263</v>
      </c>
      <c r="F22" s="47">
        <v>244.92</v>
      </c>
      <c r="G22" s="47">
        <v>4488.0957135307908</v>
      </c>
    </row>
    <row r="23" spans="1:7" ht="15" x14ac:dyDescent="0.25">
      <c r="A23">
        <v>452</v>
      </c>
      <c r="B23">
        <v>124556</v>
      </c>
      <c r="C23">
        <v>9352039</v>
      </c>
      <c r="D23" t="s">
        <v>294</v>
      </c>
      <c r="E23" s="47">
        <v>274</v>
      </c>
      <c r="F23" s="47">
        <v>267</v>
      </c>
      <c r="G23" s="47">
        <v>4738.2447800540222</v>
      </c>
    </row>
    <row r="24" spans="1:7" ht="15" x14ac:dyDescent="0.25">
      <c r="A24">
        <v>442</v>
      </c>
      <c r="B24">
        <v>124558</v>
      </c>
      <c r="C24">
        <v>9352041</v>
      </c>
      <c r="D24" t="s">
        <v>387</v>
      </c>
      <c r="E24" s="47">
        <v>455</v>
      </c>
      <c r="F24" s="47">
        <v>470</v>
      </c>
      <c r="G24" s="47">
        <v>8034.8237241711267</v>
      </c>
    </row>
    <row r="25" spans="1:7" ht="15" x14ac:dyDescent="0.25">
      <c r="A25">
        <v>239</v>
      </c>
      <c r="B25">
        <v>124559</v>
      </c>
      <c r="C25">
        <v>9352042</v>
      </c>
      <c r="D25" t="s">
        <v>173</v>
      </c>
      <c r="E25" s="47">
        <v>521</v>
      </c>
      <c r="F25" s="47">
        <v>520</v>
      </c>
      <c r="G25" s="47">
        <v>7916.1888673763333</v>
      </c>
    </row>
    <row r="26" spans="1:7" ht="15" x14ac:dyDescent="0.25">
      <c r="A26">
        <v>416</v>
      </c>
      <c r="B26">
        <v>124561</v>
      </c>
      <c r="C26">
        <v>9352045</v>
      </c>
      <c r="D26" t="s">
        <v>266</v>
      </c>
      <c r="E26" s="47">
        <v>271</v>
      </c>
      <c r="F26" s="47">
        <v>272.58</v>
      </c>
      <c r="G26" s="47">
        <v>4308.3348623435686</v>
      </c>
    </row>
    <row r="27" spans="1:7" ht="15" x14ac:dyDescent="0.25">
      <c r="A27">
        <v>413</v>
      </c>
      <c r="B27">
        <v>124563</v>
      </c>
      <c r="C27">
        <v>9352049</v>
      </c>
      <c r="D27" t="s">
        <v>388</v>
      </c>
      <c r="E27" s="47">
        <v>268</v>
      </c>
      <c r="F27" s="47">
        <v>273</v>
      </c>
      <c r="G27" s="47">
        <v>4721.7890887313733</v>
      </c>
    </row>
    <row r="28" spans="1:7" ht="15" x14ac:dyDescent="0.25">
      <c r="A28">
        <v>486</v>
      </c>
      <c r="B28">
        <v>124565</v>
      </c>
      <c r="C28">
        <v>9352055</v>
      </c>
      <c r="D28" t="s">
        <v>320</v>
      </c>
      <c r="E28" s="47">
        <v>199</v>
      </c>
      <c r="F28" s="47">
        <v>189</v>
      </c>
      <c r="G28" s="47">
        <v>3006.4748962219428</v>
      </c>
    </row>
    <row r="29" spans="1:7" ht="15" x14ac:dyDescent="0.25">
      <c r="A29">
        <v>1</v>
      </c>
      <c r="B29">
        <v>124566</v>
      </c>
      <c r="C29">
        <v>9352058</v>
      </c>
      <c r="D29" t="s">
        <v>389</v>
      </c>
      <c r="E29" s="47">
        <v>103</v>
      </c>
      <c r="F29" s="47">
        <v>101</v>
      </c>
      <c r="G29" s="47">
        <v>1643.283851753919</v>
      </c>
    </row>
    <row r="30" spans="1:7" ht="15" x14ac:dyDescent="0.25">
      <c r="A30">
        <v>5</v>
      </c>
      <c r="B30">
        <v>124568</v>
      </c>
      <c r="C30">
        <v>9352061</v>
      </c>
      <c r="D30" t="s">
        <v>391</v>
      </c>
      <c r="E30" s="47">
        <v>72</v>
      </c>
      <c r="F30" s="47">
        <v>63</v>
      </c>
      <c r="G30" s="47">
        <v>1037.0806488439639</v>
      </c>
    </row>
    <row r="31" spans="1:7" ht="15" x14ac:dyDescent="0.25">
      <c r="A31">
        <v>211</v>
      </c>
      <c r="B31">
        <v>124572</v>
      </c>
      <c r="C31">
        <v>9352066</v>
      </c>
      <c r="D31" t="s">
        <v>156</v>
      </c>
      <c r="E31" s="47">
        <v>98</v>
      </c>
      <c r="F31" s="47">
        <v>94</v>
      </c>
      <c r="G31" s="47">
        <v>1508.9369805757058</v>
      </c>
    </row>
    <row r="32" spans="1:7" ht="15" x14ac:dyDescent="0.25">
      <c r="A32">
        <v>15</v>
      </c>
      <c r="B32">
        <v>124573</v>
      </c>
      <c r="C32">
        <v>9352067</v>
      </c>
      <c r="D32" t="s">
        <v>77</v>
      </c>
      <c r="E32" s="47">
        <v>197</v>
      </c>
      <c r="F32" s="47">
        <v>182</v>
      </c>
      <c r="G32" s="47">
        <v>3039.5332499236051</v>
      </c>
    </row>
    <row r="33" spans="1:7" ht="15" x14ac:dyDescent="0.25">
      <c r="A33">
        <v>19</v>
      </c>
      <c r="B33">
        <v>124574</v>
      </c>
      <c r="C33">
        <v>9352068</v>
      </c>
      <c r="D33" t="s">
        <v>394</v>
      </c>
      <c r="E33" s="47">
        <v>416</v>
      </c>
      <c r="F33" s="47">
        <v>415</v>
      </c>
      <c r="G33" s="47">
        <v>6855.3369358058526</v>
      </c>
    </row>
    <row r="34" spans="1:7" ht="15" x14ac:dyDescent="0.25">
      <c r="A34">
        <v>219</v>
      </c>
      <c r="B34">
        <v>124575</v>
      </c>
      <c r="C34">
        <v>9352069</v>
      </c>
      <c r="D34" t="s">
        <v>159</v>
      </c>
      <c r="E34" s="47">
        <v>390</v>
      </c>
      <c r="F34" s="47">
        <v>379</v>
      </c>
      <c r="G34" s="47">
        <v>5935.4596059189726</v>
      </c>
    </row>
    <row r="35" spans="1:7" ht="15" x14ac:dyDescent="0.25">
      <c r="A35">
        <v>431</v>
      </c>
      <c r="B35">
        <v>124576</v>
      </c>
      <c r="C35">
        <v>9352070</v>
      </c>
      <c r="D35" t="s">
        <v>395</v>
      </c>
      <c r="E35" s="47">
        <v>407</v>
      </c>
      <c r="F35" s="47">
        <v>398</v>
      </c>
      <c r="G35" s="47">
        <v>6975.8678787159315</v>
      </c>
    </row>
    <row r="36" spans="1:7" ht="15" x14ac:dyDescent="0.25">
      <c r="A36">
        <v>220</v>
      </c>
      <c r="B36">
        <v>124577</v>
      </c>
      <c r="C36">
        <v>9352071</v>
      </c>
      <c r="D36" t="s">
        <v>160</v>
      </c>
      <c r="E36" s="47">
        <v>78</v>
      </c>
      <c r="F36" s="47">
        <v>73</v>
      </c>
      <c r="G36" s="47">
        <v>1162.0240706499392</v>
      </c>
    </row>
    <row r="37" spans="1:7" ht="15" x14ac:dyDescent="0.25">
      <c r="A37">
        <v>29</v>
      </c>
      <c r="B37">
        <v>124578</v>
      </c>
      <c r="C37">
        <v>9352072</v>
      </c>
      <c r="D37" t="s">
        <v>396</v>
      </c>
      <c r="E37" s="47">
        <v>67</v>
      </c>
      <c r="F37" s="47">
        <v>70</v>
      </c>
      <c r="G37" s="47">
        <v>948.11523370723842</v>
      </c>
    </row>
    <row r="38" spans="1:7" ht="15" x14ac:dyDescent="0.25">
      <c r="A38">
        <v>228</v>
      </c>
      <c r="B38">
        <v>124580</v>
      </c>
      <c r="C38">
        <v>9352074</v>
      </c>
      <c r="D38" t="s">
        <v>164</v>
      </c>
      <c r="E38" s="47">
        <v>196</v>
      </c>
      <c r="F38" s="47">
        <v>203</v>
      </c>
      <c r="G38" s="47">
        <v>3948.5710659455258</v>
      </c>
    </row>
    <row r="39" spans="1:7" ht="15" x14ac:dyDescent="0.25">
      <c r="A39">
        <v>234</v>
      </c>
      <c r="B39">
        <v>124581</v>
      </c>
      <c r="C39">
        <v>9352075</v>
      </c>
      <c r="D39" t="s">
        <v>397</v>
      </c>
      <c r="E39" s="47">
        <v>117</v>
      </c>
      <c r="F39" s="47">
        <v>136</v>
      </c>
      <c r="G39" s="47">
        <v>2698.3885455308396</v>
      </c>
    </row>
    <row r="40" spans="1:7" ht="15" x14ac:dyDescent="0.25">
      <c r="A40">
        <v>230</v>
      </c>
      <c r="B40">
        <v>124582</v>
      </c>
      <c r="C40">
        <v>9352076</v>
      </c>
      <c r="D40" t="s">
        <v>398</v>
      </c>
      <c r="E40" s="47">
        <v>264</v>
      </c>
      <c r="F40" s="47">
        <v>268</v>
      </c>
      <c r="G40" s="47">
        <v>4481.3292894038759</v>
      </c>
    </row>
    <row r="41" spans="1:7" ht="15" x14ac:dyDescent="0.25">
      <c r="A41">
        <v>237</v>
      </c>
      <c r="B41">
        <v>124584</v>
      </c>
      <c r="C41">
        <v>9352079</v>
      </c>
      <c r="D41" t="s">
        <v>171</v>
      </c>
      <c r="E41" s="47">
        <v>175</v>
      </c>
      <c r="F41" s="47">
        <v>169</v>
      </c>
      <c r="G41" s="47">
        <v>2599.6949062270046</v>
      </c>
    </row>
    <row r="42" spans="1:7" ht="15" x14ac:dyDescent="0.25">
      <c r="A42">
        <v>41</v>
      </c>
      <c r="B42">
        <v>124585</v>
      </c>
      <c r="C42">
        <v>9352080</v>
      </c>
      <c r="D42" t="s">
        <v>399</v>
      </c>
      <c r="E42" s="47">
        <v>276</v>
      </c>
      <c r="F42" s="47">
        <v>261</v>
      </c>
      <c r="G42" s="47">
        <v>4186.4746009733681</v>
      </c>
    </row>
    <row r="43" spans="1:7" ht="15" x14ac:dyDescent="0.25">
      <c r="A43">
        <v>42</v>
      </c>
      <c r="B43">
        <v>124586</v>
      </c>
      <c r="C43">
        <v>9352081</v>
      </c>
      <c r="D43" t="s">
        <v>400</v>
      </c>
      <c r="E43" s="47">
        <v>51</v>
      </c>
      <c r="F43" s="47">
        <v>57</v>
      </c>
      <c r="G43" s="47">
        <v>931.30663332557901</v>
      </c>
    </row>
    <row r="44" spans="1:7" ht="15" x14ac:dyDescent="0.25">
      <c r="A44">
        <v>242</v>
      </c>
      <c r="B44">
        <v>124587</v>
      </c>
      <c r="C44">
        <v>9352083</v>
      </c>
      <c r="D44" t="s">
        <v>175</v>
      </c>
      <c r="E44" s="47">
        <v>106</v>
      </c>
      <c r="F44" s="47">
        <v>110</v>
      </c>
      <c r="G44" s="47">
        <v>1660.4974264092668</v>
      </c>
    </row>
    <row r="45" spans="1:7" ht="15" x14ac:dyDescent="0.25">
      <c r="A45">
        <v>245</v>
      </c>
      <c r="B45">
        <v>124588</v>
      </c>
      <c r="C45">
        <v>9352084</v>
      </c>
      <c r="D45" t="s">
        <v>177</v>
      </c>
      <c r="E45" s="47">
        <v>162</v>
      </c>
      <c r="F45" s="47">
        <v>155</v>
      </c>
      <c r="G45" s="47">
        <v>2440.1624310167686</v>
      </c>
    </row>
    <row r="46" spans="1:7" ht="15" x14ac:dyDescent="0.25">
      <c r="A46">
        <v>246</v>
      </c>
      <c r="B46">
        <v>124589</v>
      </c>
      <c r="C46">
        <v>9352085</v>
      </c>
      <c r="D46" t="s">
        <v>178</v>
      </c>
      <c r="E46" s="47">
        <v>85</v>
      </c>
      <c r="F46" s="47">
        <v>86</v>
      </c>
      <c r="G46" s="47">
        <v>1324.4454214505167</v>
      </c>
    </row>
    <row r="47" spans="1:7" ht="15" x14ac:dyDescent="0.25">
      <c r="A47">
        <v>44</v>
      </c>
      <c r="B47">
        <v>124590</v>
      </c>
      <c r="C47">
        <v>9352086</v>
      </c>
      <c r="D47" t="s">
        <v>401</v>
      </c>
      <c r="E47" s="47">
        <v>97</v>
      </c>
      <c r="F47" s="47">
        <v>91</v>
      </c>
      <c r="G47" s="47">
        <v>1390.3098746228409</v>
      </c>
    </row>
    <row r="48" spans="1:7" ht="15" x14ac:dyDescent="0.25">
      <c r="A48">
        <v>48</v>
      </c>
      <c r="B48">
        <v>124592</v>
      </c>
      <c r="C48">
        <v>9352088</v>
      </c>
      <c r="D48" t="s">
        <v>402</v>
      </c>
      <c r="E48" s="47">
        <v>105</v>
      </c>
      <c r="F48" s="47">
        <v>106</v>
      </c>
      <c r="G48" s="47">
        <v>1578.9436452172433</v>
      </c>
    </row>
    <row r="49" spans="1:7" ht="15" x14ac:dyDescent="0.25">
      <c r="A49">
        <v>309</v>
      </c>
      <c r="B49">
        <v>124593</v>
      </c>
      <c r="C49">
        <v>9352089</v>
      </c>
      <c r="D49" t="s">
        <v>214</v>
      </c>
      <c r="E49" s="47">
        <v>560</v>
      </c>
      <c r="F49" s="47">
        <v>534</v>
      </c>
      <c r="G49" s="47">
        <v>8267.9153230386801</v>
      </c>
    </row>
    <row r="50" spans="1:7" ht="15" x14ac:dyDescent="0.25">
      <c r="A50">
        <v>310</v>
      </c>
      <c r="B50">
        <v>124595</v>
      </c>
      <c r="C50">
        <v>9352092</v>
      </c>
      <c r="D50" t="s">
        <v>215</v>
      </c>
      <c r="E50" s="47">
        <v>102</v>
      </c>
      <c r="F50" s="47">
        <v>106</v>
      </c>
      <c r="G50" s="47">
        <v>1620.9371807052128</v>
      </c>
    </row>
    <row r="51" spans="1:7" ht="15" x14ac:dyDescent="0.25">
      <c r="A51">
        <v>314</v>
      </c>
      <c r="B51">
        <v>124597</v>
      </c>
      <c r="C51">
        <v>9352095</v>
      </c>
      <c r="D51" t="s">
        <v>403</v>
      </c>
      <c r="E51" s="47">
        <v>153</v>
      </c>
      <c r="F51" s="47">
        <v>147</v>
      </c>
      <c r="G51" s="47">
        <v>2441.7106990844854</v>
      </c>
    </row>
    <row r="52" spans="1:7" ht="15" x14ac:dyDescent="0.25">
      <c r="A52">
        <v>82</v>
      </c>
      <c r="B52">
        <v>124600</v>
      </c>
      <c r="C52">
        <v>9352098</v>
      </c>
      <c r="D52" t="s">
        <v>405</v>
      </c>
      <c r="E52" s="47">
        <v>38</v>
      </c>
      <c r="F52" s="47">
        <v>58</v>
      </c>
      <c r="G52" s="47">
        <v>666.6810494753405</v>
      </c>
    </row>
    <row r="53" spans="1:7" ht="15" x14ac:dyDescent="0.25">
      <c r="A53">
        <v>84</v>
      </c>
      <c r="B53">
        <v>124601</v>
      </c>
      <c r="C53">
        <v>9352100</v>
      </c>
      <c r="D53" t="s">
        <v>119</v>
      </c>
      <c r="E53" s="47">
        <v>64</v>
      </c>
      <c r="F53" s="47">
        <v>69</v>
      </c>
      <c r="G53" s="47">
        <v>1096.7113473896663</v>
      </c>
    </row>
    <row r="54" spans="1:7" ht="15" x14ac:dyDescent="0.25">
      <c r="A54">
        <v>318</v>
      </c>
      <c r="B54">
        <v>124602</v>
      </c>
      <c r="C54">
        <v>9352101</v>
      </c>
      <c r="D54" t="s">
        <v>222</v>
      </c>
      <c r="E54" s="47">
        <v>69</v>
      </c>
      <c r="F54" s="47">
        <v>55</v>
      </c>
      <c r="G54" s="47">
        <v>905.09356848360835</v>
      </c>
    </row>
    <row r="55" spans="1:7" ht="15" x14ac:dyDescent="0.25">
      <c r="A55">
        <v>494</v>
      </c>
      <c r="B55">
        <v>124604</v>
      </c>
      <c r="C55">
        <v>9352105</v>
      </c>
      <c r="D55" t="s">
        <v>325</v>
      </c>
      <c r="E55" s="47">
        <v>103</v>
      </c>
      <c r="F55" s="47">
        <v>109</v>
      </c>
      <c r="G55" s="47">
        <v>1702.2579360645743</v>
      </c>
    </row>
    <row r="56" spans="1:7" ht="15" x14ac:dyDescent="0.25">
      <c r="A56">
        <v>96</v>
      </c>
      <c r="B56">
        <v>124605</v>
      </c>
      <c r="C56">
        <v>9352106</v>
      </c>
      <c r="D56" t="s">
        <v>124</v>
      </c>
      <c r="E56" s="47">
        <v>296</v>
      </c>
      <c r="F56" s="47">
        <v>294</v>
      </c>
      <c r="G56" s="47">
        <v>4749.5560876514728</v>
      </c>
    </row>
    <row r="57" spans="1:7" ht="15" x14ac:dyDescent="0.25">
      <c r="A57">
        <v>322</v>
      </c>
      <c r="B57">
        <v>124606</v>
      </c>
      <c r="C57">
        <v>9352107</v>
      </c>
      <c r="D57" t="s">
        <v>406</v>
      </c>
      <c r="E57" s="47">
        <v>141</v>
      </c>
      <c r="F57" s="47">
        <v>127</v>
      </c>
      <c r="G57" s="47">
        <v>2003.3006488823901</v>
      </c>
    </row>
    <row r="58" spans="1:7" ht="15" x14ac:dyDescent="0.25">
      <c r="A58">
        <v>97</v>
      </c>
      <c r="B58">
        <v>124607</v>
      </c>
      <c r="C58">
        <v>9352108</v>
      </c>
      <c r="D58" t="s">
        <v>407</v>
      </c>
      <c r="E58" s="47">
        <v>37</v>
      </c>
      <c r="F58" s="47">
        <v>35</v>
      </c>
      <c r="G58" s="47">
        <v>290.17377013193345</v>
      </c>
    </row>
    <row r="59" spans="1:7" ht="15" x14ac:dyDescent="0.25">
      <c r="A59">
        <v>98</v>
      </c>
      <c r="B59">
        <v>124608</v>
      </c>
      <c r="C59">
        <v>9352109</v>
      </c>
      <c r="D59" t="s">
        <v>126</v>
      </c>
      <c r="E59" s="47">
        <v>59</v>
      </c>
      <c r="F59" s="47">
        <v>57</v>
      </c>
      <c r="G59" s="47">
        <v>459.77167702979938</v>
      </c>
    </row>
    <row r="60" spans="1:7" ht="15" x14ac:dyDescent="0.25">
      <c r="A60">
        <v>324</v>
      </c>
      <c r="B60">
        <v>124609</v>
      </c>
      <c r="C60">
        <v>9352110</v>
      </c>
      <c r="D60" t="s">
        <v>408</v>
      </c>
      <c r="E60" s="47">
        <v>91</v>
      </c>
      <c r="F60" s="47">
        <v>94</v>
      </c>
      <c r="G60" s="47">
        <v>1375.1024648233781</v>
      </c>
    </row>
    <row r="61" spans="1:7" ht="15" x14ac:dyDescent="0.25">
      <c r="A61">
        <v>99</v>
      </c>
      <c r="B61">
        <v>124610</v>
      </c>
      <c r="C61">
        <v>9352111</v>
      </c>
      <c r="D61" t="s">
        <v>127</v>
      </c>
      <c r="E61" s="47">
        <v>63</v>
      </c>
      <c r="F61" s="47">
        <v>75</v>
      </c>
      <c r="G61" s="47">
        <v>1168.3602382938041</v>
      </c>
    </row>
    <row r="62" spans="1:7" ht="15" x14ac:dyDescent="0.25">
      <c r="A62">
        <v>506</v>
      </c>
      <c r="B62">
        <v>124612</v>
      </c>
      <c r="C62">
        <v>9352114</v>
      </c>
      <c r="D62" t="s">
        <v>409</v>
      </c>
      <c r="E62" s="47">
        <v>209</v>
      </c>
      <c r="F62" s="47">
        <v>197</v>
      </c>
      <c r="G62" s="47">
        <v>3055.4032790442702</v>
      </c>
    </row>
    <row r="63" spans="1:7" ht="15" x14ac:dyDescent="0.25">
      <c r="A63">
        <v>333</v>
      </c>
      <c r="B63">
        <v>124613</v>
      </c>
      <c r="C63">
        <v>9352117</v>
      </c>
      <c r="D63" t="s">
        <v>231</v>
      </c>
      <c r="E63" s="47">
        <v>394</v>
      </c>
      <c r="F63" s="47">
        <v>365</v>
      </c>
      <c r="G63" s="47">
        <v>6002.5530883925294</v>
      </c>
    </row>
    <row r="64" spans="1:7" ht="15" x14ac:dyDescent="0.25">
      <c r="A64">
        <v>332</v>
      </c>
      <c r="B64">
        <v>124614</v>
      </c>
      <c r="C64">
        <v>9352118</v>
      </c>
      <c r="D64" t="s">
        <v>410</v>
      </c>
      <c r="E64" s="47">
        <v>203</v>
      </c>
      <c r="F64" s="47">
        <v>191</v>
      </c>
      <c r="G64" s="47">
        <v>2993.1011698297607</v>
      </c>
    </row>
    <row r="65" spans="1:7" ht="15" x14ac:dyDescent="0.25">
      <c r="A65">
        <v>337</v>
      </c>
      <c r="B65">
        <v>124615</v>
      </c>
      <c r="C65">
        <v>9352121</v>
      </c>
      <c r="D65" t="s">
        <v>232</v>
      </c>
      <c r="E65" s="47">
        <v>106</v>
      </c>
      <c r="F65" s="47">
        <v>100</v>
      </c>
      <c r="G65" s="47">
        <v>1500.283895230544</v>
      </c>
    </row>
    <row r="66" spans="1:7" ht="15" x14ac:dyDescent="0.25">
      <c r="A66">
        <v>109</v>
      </c>
      <c r="B66">
        <v>124616</v>
      </c>
      <c r="C66">
        <v>9352122</v>
      </c>
      <c r="D66" t="s">
        <v>131</v>
      </c>
      <c r="E66" s="47">
        <v>83</v>
      </c>
      <c r="F66" s="47">
        <v>75</v>
      </c>
      <c r="G66" s="47">
        <v>1126.6508219840714</v>
      </c>
    </row>
    <row r="67" spans="1:7" ht="15" x14ac:dyDescent="0.25">
      <c r="A67">
        <v>339</v>
      </c>
      <c r="B67">
        <v>124618</v>
      </c>
      <c r="C67">
        <v>9352124</v>
      </c>
      <c r="D67" t="s">
        <v>234</v>
      </c>
      <c r="E67" s="47">
        <v>107</v>
      </c>
      <c r="F67" s="47">
        <v>105</v>
      </c>
      <c r="G67" s="47">
        <v>1592.73108024215</v>
      </c>
    </row>
    <row r="68" spans="1:7" ht="15" x14ac:dyDescent="0.25">
      <c r="A68">
        <v>342</v>
      </c>
      <c r="B68">
        <v>124619</v>
      </c>
      <c r="C68">
        <v>9352125</v>
      </c>
      <c r="D68" t="s">
        <v>236</v>
      </c>
      <c r="E68" s="47">
        <v>209</v>
      </c>
      <c r="F68" s="47">
        <v>200</v>
      </c>
      <c r="G68" s="47">
        <v>3135.3195242262623</v>
      </c>
    </row>
    <row r="69" spans="1:7" ht="15" x14ac:dyDescent="0.25">
      <c r="A69">
        <v>115</v>
      </c>
      <c r="B69">
        <v>124620</v>
      </c>
      <c r="C69">
        <v>9352126</v>
      </c>
      <c r="D69" t="s">
        <v>137</v>
      </c>
      <c r="E69" s="47">
        <v>98</v>
      </c>
      <c r="F69" s="47">
        <v>98</v>
      </c>
      <c r="G69" s="47">
        <v>1513.6566964640531</v>
      </c>
    </row>
    <row r="70" spans="1:7" ht="15" x14ac:dyDescent="0.25">
      <c r="A70">
        <v>119</v>
      </c>
      <c r="B70">
        <v>124621</v>
      </c>
      <c r="C70">
        <v>9352128</v>
      </c>
      <c r="D70" t="s">
        <v>411</v>
      </c>
      <c r="E70" s="47">
        <v>67</v>
      </c>
      <c r="F70" s="47">
        <v>53</v>
      </c>
      <c r="G70" s="47">
        <v>627.4446871183095</v>
      </c>
    </row>
    <row r="71" spans="1:7" ht="15" x14ac:dyDescent="0.25">
      <c r="A71">
        <v>502</v>
      </c>
      <c r="B71">
        <v>124622</v>
      </c>
      <c r="C71">
        <v>9352129</v>
      </c>
      <c r="D71" t="s">
        <v>412</v>
      </c>
      <c r="E71" s="47">
        <v>186</v>
      </c>
      <c r="F71" s="47">
        <v>204</v>
      </c>
      <c r="G71" s="47">
        <v>3634.3120883285264</v>
      </c>
    </row>
    <row r="72" spans="1:7" ht="15" x14ac:dyDescent="0.25">
      <c r="A72">
        <v>229</v>
      </c>
      <c r="B72">
        <v>124624</v>
      </c>
      <c r="C72">
        <v>9352131</v>
      </c>
      <c r="D72" t="s">
        <v>165</v>
      </c>
      <c r="E72" s="47">
        <v>349</v>
      </c>
      <c r="F72" s="47">
        <v>345</v>
      </c>
      <c r="G72" s="47">
        <v>5544.0380317488398</v>
      </c>
    </row>
    <row r="73" spans="1:7" ht="15" x14ac:dyDescent="0.25">
      <c r="A73">
        <v>313</v>
      </c>
      <c r="B73">
        <v>124625</v>
      </c>
      <c r="C73">
        <v>9352132</v>
      </c>
      <c r="D73" t="s">
        <v>218</v>
      </c>
      <c r="E73" s="47">
        <v>444</v>
      </c>
      <c r="F73" s="47">
        <v>444</v>
      </c>
      <c r="G73" s="47">
        <v>6980.7098793681716</v>
      </c>
    </row>
    <row r="74" spans="1:7" ht="15" x14ac:dyDescent="0.25">
      <c r="A74">
        <v>208</v>
      </c>
      <c r="B74">
        <v>124626</v>
      </c>
      <c r="C74">
        <v>9352133</v>
      </c>
      <c r="D74" t="s">
        <v>155</v>
      </c>
      <c r="E74" s="47">
        <v>199</v>
      </c>
      <c r="F74" s="47">
        <v>197</v>
      </c>
      <c r="G74" s="47">
        <v>3101.2395781749933</v>
      </c>
    </row>
    <row r="75" spans="1:7" ht="15" x14ac:dyDescent="0.25">
      <c r="A75">
        <v>232</v>
      </c>
      <c r="B75">
        <v>124627</v>
      </c>
      <c r="C75">
        <v>9352134</v>
      </c>
      <c r="D75" t="s">
        <v>168</v>
      </c>
      <c r="E75" s="47">
        <v>198</v>
      </c>
      <c r="F75" s="47">
        <v>201</v>
      </c>
      <c r="G75" s="47">
        <v>3339.3519062633495</v>
      </c>
    </row>
    <row r="76" spans="1:7" ht="15" x14ac:dyDescent="0.25">
      <c r="A76">
        <v>343</v>
      </c>
      <c r="B76">
        <v>124628</v>
      </c>
      <c r="C76">
        <v>9352135</v>
      </c>
      <c r="D76" t="s">
        <v>237</v>
      </c>
      <c r="E76" s="47">
        <v>387</v>
      </c>
      <c r="F76" s="47">
        <v>382</v>
      </c>
      <c r="G76" s="47">
        <v>5991.0031557311368</v>
      </c>
    </row>
    <row r="77" spans="1:7" ht="15" x14ac:dyDescent="0.25">
      <c r="A77">
        <v>23</v>
      </c>
      <c r="B77">
        <v>124629</v>
      </c>
      <c r="C77">
        <v>9352136</v>
      </c>
      <c r="D77" t="s">
        <v>413</v>
      </c>
      <c r="E77" s="47">
        <v>129</v>
      </c>
      <c r="F77" s="47">
        <v>123</v>
      </c>
      <c r="G77" s="47">
        <v>1855.7604784599548</v>
      </c>
    </row>
    <row r="78" spans="1:7" ht="15" x14ac:dyDescent="0.25">
      <c r="A78">
        <v>231</v>
      </c>
      <c r="B78">
        <v>124630</v>
      </c>
      <c r="C78">
        <v>9352137</v>
      </c>
      <c r="D78" t="s">
        <v>167</v>
      </c>
      <c r="E78" s="47">
        <v>194</v>
      </c>
      <c r="F78" s="47">
        <v>206</v>
      </c>
      <c r="G78" s="47">
        <v>3658.4176753792931</v>
      </c>
    </row>
    <row r="79" spans="1:7" ht="15" x14ac:dyDescent="0.25">
      <c r="A79">
        <v>503</v>
      </c>
      <c r="B79">
        <v>124631</v>
      </c>
      <c r="C79">
        <v>9352138</v>
      </c>
      <c r="D79" t="s">
        <v>414</v>
      </c>
      <c r="E79" s="47">
        <v>388</v>
      </c>
      <c r="F79" s="47">
        <v>375</v>
      </c>
      <c r="G79" s="47">
        <v>6125.412529274211</v>
      </c>
    </row>
    <row r="80" spans="1:7" ht="15" x14ac:dyDescent="0.25">
      <c r="A80">
        <v>68</v>
      </c>
      <c r="B80">
        <v>124634</v>
      </c>
      <c r="C80">
        <v>9352141</v>
      </c>
      <c r="D80" t="s">
        <v>109</v>
      </c>
      <c r="E80" s="47">
        <v>491</v>
      </c>
      <c r="F80" s="47">
        <v>466</v>
      </c>
      <c r="G80" s="47">
        <v>10677.286810523139</v>
      </c>
    </row>
    <row r="81" spans="1:7" ht="15" x14ac:dyDescent="0.25">
      <c r="A81">
        <v>65</v>
      </c>
      <c r="B81">
        <v>124639</v>
      </c>
      <c r="C81">
        <v>9352147</v>
      </c>
      <c r="D81" t="s">
        <v>415</v>
      </c>
      <c r="E81" s="47">
        <v>501</v>
      </c>
      <c r="F81" s="47">
        <v>486</v>
      </c>
      <c r="G81" s="47">
        <v>10283.211900485938</v>
      </c>
    </row>
    <row r="82" spans="1:7" ht="15" x14ac:dyDescent="0.25">
      <c r="A82">
        <v>74</v>
      </c>
      <c r="B82">
        <v>124641</v>
      </c>
      <c r="C82">
        <v>9352152</v>
      </c>
      <c r="D82" t="s">
        <v>416</v>
      </c>
      <c r="E82" s="47">
        <v>447</v>
      </c>
      <c r="F82" s="47">
        <v>443</v>
      </c>
      <c r="G82" s="47">
        <v>7242.562423313947</v>
      </c>
    </row>
    <row r="83" spans="1:7" ht="15" x14ac:dyDescent="0.25">
      <c r="A83">
        <v>264</v>
      </c>
      <c r="B83">
        <v>124643</v>
      </c>
      <c r="C83">
        <v>9352154</v>
      </c>
      <c r="D83" t="s">
        <v>190</v>
      </c>
      <c r="E83" s="47">
        <v>311</v>
      </c>
      <c r="F83" s="47">
        <v>304</v>
      </c>
      <c r="G83" s="47">
        <v>6088.2220195803011</v>
      </c>
    </row>
    <row r="84" spans="1:7" ht="15" x14ac:dyDescent="0.25">
      <c r="A84">
        <v>275</v>
      </c>
      <c r="B84">
        <v>124645</v>
      </c>
      <c r="C84">
        <v>9352157</v>
      </c>
      <c r="D84" t="s">
        <v>196</v>
      </c>
      <c r="E84" s="47">
        <v>239</v>
      </c>
      <c r="F84" s="47">
        <v>221</v>
      </c>
      <c r="G84" s="47">
        <v>4947.3938791574392</v>
      </c>
    </row>
    <row r="85" spans="1:7" ht="15" x14ac:dyDescent="0.25">
      <c r="A85">
        <v>273</v>
      </c>
      <c r="B85">
        <v>124650</v>
      </c>
      <c r="C85">
        <v>9352162</v>
      </c>
      <c r="D85" t="s">
        <v>194</v>
      </c>
      <c r="E85" s="47">
        <v>408</v>
      </c>
      <c r="F85" s="47">
        <v>377</v>
      </c>
      <c r="G85" s="47">
        <v>8234.827270109201</v>
      </c>
    </row>
    <row r="86" spans="1:7" ht="15" x14ac:dyDescent="0.25">
      <c r="A86">
        <v>250</v>
      </c>
      <c r="B86">
        <v>124653</v>
      </c>
      <c r="C86">
        <v>9352165</v>
      </c>
      <c r="D86" t="s">
        <v>180</v>
      </c>
      <c r="E86" s="47">
        <v>629</v>
      </c>
      <c r="F86" s="47">
        <v>626</v>
      </c>
      <c r="G86" s="47">
        <v>10018.049314597209</v>
      </c>
    </row>
    <row r="87" spans="1:7" ht="15" x14ac:dyDescent="0.25">
      <c r="A87">
        <v>258</v>
      </c>
      <c r="B87">
        <v>124654</v>
      </c>
      <c r="C87">
        <v>9352166</v>
      </c>
      <c r="D87" t="s">
        <v>185</v>
      </c>
      <c r="E87" s="47">
        <v>410</v>
      </c>
      <c r="F87" s="47">
        <v>412</v>
      </c>
      <c r="G87" s="47">
        <v>6736.3056797841691</v>
      </c>
    </row>
    <row r="88" spans="1:7" ht="15" x14ac:dyDescent="0.25">
      <c r="A88">
        <v>279</v>
      </c>
      <c r="B88">
        <v>124655</v>
      </c>
      <c r="C88">
        <v>9352167</v>
      </c>
      <c r="D88" t="s">
        <v>197</v>
      </c>
      <c r="E88" s="47">
        <v>309</v>
      </c>
      <c r="F88" s="47">
        <v>292</v>
      </c>
      <c r="G88" s="47">
        <v>4921.3286783716749</v>
      </c>
    </row>
    <row r="89" spans="1:7" ht="15" x14ac:dyDescent="0.25">
      <c r="A89">
        <v>294</v>
      </c>
      <c r="B89">
        <v>124657</v>
      </c>
      <c r="C89">
        <v>9352171</v>
      </c>
      <c r="D89" t="s">
        <v>208</v>
      </c>
      <c r="E89" s="47">
        <v>341</v>
      </c>
      <c r="F89" s="47">
        <v>349</v>
      </c>
      <c r="G89" s="47">
        <v>6244.6756750151726</v>
      </c>
    </row>
    <row r="90" spans="1:7" ht="15" x14ac:dyDescent="0.25">
      <c r="A90">
        <v>293</v>
      </c>
      <c r="B90">
        <v>124658</v>
      </c>
      <c r="C90">
        <v>9352172</v>
      </c>
      <c r="D90" t="s">
        <v>417</v>
      </c>
      <c r="E90" s="47">
        <v>259</v>
      </c>
      <c r="F90" s="47">
        <v>261</v>
      </c>
      <c r="G90" s="47">
        <v>4750.8015323350146</v>
      </c>
    </row>
    <row r="91" spans="1:7" ht="15" x14ac:dyDescent="0.25">
      <c r="A91">
        <v>300</v>
      </c>
      <c r="B91">
        <v>124660</v>
      </c>
      <c r="C91">
        <v>9352176</v>
      </c>
      <c r="D91" t="s">
        <v>210</v>
      </c>
      <c r="E91" s="47">
        <v>519</v>
      </c>
      <c r="F91" s="47">
        <v>503</v>
      </c>
      <c r="G91" s="47">
        <v>10814.501605737121</v>
      </c>
    </row>
    <row r="92" spans="1:7" ht="15" x14ac:dyDescent="0.25">
      <c r="A92">
        <v>259</v>
      </c>
      <c r="B92">
        <v>124668</v>
      </c>
      <c r="C92">
        <v>9352184</v>
      </c>
      <c r="D92" t="s">
        <v>418</v>
      </c>
      <c r="E92" s="47">
        <v>410</v>
      </c>
      <c r="F92" s="47">
        <v>408</v>
      </c>
      <c r="G92" s="47">
        <v>6559.6495511622852</v>
      </c>
    </row>
    <row r="93" spans="1:7" ht="15" x14ac:dyDescent="0.25">
      <c r="A93">
        <v>260</v>
      </c>
      <c r="B93">
        <v>124669</v>
      </c>
      <c r="C93">
        <v>9352185</v>
      </c>
      <c r="D93" t="s">
        <v>187</v>
      </c>
      <c r="E93" s="47">
        <v>308</v>
      </c>
      <c r="F93" s="47">
        <v>280</v>
      </c>
      <c r="G93" s="47">
        <v>6127.0640332663925</v>
      </c>
    </row>
    <row r="94" spans="1:7" ht="15" x14ac:dyDescent="0.25">
      <c r="A94">
        <v>263</v>
      </c>
      <c r="B94">
        <v>124670</v>
      </c>
      <c r="C94">
        <v>9352186</v>
      </c>
      <c r="D94" t="s">
        <v>189</v>
      </c>
      <c r="E94" s="47">
        <v>420</v>
      </c>
      <c r="F94" s="47">
        <v>410</v>
      </c>
      <c r="G94" s="47">
        <v>7865.3129623213481</v>
      </c>
    </row>
    <row r="95" spans="1:7" ht="15" x14ac:dyDescent="0.25">
      <c r="A95">
        <v>249</v>
      </c>
      <c r="B95">
        <v>124671</v>
      </c>
      <c r="C95">
        <v>9352194</v>
      </c>
      <c r="D95" t="s">
        <v>419</v>
      </c>
      <c r="E95" s="47">
        <v>623</v>
      </c>
      <c r="F95" s="47">
        <v>615</v>
      </c>
      <c r="G95" s="47">
        <v>9703.1362685731947</v>
      </c>
    </row>
    <row r="96" spans="1:7" ht="15" x14ac:dyDescent="0.25">
      <c r="A96">
        <v>480</v>
      </c>
      <c r="B96">
        <v>124674</v>
      </c>
      <c r="C96">
        <v>9352916</v>
      </c>
      <c r="D96" t="s">
        <v>420</v>
      </c>
      <c r="E96" s="47">
        <v>323</v>
      </c>
      <c r="F96" s="47">
        <v>322</v>
      </c>
      <c r="G96" s="47">
        <v>4994.9908847104571</v>
      </c>
    </row>
    <row r="97" spans="1:7" ht="15" x14ac:dyDescent="0.25">
      <c r="A97">
        <v>327</v>
      </c>
      <c r="B97">
        <v>124675</v>
      </c>
      <c r="C97">
        <v>9352918</v>
      </c>
      <c r="D97" t="s">
        <v>421</v>
      </c>
      <c r="E97" s="47">
        <v>78</v>
      </c>
      <c r="F97" s="47">
        <v>78</v>
      </c>
      <c r="G97" s="47">
        <v>1182.1216022969227</v>
      </c>
    </row>
    <row r="98" spans="1:7" ht="15" x14ac:dyDescent="0.25">
      <c r="A98">
        <v>75</v>
      </c>
      <c r="B98">
        <v>124676</v>
      </c>
      <c r="C98">
        <v>9352919</v>
      </c>
      <c r="D98" t="s">
        <v>114</v>
      </c>
      <c r="E98" s="47">
        <v>241</v>
      </c>
      <c r="F98" s="47">
        <v>235</v>
      </c>
      <c r="G98" s="47">
        <v>3774.2116001119352</v>
      </c>
    </row>
    <row r="99" spans="1:7" ht="15" x14ac:dyDescent="0.25">
      <c r="A99">
        <v>461</v>
      </c>
      <c r="B99">
        <v>124678</v>
      </c>
      <c r="C99">
        <v>9352921</v>
      </c>
      <c r="D99" t="s">
        <v>301</v>
      </c>
      <c r="E99" s="47">
        <v>222</v>
      </c>
      <c r="F99" s="47">
        <v>216</v>
      </c>
      <c r="G99" s="47">
        <v>3281.7810670394233</v>
      </c>
    </row>
    <row r="100" spans="1:7" ht="15" x14ac:dyDescent="0.25">
      <c r="A100">
        <v>281</v>
      </c>
      <c r="B100">
        <v>124679</v>
      </c>
      <c r="C100">
        <v>9352922</v>
      </c>
      <c r="D100" t="s">
        <v>198</v>
      </c>
      <c r="E100" s="47">
        <v>528</v>
      </c>
      <c r="F100" s="47">
        <v>540.58000000000004</v>
      </c>
      <c r="G100" s="47">
        <v>9643.9442176143129</v>
      </c>
    </row>
    <row r="101" spans="1:7" ht="15" x14ac:dyDescent="0.25">
      <c r="A101">
        <v>504</v>
      </c>
      <c r="B101">
        <v>124680</v>
      </c>
      <c r="C101">
        <v>9352923</v>
      </c>
      <c r="D101" t="s">
        <v>422</v>
      </c>
      <c r="E101" s="47">
        <v>291</v>
      </c>
      <c r="F101" s="47">
        <v>286</v>
      </c>
      <c r="G101" s="47">
        <v>4453.5637835534017</v>
      </c>
    </row>
    <row r="102" spans="1:7" ht="15" x14ac:dyDescent="0.25">
      <c r="A102">
        <v>311</v>
      </c>
      <c r="B102">
        <v>124681</v>
      </c>
      <c r="C102">
        <v>9352924</v>
      </c>
      <c r="D102" t="s">
        <v>216</v>
      </c>
      <c r="E102" s="47">
        <v>212</v>
      </c>
      <c r="F102" s="47">
        <v>212</v>
      </c>
      <c r="G102" s="47">
        <v>3222.3935331190874</v>
      </c>
    </row>
    <row r="103" spans="1:7" ht="15" x14ac:dyDescent="0.25">
      <c r="A103">
        <v>418</v>
      </c>
      <c r="B103">
        <v>124682</v>
      </c>
      <c r="C103">
        <v>9352925</v>
      </c>
      <c r="D103" t="s">
        <v>423</v>
      </c>
      <c r="E103" s="47">
        <v>410</v>
      </c>
      <c r="F103" s="47">
        <v>392.42</v>
      </c>
      <c r="G103" s="47">
        <v>6007.5399997175336</v>
      </c>
    </row>
    <row r="104" spans="1:7" ht="15" x14ac:dyDescent="0.25">
      <c r="A104">
        <v>341</v>
      </c>
      <c r="B104">
        <v>124685</v>
      </c>
      <c r="C104">
        <v>9352928</v>
      </c>
      <c r="D104" t="s">
        <v>235</v>
      </c>
      <c r="E104" s="47">
        <v>108</v>
      </c>
      <c r="F104" s="47">
        <v>115</v>
      </c>
      <c r="G104" s="47">
        <v>2027.4389305939619</v>
      </c>
    </row>
    <row r="105" spans="1:7" ht="15" x14ac:dyDescent="0.25">
      <c r="A105">
        <v>307</v>
      </c>
      <c r="B105">
        <v>131962</v>
      </c>
      <c r="C105">
        <v>9352929</v>
      </c>
      <c r="D105" t="s">
        <v>424</v>
      </c>
      <c r="E105" s="47">
        <v>422</v>
      </c>
      <c r="F105" s="47">
        <v>418</v>
      </c>
      <c r="G105" s="47">
        <v>6360.6507030580487</v>
      </c>
    </row>
    <row r="106" spans="1:7" ht="15" x14ac:dyDescent="0.25">
      <c r="A106">
        <v>274</v>
      </c>
      <c r="B106">
        <v>132836</v>
      </c>
      <c r="C106">
        <v>9352930</v>
      </c>
      <c r="D106" t="s">
        <v>195</v>
      </c>
      <c r="E106" s="47">
        <v>371</v>
      </c>
      <c r="F106" s="47">
        <v>340</v>
      </c>
      <c r="G106" s="47">
        <v>7752.7151517592247</v>
      </c>
    </row>
    <row r="107" spans="1:7" ht="15" x14ac:dyDescent="0.25">
      <c r="A107">
        <v>238</v>
      </c>
      <c r="B107">
        <v>133605</v>
      </c>
      <c r="C107">
        <v>9352931</v>
      </c>
      <c r="D107" t="s">
        <v>425</v>
      </c>
      <c r="E107" s="47">
        <v>102</v>
      </c>
      <c r="F107" s="47">
        <v>107</v>
      </c>
      <c r="G107" s="47">
        <v>1797.8163524120478</v>
      </c>
    </row>
    <row r="108" spans="1:7" ht="15" x14ac:dyDescent="0.25">
      <c r="A108">
        <v>400</v>
      </c>
      <c r="B108">
        <v>124686</v>
      </c>
      <c r="C108">
        <v>9353000</v>
      </c>
      <c r="D108" t="s">
        <v>426</v>
      </c>
      <c r="E108" s="47">
        <v>184</v>
      </c>
      <c r="F108" s="47">
        <v>179</v>
      </c>
      <c r="G108" s="47">
        <v>2986.085187905539</v>
      </c>
    </row>
    <row r="109" spans="1:7" ht="15" x14ac:dyDescent="0.25">
      <c r="A109">
        <v>405</v>
      </c>
      <c r="B109">
        <v>124688</v>
      </c>
      <c r="C109">
        <v>9353003</v>
      </c>
      <c r="D109" t="s">
        <v>428</v>
      </c>
      <c r="E109" s="47">
        <v>154</v>
      </c>
      <c r="F109" s="47">
        <v>145</v>
      </c>
      <c r="G109" s="47">
        <v>2339.1261869886021</v>
      </c>
    </row>
    <row r="110" spans="1:7" ht="15" x14ac:dyDescent="0.25">
      <c r="A110">
        <v>406</v>
      </c>
      <c r="B110">
        <v>124689</v>
      </c>
      <c r="C110">
        <v>9353004</v>
      </c>
      <c r="D110" t="s">
        <v>429</v>
      </c>
      <c r="E110" s="47">
        <v>85</v>
      </c>
      <c r="F110" s="47">
        <v>83</v>
      </c>
      <c r="G110" s="47">
        <v>1285.4263465139895</v>
      </c>
    </row>
    <row r="111" spans="1:7" ht="15" x14ac:dyDescent="0.25">
      <c r="A111">
        <v>407</v>
      </c>
      <c r="B111">
        <v>124690</v>
      </c>
      <c r="C111">
        <v>9353005</v>
      </c>
      <c r="D111" t="s">
        <v>430</v>
      </c>
      <c r="E111" s="47">
        <v>147</v>
      </c>
      <c r="F111" s="47">
        <v>142</v>
      </c>
      <c r="G111" s="47">
        <v>2153.5232702919784</v>
      </c>
    </row>
    <row r="112" spans="1:7" ht="15" x14ac:dyDescent="0.25">
      <c r="A112">
        <v>409</v>
      </c>
      <c r="B112">
        <v>124691</v>
      </c>
      <c r="C112">
        <v>9353006</v>
      </c>
      <c r="D112" t="s">
        <v>431</v>
      </c>
      <c r="E112" s="47">
        <v>208</v>
      </c>
      <c r="F112" s="47">
        <v>221</v>
      </c>
      <c r="G112" s="47">
        <v>3434.2524916645702</v>
      </c>
    </row>
    <row r="113" spans="1:7" ht="15" x14ac:dyDescent="0.25">
      <c r="A113">
        <v>412</v>
      </c>
      <c r="B113">
        <v>124692</v>
      </c>
      <c r="C113">
        <v>9353009</v>
      </c>
      <c r="D113" t="s">
        <v>432</v>
      </c>
      <c r="E113" s="47">
        <v>192</v>
      </c>
      <c r="F113" s="47">
        <v>195</v>
      </c>
      <c r="G113" s="47">
        <v>2950.0207145863278</v>
      </c>
    </row>
    <row r="114" spans="1:7" ht="15" x14ac:dyDescent="0.25">
      <c r="A114">
        <v>426</v>
      </c>
      <c r="B114">
        <v>124693</v>
      </c>
      <c r="C114">
        <v>9353010</v>
      </c>
      <c r="D114" t="s">
        <v>275</v>
      </c>
      <c r="E114" s="47">
        <v>93</v>
      </c>
      <c r="F114" s="47">
        <v>89</v>
      </c>
      <c r="G114" s="47">
        <v>1367.4398800953115</v>
      </c>
    </row>
    <row r="115" spans="1:7" ht="15" x14ac:dyDescent="0.25">
      <c r="A115">
        <v>430</v>
      </c>
      <c r="B115">
        <v>124694</v>
      </c>
      <c r="C115">
        <v>9353013</v>
      </c>
      <c r="D115" t="s">
        <v>433</v>
      </c>
      <c r="E115" s="47">
        <v>64</v>
      </c>
      <c r="F115" s="47">
        <v>68</v>
      </c>
      <c r="G115" s="47">
        <v>795.5053979751043</v>
      </c>
    </row>
    <row r="116" spans="1:7" ht="15" x14ac:dyDescent="0.25">
      <c r="A116">
        <v>224</v>
      </c>
      <c r="B116">
        <v>124695</v>
      </c>
      <c r="C116">
        <v>9353020</v>
      </c>
      <c r="D116" t="s">
        <v>434</v>
      </c>
      <c r="E116" s="47">
        <v>73</v>
      </c>
      <c r="F116" s="47">
        <v>76</v>
      </c>
      <c r="G116" s="47">
        <v>1204.1773354292168</v>
      </c>
    </row>
    <row r="117" spans="1:7" ht="15" x14ac:dyDescent="0.25">
      <c r="A117">
        <v>513</v>
      </c>
      <c r="B117">
        <v>124698</v>
      </c>
      <c r="C117">
        <v>9353026</v>
      </c>
      <c r="D117" t="s">
        <v>340</v>
      </c>
      <c r="E117" s="47">
        <v>98</v>
      </c>
      <c r="F117" s="47">
        <v>100</v>
      </c>
      <c r="G117" s="47">
        <v>1497.952229859545</v>
      </c>
    </row>
    <row r="118" spans="1:7" ht="15" x14ac:dyDescent="0.25">
      <c r="A118">
        <v>445</v>
      </c>
      <c r="B118">
        <v>124699</v>
      </c>
      <c r="C118">
        <v>9353027</v>
      </c>
      <c r="D118" t="s">
        <v>435</v>
      </c>
      <c r="E118" s="47">
        <v>159</v>
      </c>
      <c r="F118" s="47">
        <v>142</v>
      </c>
      <c r="G118" s="47">
        <v>2275.1685590252732</v>
      </c>
    </row>
    <row r="119" spans="1:7" ht="15" x14ac:dyDescent="0.25">
      <c r="A119">
        <v>446</v>
      </c>
      <c r="B119">
        <v>124700</v>
      </c>
      <c r="C119">
        <v>9353028</v>
      </c>
      <c r="D119" t="s">
        <v>436</v>
      </c>
      <c r="E119" s="47">
        <v>152</v>
      </c>
      <c r="F119" s="47">
        <v>148.08000000000001</v>
      </c>
      <c r="G119" s="47">
        <v>2303.9947100489271</v>
      </c>
    </row>
    <row r="120" spans="1:7" ht="15" x14ac:dyDescent="0.25">
      <c r="A120">
        <v>448</v>
      </c>
      <c r="B120">
        <v>124701</v>
      </c>
      <c r="C120">
        <v>9353029</v>
      </c>
      <c r="D120" t="s">
        <v>437</v>
      </c>
      <c r="E120" s="47">
        <v>53</v>
      </c>
      <c r="F120" s="47">
        <v>77</v>
      </c>
      <c r="G120" s="47">
        <v>1005.4956407302391</v>
      </c>
    </row>
    <row r="121" spans="1:7" ht="15" x14ac:dyDescent="0.25">
      <c r="A121">
        <v>457</v>
      </c>
      <c r="B121">
        <v>124702</v>
      </c>
      <c r="C121">
        <v>9353036</v>
      </c>
      <c r="D121" t="s">
        <v>438</v>
      </c>
      <c r="E121" s="47">
        <v>160</v>
      </c>
      <c r="F121" s="47">
        <v>159</v>
      </c>
      <c r="G121" s="47">
        <v>2502.7415437446371</v>
      </c>
    </row>
    <row r="122" spans="1:7" ht="15" x14ac:dyDescent="0.25">
      <c r="A122">
        <v>458</v>
      </c>
      <c r="B122">
        <v>124703</v>
      </c>
      <c r="C122">
        <v>9353037</v>
      </c>
      <c r="D122" t="s">
        <v>439</v>
      </c>
      <c r="E122" s="47">
        <v>97</v>
      </c>
      <c r="F122" s="47">
        <v>98</v>
      </c>
      <c r="G122" s="47">
        <v>1526.0987804730553</v>
      </c>
    </row>
    <row r="123" spans="1:7" ht="15" x14ac:dyDescent="0.25">
      <c r="A123">
        <v>464</v>
      </c>
      <c r="B123">
        <v>124704</v>
      </c>
      <c r="C123">
        <v>9353040</v>
      </c>
      <c r="D123" t="s">
        <v>302</v>
      </c>
      <c r="E123" s="47">
        <v>183</v>
      </c>
      <c r="F123" s="47">
        <v>195</v>
      </c>
      <c r="G123" s="47">
        <v>2958.4503038678372</v>
      </c>
    </row>
    <row r="124" spans="1:7" ht="15" x14ac:dyDescent="0.25">
      <c r="A124">
        <v>308</v>
      </c>
      <c r="B124">
        <v>124705</v>
      </c>
      <c r="C124">
        <v>9353042</v>
      </c>
      <c r="D124" t="s">
        <v>213</v>
      </c>
      <c r="E124" s="47">
        <v>70</v>
      </c>
      <c r="F124" s="47">
        <v>75</v>
      </c>
      <c r="G124" s="47">
        <v>927.92508780145045</v>
      </c>
    </row>
    <row r="125" spans="1:7" ht="15" x14ac:dyDescent="0.25">
      <c r="A125">
        <v>468</v>
      </c>
      <c r="B125">
        <v>124706</v>
      </c>
      <c r="C125">
        <v>9353043</v>
      </c>
      <c r="D125" t="s">
        <v>440</v>
      </c>
      <c r="E125" s="47">
        <v>163</v>
      </c>
      <c r="F125" s="47">
        <v>152.83000000000001</v>
      </c>
      <c r="G125" s="47">
        <v>2308.2129508203284</v>
      </c>
    </row>
    <row r="126" spans="1:7" ht="15" x14ac:dyDescent="0.25">
      <c r="A126">
        <v>478</v>
      </c>
      <c r="B126">
        <v>124709</v>
      </c>
      <c r="C126">
        <v>9353048</v>
      </c>
      <c r="D126" t="s">
        <v>441</v>
      </c>
      <c r="E126" s="47">
        <v>171</v>
      </c>
      <c r="F126" s="47">
        <v>188</v>
      </c>
      <c r="G126" s="47">
        <v>2896.2986771785354</v>
      </c>
    </row>
    <row r="127" spans="1:7" ht="15" x14ac:dyDescent="0.25">
      <c r="A127">
        <v>488</v>
      </c>
      <c r="B127">
        <v>124710</v>
      </c>
      <c r="C127">
        <v>9353049</v>
      </c>
      <c r="D127" t="s">
        <v>322</v>
      </c>
      <c r="E127" s="47">
        <v>203</v>
      </c>
      <c r="F127" s="47">
        <v>196</v>
      </c>
      <c r="G127" s="47">
        <v>3075.6853231333976</v>
      </c>
    </row>
    <row r="128" spans="1:7" ht="15" x14ac:dyDescent="0.25">
      <c r="A128">
        <v>495</v>
      </c>
      <c r="B128">
        <v>124712</v>
      </c>
      <c r="C128">
        <v>9353056</v>
      </c>
      <c r="D128" t="s">
        <v>326</v>
      </c>
      <c r="E128" s="47">
        <v>166</v>
      </c>
      <c r="F128" s="47">
        <v>158.08000000000001</v>
      </c>
      <c r="G128" s="47">
        <v>2467.0032129855967</v>
      </c>
    </row>
    <row r="129" spans="1:7" ht="15" x14ac:dyDescent="0.25">
      <c r="A129">
        <v>501</v>
      </c>
      <c r="B129">
        <v>124713</v>
      </c>
      <c r="C129">
        <v>9353058</v>
      </c>
      <c r="D129" t="s">
        <v>329</v>
      </c>
      <c r="E129" s="47">
        <v>80</v>
      </c>
      <c r="F129" s="47">
        <v>80</v>
      </c>
      <c r="G129" s="47">
        <v>1261.4802292704435</v>
      </c>
    </row>
    <row r="130" spans="1:7" ht="15" x14ac:dyDescent="0.25">
      <c r="A130">
        <v>515</v>
      </c>
      <c r="B130">
        <v>124716</v>
      </c>
      <c r="C130">
        <v>9353063</v>
      </c>
      <c r="D130" t="s">
        <v>342</v>
      </c>
      <c r="E130" s="47">
        <v>318</v>
      </c>
      <c r="F130" s="47">
        <v>310</v>
      </c>
      <c r="G130" s="47">
        <v>5078.0451985540831</v>
      </c>
    </row>
    <row r="131" spans="1:7" ht="15" x14ac:dyDescent="0.25">
      <c r="A131">
        <v>517</v>
      </c>
      <c r="B131">
        <v>124717</v>
      </c>
      <c r="C131">
        <v>9353064</v>
      </c>
      <c r="D131" t="s">
        <v>442</v>
      </c>
      <c r="E131" s="47">
        <v>137</v>
      </c>
      <c r="F131" s="47">
        <v>132</v>
      </c>
      <c r="G131" s="47">
        <v>2086.5767725106025</v>
      </c>
    </row>
    <row r="132" spans="1:7" ht="15" x14ac:dyDescent="0.25">
      <c r="A132">
        <v>338</v>
      </c>
      <c r="B132">
        <v>124718</v>
      </c>
      <c r="C132">
        <v>9353066</v>
      </c>
      <c r="D132" t="s">
        <v>443</v>
      </c>
      <c r="E132" s="47">
        <v>32</v>
      </c>
      <c r="F132" s="47">
        <v>36</v>
      </c>
      <c r="G132" s="47">
        <v>687.90702210912275</v>
      </c>
    </row>
    <row r="133" spans="1:7" ht="15" x14ac:dyDescent="0.25">
      <c r="A133">
        <v>202</v>
      </c>
      <c r="B133">
        <v>124719</v>
      </c>
      <c r="C133">
        <v>9353074</v>
      </c>
      <c r="D133" t="s">
        <v>444</v>
      </c>
      <c r="E133" s="47">
        <v>51</v>
      </c>
      <c r="F133" s="47">
        <v>61</v>
      </c>
      <c r="G133" s="47">
        <v>998.86831378712236</v>
      </c>
    </row>
    <row r="134" spans="1:7" ht="15" x14ac:dyDescent="0.25">
      <c r="A134">
        <v>10</v>
      </c>
      <c r="B134">
        <v>124720</v>
      </c>
      <c r="C134">
        <v>9353075</v>
      </c>
      <c r="D134" t="s">
        <v>445</v>
      </c>
      <c r="E134" s="47">
        <v>58</v>
      </c>
      <c r="F134" s="47">
        <v>57</v>
      </c>
      <c r="G134" s="47">
        <v>946.40616526508086</v>
      </c>
    </row>
    <row r="135" spans="1:7" ht="15" x14ac:dyDescent="0.25">
      <c r="A135">
        <v>11</v>
      </c>
      <c r="B135">
        <v>124721</v>
      </c>
      <c r="C135">
        <v>9353076</v>
      </c>
      <c r="D135" t="s">
        <v>446</v>
      </c>
      <c r="E135" s="47">
        <v>86</v>
      </c>
      <c r="F135" s="47">
        <v>88</v>
      </c>
      <c r="G135" s="47">
        <v>1550.6275039802983</v>
      </c>
    </row>
    <row r="136" spans="1:7" ht="15" x14ac:dyDescent="0.25">
      <c r="A136">
        <v>206</v>
      </c>
      <c r="B136">
        <v>124723</v>
      </c>
      <c r="C136">
        <v>9353078</v>
      </c>
      <c r="D136" t="s">
        <v>154</v>
      </c>
      <c r="E136" s="47">
        <v>208</v>
      </c>
      <c r="F136" s="47">
        <v>207</v>
      </c>
      <c r="G136" s="47">
        <v>3446.610448941085</v>
      </c>
    </row>
    <row r="137" spans="1:7" ht="15" x14ac:dyDescent="0.25">
      <c r="A137">
        <v>14</v>
      </c>
      <c r="B137">
        <v>124724</v>
      </c>
      <c r="C137">
        <v>9353079</v>
      </c>
      <c r="D137" t="s">
        <v>447</v>
      </c>
      <c r="E137" s="47">
        <v>82</v>
      </c>
      <c r="F137" s="47">
        <v>67</v>
      </c>
      <c r="G137" s="47">
        <v>974.49862644349594</v>
      </c>
    </row>
    <row r="138" spans="1:7" ht="15" x14ac:dyDescent="0.25">
      <c r="A138">
        <v>20</v>
      </c>
      <c r="B138">
        <v>124725</v>
      </c>
      <c r="C138">
        <v>9353081</v>
      </c>
      <c r="D138" t="s">
        <v>448</v>
      </c>
      <c r="E138" s="47">
        <v>45</v>
      </c>
      <c r="F138" s="47">
        <v>47</v>
      </c>
      <c r="G138" s="47">
        <v>391.63056563067965</v>
      </c>
    </row>
    <row r="139" spans="1:7" ht="15" x14ac:dyDescent="0.25">
      <c r="A139">
        <v>22</v>
      </c>
      <c r="B139">
        <v>124727</v>
      </c>
      <c r="C139">
        <v>9353083</v>
      </c>
      <c r="D139" t="s">
        <v>449</v>
      </c>
      <c r="E139" s="47">
        <v>111</v>
      </c>
      <c r="F139" s="47">
        <v>110</v>
      </c>
      <c r="G139" s="47">
        <v>1775.8020636387489</v>
      </c>
    </row>
    <row r="140" spans="1:7" ht="15" x14ac:dyDescent="0.25">
      <c r="A140">
        <v>26</v>
      </c>
      <c r="B140">
        <v>124728</v>
      </c>
      <c r="C140">
        <v>9353084</v>
      </c>
      <c r="D140" t="s">
        <v>450</v>
      </c>
      <c r="E140" s="47">
        <v>47</v>
      </c>
      <c r="F140" s="47">
        <v>39</v>
      </c>
      <c r="G140" s="47">
        <v>194.23877152202783</v>
      </c>
    </row>
    <row r="141" spans="1:7" ht="15" x14ac:dyDescent="0.25">
      <c r="A141">
        <v>223</v>
      </c>
      <c r="B141">
        <v>124729</v>
      </c>
      <c r="C141">
        <v>9353085</v>
      </c>
      <c r="D141" t="s">
        <v>451</v>
      </c>
      <c r="E141" s="47">
        <v>187</v>
      </c>
      <c r="F141" s="47">
        <v>175</v>
      </c>
      <c r="G141" s="47">
        <v>2681.3693545124484</v>
      </c>
    </row>
    <row r="142" spans="1:7" ht="15" x14ac:dyDescent="0.25">
      <c r="A142">
        <v>225</v>
      </c>
      <c r="B142">
        <v>124730</v>
      </c>
      <c r="C142">
        <v>9353086</v>
      </c>
      <c r="D142" t="s">
        <v>452</v>
      </c>
      <c r="E142" s="47">
        <v>120</v>
      </c>
      <c r="F142" s="47">
        <v>108</v>
      </c>
      <c r="G142" s="47">
        <v>1726.0203786681252</v>
      </c>
    </row>
    <row r="143" spans="1:7" ht="15" x14ac:dyDescent="0.25">
      <c r="A143">
        <v>36</v>
      </c>
      <c r="B143">
        <v>124731</v>
      </c>
      <c r="C143">
        <v>9353089</v>
      </c>
      <c r="D143" t="s">
        <v>453</v>
      </c>
      <c r="E143" s="47">
        <v>122</v>
      </c>
      <c r="F143" s="47">
        <v>116</v>
      </c>
      <c r="G143" s="47">
        <v>1835.3299018282303</v>
      </c>
    </row>
    <row r="144" spans="1:7" ht="15" x14ac:dyDescent="0.25">
      <c r="A144">
        <v>444</v>
      </c>
      <c r="B144">
        <v>124732</v>
      </c>
      <c r="C144">
        <v>9353090</v>
      </c>
      <c r="D144" t="s">
        <v>454</v>
      </c>
      <c r="E144" s="47">
        <v>140</v>
      </c>
      <c r="F144" s="47">
        <v>142</v>
      </c>
      <c r="G144" s="47">
        <v>2155.4960776193725</v>
      </c>
    </row>
    <row r="145" spans="1:7" ht="15" x14ac:dyDescent="0.25">
      <c r="A145">
        <v>449</v>
      </c>
      <c r="B145">
        <v>124733</v>
      </c>
      <c r="C145">
        <v>9353091</v>
      </c>
      <c r="D145" t="s">
        <v>455</v>
      </c>
      <c r="E145" s="47">
        <v>74</v>
      </c>
      <c r="F145" s="47">
        <v>72</v>
      </c>
      <c r="G145" s="47">
        <v>1110.249690349636</v>
      </c>
    </row>
    <row r="146" spans="1:7" ht="15" x14ac:dyDescent="0.25">
      <c r="A146">
        <v>243</v>
      </c>
      <c r="B146">
        <v>124734</v>
      </c>
      <c r="C146">
        <v>9353092</v>
      </c>
      <c r="D146" t="s">
        <v>456</v>
      </c>
      <c r="E146" s="47">
        <v>92</v>
      </c>
      <c r="F146" s="47">
        <v>95</v>
      </c>
      <c r="G146" s="47">
        <v>1339.6243445713662</v>
      </c>
    </row>
    <row r="147" spans="1:7" ht="15" x14ac:dyDescent="0.25">
      <c r="A147">
        <v>50</v>
      </c>
      <c r="B147">
        <v>124735</v>
      </c>
      <c r="C147">
        <v>9353093</v>
      </c>
      <c r="D147" t="s">
        <v>457</v>
      </c>
      <c r="E147" s="47">
        <v>142</v>
      </c>
      <c r="F147" s="47">
        <v>138</v>
      </c>
      <c r="G147" s="47">
        <v>2189.6699290907627</v>
      </c>
    </row>
    <row r="148" spans="1:7" ht="15" x14ac:dyDescent="0.25">
      <c r="A148">
        <v>80</v>
      </c>
      <c r="B148">
        <v>124737</v>
      </c>
      <c r="C148">
        <v>9353096</v>
      </c>
      <c r="D148" t="s">
        <v>116</v>
      </c>
      <c r="E148" s="47">
        <v>173</v>
      </c>
      <c r="F148" s="47">
        <v>170</v>
      </c>
      <c r="G148" s="47">
        <v>2597.0896708180717</v>
      </c>
    </row>
    <row r="149" spans="1:7" ht="15" x14ac:dyDescent="0.25">
      <c r="A149">
        <v>93</v>
      </c>
      <c r="B149">
        <v>124741</v>
      </c>
      <c r="C149">
        <v>9353101</v>
      </c>
      <c r="D149" t="s">
        <v>123</v>
      </c>
      <c r="E149" s="47">
        <v>84</v>
      </c>
      <c r="F149" s="47">
        <v>67</v>
      </c>
      <c r="G149" s="47">
        <v>1054.6733439117904</v>
      </c>
    </row>
    <row r="150" spans="1:7" ht="15" x14ac:dyDescent="0.25">
      <c r="A150">
        <v>102</v>
      </c>
      <c r="B150">
        <v>124742</v>
      </c>
      <c r="C150">
        <v>9353102</v>
      </c>
      <c r="D150" t="s">
        <v>458</v>
      </c>
      <c r="E150" s="47">
        <v>90</v>
      </c>
      <c r="F150" s="47">
        <v>88</v>
      </c>
      <c r="G150" s="47">
        <v>1373.6807967195757</v>
      </c>
    </row>
    <row r="151" spans="1:7" ht="15" x14ac:dyDescent="0.25">
      <c r="A151">
        <v>328</v>
      </c>
      <c r="B151">
        <v>124743</v>
      </c>
      <c r="C151">
        <v>9353103</v>
      </c>
      <c r="D151" t="s">
        <v>459</v>
      </c>
      <c r="E151" s="47">
        <v>23</v>
      </c>
      <c r="F151" s="47">
        <v>47</v>
      </c>
      <c r="G151" s="47">
        <v>781.40598197119311</v>
      </c>
    </row>
    <row r="152" spans="1:7" ht="15" x14ac:dyDescent="0.25">
      <c r="A152">
        <v>331</v>
      </c>
      <c r="B152">
        <v>124744</v>
      </c>
      <c r="C152">
        <v>9353104</v>
      </c>
      <c r="D152" t="s">
        <v>229</v>
      </c>
      <c r="E152" s="47">
        <v>83</v>
      </c>
      <c r="F152" s="47">
        <v>71</v>
      </c>
      <c r="G152" s="47">
        <v>1177.3654208726143</v>
      </c>
    </row>
    <row r="153" spans="1:7" ht="15" x14ac:dyDescent="0.25">
      <c r="A153">
        <v>106</v>
      </c>
      <c r="B153">
        <v>124745</v>
      </c>
      <c r="C153">
        <v>9353105</v>
      </c>
      <c r="D153" t="s">
        <v>130</v>
      </c>
      <c r="E153" s="47">
        <v>80</v>
      </c>
      <c r="F153" s="47">
        <v>80</v>
      </c>
      <c r="G153" s="47">
        <v>1297.1198321781562</v>
      </c>
    </row>
    <row r="154" spans="1:7" ht="15" x14ac:dyDescent="0.25">
      <c r="A154">
        <v>110</v>
      </c>
      <c r="B154">
        <v>124746</v>
      </c>
      <c r="C154">
        <v>9353108</v>
      </c>
      <c r="D154" t="s">
        <v>460</v>
      </c>
      <c r="E154" s="47">
        <v>58</v>
      </c>
      <c r="F154" s="47">
        <v>70</v>
      </c>
      <c r="G154" s="47">
        <v>1128.6354609681694</v>
      </c>
    </row>
    <row r="155" spans="1:7" ht="15" x14ac:dyDescent="0.25">
      <c r="A155">
        <v>112</v>
      </c>
      <c r="B155">
        <v>124747</v>
      </c>
      <c r="C155">
        <v>9353109</v>
      </c>
      <c r="D155" t="s">
        <v>461</v>
      </c>
      <c r="E155" s="47">
        <v>64</v>
      </c>
      <c r="F155" s="47">
        <v>67</v>
      </c>
      <c r="G155" s="47">
        <v>1030.6132044309497</v>
      </c>
    </row>
    <row r="156" spans="1:7" ht="15" x14ac:dyDescent="0.25">
      <c r="A156">
        <v>113</v>
      </c>
      <c r="B156">
        <v>124748</v>
      </c>
      <c r="C156">
        <v>9353111</v>
      </c>
      <c r="D156" t="s">
        <v>462</v>
      </c>
      <c r="E156" s="47">
        <v>335</v>
      </c>
      <c r="F156" s="47">
        <v>331</v>
      </c>
      <c r="G156" s="47">
        <v>5159.8568108687987</v>
      </c>
    </row>
    <row r="157" spans="1:7" ht="15" x14ac:dyDescent="0.25">
      <c r="A157">
        <v>216</v>
      </c>
      <c r="B157">
        <v>124749</v>
      </c>
      <c r="C157">
        <v>9353112</v>
      </c>
      <c r="D157" t="s">
        <v>463</v>
      </c>
      <c r="E157" s="47">
        <v>266</v>
      </c>
      <c r="F157" s="47">
        <v>267</v>
      </c>
      <c r="G157" s="47">
        <v>4142.6080222682695</v>
      </c>
    </row>
    <row r="158" spans="1:7" ht="15" x14ac:dyDescent="0.25">
      <c r="A158">
        <v>114</v>
      </c>
      <c r="B158">
        <v>124750</v>
      </c>
      <c r="C158">
        <v>9353113</v>
      </c>
      <c r="D158" t="s">
        <v>464</v>
      </c>
      <c r="E158" s="47">
        <v>45</v>
      </c>
      <c r="F158" s="47">
        <v>39</v>
      </c>
      <c r="G158" s="47">
        <v>635.89413115232207</v>
      </c>
    </row>
    <row r="159" spans="1:7" ht="15" x14ac:dyDescent="0.25">
      <c r="A159">
        <v>12</v>
      </c>
      <c r="B159">
        <v>124751</v>
      </c>
      <c r="C159">
        <v>9353114</v>
      </c>
      <c r="D159" t="s">
        <v>465</v>
      </c>
      <c r="E159" s="47">
        <v>197</v>
      </c>
      <c r="F159" s="47">
        <v>181</v>
      </c>
      <c r="G159" s="47">
        <v>2870.547021013982</v>
      </c>
    </row>
    <row r="160" spans="1:7" ht="15" x14ac:dyDescent="0.25">
      <c r="A160">
        <v>203</v>
      </c>
      <c r="B160">
        <v>124754</v>
      </c>
      <c r="C160">
        <v>9353117</v>
      </c>
      <c r="D160" t="s">
        <v>467</v>
      </c>
      <c r="E160" s="47">
        <v>55</v>
      </c>
      <c r="F160" s="47">
        <v>40</v>
      </c>
      <c r="G160" s="47">
        <v>644.40744254182653</v>
      </c>
    </row>
    <row r="161" spans="1:7" ht="15" x14ac:dyDescent="0.25">
      <c r="A161">
        <v>217</v>
      </c>
      <c r="B161">
        <v>124755</v>
      </c>
      <c r="C161">
        <v>9353121</v>
      </c>
      <c r="D161" t="s">
        <v>158</v>
      </c>
      <c r="E161" s="47">
        <v>109</v>
      </c>
      <c r="F161" s="47">
        <v>120</v>
      </c>
      <c r="G161" s="47">
        <v>1929.0541841944341</v>
      </c>
    </row>
    <row r="162" spans="1:7" ht="15" x14ac:dyDescent="0.25">
      <c r="A162">
        <v>496</v>
      </c>
      <c r="B162">
        <v>124756</v>
      </c>
      <c r="C162">
        <v>9353123</v>
      </c>
      <c r="D162" t="s">
        <v>468</v>
      </c>
      <c r="E162" s="47">
        <v>195</v>
      </c>
      <c r="F162" s="47">
        <v>193</v>
      </c>
      <c r="G162" s="47">
        <v>2969.5557651836643</v>
      </c>
    </row>
    <row r="163" spans="1:7" ht="15" x14ac:dyDescent="0.25">
      <c r="A163">
        <v>507</v>
      </c>
      <c r="B163">
        <v>124757</v>
      </c>
      <c r="C163">
        <v>9353124</v>
      </c>
      <c r="D163" t="s">
        <v>335</v>
      </c>
      <c r="E163" s="47">
        <v>211</v>
      </c>
      <c r="F163" s="47">
        <v>224</v>
      </c>
      <c r="G163" s="47">
        <v>4021.1701510821354</v>
      </c>
    </row>
    <row r="164" spans="1:7" ht="15" x14ac:dyDescent="0.25">
      <c r="A164">
        <v>17</v>
      </c>
      <c r="B164">
        <v>124758</v>
      </c>
      <c r="C164">
        <v>9353125</v>
      </c>
      <c r="D164" t="s">
        <v>469</v>
      </c>
      <c r="E164" s="47">
        <v>180</v>
      </c>
      <c r="F164" s="47">
        <v>172</v>
      </c>
      <c r="G164" s="47">
        <v>2642.528301743926</v>
      </c>
    </row>
    <row r="165" spans="1:7" ht="15" x14ac:dyDescent="0.25">
      <c r="A165">
        <v>481</v>
      </c>
      <c r="B165">
        <v>124761</v>
      </c>
      <c r="C165">
        <v>9353305</v>
      </c>
      <c r="D165" t="s">
        <v>470</v>
      </c>
      <c r="E165" s="47">
        <v>195</v>
      </c>
      <c r="F165" s="47">
        <v>203</v>
      </c>
      <c r="G165" s="47">
        <v>3452.3012672846994</v>
      </c>
    </row>
    <row r="166" spans="1:7" ht="15" x14ac:dyDescent="0.25">
      <c r="A166">
        <v>421</v>
      </c>
      <c r="B166">
        <v>124762</v>
      </c>
      <c r="C166">
        <v>9353308</v>
      </c>
      <c r="D166" t="s">
        <v>471</v>
      </c>
      <c r="E166" s="47">
        <v>270</v>
      </c>
      <c r="F166" s="47">
        <v>258.5</v>
      </c>
      <c r="G166" s="47">
        <v>4186.9399432805885</v>
      </c>
    </row>
    <row r="167" spans="1:7" ht="15" x14ac:dyDescent="0.25">
      <c r="A167">
        <v>509</v>
      </c>
      <c r="B167">
        <v>124763</v>
      </c>
      <c r="C167">
        <v>9353310</v>
      </c>
      <c r="D167" t="s">
        <v>472</v>
      </c>
      <c r="E167" s="47">
        <v>135</v>
      </c>
      <c r="F167" s="47">
        <v>138</v>
      </c>
      <c r="G167" s="47">
        <v>2333.0533112833732</v>
      </c>
    </row>
    <row r="168" spans="1:7" ht="15" x14ac:dyDescent="0.25">
      <c r="A168">
        <v>420</v>
      </c>
      <c r="B168">
        <v>124764</v>
      </c>
      <c r="C168">
        <v>9353311</v>
      </c>
      <c r="D168" t="s">
        <v>473</v>
      </c>
      <c r="E168" s="47">
        <v>389</v>
      </c>
      <c r="F168" s="47">
        <v>380.42</v>
      </c>
      <c r="G168" s="47">
        <v>6220.4939293430307</v>
      </c>
    </row>
    <row r="169" spans="1:7" ht="15" x14ac:dyDescent="0.25">
      <c r="A169">
        <v>455</v>
      </c>
      <c r="B169">
        <v>124769</v>
      </c>
      <c r="C169">
        <v>9353320</v>
      </c>
      <c r="D169" t="s">
        <v>474</v>
      </c>
      <c r="E169" s="47">
        <v>311</v>
      </c>
      <c r="F169" s="47">
        <v>298</v>
      </c>
      <c r="G169" s="47">
        <v>4881.1205700050659</v>
      </c>
    </row>
    <row r="170" spans="1:7" ht="15" x14ac:dyDescent="0.25">
      <c r="A170">
        <v>432</v>
      </c>
      <c r="B170">
        <v>124770</v>
      </c>
      <c r="C170">
        <v>9353322</v>
      </c>
      <c r="D170" t="s">
        <v>475</v>
      </c>
      <c r="E170" s="47">
        <v>78</v>
      </c>
      <c r="F170" s="47">
        <v>83</v>
      </c>
      <c r="G170" s="47">
        <v>1446.4774929010598</v>
      </c>
    </row>
    <row r="171" spans="1:7" ht="15" x14ac:dyDescent="0.25">
      <c r="A171">
        <v>31</v>
      </c>
      <c r="B171">
        <v>124771</v>
      </c>
      <c r="C171">
        <v>9353323</v>
      </c>
      <c r="D171" t="s">
        <v>476</v>
      </c>
      <c r="E171" s="47">
        <v>184</v>
      </c>
      <c r="F171" s="47">
        <v>188</v>
      </c>
      <c r="G171" s="47">
        <v>2936.6936779770062</v>
      </c>
    </row>
    <row r="172" spans="1:7" ht="15" x14ac:dyDescent="0.25">
      <c r="A172">
        <v>101</v>
      </c>
      <c r="B172">
        <v>124772</v>
      </c>
      <c r="C172">
        <v>9353327</v>
      </c>
      <c r="D172" t="s">
        <v>477</v>
      </c>
      <c r="E172" s="47">
        <v>177</v>
      </c>
      <c r="F172" s="47">
        <v>175</v>
      </c>
      <c r="G172" s="47">
        <v>2668.2795601064504</v>
      </c>
    </row>
    <row r="173" spans="1:7" ht="15" x14ac:dyDescent="0.25">
      <c r="A173">
        <v>25</v>
      </c>
      <c r="B173">
        <v>124774</v>
      </c>
      <c r="C173">
        <v>9353329</v>
      </c>
      <c r="D173" t="s">
        <v>478</v>
      </c>
      <c r="E173" s="47">
        <v>198</v>
      </c>
      <c r="F173" s="47">
        <v>199</v>
      </c>
      <c r="G173" s="47">
        <v>2983.5542606562954</v>
      </c>
    </row>
    <row r="174" spans="1:7" ht="15" x14ac:dyDescent="0.25">
      <c r="A174">
        <v>35</v>
      </c>
      <c r="B174">
        <v>124775</v>
      </c>
      <c r="C174">
        <v>9353330</v>
      </c>
      <c r="D174" t="s">
        <v>479</v>
      </c>
      <c r="E174" s="47">
        <v>300</v>
      </c>
      <c r="F174" s="47">
        <v>308</v>
      </c>
      <c r="G174" s="47">
        <v>4702.0298751156661</v>
      </c>
    </row>
    <row r="175" spans="1:7" ht="15" x14ac:dyDescent="0.25">
      <c r="A175">
        <v>56</v>
      </c>
      <c r="B175">
        <v>124776</v>
      </c>
      <c r="C175">
        <v>9353331</v>
      </c>
      <c r="D175" t="s">
        <v>480</v>
      </c>
      <c r="E175" s="47">
        <v>85</v>
      </c>
      <c r="F175" s="47">
        <v>72</v>
      </c>
      <c r="G175" s="47">
        <v>1006.7831383067005</v>
      </c>
    </row>
    <row r="176" spans="1:7" ht="15" x14ac:dyDescent="0.25">
      <c r="A176">
        <v>317</v>
      </c>
      <c r="B176">
        <v>124777</v>
      </c>
      <c r="C176">
        <v>9353332</v>
      </c>
      <c r="D176" t="s">
        <v>221</v>
      </c>
      <c r="E176" s="47">
        <v>62</v>
      </c>
      <c r="F176" s="47">
        <v>60</v>
      </c>
      <c r="G176" s="47">
        <v>645.58076290452732</v>
      </c>
    </row>
    <row r="177" spans="1:7" ht="15" x14ac:dyDescent="0.25">
      <c r="A177">
        <v>284</v>
      </c>
      <c r="B177">
        <v>124781</v>
      </c>
      <c r="C177">
        <v>9353337</v>
      </c>
      <c r="D177" t="s">
        <v>481</v>
      </c>
      <c r="E177" s="47">
        <v>211</v>
      </c>
      <c r="F177" s="47">
        <v>210</v>
      </c>
      <c r="G177" s="47">
        <v>3198.4174804855697</v>
      </c>
    </row>
    <row r="178" spans="1:7" ht="15" x14ac:dyDescent="0.25">
      <c r="A178">
        <v>285</v>
      </c>
      <c r="B178">
        <v>124782</v>
      </c>
      <c r="C178">
        <v>9353338</v>
      </c>
      <c r="D178" t="s">
        <v>482</v>
      </c>
      <c r="E178" s="47">
        <v>328</v>
      </c>
      <c r="F178" s="47">
        <v>301</v>
      </c>
      <c r="G178" s="47">
        <v>4890.3112679279711</v>
      </c>
    </row>
    <row r="179" spans="1:7" ht="15" x14ac:dyDescent="0.25">
      <c r="A179">
        <v>288</v>
      </c>
      <c r="B179">
        <v>124783</v>
      </c>
      <c r="C179">
        <v>9353339</v>
      </c>
      <c r="D179" t="s">
        <v>483</v>
      </c>
      <c r="E179" s="47">
        <v>415</v>
      </c>
      <c r="F179" s="47">
        <v>417</v>
      </c>
      <c r="G179" s="47">
        <v>8334.851679483203</v>
      </c>
    </row>
    <row r="180" spans="1:7" ht="15" x14ac:dyDescent="0.25">
      <c r="A180">
        <v>289</v>
      </c>
      <c r="B180">
        <v>124784</v>
      </c>
      <c r="C180">
        <v>9353340</v>
      </c>
      <c r="D180" t="s">
        <v>484</v>
      </c>
      <c r="E180" s="47">
        <v>212</v>
      </c>
      <c r="F180" s="47">
        <v>209</v>
      </c>
      <c r="G180" s="47">
        <v>3358.5260706490672</v>
      </c>
    </row>
    <row r="181" spans="1:7" ht="15" x14ac:dyDescent="0.25">
      <c r="A181">
        <v>291</v>
      </c>
      <c r="B181">
        <v>124785</v>
      </c>
      <c r="C181">
        <v>9353341</v>
      </c>
      <c r="D181" t="s">
        <v>485</v>
      </c>
      <c r="E181" s="47">
        <v>212</v>
      </c>
      <c r="F181" s="47">
        <v>217</v>
      </c>
      <c r="G181" s="47">
        <v>4142.4488348060249</v>
      </c>
    </row>
    <row r="182" spans="1:7" ht="15" x14ac:dyDescent="0.25">
      <c r="A182">
        <v>287</v>
      </c>
      <c r="B182">
        <v>124786</v>
      </c>
      <c r="C182">
        <v>9353342</v>
      </c>
      <c r="D182" t="s">
        <v>486</v>
      </c>
      <c r="E182" s="47">
        <v>215</v>
      </c>
      <c r="F182" s="47">
        <v>213</v>
      </c>
      <c r="G182" s="47">
        <v>3961.4018928043497</v>
      </c>
    </row>
    <row r="183" spans="1:7" ht="15" x14ac:dyDescent="0.25">
      <c r="A183">
        <v>425</v>
      </c>
      <c r="B183">
        <v>134362</v>
      </c>
      <c r="C183">
        <v>9353343</v>
      </c>
      <c r="D183" t="s">
        <v>487</v>
      </c>
      <c r="E183" s="47">
        <v>395</v>
      </c>
      <c r="F183" s="47">
        <v>366</v>
      </c>
      <c r="G183" s="47">
        <v>6292.0686154740224</v>
      </c>
    </row>
    <row r="184" spans="1:7" ht="15" x14ac:dyDescent="0.25">
      <c r="A184">
        <v>320</v>
      </c>
      <c r="B184">
        <v>134882</v>
      </c>
      <c r="C184">
        <v>9353346</v>
      </c>
      <c r="D184" t="s">
        <v>489</v>
      </c>
      <c r="E184" s="47">
        <v>255</v>
      </c>
      <c r="F184" s="47">
        <v>239</v>
      </c>
      <c r="G184" s="47">
        <v>3648.1206396294469</v>
      </c>
    </row>
    <row r="185" spans="1:7" ht="15" x14ac:dyDescent="0.25">
      <c r="A185">
        <v>560</v>
      </c>
      <c r="B185">
        <v>124802</v>
      </c>
      <c r="C185">
        <v>9354024</v>
      </c>
      <c r="D185" t="s">
        <v>490</v>
      </c>
      <c r="E185" s="47">
        <v>1512</v>
      </c>
      <c r="F185" s="47">
        <v>1576</v>
      </c>
      <c r="G185" s="47">
        <v>36827.223890586836</v>
      </c>
    </row>
    <row r="186" spans="1:7" ht="15" x14ac:dyDescent="0.25">
      <c r="A186">
        <v>558</v>
      </c>
      <c r="B186">
        <v>124818</v>
      </c>
      <c r="C186">
        <v>9354057</v>
      </c>
      <c r="D186" t="s">
        <v>359</v>
      </c>
      <c r="E186" s="47">
        <v>765</v>
      </c>
      <c r="F186" s="47">
        <v>781</v>
      </c>
      <c r="G186" s="47">
        <v>19442.708854601216</v>
      </c>
    </row>
    <row r="187" spans="1:7" ht="15" x14ac:dyDescent="0.25">
      <c r="A187">
        <v>370</v>
      </c>
      <c r="B187">
        <v>124840</v>
      </c>
      <c r="C187">
        <v>9354090</v>
      </c>
      <c r="D187" t="s">
        <v>247</v>
      </c>
      <c r="E187" s="47">
        <v>1198</v>
      </c>
      <c r="F187" s="47">
        <v>1172</v>
      </c>
      <c r="G187" s="47">
        <v>28101.450811584182</v>
      </c>
    </row>
    <row r="188" spans="1:7" ht="15" x14ac:dyDescent="0.25">
      <c r="A188">
        <v>356</v>
      </c>
      <c r="B188">
        <v>124846</v>
      </c>
      <c r="C188">
        <v>9354096</v>
      </c>
      <c r="D188" t="s">
        <v>240</v>
      </c>
      <c r="E188" s="47">
        <v>683</v>
      </c>
      <c r="F188" s="47">
        <v>679</v>
      </c>
      <c r="G188" s="47">
        <v>16261.902481434692</v>
      </c>
    </row>
    <row r="189" spans="1:7" ht="15" x14ac:dyDescent="0.25">
      <c r="A189">
        <v>552</v>
      </c>
      <c r="B189">
        <v>124856</v>
      </c>
      <c r="C189">
        <v>9354500</v>
      </c>
      <c r="D189" t="s">
        <v>491</v>
      </c>
      <c r="E189" s="47">
        <v>1260</v>
      </c>
      <c r="F189" s="47">
        <v>1178.58</v>
      </c>
      <c r="G189" s="47">
        <v>28035.874139329677</v>
      </c>
    </row>
    <row r="190" spans="1:7" ht="15" x14ac:dyDescent="0.25">
      <c r="A190">
        <v>553</v>
      </c>
      <c r="B190">
        <v>124861</v>
      </c>
      <c r="C190">
        <v>9354600</v>
      </c>
      <c r="D190" t="s">
        <v>492</v>
      </c>
      <c r="E190" s="47">
        <v>705</v>
      </c>
      <c r="F190" s="47">
        <v>658.92000000000007</v>
      </c>
      <c r="G190" s="47">
        <v>15552.686206950788</v>
      </c>
    </row>
    <row r="191" spans="1:7" ht="15" x14ac:dyDescent="0.25">
      <c r="A191">
        <v>157</v>
      </c>
      <c r="B191">
        <v>136438</v>
      </c>
      <c r="C191">
        <v>9354605</v>
      </c>
      <c r="D191" t="s">
        <v>493</v>
      </c>
      <c r="E191" s="47">
        <v>897</v>
      </c>
      <c r="F191" s="47">
        <v>897</v>
      </c>
      <c r="G191" s="47">
        <v>23149.896373999309</v>
      </c>
    </row>
    <row r="192" spans="1:7" ht="15" x14ac:dyDescent="0.25">
      <c r="A192">
        <v>233</v>
      </c>
      <c r="B192">
        <v>138117</v>
      </c>
      <c r="C192">
        <v>9352000</v>
      </c>
      <c r="D192" t="s">
        <v>494</v>
      </c>
      <c r="E192" s="47">
        <v>166</v>
      </c>
      <c r="F192" s="47">
        <v>157</v>
      </c>
      <c r="G192" s="47">
        <v>2998.819708887137</v>
      </c>
    </row>
    <row r="193" spans="1:7" ht="15" x14ac:dyDescent="0.25">
      <c r="A193">
        <v>262</v>
      </c>
      <c r="B193">
        <v>139803</v>
      </c>
      <c r="C193">
        <v>9352001</v>
      </c>
      <c r="D193" t="s">
        <v>188</v>
      </c>
      <c r="E193" s="47">
        <v>615</v>
      </c>
      <c r="F193" s="47">
        <v>588</v>
      </c>
      <c r="G193" s="47">
        <v>11213.784835942162</v>
      </c>
    </row>
    <row r="194" spans="1:7" ht="15" x14ac:dyDescent="0.25">
      <c r="A194">
        <v>411</v>
      </c>
      <c r="B194">
        <v>136316</v>
      </c>
      <c r="C194">
        <v>9352003</v>
      </c>
      <c r="D194" t="s">
        <v>262</v>
      </c>
      <c r="E194" s="47">
        <v>326</v>
      </c>
      <c r="F194" s="47">
        <v>313</v>
      </c>
      <c r="G194" s="47">
        <v>4931.944728783048</v>
      </c>
    </row>
    <row r="195" spans="1:7" ht="15" x14ac:dyDescent="0.25">
      <c r="A195">
        <v>73</v>
      </c>
      <c r="B195">
        <v>139804</v>
      </c>
      <c r="C195">
        <v>9352006</v>
      </c>
      <c r="D195" t="s">
        <v>112</v>
      </c>
      <c r="E195" s="47">
        <v>203</v>
      </c>
      <c r="F195" s="47">
        <v>195</v>
      </c>
      <c r="G195" s="47">
        <v>3976.5154992655794</v>
      </c>
    </row>
    <row r="196" spans="1:7" ht="15" x14ac:dyDescent="0.25">
      <c r="A196">
        <v>453</v>
      </c>
      <c r="B196">
        <v>140044</v>
      </c>
      <c r="C196">
        <v>9352010</v>
      </c>
      <c r="D196" t="s">
        <v>495</v>
      </c>
      <c r="E196" s="47">
        <v>413</v>
      </c>
      <c r="F196" s="47">
        <v>385</v>
      </c>
      <c r="G196" s="47">
        <v>6535.4913487577824</v>
      </c>
    </row>
    <row r="197" spans="1:7" ht="15" x14ac:dyDescent="0.25">
      <c r="A197">
        <v>61</v>
      </c>
      <c r="B197">
        <v>140573</v>
      </c>
      <c r="C197">
        <v>9352014</v>
      </c>
      <c r="D197" t="s">
        <v>496</v>
      </c>
      <c r="E197" s="47">
        <v>362</v>
      </c>
      <c r="F197" s="47">
        <v>317</v>
      </c>
      <c r="G197" s="47">
        <v>6843.9709052386343</v>
      </c>
    </row>
    <row r="198" spans="1:7" ht="15" x14ac:dyDescent="0.25">
      <c r="A198">
        <v>292</v>
      </c>
      <c r="B198">
        <v>140822</v>
      </c>
      <c r="C198">
        <v>9352017</v>
      </c>
      <c r="D198" t="s">
        <v>206</v>
      </c>
      <c r="E198" s="47">
        <v>622</v>
      </c>
      <c r="F198" s="47">
        <v>619</v>
      </c>
      <c r="G198" s="47">
        <v>10065.666312588668</v>
      </c>
    </row>
    <row r="199" spans="1:7" ht="15" x14ac:dyDescent="0.25">
      <c r="A199">
        <v>484</v>
      </c>
      <c r="B199">
        <v>142993</v>
      </c>
      <c r="C199">
        <v>9352022</v>
      </c>
      <c r="D199" t="s">
        <v>573</v>
      </c>
      <c r="E199" s="47">
        <v>231</v>
      </c>
      <c r="F199" s="47">
        <v>220</v>
      </c>
      <c r="G199" s="47">
        <v>3643.6155185185562</v>
      </c>
    </row>
    <row r="200" spans="1:7" ht="15" x14ac:dyDescent="0.25">
      <c r="A200">
        <v>77</v>
      </c>
      <c r="B200">
        <v>140823</v>
      </c>
      <c r="C200">
        <v>9352025</v>
      </c>
      <c r="D200" t="s">
        <v>115</v>
      </c>
      <c r="E200" s="47">
        <v>308</v>
      </c>
      <c r="F200" s="47">
        <v>288</v>
      </c>
      <c r="G200" s="47">
        <v>5164.685102045536</v>
      </c>
    </row>
    <row r="201" spans="1:7" ht="15" x14ac:dyDescent="0.25">
      <c r="A201">
        <v>267</v>
      </c>
      <c r="B201">
        <v>140887</v>
      </c>
      <c r="C201">
        <v>9352027</v>
      </c>
      <c r="D201" t="s">
        <v>497</v>
      </c>
      <c r="E201" s="47">
        <v>524</v>
      </c>
      <c r="F201" s="47">
        <v>506</v>
      </c>
      <c r="G201" s="47">
        <v>11328.051901493651</v>
      </c>
    </row>
    <row r="202" spans="1:7" ht="15" x14ac:dyDescent="0.25">
      <c r="A202">
        <v>423</v>
      </c>
      <c r="B202">
        <v>140998</v>
      </c>
      <c r="C202">
        <v>9352029</v>
      </c>
      <c r="D202" t="s">
        <v>272</v>
      </c>
      <c r="E202" s="47">
        <v>228</v>
      </c>
      <c r="F202" s="47">
        <v>229</v>
      </c>
      <c r="G202" s="47">
        <v>4132.3969311746996</v>
      </c>
    </row>
    <row r="203" spans="1:7" ht="15" x14ac:dyDescent="0.25">
      <c r="A203">
        <v>521</v>
      </c>
      <c r="B203">
        <v>142995</v>
      </c>
      <c r="C203">
        <v>9352030</v>
      </c>
      <c r="D203" t="s">
        <v>381</v>
      </c>
      <c r="E203" s="47">
        <v>144</v>
      </c>
      <c r="F203" s="47">
        <v>134</v>
      </c>
      <c r="G203" s="47">
        <v>2175.7920284818774</v>
      </c>
    </row>
    <row r="204" spans="1:7" ht="15" x14ac:dyDescent="0.25">
      <c r="A204">
        <v>522</v>
      </c>
      <c r="B204">
        <v>142566</v>
      </c>
      <c r="C204">
        <v>9352031</v>
      </c>
      <c r="D204" t="s">
        <v>574</v>
      </c>
      <c r="E204" s="47">
        <v>169</v>
      </c>
      <c r="F204" s="47">
        <v>166</v>
      </c>
      <c r="G204" s="47">
        <v>2628.5847402125878</v>
      </c>
    </row>
    <row r="205" spans="1:7" ht="15" x14ac:dyDescent="0.25">
      <c r="A205">
        <v>454</v>
      </c>
      <c r="B205">
        <v>138161</v>
      </c>
      <c r="C205">
        <v>9352036</v>
      </c>
      <c r="D205" t="s">
        <v>498</v>
      </c>
      <c r="E205" s="47">
        <v>414</v>
      </c>
      <c r="F205" s="47">
        <v>414</v>
      </c>
      <c r="G205" s="47">
        <v>6998.1552024287739</v>
      </c>
    </row>
    <row r="206" spans="1:7" ht="15" x14ac:dyDescent="0.25">
      <c r="A206">
        <v>450</v>
      </c>
      <c r="B206">
        <v>141546</v>
      </c>
      <c r="C206">
        <v>9352040</v>
      </c>
      <c r="D206" t="s">
        <v>575</v>
      </c>
      <c r="E206" s="47">
        <v>393</v>
      </c>
      <c r="F206" s="47">
        <v>392</v>
      </c>
      <c r="G206" s="47">
        <v>6641.1627752180984</v>
      </c>
    </row>
    <row r="207" spans="1:7" ht="15" x14ac:dyDescent="0.25">
      <c r="A207">
        <v>52</v>
      </c>
      <c r="B207">
        <v>141172</v>
      </c>
      <c r="C207">
        <v>9352043</v>
      </c>
      <c r="D207" t="s">
        <v>499</v>
      </c>
      <c r="E207" s="47">
        <v>211</v>
      </c>
      <c r="F207" s="47">
        <v>214</v>
      </c>
      <c r="G207" s="47">
        <v>3880.1409046246818</v>
      </c>
    </row>
    <row r="208" spans="1:7" ht="15" x14ac:dyDescent="0.25">
      <c r="A208">
        <v>447</v>
      </c>
      <c r="B208">
        <v>141371</v>
      </c>
      <c r="C208">
        <v>9352047</v>
      </c>
      <c r="D208" t="s">
        <v>500</v>
      </c>
      <c r="E208" s="47">
        <v>239</v>
      </c>
      <c r="F208" s="47">
        <v>243</v>
      </c>
      <c r="G208" s="47">
        <v>3886.0154508272813</v>
      </c>
    </row>
    <row r="209" spans="1:7" ht="15" x14ac:dyDescent="0.25">
      <c r="A209">
        <v>251</v>
      </c>
      <c r="B209">
        <v>141372</v>
      </c>
      <c r="C209">
        <v>9352048</v>
      </c>
      <c r="D209" t="s">
        <v>181</v>
      </c>
      <c r="E209" s="47">
        <v>242</v>
      </c>
      <c r="F209" s="47">
        <v>217</v>
      </c>
      <c r="G209" s="47">
        <v>4010.9917243634409</v>
      </c>
    </row>
    <row r="210" spans="1:7" ht="15" x14ac:dyDescent="0.25">
      <c r="A210">
        <v>252</v>
      </c>
      <c r="B210">
        <v>141373</v>
      </c>
      <c r="C210">
        <v>9352050</v>
      </c>
      <c r="D210" t="s">
        <v>576</v>
      </c>
      <c r="E210" s="47">
        <v>273</v>
      </c>
      <c r="F210" s="47">
        <v>264</v>
      </c>
      <c r="G210" s="47">
        <v>5156.5228331042226</v>
      </c>
    </row>
    <row r="211" spans="1:7" ht="15" x14ac:dyDescent="0.25">
      <c r="A211">
        <v>440</v>
      </c>
      <c r="B211">
        <v>141406</v>
      </c>
      <c r="C211">
        <v>9352051</v>
      </c>
      <c r="D211" t="s">
        <v>501</v>
      </c>
      <c r="E211" s="47">
        <v>194</v>
      </c>
      <c r="F211" s="47">
        <v>150</v>
      </c>
      <c r="G211" s="47">
        <v>2463.1805527456131</v>
      </c>
    </row>
    <row r="212" spans="1:7" ht="15" x14ac:dyDescent="0.25">
      <c r="A212">
        <v>92</v>
      </c>
      <c r="B212">
        <v>141702</v>
      </c>
      <c r="C212">
        <v>9352052</v>
      </c>
      <c r="D212" t="s">
        <v>122</v>
      </c>
      <c r="E212" s="47">
        <v>178</v>
      </c>
      <c r="F212" s="47">
        <v>165</v>
      </c>
      <c r="G212" s="47">
        <v>2611.1075641253146</v>
      </c>
    </row>
    <row r="213" spans="1:7" ht="15" x14ac:dyDescent="0.25">
      <c r="A213">
        <v>59</v>
      </c>
      <c r="B213">
        <v>141736</v>
      </c>
      <c r="C213">
        <v>9352053</v>
      </c>
      <c r="D213" t="s">
        <v>577</v>
      </c>
      <c r="E213" s="47">
        <v>402</v>
      </c>
      <c r="F213" s="47">
        <v>390</v>
      </c>
      <c r="G213" s="47">
        <v>7262.897340960767</v>
      </c>
    </row>
    <row r="214" spans="1:7" ht="15" x14ac:dyDescent="0.25">
      <c r="A214">
        <v>465</v>
      </c>
      <c r="B214">
        <v>139485</v>
      </c>
      <c r="C214">
        <v>9352054</v>
      </c>
      <c r="D214" t="s">
        <v>502</v>
      </c>
      <c r="E214" s="47">
        <v>207</v>
      </c>
      <c r="F214" s="47">
        <v>208</v>
      </c>
      <c r="G214" s="47">
        <v>3125.9212067063513</v>
      </c>
    </row>
    <row r="215" spans="1:7" ht="15" x14ac:dyDescent="0.25">
      <c r="A215">
        <v>63</v>
      </c>
      <c r="B215">
        <v>141983</v>
      </c>
      <c r="C215">
        <v>9352056</v>
      </c>
      <c r="D215" t="s">
        <v>578</v>
      </c>
      <c r="E215" s="47">
        <v>198</v>
      </c>
      <c r="F215" s="47">
        <v>198</v>
      </c>
      <c r="G215" s="47">
        <v>3871.9532529749426</v>
      </c>
    </row>
    <row r="216" spans="1:7" ht="15" x14ac:dyDescent="0.25">
      <c r="A216">
        <v>70</v>
      </c>
      <c r="B216">
        <v>141984</v>
      </c>
      <c r="C216">
        <v>9352057</v>
      </c>
      <c r="D216" t="s">
        <v>579</v>
      </c>
      <c r="E216" s="47">
        <v>402</v>
      </c>
      <c r="F216" s="47">
        <v>344</v>
      </c>
      <c r="G216" s="47">
        <v>7454.8333572924594</v>
      </c>
    </row>
    <row r="217" spans="1:7" ht="15" x14ac:dyDescent="0.25">
      <c r="A217">
        <v>295</v>
      </c>
      <c r="B217">
        <v>141985</v>
      </c>
      <c r="C217">
        <v>9352059</v>
      </c>
      <c r="D217" t="s">
        <v>503</v>
      </c>
      <c r="E217" s="47">
        <v>396</v>
      </c>
      <c r="F217" s="47">
        <v>403</v>
      </c>
      <c r="G217" s="47">
        <v>7602.0222438564997</v>
      </c>
    </row>
    <row r="218" spans="1:7" ht="15" x14ac:dyDescent="0.25">
      <c r="A218">
        <v>402</v>
      </c>
      <c r="B218">
        <v>143359</v>
      </c>
      <c r="C218">
        <v>9352060</v>
      </c>
      <c r="D218" t="s">
        <v>390</v>
      </c>
      <c r="E218" s="47">
        <v>163</v>
      </c>
      <c r="F218" s="47">
        <v>161</v>
      </c>
      <c r="G218" s="47">
        <v>2471.6006493580981</v>
      </c>
    </row>
    <row r="219" spans="1:7" ht="15" x14ac:dyDescent="0.25">
      <c r="A219">
        <v>6</v>
      </c>
      <c r="B219">
        <v>143492</v>
      </c>
      <c r="C219">
        <v>9352063</v>
      </c>
      <c r="D219" t="s">
        <v>392</v>
      </c>
      <c r="E219" s="47">
        <v>359</v>
      </c>
      <c r="F219" s="47">
        <v>345</v>
      </c>
      <c r="G219" s="47">
        <v>5633.6763208096654</v>
      </c>
    </row>
    <row r="220" spans="1:7" ht="15" x14ac:dyDescent="0.25">
      <c r="A220">
        <v>7</v>
      </c>
      <c r="B220">
        <v>143491</v>
      </c>
      <c r="C220">
        <v>9352064</v>
      </c>
      <c r="D220" t="s">
        <v>393</v>
      </c>
      <c r="E220" s="47">
        <v>60</v>
      </c>
      <c r="F220" s="47">
        <v>58</v>
      </c>
      <c r="G220" s="47">
        <v>949.64546352247135</v>
      </c>
    </row>
    <row r="221" spans="1:7" ht="15" x14ac:dyDescent="0.25">
      <c r="A221">
        <v>64</v>
      </c>
      <c r="B221">
        <v>142016</v>
      </c>
      <c r="C221">
        <v>9352065</v>
      </c>
      <c r="D221" t="s">
        <v>580</v>
      </c>
      <c r="E221" s="47">
        <v>407</v>
      </c>
      <c r="F221" s="47">
        <v>406</v>
      </c>
      <c r="G221" s="47">
        <v>8971.7243432769956</v>
      </c>
    </row>
    <row r="222" spans="1:7" ht="15" x14ac:dyDescent="0.25">
      <c r="A222">
        <v>30</v>
      </c>
      <c r="B222">
        <v>141550</v>
      </c>
      <c r="C222">
        <v>9352073</v>
      </c>
      <c r="D222" t="s">
        <v>581</v>
      </c>
      <c r="E222" s="47">
        <v>71</v>
      </c>
      <c r="F222" s="47">
        <v>66</v>
      </c>
      <c r="G222" s="47">
        <v>1007.1364699926202</v>
      </c>
    </row>
    <row r="223" spans="1:7" ht="15" x14ac:dyDescent="0.25">
      <c r="A223">
        <v>8</v>
      </c>
      <c r="B223">
        <v>142017</v>
      </c>
      <c r="C223">
        <v>9352078</v>
      </c>
      <c r="D223" t="s">
        <v>504</v>
      </c>
      <c r="E223" s="47">
        <v>245</v>
      </c>
      <c r="F223" s="47">
        <v>258</v>
      </c>
      <c r="G223" s="47">
        <v>4874.7025957906853</v>
      </c>
    </row>
    <row r="224" spans="1:7" ht="15" x14ac:dyDescent="0.25">
      <c r="A224">
        <v>45</v>
      </c>
      <c r="B224">
        <v>143074</v>
      </c>
      <c r="C224">
        <v>9352087</v>
      </c>
      <c r="D224" t="s">
        <v>582</v>
      </c>
      <c r="E224" s="47">
        <v>69</v>
      </c>
      <c r="F224" s="47">
        <v>74</v>
      </c>
      <c r="G224" s="47">
        <v>902.54210835349568</v>
      </c>
    </row>
    <row r="225" spans="1:7" ht="15" x14ac:dyDescent="0.25">
      <c r="A225">
        <v>312</v>
      </c>
      <c r="B225">
        <v>142018</v>
      </c>
      <c r="C225">
        <v>9352090</v>
      </c>
      <c r="D225" t="s">
        <v>583</v>
      </c>
      <c r="E225" s="47">
        <v>102</v>
      </c>
      <c r="F225" s="47">
        <v>77</v>
      </c>
      <c r="G225" s="47">
        <v>1233.3373158287857</v>
      </c>
    </row>
    <row r="226" spans="1:7" ht="15" x14ac:dyDescent="0.25">
      <c r="A226">
        <v>57</v>
      </c>
      <c r="B226">
        <v>141554</v>
      </c>
      <c r="C226">
        <v>9352091</v>
      </c>
      <c r="D226" t="s">
        <v>100</v>
      </c>
      <c r="E226" s="47">
        <v>278</v>
      </c>
      <c r="F226" s="47">
        <v>271</v>
      </c>
      <c r="G226" s="47">
        <v>4697.3225073592002</v>
      </c>
    </row>
    <row r="227" spans="1:7" ht="15" x14ac:dyDescent="0.25">
      <c r="A227">
        <v>81</v>
      </c>
      <c r="B227">
        <v>143069</v>
      </c>
      <c r="C227">
        <v>9352096</v>
      </c>
      <c r="D227" t="s">
        <v>584</v>
      </c>
      <c r="E227" s="47">
        <v>51</v>
      </c>
      <c r="F227" s="47">
        <v>40</v>
      </c>
      <c r="G227" s="47">
        <v>478.95548345141077</v>
      </c>
    </row>
    <row r="228" spans="1:7" ht="15" x14ac:dyDescent="0.25">
      <c r="A228">
        <v>471</v>
      </c>
      <c r="B228">
        <v>143361</v>
      </c>
      <c r="C228">
        <v>9352097</v>
      </c>
      <c r="D228" t="s">
        <v>404</v>
      </c>
      <c r="E228" s="47">
        <v>97</v>
      </c>
      <c r="F228" s="47">
        <v>101</v>
      </c>
      <c r="G228" s="47">
        <v>1595.1160382873709</v>
      </c>
    </row>
    <row r="229" spans="1:7" ht="15" x14ac:dyDescent="0.25">
      <c r="A229">
        <v>511</v>
      </c>
      <c r="B229">
        <v>142026</v>
      </c>
      <c r="C229">
        <v>9352099</v>
      </c>
      <c r="D229" t="s">
        <v>505</v>
      </c>
      <c r="E229" s="47">
        <v>229</v>
      </c>
      <c r="F229" s="47">
        <v>258</v>
      </c>
      <c r="G229" s="47">
        <v>4673.28302681888</v>
      </c>
    </row>
    <row r="230" spans="1:7" ht="15" x14ac:dyDescent="0.25">
      <c r="A230">
        <v>474</v>
      </c>
      <c r="B230">
        <v>142027</v>
      </c>
      <c r="C230">
        <v>9352103</v>
      </c>
      <c r="D230" t="s">
        <v>506</v>
      </c>
      <c r="E230" s="47">
        <v>429</v>
      </c>
      <c r="F230" s="47">
        <v>402</v>
      </c>
      <c r="G230" s="47">
        <v>7374.9967291954008</v>
      </c>
    </row>
    <row r="231" spans="1:7" ht="15" x14ac:dyDescent="0.25">
      <c r="A231">
        <v>62</v>
      </c>
      <c r="B231">
        <v>142187</v>
      </c>
      <c r="C231">
        <v>9352104</v>
      </c>
      <c r="D231" t="s">
        <v>507</v>
      </c>
      <c r="E231" s="47">
        <v>307</v>
      </c>
      <c r="F231" s="47">
        <v>304</v>
      </c>
      <c r="G231" s="47">
        <v>5384.5949223973003</v>
      </c>
    </row>
    <row r="232" spans="1:7" ht="15" x14ac:dyDescent="0.25">
      <c r="A232">
        <v>60</v>
      </c>
      <c r="B232">
        <v>142580</v>
      </c>
      <c r="C232">
        <v>9352113</v>
      </c>
      <c r="D232" t="s">
        <v>585</v>
      </c>
      <c r="E232" s="47">
        <v>367</v>
      </c>
      <c r="F232" s="47">
        <v>380</v>
      </c>
      <c r="G232" s="47">
        <v>7042.3192158224756</v>
      </c>
    </row>
    <row r="233" spans="1:7" ht="15" x14ac:dyDescent="0.25">
      <c r="A233">
        <v>16</v>
      </c>
      <c r="B233">
        <v>142770</v>
      </c>
      <c r="C233">
        <v>9352116</v>
      </c>
      <c r="D233" t="s">
        <v>586</v>
      </c>
      <c r="E233" s="47">
        <v>88</v>
      </c>
      <c r="F233" s="47">
        <v>96</v>
      </c>
      <c r="G233" s="47">
        <v>1528.1131964233434</v>
      </c>
    </row>
    <row r="234" spans="1:7" ht="15" x14ac:dyDescent="0.25">
      <c r="A234">
        <v>9</v>
      </c>
      <c r="B234">
        <v>142786</v>
      </c>
      <c r="C234">
        <v>9352120</v>
      </c>
      <c r="D234" t="s">
        <v>71</v>
      </c>
      <c r="E234" s="47">
        <v>82</v>
      </c>
      <c r="F234" s="47">
        <v>90</v>
      </c>
      <c r="G234" s="47">
        <v>1484.7995478455357</v>
      </c>
    </row>
    <row r="235" spans="1:7" ht="15" x14ac:dyDescent="0.25">
      <c r="A235">
        <v>111</v>
      </c>
      <c r="B235">
        <v>141551</v>
      </c>
      <c r="C235">
        <v>9352123</v>
      </c>
      <c r="D235" t="s">
        <v>587</v>
      </c>
      <c r="E235" s="47">
        <v>153</v>
      </c>
      <c r="F235" s="47">
        <v>153</v>
      </c>
      <c r="G235" s="47">
        <v>2500.2695263577675</v>
      </c>
    </row>
    <row r="236" spans="1:7" ht="15" x14ac:dyDescent="0.25">
      <c r="A236">
        <v>67</v>
      </c>
      <c r="B236">
        <v>141640</v>
      </c>
      <c r="C236">
        <v>9352145</v>
      </c>
      <c r="D236" t="s">
        <v>108</v>
      </c>
      <c r="E236" s="47">
        <v>414</v>
      </c>
      <c r="F236" s="47">
        <v>410</v>
      </c>
      <c r="G236" s="47">
        <v>6999.2866149037318</v>
      </c>
    </row>
    <row r="237" spans="1:7" ht="15" x14ac:dyDescent="0.25">
      <c r="A237">
        <v>13</v>
      </c>
      <c r="B237">
        <v>143050</v>
      </c>
      <c r="C237">
        <v>9352150</v>
      </c>
      <c r="D237" t="s">
        <v>588</v>
      </c>
      <c r="E237" s="47">
        <v>85</v>
      </c>
      <c r="F237" s="47" t="s">
        <v>604</v>
      </c>
      <c r="G237" s="47">
        <v>-825.29581951304999</v>
      </c>
    </row>
    <row r="238" spans="1:7" ht="15" x14ac:dyDescent="0.25">
      <c r="A238">
        <v>469</v>
      </c>
      <c r="B238">
        <v>143147</v>
      </c>
      <c r="C238">
        <v>9352155</v>
      </c>
      <c r="D238" t="s">
        <v>589</v>
      </c>
      <c r="E238" s="47">
        <v>168</v>
      </c>
      <c r="F238" s="47" t="s">
        <v>604</v>
      </c>
      <c r="G238" s="47">
        <v>-598.27745950232872</v>
      </c>
    </row>
    <row r="239" spans="1:7" ht="15" x14ac:dyDescent="0.25">
      <c r="A239">
        <v>283</v>
      </c>
      <c r="B239">
        <v>141819</v>
      </c>
      <c r="C239">
        <v>9352158</v>
      </c>
      <c r="D239" t="s">
        <v>199</v>
      </c>
      <c r="E239" s="47">
        <v>416</v>
      </c>
      <c r="F239" s="47">
        <v>412</v>
      </c>
      <c r="G239" s="47">
        <v>7341.4297388906425</v>
      </c>
    </row>
    <row r="240" spans="1:7" ht="15" x14ac:dyDescent="0.25">
      <c r="A240">
        <v>256</v>
      </c>
      <c r="B240">
        <v>141591</v>
      </c>
      <c r="C240">
        <v>9352159</v>
      </c>
      <c r="D240" t="s">
        <v>590</v>
      </c>
      <c r="E240" s="47">
        <v>415</v>
      </c>
      <c r="F240" s="47">
        <v>417</v>
      </c>
      <c r="G240" s="47">
        <v>7245.0655904890709</v>
      </c>
    </row>
    <row r="241" spans="1:7" ht="15" x14ac:dyDescent="0.25">
      <c r="A241">
        <v>303</v>
      </c>
      <c r="B241">
        <v>141849</v>
      </c>
      <c r="C241">
        <v>9352927</v>
      </c>
      <c r="D241" t="s">
        <v>211</v>
      </c>
      <c r="E241" s="47">
        <v>330</v>
      </c>
      <c r="F241" s="47">
        <v>317</v>
      </c>
      <c r="G241" s="47">
        <v>6992.5541288529157</v>
      </c>
    </row>
    <row r="242" spans="1:7" ht="15" x14ac:dyDescent="0.25">
      <c r="A242">
        <v>404</v>
      </c>
      <c r="B242">
        <v>143056</v>
      </c>
      <c r="C242">
        <v>9353002</v>
      </c>
      <c r="D242" t="s">
        <v>427</v>
      </c>
      <c r="E242" s="47">
        <v>63</v>
      </c>
      <c r="F242" s="47">
        <v>64</v>
      </c>
      <c r="G242" s="47">
        <v>1014.856520549402</v>
      </c>
    </row>
    <row r="243" spans="1:7" ht="15" x14ac:dyDescent="0.25">
      <c r="A243">
        <v>441</v>
      </c>
      <c r="B243">
        <v>142547</v>
      </c>
      <c r="C243">
        <v>9353025</v>
      </c>
      <c r="D243" t="s">
        <v>591</v>
      </c>
      <c r="E243" s="47">
        <v>197</v>
      </c>
      <c r="F243" s="47">
        <v>201</v>
      </c>
      <c r="G243" s="47">
        <v>3079.0259423025791</v>
      </c>
    </row>
    <row r="244" spans="1:7" ht="15" x14ac:dyDescent="0.25">
      <c r="A244">
        <v>492</v>
      </c>
      <c r="B244">
        <v>142554</v>
      </c>
      <c r="C244">
        <v>9353054</v>
      </c>
      <c r="D244" t="s">
        <v>592</v>
      </c>
      <c r="E244" s="47">
        <v>117</v>
      </c>
      <c r="F244" s="47">
        <v>127</v>
      </c>
      <c r="G244" s="47">
        <v>1983.0624855679494</v>
      </c>
    </row>
    <row r="245" spans="1:7" ht="15" x14ac:dyDescent="0.25">
      <c r="A245">
        <v>514</v>
      </c>
      <c r="B245">
        <v>142562</v>
      </c>
      <c r="C245">
        <v>9353062</v>
      </c>
      <c r="D245" t="s">
        <v>593</v>
      </c>
      <c r="E245" s="47">
        <v>196</v>
      </c>
      <c r="F245" s="47">
        <v>200</v>
      </c>
      <c r="G245" s="47">
        <v>3070.5471252822485</v>
      </c>
    </row>
    <row r="246" spans="1:7" ht="15" x14ac:dyDescent="0.25">
      <c r="A246">
        <v>316</v>
      </c>
      <c r="B246">
        <v>142994</v>
      </c>
      <c r="C246">
        <v>9353097</v>
      </c>
      <c r="D246" t="s">
        <v>594</v>
      </c>
      <c r="E246" s="47">
        <v>98</v>
      </c>
      <c r="F246" s="47">
        <v>96</v>
      </c>
      <c r="G246" s="47">
        <v>1603.9900133712647</v>
      </c>
    </row>
    <row r="247" spans="1:7" ht="15" x14ac:dyDescent="0.25">
      <c r="A247">
        <v>489</v>
      </c>
      <c r="B247">
        <v>143070</v>
      </c>
      <c r="C247">
        <v>9353098</v>
      </c>
      <c r="D247" t="s">
        <v>323</v>
      </c>
      <c r="E247" s="47">
        <v>66</v>
      </c>
      <c r="F247" s="47">
        <v>65</v>
      </c>
      <c r="G247" s="47">
        <v>1017.6832283025517</v>
      </c>
    </row>
    <row r="248" spans="1:7" ht="15" x14ac:dyDescent="0.25">
      <c r="A248">
        <v>86</v>
      </c>
      <c r="B248">
        <v>143071</v>
      </c>
      <c r="C248">
        <v>9353099</v>
      </c>
      <c r="D248" t="s">
        <v>120</v>
      </c>
      <c r="E248" s="47">
        <v>70</v>
      </c>
      <c r="F248" s="47">
        <v>68</v>
      </c>
      <c r="G248" s="47">
        <v>1063.9910954997081</v>
      </c>
    </row>
    <row r="249" spans="1:7" ht="15" x14ac:dyDescent="0.25">
      <c r="A249">
        <v>325</v>
      </c>
      <c r="B249">
        <v>142595</v>
      </c>
      <c r="C249">
        <v>9353115</v>
      </c>
      <c r="D249" t="s">
        <v>595</v>
      </c>
      <c r="E249" s="47">
        <v>101</v>
      </c>
      <c r="F249" s="47">
        <v>105</v>
      </c>
      <c r="G249" s="47">
        <v>1609.9867456744569</v>
      </c>
    </row>
    <row r="250" spans="1:7" ht="15" x14ac:dyDescent="0.25">
      <c r="A250">
        <v>38</v>
      </c>
      <c r="B250">
        <v>143065</v>
      </c>
      <c r="C250">
        <v>9353116</v>
      </c>
      <c r="D250" t="s">
        <v>466</v>
      </c>
      <c r="E250" s="47">
        <v>121</v>
      </c>
      <c r="F250" s="47">
        <v>109</v>
      </c>
      <c r="G250" s="47">
        <v>1634.5618552132951</v>
      </c>
    </row>
    <row r="251" spans="1:7" ht="15" x14ac:dyDescent="0.25">
      <c r="A251">
        <v>240</v>
      </c>
      <c r="B251">
        <v>142597</v>
      </c>
      <c r="C251">
        <v>9353302</v>
      </c>
      <c r="D251" t="s">
        <v>596</v>
      </c>
      <c r="E251" s="47">
        <v>150</v>
      </c>
      <c r="F251" s="47">
        <v>151</v>
      </c>
      <c r="G251" s="47">
        <v>2408.3894591182893</v>
      </c>
    </row>
    <row r="252" spans="1:7" ht="15" x14ac:dyDescent="0.25">
      <c r="A252">
        <v>437</v>
      </c>
      <c r="B252">
        <v>139149</v>
      </c>
      <c r="C252">
        <v>9353312</v>
      </c>
      <c r="D252" t="s">
        <v>508</v>
      </c>
      <c r="E252" s="47">
        <v>80</v>
      </c>
      <c r="F252" s="47">
        <v>80</v>
      </c>
      <c r="G252" s="47">
        <v>1152.0782147728678</v>
      </c>
    </row>
    <row r="253" spans="1:7" ht="15" x14ac:dyDescent="0.25">
      <c r="A253">
        <v>472</v>
      </c>
      <c r="B253">
        <v>137419</v>
      </c>
      <c r="C253">
        <v>9353314</v>
      </c>
      <c r="D253" t="s">
        <v>509</v>
      </c>
      <c r="E253" s="47">
        <v>420</v>
      </c>
      <c r="F253" s="47">
        <v>414</v>
      </c>
      <c r="G253" s="47">
        <v>6758.0892659466208</v>
      </c>
    </row>
    <row r="254" spans="1:7" ht="15" x14ac:dyDescent="0.25">
      <c r="A254">
        <v>487</v>
      </c>
      <c r="B254">
        <v>139448</v>
      </c>
      <c r="C254">
        <v>9353318</v>
      </c>
      <c r="D254" t="s">
        <v>510</v>
      </c>
      <c r="E254" s="47">
        <v>308</v>
      </c>
      <c r="F254" s="47">
        <v>292</v>
      </c>
      <c r="G254" s="47">
        <v>4678.3089269412712</v>
      </c>
    </row>
    <row r="255" spans="1:7" ht="15" x14ac:dyDescent="0.25">
      <c r="A255">
        <v>344</v>
      </c>
      <c r="B255">
        <v>142598</v>
      </c>
      <c r="C255">
        <v>9353328</v>
      </c>
      <c r="D255" t="s">
        <v>597</v>
      </c>
      <c r="E255" s="47">
        <v>207</v>
      </c>
      <c r="F255" s="47">
        <v>207</v>
      </c>
      <c r="G255" s="47">
        <v>3162.2447294422846</v>
      </c>
    </row>
    <row r="256" spans="1:7" ht="15" x14ac:dyDescent="0.25">
      <c r="A256">
        <v>72</v>
      </c>
      <c r="B256">
        <v>142806</v>
      </c>
      <c r="C256">
        <v>9353335</v>
      </c>
      <c r="D256" t="s">
        <v>598</v>
      </c>
      <c r="E256" s="47">
        <v>208</v>
      </c>
      <c r="F256" s="47">
        <v>205</v>
      </c>
      <c r="G256" s="47">
        <v>3670.7666621675494</v>
      </c>
    </row>
    <row r="257" spans="1:7" ht="15" x14ac:dyDescent="0.25">
      <c r="A257">
        <v>253</v>
      </c>
      <c r="B257">
        <v>141842</v>
      </c>
      <c r="C257">
        <v>9353344</v>
      </c>
      <c r="D257" t="s">
        <v>599</v>
      </c>
      <c r="E257" s="47">
        <v>380</v>
      </c>
      <c r="F257" s="47">
        <v>378</v>
      </c>
      <c r="G257" s="47">
        <v>8333.5091910469</v>
      </c>
    </row>
    <row r="258" spans="1:7" ht="15" x14ac:dyDescent="0.25">
      <c r="A258">
        <v>505</v>
      </c>
      <c r="B258">
        <v>143360</v>
      </c>
      <c r="C258">
        <v>9353345</v>
      </c>
      <c r="D258" t="s">
        <v>488</v>
      </c>
      <c r="E258" s="47">
        <v>446</v>
      </c>
      <c r="F258" s="47">
        <v>444</v>
      </c>
      <c r="G258" s="47">
        <v>6947.7047923029877</v>
      </c>
    </row>
    <row r="259" spans="1:7" ht="15" x14ac:dyDescent="0.25">
      <c r="A259">
        <v>527</v>
      </c>
      <c r="B259">
        <v>137179</v>
      </c>
      <c r="C259">
        <v>9354029</v>
      </c>
      <c r="D259" t="s">
        <v>346</v>
      </c>
      <c r="E259" s="47">
        <v>415</v>
      </c>
      <c r="F259" s="47">
        <v>365</v>
      </c>
      <c r="G259" s="47">
        <v>6869.4537658367299</v>
      </c>
    </row>
    <row r="260" spans="1:7" ht="15" x14ac:dyDescent="0.25">
      <c r="A260">
        <v>531</v>
      </c>
      <c r="B260">
        <v>137180</v>
      </c>
      <c r="C260">
        <v>9354030</v>
      </c>
      <c r="D260" t="s">
        <v>350</v>
      </c>
      <c r="E260" s="47">
        <v>487</v>
      </c>
      <c r="F260" s="47">
        <v>479</v>
      </c>
      <c r="G260" s="47">
        <v>9028.5255237399033</v>
      </c>
    </row>
    <row r="261" spans="1:7" ht="15" x14ac:dyDescent="0.25">
      <c r="A261">
        <v>551</v>
      </c>
      <c r="B261">
        <v>136990</v>
      </c>
      <c r="C261">
        <v>9354000</v>
      </c>
      <c r="D261" t="s">
        <v>352</v>
      </c>
      <c r="E261" s="47">
        <v>778</v>
      </c>
      <c r="F261" s="47">
        <v>756</v>
      </c>
      <c r="G261" s="47">
        <v>18657.452448117481</v>
      </c>
    </row>
    <row r="262" spans="1:7" ht="15" x14ac:dyDescent="0.25">
      <c r="A262">
        <v>990</v>
      </c>
      <c r="B262">
        <v>136757</v>
      </c>
      <c r="C262">
        <v>9354001</v>
      </c>
      <c r="D262" t="s">
        <v>364</v>
      </c>
      <c r="E262" s="47">
        <v>567</v>
      </c>
      <c r="F262" s="47">
        <v>553</v>
      </c>
      <c r="G262" s="47">
        <v>13073.243347674434</v>
      </c>
    </row>
    <row r="263" spans="1:7" ht="15" x14ac:dyDescent="0.25">
      <c r="A263">
        <v>170</v>
      </c>
      <c r="B263">
        <v>137134</v>
      </c>
      <c r="C263">
        <v>9354002</v>
      </c>
      <c r="D263" t="s">
        <v>148</v>
      </c>
      <c r="E263" s="47">
        <v>556</v>
      </c>
      <c r="F263" s="47">
        <v>550</v>
      </c>
      <c r="G263" s="47">
        <v>15814.872893580936</v>
      </c>
    </row>
    <row r="264" spans="1:7" ht="15" x14ac:dyDescent="0.25">
      <c r="A264">
        <v>350</v>
      </c>
      <c r="B264">
        <v>137321</v>
      </c>
      <c r="C264">
        <v>9354003</v>
      </c>
      <c r="D264" t="s">
        <v>239</v>
      </c>
      <c r="E264" s="47">
        <v>1074</v>
      </c>
      <c r="F264" s="47">
        <v>1118</v>
      </c>
      <c r="G264" s="47">
        <v>28001.708048146698</v>
      </c>
    </row>
    <row r="265" spans="1:7" ht="15" x14ac:dyDescent="0.25">
      <c r="A265">
        <v>556</v>
      </c>
      <c r="B265">
        <v>138162</v>
      </c>
      <c r="C265">
        <v>9354004</v>
      </c>
      <c r="D265" t="s">
        <v>357</v>
      </c>
      <c r="E265" s="47">
        <v>552</v>
      </c>
      <c r="F265" s="47">
        <v>574</v>
      </c>
      <c r="G265" s="47">
        <v>14298.420837528196</v>
      </c>
    </row>
    <row r="266" spans="1:7" ht="15" x14ac:dyDescent="0.25">
      <c r="A266">
        <v>373</v>
      </c>
      <c r="B266">
        <v>137674</v>
      </c>
      <c r="C266">
        <v>9354006</v>
      </c>
      <c r="D266" t="s">
        <v>250</v>
      </c>
      <c r="E266" s="47">
        <v>427</v>
      </c>
      <c r="F266" s="47">
        <v>413</v>
      </c>
      <c r="G266" s="47">
        <v>11373.553581417249</v>
      </c>
    </row>
    <row r="267" spans="1:7" ht="15" x14ac:dyDescent="0.25">
      <c r="A267">
        <v>365</v>
      </c>
      <c r="B267">
        <v>138373</v>
      </c>
      <c r="C267">
        <v>9354007</v>
      </c>
      <c r="D267" t="s">
        <v>511</v>
      </c>
      <c r="E267" s="47">
        <v>728</v>
      </c>
      <c r="F267" s="47">
        <v>692</v>
      </c>
      <c r="G267" s="47">
        <v>19622.441856497502</v>
      </c>
    </row>
    <row r="268" spans="1:7" ht="15" x14ac:dyDescent="0.25">
      <c r="A268">
        <v>559</v>
      </c>
      <c r="B268">
        <v>138506</v>
      </c>
      <c r="C268">
        <v>9354008</v>
      </c>
      <c r="D268" t="s">
        <v>512</v>
      </c>
      <c r="E268" s="47">
        <v>585</v>
      </c>
      <c r="F268" s="47">
        <v>571</v>
      </c>
      <c r="G268" s="47">
        <v>14921.876205636225</v>
      </c>
    </row>
    <row r="269" spans="1:7" ht="15" x14ac:dyDescent="0.25">
      <c r="A269">
        <v>991</v>
      </c>
      <c r="B269">
        <v>138250</v>
      </c>
      <c r="C269">
        <v>9354009</v>
      </c>
      <c r="D269" t="s">
        <v>365</v>
      </c>
      <c r="E269" s="47">
        <v>456</v>
      </c>
      <c r="F269" s="47">
        <v>426</v>
      </c>
      <c r="G269" s="47">
        <v>10198.670980513283</v>
      </c>
    </row>
    <row r="270" spans="1:7" ht="15" x14ac:dyDescent="0.25">
      <c r="A270">
        <v>992</v>
      </c>
      <c r="B270">
        <v>138273</v>
      </c>
      <c r="C270">
        <v>9354010</v>
      </c>
      <c r="D270" t="s">
        <v>366</v>
      </c>
      <c r="E270" s="47">
        <v>395</v>
      </c>
      <c r="F270" s="47">
        <v>308</v>
      </c>
      <c r="G270" s="47">
        <v>7473.4189086737979</v>
      </c>
    </row>
    <row r="271" spans="1:7" ht="15" x14ac:dyDescent="0.25">
      <c r="A271">
        <v>993</v>
      </c>
      <c r="B271">
        <v>138274</v>
      </c>
      <c r="C271">
        <v>9354016</v>
      </c>
      <c r="D271" t="s">
        <v>367</v>
      </c>
      <c r="E271" s="47">
        <v>291</v>
      </c>
      <c r="F271" s="47">
        <v>327</v>
      </c>
      <c r="G271" s="47">
        <v>8250.8778583175335</v>
      </c>
    </row>
    <row r="272" spans="1:7" ht="15" x14ac:dyDescent="0.25">
      <c r="A272">
        <v>361</v>
      </c>
      <c r="B272">
        <v>136918</v>
      </c>
      <c r="C272">
        <v>9354017</v>
      </c>
      <c r="D272" t="s">
        <v>242</v>
      </c>
      <c r="E272" s="47">
        <v>755</v>
      </c>
      <c r="F272" s="47">
        <v>764</v>
      </c>
      <c r="G272" s="47">
        <v>17808.621128612431</v>
      </c>
    </row>
    <row r="273" spans="1:7" ht="15" x14ac:dyDescent="0.25">
      <c r="A273">
        <v>555</v>
      </c>
      <c r="B273">
        <v>141639</v>
      </c>
      <c r="C273">
        <v>9354019</v>
      </c>
      <c r="D273" t="s">
        <v>356</v>
      </c>
      <c r="E273" s="47">
        <v>1218</v>
      </c>
      <c r="F273" s="47">
        <v>1153</v>
      </c>
      <c r="G273" s="47">
        <v>28045.103116513888</v>
      </c>
    </row>
    <row r="274" spans="1:7" ht="15" x14ac:dyDescent="0.25">
      <c r="A274">
        <v>169</v>
      </c>
      <c r="B274">
        <v>139403</v>
      </c>
      <c r="C274">
        <v>9354032</v>
      </c>
      <c r="D274" t="s">
        <v>147</v>
      </c>
      <c r="E274" s="47">
        <v>1015</v>
      </c>
      <c r="F274" s="47">
        <v>990</v>
      </c>
      <c r="G274" s="47">
        <v>28757.794593731101</v>
      </c>
    </row>
    <row r="275" spans="1:7" ht="15" x14ac:dyDescent="0.25">
      <c r="A275">
        <v>561</v>
      </c>
      <c r="B275">
        <v>139867</v>
      </c>
      <c r="C275">
        <v>9354033</v>
      </c>
      <c r="D275" t="s">
        <v>362</v>
      </c>
      <c r="E275" s="47">
        <v>944</v>
      </c>
      <c r="F275" s="47">
        <v>897</v>
      </c>
      <c r="G275" s="47">
        <v>21952.186595291336</v>
      </c>
    </row>
    <row r="276" spans="1:7" ht="15" x14ac:dyDescent="0.25">
      <c r="A276">
        <v>371</v>
      </c>
      <c r="B276">
        <v>140032</v>
      </c>
      <c r="C276">
        <v>9354034</v>
      </c>
      <c r="D276" t="s">
        <v>513</v>
      </c>
      <c r="E276" s="47">
        <v>692</v>
      </c>
      <c r="F276" s="47">
        <v>699</v>
      </c>
      <c r="G276" s="47">
        <v>19605.81815416969</v>
      </c>
    </row>
    <row r="277" spans="1:7" ht="15" x14ac:dyDescent="0.25">
      <c r="A277">
        <v>994</v>
      </c>
      <c r="B277">
        <v>140047</v>
      </c>
      <c r="C277">
        <v>9354035</v>
      </c>
      <c r="D277" t="s">
        <v>368</v>
      </c>
      <c r="E277" s="47">
        <v>246</v>
      </c>
      <c r="F277" s="47">
        <v>249.92000000000002</v>
      </c>
      <c r="G277" s="47">
        <v>5891.5826087892019</v>
      </c>
    </row>
    <row r="278" spans="1:7" ht="15" x14ac:dyDescent="0.25">
      <c r="A278">
        <v>166</v>
      </c>
      <c r="B278">
        <v>136271</v>
      </c>
      <c r="C278">
        <v>9354036</v>
      </c>
      <c r="D278" t="s">
        <v>514</v>
      </c>
      <c r="E278" s="47">
        <v>771</v>
      </c>
      <c r="F278" s="47">
        <v>761</v>
      </c>
      <c r="G278" s="47">
        <v>17257.85321384581</v>
      </c>
    </row>
    <row r="279" spans="1:7" ht="15" x14ac:dyDescent="0.25">
      <c r="A279">
        <v>165</v>
      </c>
      <c r="B279">
        <v>136782</v>
      </c>
      <c r="C279">
        <v>9354040</v>
      </c>
      <c r="D279" t="s">
        <v>144</v>
      </c>
      <c r="E279" s="47">
        <v>840</v>
      </c>
      <c r="F279" s="47">
        <v>791</v>
      </c>
      <c r="G279" s="47">
        <v>17984.449938171125</v>
      </c>
    </row>
    <row r="280" spans="1:7" ht="15" x14ac:dyDescent="0.25">
      <c r="A280">
        <v>557</v>
      </c>
      <c r="B280">
        <v>140669</v>
      </c>
      <c r="C280">
        <v>9354041</v>
      </c>
      <c r="D280" t="s">
        <v>515</v>
      </c>
      <c r="E280" s="47">
        <v>601</v>
      </c>
      <c r="F280" s="47">
        <v>601</v>
      </c>
      <c r="G280" s="47">
        <v>15306.636093595214</v>
      </c>
    </row>
    <row r="281" spans="1:7" ht="15" x14ac:dyDescent="0.25">
      <c r="A281">
        <v>599</v>
      </c>
      <c r="B281">
        <v>140969</v>
      </c>
      <c r="C281">
        <v>9354042</v>
      </c>
      <c r="D281" t="s">
        <v>600</v>
      </c>
      <c r="E281" s="47">
        <v>200</v>
      </c>
      <c r="F281" s="47">
        <v>210</v>
      </c>
      <c r="G281" s="47">
        <v>4750.2672406498059</v>
      </c>
    </row>
    <row r="282" spans="1:7" ht="15" x14ac:dyDescent="0.25">
      <c r="A282">
        <v>167</v>
      </c>
      <c r="B282">
        <v>141236</v>
      </c>
      <c r="C282">
        <v>9354043</v>
      </c>
      <c r="D282" t="s">
        <v>516</v>
      </c>
      <c r="E282" s="47">
        <v>358</v>
      </c>
      <c r="F282" s="47">
        <v>382</v>
      </c>
      <c r="G282" s="47">
        <v>9928.4403971110769</v>
      </c>
    </row>
    <row r="283" spans="1:7" ht="15" x14ac:dyDescent="0.25">
      <c r="A283">
        <v>171</v>
      </c>
      <c r="B283">
        <v>142759</v>
      </c>
      <c r="C283">
        <v>9354045</v>
      </c>
      <c r="D283" t="s">
        <v>601</v>
      </c>
      <c r="E283" s="47">
        <v>688</v>
      </c>
      <c r="F283" s="47">
        <v>749</v>
      </c>
      <c r="G283" s="47">
        <v>19188.755863893777</v>
      </c>
    </row>
    <row r="284" spans="1:7" ht="15" x14ac:dyDescent="0.25">
      <c r="A284">
        <v>175</v>
      </c>
      <c r="B284">
        <v>137901</v>
      </c>
      <c r="C284">
        <v>9354051</v>
      </c>
      <c r="D284" t="s">
        <v>517</v>
      </c>
      <c r="E284" s="47">
        <v>267</v>
      </c>
      <c r="F284" s="47">
        <v>276</v>
      </c>
      <c r="G284" s="47">
        <v>7784.8645320205696</v>
      </c>
    </row>
    <row r="285" spans="1:7" ht="15" x14ac:dyDescent="0.25">
      <c r="A285">
        <v>155</v>
      </c>
      <c r="B285">
        <v>137055</v>
      </c>
      <c r="C285">
        <v>9354056</v>
      </c>
      <c r="D285" t="s">
        <v>139</v>
      </c>
      <c r="E285" s="47">
        <v>1217</v>
      </c>
      <c r="F285" s="47">
        <v>1172</v>
      </c>
      <c r="G285" s="47">
        <v>28431.532066858901</v>
      </c>
    </row>
    <row r="286" spans="1:7" ht="15" x14ac:dyDescent="0.25">
      <c r="A286">
        <v>156</v>
      </c>
      <c r="B286">
        <v>136998</v>
      </c>
      <c r="C286">
        <v>9354075</v>
      </c>
      <c r="D286" t="s">
        <v>141</v>
      </c>
      <c r="E286" s="47">
        <v>834</v>
      </c>
      <c r="F286" s="47">
        <v>922</v>
      </c>
      <c r="G286" s="47">
        <v>21924.497351973583</v>
      </c>
    </row>
    <row r="287" spans="1:7" ht="15" x14ac:dyDescent="0.25">
      <c r="A287">
        <v>378</v>
      </c>
      <c r="B287">
        <v>136834</v>
      </c>
      <c r="C287">
        <v>9354076</v>
      </c>
      <c r="D287" t="s">
        <v>254</v>
      </c>
      <c r="E287" s="47">
        <v>1482</v>
      </c>
      <c r="F287" s="47">
        <v>1468</v>
      </c>
      <c r="G287" s="47">
        <v>33955.573371989434</v>
      </c>
    </row>
    <row r="288" spans="1:7" ht="15" x14ac:dyDescent="0.25">
      <c r="A288">
        <v>366</v>
      </c>
      <c r="B288">
        <v>136827</v>
      </c>
      <c r="C288">
        <v>9354092</v>
      </c>
      <c r="D288" t="s">
        <v>245</v>
      </c>
      <c r="E288" s="47">
        <v>1490</v>
      </c>
      <c r="F288" s="47">
        <v>1486</v>
      </c>
      <c r="G288" s="47">
        <v>35767.118688531336</v>
      </c>
    </row>
    <row r="289" spans="1:7" ht="15" x14ac:dyDescent="0.25">
      <c r="A289">
        <v>375</v>
      </c>
      <c r="B289">
        <v>139288</v>
      </c>
      <c r="C289">
        <v>9354095</v>
      </c>
      <c r="D289" t="s">
        <v>518</v>
      </c>
      <c r="E289" s="47">
        <v>954</v>
      </c>
      <c r="F289" s="47">
        <v>970</v>
      </c>
      <c r="G289" s="47">
        <v>25588.372878552986</v>
      </c>
    </row>
    <row r="290" spans="1:7" ht="15" x14ac:dyDescent="0.25">
      <c r="A290">
        <v>357</v>
      </c>
      <c r="B290">
        <v>137218</v>
      </c>
      <c r="C290">
        <v>9354097</v>
      </c>
      <c r="D290" t="s">
        <v>241</v>
      </c>
      <c r="E290" s="47">
        <v>924</v>
      </c>
      <c r="F290" s="47">
        <v>936</v>
      </c>
      <c r="G290" s="47">
        <v>21459.219468215004</v>
      </c>
    </row>
    <row r="291" spans="1:7" ht="15" x14ac:dyDescent="0.25">
      <c r="A291">
        <v>362</v>
      </c>
      <c r="B291">
        <v>137208</v>
      </c>
      <c r="C291">
        <v>9354098</v>
      </c>
      <c r="D291" t="s">
        <v>519</v>
      </c>
      <c r="E291" s="47">
        <v>458</v>
      </c>
      <c r="F291" s="47">
        <v>426</v>
      </c>
      <c r="G291" s="47">
        <v>10030.349971237769</v>
      </c>
    </row>
    <row r="292" spans="1:7" ht="15" x14ac:dyDescent="0.25">
      <c r="A292">
        <v>376</v>
      </c>
      <c r="B292">
        <v>136969</v>
      </c>
      <c r="C292">
        <v>9354099</v>
      </c>
      <c r="D292" t="s">
        <v>253</v>
      </c>
      <c r="E292" s="47">
        <v>1470</v>
      </c>
      <c r="F292" s="47">
        <v>1442</v>
      </c>
      <c r="G292" s="47">
        <v>33087.505476213933</v>
      </c>
    </row>
    <row r="293" spans="1:7" ht="15" x14ac:dyDescent="0.25">
      <c r="A293">
        <v>554</v>
      </c>
      <c r="B293">
        <v>136322</v>
      </c>
      <c r="C293">
        <v>9354102</v>
      </c>
      <c r="D293" t="s">
        <v>355</v>
      </c>
      <c r="E293" s="47">
        <v>1169</v>
      </c>
      <c r="F293" s="47">
        <v>1099</v>
      </c>
      <c r="G293" s="47">
        <v>25556.157400178065</v>
      </c>
    </row>
    <row r="294" spans="1:7" ht="15" x14ac:dyDescent="0.25">
      <c r="A294">
        <v>562</v>
      </c>
      <c r="B294">
        <v>143362</v>
      </c>
      <c r="C294">
        <v>9354103</v>
      </c>
      <c r="D294" t="s">
        <v>363</v>
      </c>
      <c r="E294" s="47">
        <v>882</v>
      </c>
      <c r="F294" s="47">
        <v>869</v>
      </c>
      <c r="G294" s="47">
        <v>20817.314849625967</v>
      </c>
    </row>
    <row r="295" spans="1:7" ht="15" x14ac:dyDescent="0.25">
      <c r="A295">
        <v>159</v>
      </c>
      <c r="B295">
        <v>136416</v>
      </c>
      <c r="C295">
        <v>9354504</v>
      </c>
      <c r="D295" t="s">
        <v>143</v>
      </c>
      <c r="E295" s="47">
        <v>679</v>
      </c>
      <c r="F295" s="47">
        <v>667</v>
      </c>
      <c r="G295" s="47">
        <v>15168.800518341988</v>
      </c>
    </row>
    <row r="296" spans="1:7" ht="15" x14ac:dyDescent="0.25">
      <c r="A296">
        <v>372</v>
      </c>
      <c r="B296">
        <v>137849</v>
      </c>
      <c r="C296">
        <v>9354603</v>
      </c>
      <c r="D296" t="s">
        <v>249</v>
      </c>
      <c r="E296" s="47">
        <v>822</v>
      </c>
      <c r="F296" s="47">
        <v>821</v>
      </c>
      <c r="G296" s="47">
        <v>19850.268786907014</v>
      </c>
    </row>
    <row r="297" spans="1:7" ht="15" x14ac:dyDescent="0.25">
      <c r="A297">
        <v>368</v>
      </c>
      <c r="B297">
        <v>136453</v>
      </c>
      <c r="C297">
        <v>9354606</v>
      </c>
      <c r="D297" t="s">
        <v>246</v>
      </c>
      <c r="E297" s="47">
        <v>709</v>
      </c>
      <c r="F297" s="47">
        <v>719</v>
      </c>
      <c r="G297" s="47">
        <v>20789.298968332325</v>
      </c>
    </row>
    <row r="298" spans="1:7" ht="15" x14ac:dyDescent="0.25">
      <c r="A298">
        <v>483</v>
      </c>
      <c r="B298">
        <v>124546</v>
      </c>
      <c r="C298">
        <v>9352023</v>
      </c>
      <c r="D298" t="s">
        <v>520</v>
      </c>
      <c r="E298" s="47">
        <v>279</v>
      </c>
      <c r="F298" s="47">
        <v>273</v>
      </c>
      <c r="G298" s="47">
        <v>4866.0288479035389</v>
      </c>
    </row>
    <row r="299" spans="1:7" ht="15" x14ac:dyDescent="0.25">
      <c r="A299">
        <v>512</v>
      </c>
      <c r="B299">
        <v>124560</v>
      </c>
      <c r="C299">
        <v>9352044</v>
      </c>
      <c r="D299" t="s">
        <v>521</v>
      </c>
      <c r="E299" s="47">
        <v>400</v>
      </c>
      <c r="F299" s="47">
        <v>370</v>
      </c>
      <c r="G299" s="47">
        <v>6814.1630176402741</v>
      </c>
    </row>
    <row r="300" spans="1:7" x14ac:dyDescent="0.2">
      <c r="A300">
        <v>270</v>
      </c>
      <c r="B300">
        <v>124649</v>
      </c>
      <c r="C300">
        <v>9352161</v>
      </c>
      <c r="D300" t="s">
        <v>522</v>
      </c>
      <c r="E300" s="48">
        <v>341</v>
      </c>
      <c r="F300" s="48">
        <v>345</v>
      </c>
      <c r="G300" s="48">
        <v>7389.3520320968319</v>
      </c>
    </row>
    <row r="301" spans="1:7" x14ac:dyDescent="0.2">
      <c r="A301">
        <v>0</v>
      </c>
      <c r="D301" t="s">
        <v>626</v>
      </c>
      <c r="E301" s="48">
        <v>0</v>
      </c>
      <c r="F301" s="48">
        <v>0</v>
      </c>
      <c r="G301" s="48">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P324"/>
  <sheetViews>
    <sheetView topLeftCell="A274" workbookViewId="0">
      <selection activeCell="A307" sqref="A307"/>
    </sheetView>
  </sheetViews>
  <sheetFormatPr defaultRowHeight="11.25" x14ac:dyDescent="0.2"/>
  <sheetData>
    <row r="1" spans="1:16" x14ac:dyDescent="0.2">
      <c r="C1" t="s">
        <v>624</v>
      </c>
    </row>
    <row r="2" spans="1:16" x14ac:dyDescent="0.2">
      <c r="C2" t="s">
        <v>625</v>
      </c>
      <c r="D2" t="s">
        <v>372</v>
      </c>
      <c r="E2" t="s">
        <v>626</v>
      </c>
      <c r="F2" t="s">
        <v>627</v>
      </c>
      <c r="G2" t="s">
        <v>628</v>
      </c>
      <c r="H2" t="s">
        <v>629</v>
      </c>
      <c r="K2" t="s">
        <v>60</v>
      </c>
      <c r="L2" t="s">
        <v>630</v>
      </c>
      <c r="M2" t="s">
        <v>631</v>
      </c>
      <c r="P2" t="s">
        <v>632</v>
      </c>
    </row>
    <row r="3" spans="1:16" x14ac:dyDescent="0.2">
      <c r="C3" t="s">
        <v>633</v>
      </c>
      <c r="E3" t="s">
        <v>634</v>
      </c>
      <c r="F3" t="s">
        <v>34</v>
      </c>
      <c r="G3" t="s">
        <v>635</v>
      </c>
      <c r="H3" t="s">
        <v>636</v>
      </c>
      <c r="I3" t="s">
        <v>637</v>
      </c>
      <c r="J3" t="s">
        <v>638</v>
      </c>
      <c r="K3" t="s">
        <v>34</v>
      </c>
      <c r="P3" t="s">
        <v>34</v>
      </c>
    </row>
    <row r="4" spans="1:16" x14ac:dyDescent="0.2">
      <c r="A4" t="s">
        <v>639</v>
      </c>
      <c r="B4" t="s">
        <v>640</v>
      </c>
      <c r="G4">
        <v>0.49299999999999999</v>
      </c>
      <c r="K4">
        <v>0.497</v>
      </c>
      <c r="P4">
        <v>0.47899999999999998</v>
      </c>
    </row>
    <row r="5" spans="1:16" x14ac:dyDescent="0.2">
      <c r="C5">
        <v>1</v>
      </c>
      <c r="D5" t="s">
        <v>65</v>
      </c>
      <c r="E5" t="s">
        <v>641</v>
      </c>
      <c r="F5">
        <v>6951.3</v>
      </c>
      <c r="G5">
        <v>14100</v>
      </c>
      <c r="H5">
        <v>6480</v>
      </c>
      <c r="K5">
        <v>6532.58</v>
      </c>
      <c r="N5">
        <v>-471.30000000000018</v>
      </c>
      <c r="P5">
        <v>6295.99</v>
      </c>
    </row>
    <row r="6" spans="1:16" x14ac:dyDescent="0.2">
      <c r="C6">
        <v>5</v>
      </c>
      <c r="D6" t="s">
        <v>67</v>
      </c>
      <c r="E6" t="s">
        <v>642</v>
      </c>
      <c r="F6">
        <v>3155.2000000000003</v>
      </c>
      <c r="G6">
        <v>6400.0000000000009</v>
      </c>
      <c r="H6">
        <v>3072</v>
      </c>
      <c r="K6">
        <v>3096.92</v>
      </c>
      <c r="N6">
        <v>-83.200000000000273</v>
      </c>
      <c r="P6">
        <v>2984.76</v>
      </c>
    </row>
    <row r="7" spans="1:16" x14ac:dyDescent="0.2">
      <c r="C7">
        <v>6</v>
      </c>
      <c r="D7" t="s">
        <v>68</v>
      </c>
      <c r="E7" t="s">
        <v>643</v>
      </c>
      <c r="F7">
        <v>32045</v>
      </c>
      <c r="G7">
        <v>65000</v>
      </c>
      <c r="H7">
        <v>32045</v>
      </c>
      <c r="K7">
        <v>32305</v>
      </c>
      <c r="N7">
        <v>0</v>
      </c>
      <c r="P7">
        <v>31135</v>
      </c>
    </row>
    <row r="8" spans="1:16" x14ac:dyDescent="0.2">
      <c r="C8">
        <v>7</v>
      </c>
      <c r="D8" t="s">
        <v>69</v>
      </c>
      <c r="E8" t="s">
        <v>644</v>
      </c>
      <c r="F8">
        <v>2514.3000000000002</v>
      </c>
      <c r="G8">
        <v>5100</v>
      </c>
      <c r="H8">
        <v>2448</v>
      </c>
      <c r="K8">
        <v>2467.86</v>
      </c>
      <c r="N8">
        <v>-66.300000000000182</v>
      </c>
      <c r="P8">
        <v>2378.48</v>
      </c>
    </row>
    <row r="9" spans="1:16" x14ac:dyDescent="0.2">
      <c r="A9" t="s">
        <v>645</v>
      </c>
      <c r="C9">
        <v>8</v>
      </c>
      <c r="D9" t="s">
        <v>70</v>
      </c>
      <c r="E9" t="s">
        <v>646</v>
      </c>
      <c r="F9">
        <v>13434.25</v>
      </c>
      <c r="G9">
        <v>27250</v>
      </c>
      <c r="H9">
        <v>2686.85</v>
      </c>
      <c r="I9">
        <v>1</v>
      </c>
      <c r="K9">
        <v>0</v>
      </c>
      <c r="N9">
        <v>0</v>
      </c>
      <c r="P9">
        <v>2589.54</v>
      </c>
    </row>
    <row r="10" spans="1:16" x14ac:dyDescent="0.2">
      <c r="B10">
        <v>1</v>
      </c>
      <c r="C10">
        <v>9</v>
      </c>
      <c r="D10" t="s">
        <v>71</v>
      </c>
      <c r="E10" t="s">
        <v>647</v>
      </c>
      <c r="F10">
        <v>936.69999999999993</v>
      </c>
      <c r="G10">
        <v>1899.9999999999998</v>
      </c>
      <c r="H10">
        <v>4560</v>
      </c>
      <c r="K10">
        <v>4597</v>
      </c>
      <c r="N10">
        <v>3623.3</v>
      </c>
      <c r="P10">
        <v>4430.51</v>
      </c>
    </row>
    <row r="11" spans="1:16" x14ac:dyDescent="0.2">
      <c r="C11">
        <v>10</v>
      </c>
      <c r="D11" t="s">
        <v>72</v>
      </c>
      <c r="E11" t="s">
        <v>648</v>
      </c>
      <c r="F11">
        <v>4042.6</v>
      </c>
      <c r="G11">
        <v>8200</v>
      </c>
      <c r="H11">
        <v>3936</v>
      </c>
      <c r="K11">
        <v>3967.94</v>
      </c>
      <c r="N11">
        <v>-106.59999999999991</v>
      </c>
      <c r="P11">
        <v>3824.23</v>
      </c>
    </row>
    <row r="12" spans="1:16" x14ac:dyDescent="0.2">
      <c r="C12">
        <v>11</v>
      </c>
      <c r="D12" t="s">
        <v>73</v>
      </c>
      <c r="E12" t="s">
        <v>649</v>
      </c>
      <c r="F12">
        <v>1725.5</v>
      </c>
      <c r="G12">
        <v>3500</v>
      </c>
      <c r="H12">
        <v>3840</v>
      </c>
      <c r="K12">
        <v>3871.16</v>
      </c>
      <c r="N12">
        <v>2114.5</v>
      </c>
      <c r="P12">
        <v>3730.96</v>
      </c>
    </row>
    <row r="13" spans="1:16" x14ac:dyDescent="0.2">
      <c r="C13">
        <v>12</v>
      </c>
      <c r="D13" t="s">
        <v>74</v>
      </c>
      <c r="E13" t="s">
        <v>650</v>
      </c>
      <c r="F13">
        <v>18857.25</v>
      </c>
      <c r="G13">
        <v>38250</v>
      </c>
      <c r="H13">
        <v>18857.25</v>
      </c>
      <c r="K13">
        <v>19010.25</v>
      </c>
      <c r="N13">
        <v>0</v>
      </c>
      <c r="P13">
        <v>18321.75</v>
      </c>
    </row>
    <row r="14" spans="1:16" x14ac:dyDescent="0.2">
      <c r="B14">
        <v>4</v>
      </c>
      <c r="C14">
        <v>13</v>
      </c>
      <c r="D14" t="s">
        <v>75</v>
      </c>
      <c r="E14" t="s">
        <v>651</v>
      </c>
      <c r="F14">
        <v>9736.75</v>
      </c>
      <c r="G14">
        <v>19750</v>
      </c>
      <c r="H14">
        <v>9736.75</v>
      </c>
      <c r="K14">
        <v>9815.75</v>
      </c>
      <c r="N14">
        <v>0</v>
      </c>
      <c r="P14">
        <v>9460.25</v>
      </c>
    </row>
    <row r="15" spans="1:16" x14ac:dyDescent="0.2">
      <c r="C15">
        <v>14</v>
      </c>
      <c r="D15" t="s">
        <v>76</v>
      </c>
      <c r="E15" t="s">
        <v>652</v>
      </c>
      <c r="F15">
        <v>5669.5</v>
      </c>
      <c r="G15">
        <v>11500</v>
      </c>
      <c r="H15">
        <v>5520</v>
      </c>
      <c r="K15">
        <v>5564.79</v>
      </c>
      <c r="N15">
        <v>-149.5</v>
      </c>
      <c r="P15">
        <v>5363.25</v>
      </c>
    </row>
    <row r="16" spans="1:16" x14ac:dyDescent="0.2">
      <c r="C16">
        <v>15</v>
      </c>
      <c r="D16" t="s">
        <v>77</v>
      </c>
      <c r="E16" t="s">
        <v>653</v>
      </c>
      <c r="F16">
        <v>16885.25</v>
      </c>
      <c r="G16">
        <v>34250</v>
      </c>
      <c r="H16">
        <v>16885.25</v>
      </c>
      <c r="K16">
        <v>17022.25</v>
      </c>
      <c r="N16">
        <v>0</v>
      </c>
      <c r="P16">
        <v>16405.75</v>
      </c>
    </row>
    <row r="17" spans="1:16" x14ac:dyDescent="0.2">
      <c r="B17">
        <v>1</v>
      </c>
      <c r="C17">
        <v>16</v>
      </c>
      <c r="D17" t="s">
        <v>78</v>
      </c>
      <c r="E17" t="s">
        <v>654</v>
      </c>
      <c r="F17">
        <v>1429.7</v>
      </c>
      <c r="G17">
        <v>2900</v>
      </c>
      <c r="H17">
        <v>6960</v>
      </c>
      <c r="K17">
        <v>7016.47</v>
      </c>
      <c r="N17">
        <v>5530.3</v>
      </c>
      <c r="P17">
        <v>6762.35</v>
      </c>
    </row>
    <row r="18" spans="1:16" x14ac:dyDescent="0.2">
      <c r="C18">
        <v>17</v>
      </c>
      <c r="D18" t="s">
        <v>79</v>
      </c>
      <c r="E18" t="s">
        <v>655</v>
      </c>
      <c r="F18">
        <v>22801.25</v>
      </c>
      <c r="G18">
        <v>46250</v>
      </c>
      <c r="H18">
        <v>22801.25</v>
      </c>
      <c r="K18">
        <v>22986.25</v>
      </c>
      <c r="N18">
        <v>0</v>
      </c>
      <c r="P18">
        <v>22153.75</v>
      </c>
    </row>
    <row r="19" spans="1:16" x14ac:dyDescent="0.2">
      <c r="C19">
        <v>19</v>
      </c>
      <c r="D19" t="s">
        <v>80</v>
      </c>
      <c r="E19" t="s">
        <v>656</v>
      </c>
      <c r="F19">
        <v>30566</v>
      </c>
      <c r="G19">
        <v>62000</v>
      </c>
      <c r="H19">
        <v>30566</v>
      </c>
      <c r="K19">
        <v>30814</v>
      </c>
      <c r="N19">
        <v>0</v>
      </c>
      <c r="P19">
        <v>29698</v>
      </c>
    </row>
    <row r="20" spans="1:16" x14ac:dyDescent="0.2">
      <c r="C20">
        <v>20</v>
      </c>
      <c r="D20" t="s">
        <v>81</v>
      </c>
      <c r="E20" t="s">
        <v>657</v>
      </c>
      <c r="F20">
        <v>4930</v>
      </c>
      <c r="G20">
        <v>10000</v>
      </c>
      <c r="H20">
        <v>5640</v>
      </c>
      <c r="K20">
        <v>5685.76</v>
      </c>
      <c r="N20">
        <v>710</v>
      </c>
      <c r="P20">
        <v>5479.84</v>
      </c>
    </row>
    <row r="21" spans="1:16" x14ac:dyDescent="0.2">
      <c r="C21">
        <v>22</v>
      </c>
      <c r="D21" t="s">
        <v>82</v>
      </c>
      <c r="E21" t="s">
        <v>658</v>
      </c>
      <c r="F21">
        <v>7271.75</v>
      </c>
      <c r="G21">
        <v>14750</v>
      </c>
      <c r="H21">
        <v>7080</v>
      </c>
      <c r="K21">
        <v>7137.44</v>
      </c>
      <c r="N21">
        <v>-191.75</v>
      </c>
      <c r="P21">
        <v>6878.94</v>
      </c>
    </row>
    <row r="22" spans="1:16" x14ac:dyDescent="0.2">
      <c r="C22">
        <v>23</v>
      </c>
      <c r="D22" t="s">
        <v>83</v>
      </c>
      <c r="E22" t="s">
        <v>659</v>
      </c>
      <c r="F22">
        <v>8381</v>
      </c>
      <c r="G22">
        <v>17000</v>
      </c>
      <c r="H22">
        <v>8160</v>
      </c>
      <c r="K22">
        <v>8226.2099999999991</v>
      </c>
      <c r="N22">
        <v>-221</v>
      </c>
      <c r="P22">
        <v>7928.28</v>
      </c>
    </row>
    <row r="23" spans="1:16" x14ac:dyDescent="0.2">
      <c r="C23">
        <v>25</v>
      </c>
      <c r="D23" t="s">
        <v>84</v>
      </c>
      <c r="E23" t="s">
        <v>660</v>
      </c>
      <c r="F23">
        <v>2982.65</v>
      </c>
      <c r="G23">
        <v>6050</v>
      </c>
      <c r="H23">
        <v>3524.95</v>
      </c>
      <c r="K23">
        <v>3553.55</v>
      </c>
      <c r="N23">
        <v>542.29999999999973</v>
      </c>
      <c r="P23">
        <v>3424.85</v>
      </c>
    </row>
    <row r="24" spans="1:16" x14ac:dyDescent="0.2">
      <c r="C24">
        <v>26</v>
      </c>
      <c r="D24" t="s">
        <v>85</v>
      </c>
      <c r="E24" t="s">
        <v>661</v>
      </c>
      <c r="F24">
        <v>7271.75</v>
      </c>
      <c r="G24">
        <v>14750</v>
      </c>
      <c r="H24">
        <v>7080</v>
      </c>
      <c r="K24">
        <v>7137.44</v>
      </c>
      <c r="N24">
        <v>-191.75</v>
      </c>
      <c r="P24">
        <v>6878.94</v>
      </c>
    </row>
    <row r="25" spans="1:16" x14ac:dyDescent="0.2">
      <c r="C25">
        <v>29</v>
      </c>
      <c r="D25" t="s">
        <v>86</v>
      </c>
      <c r="E25" t="s">
        <v>662</v>
      </c>
      <c r="F25">
        <v>6902</v>
      </c>
      <c r="G25">
        <v>14000</v>
      </c>
      <c r="H25">
        <v>6720</v>
      </c>
      <c r="K25">
        <v>6774.52</v>
      </c>
      <c r="N25">
        <v>-182</v>
      </c>
      <c r="P25">
        <v>6529.17</v>
      </c>
    </row>
    <row r="26" spans="1:16" x14ac:dyDescent="0.2">
      <c r="A26" t="s">
        <v>645</v>
      </c>
      <c r="C26">
        <v>30</v>
      </c>
      <c r="D26" t="s">
        <v>87</v>
      </c>
      <c r="E26" t="s">
        <v>663</v>
      </c>
      <c r="F26">
        <v>5792.75</v>
      </c>
      <c r="G26">
        <v>11750</v>
      </c>
      <c r="H26">
        <v>1355.75</v>
      </c>
      <c r="I26">
        <v>1</v>
      </c>
      <c r="K26">
        <v>0</v>
      </c>
      <c r="N26">
        <v>0</v>
      </c>
      <c r="P26">
        <v>1306.6500000000001</v>
      </c>
    </row>
    <row r="27" spans="1:16" x14ac:dyDescent="0.2">
      <c r="C27">
        <v>31</v>
      </c>
      <c r="D27" t="s">
        <v>88</v>
      </c>
      <c r="E27" t="s">
        <v>664</v>
      </c>
      <c r="F27">
        <v>2267.8000000000002</v>
      </c>
      <c r="G27">
        <v>4600</v>
      </c>
      <c r="H27">
        <v>2193.85</v>
      </c>
      <c r="K27">
        <v>2211.65</v>
      </c>
      <c r="N27">
        <v>-73.950000000000273</v>
      </c>
      <c r="P27">
        <v>2131.5500000000002</v>
      </c>
    </row>
    <row r="28" spans="1:16" x14ac:dyDescent="0.2">
      <c r="C28">
        <v>35</v>
      </c>
      <c r="D28" t="s">
        <v>89</v>
      </c>
      <c r="E28" t="s">
        <v>665</v>
      </c>
      <c r="F28">
        <v>5620.2</v>
      </c>
      <c r="G28">
        <v>11400</v>
      </c>
      <c r="H28">
        <v>5127.2</v>
      </c>
      <c r="K28">
        <v>5168.8</v>
      </c>
      <c r="N28">
        <v>-493</v>
      </c>
      <c r="P28">
        <v>4981.6000000000004</v>
      </c>
    </row>
    <row r="29" spans="1:16" x14ac:dyDescent="0.2">
      <c r="C29">
        <v>36</v>
      </c>
      <c r="D29" t="s">
        <v>90</v>
      </c>
      <c r="E29" t="s">
        <v>666</v>
      </c>
      <c r="F29">
        <v>16762</v>
      </c>
      <c r="G29">
        <v>34000</v>
      </c>
      <c r="H29">
        <v>16762</v>
      </c>
      <c r="K29">
        <v>16898</v>
      </c>
      <c r="N29">
        <v>0</v>
      </c>
      <c r="P29">
        <v>16286</v>
      </c>
    </row>
    <row r="30" spans="1:16" x14ac:dyDescent="0.2">
      <c r="B30">
        <v>4</v>
      </c>
      <c r="C30">
        <v>38</v>
      </c>
      <c r="D30" t="s">
        <v>91</v>
      </c>
      <c r="E30" t="s">
        <v>667</v>
      </c>
      <c r="F30">
        <v>12201.75</v>
      </c>
      <c r="G30">
        <v>24750</v>
      </c>
      <c r="H30">
        <v>12941.25</v>
      </c>
      <c r="K30">
        <v>13046.25</v>
      </c>
      <c r="N30">
        <v>739.5</v>
      </c>
      <c r="P30">
        <v>12573.75</v>
      </c>
    </row>
    <row r="31" spans="1:16" x14ac:dyDescent="0.2">
      <c r="C31">
        <v>41</v>
      </c>
      <c r="D31" t="s">
        <v>92</v>
      </c>
      <c r="E31" t="s">
        <v>668</v>
      </c>
      <c r="F31">
        <v>22554.75</v>
      </c>
      <c r="G31">
        <v>45750</v>
      </c>
      <c r="H31">
        <v>22554.75</v>
      </c>
      <c r="K31">
        <v>22737.75</v>
      </c>
      <c r="N31">
        <v>0</v>
      </c>
      <c r="P31">
        <v>21914.25</v>
      </c>
    </row>
    <row r="32" spans="1:16" x14ac:dyDescent="0.2">
      <c r="C32">
        <v>42</v>
      </c>
      <c r="D32" t="s">
        <v>93</v>
      </c>
      <c r="E32" t="s">
        <v>669</v>
      </c>
      <c r="F32">
        <v>4091.9</v>
      </c>
      <c r="G32">
        <v>8300</v>
      </c>
      <c r="H32">
        <v>3984</v>
      </c>
      <c r="K32">
        <v>4016.32</v>
      </c>
      <c r="N32">
        <v>-107.90000000000009</v>
      </c>
      <c r="P32">
        <v>3870.86</v>
      </c>
    </row>
    <row r="33" spans="1:16" x14ac:dyDescent="0.2">
      <c r="C33">
        <v>44</v>
      </c>
      <c r="D33" t="s">
        <v>94</v>
      </c>
      <c r="E33" t="s">
        <v>670</v>
      </c>
      <c r="F33">
        <v>6409</v>
      </c>
      <c r="G33">
        <v>13000</v>
      </c>
      <c r="H33">
        <v>6240</v>
      </c>
      <c r="K33">
        <v>6290.63</v>
      </c>
      <c r="N33">
        <v>-169</v>
      </c>
      <c r="P33">
        <v>6062.8</v>
      </c>
    </row>
    <row r="34" spans="1:16" x14ac:dyDescent="0.2">
      <c r="B34">
        <v>4</v>
      </c>
      <c r="C34">
        <v>45</v>
      </c>
      <c r="D34" t="s">
        <v>95</v>
      </c>
      <c r="E34" t="s">
        <v>671</v>
      </c>
      <c r="F34">
        <v>5053.25</v>
      </c>
      <c r="G34">
        <v>10250</v>
      </c>
      <c r="H34">
        <v>4920</v>
      </c>
      <c r="K34">
        <v>4959.92</v>
      </c>
      <c r="N34">
        <v>-133.25</v>
      </c>
      <c r="P34">
        <v>4780.29</v>
      </c>
    </row>
    <row r="35" spans="1:16" x14ac:dyDescent="0.2">
      <c r="C35">
        <v>48</v>
      </c>
      <c r="D35" t="s">
        <v>96</v>
      </c>
      <c r="E35" t="s">
        <v>672</v>
      </c>
      <c r="F35">
        <v>14666.75</v>
      </c>
      <c r="G35">
        <v>29750</v>
      </c>
      <c r="H35">
        <v>14666.75</v>
      </c>
      <c r="K35">
        <v>14785.75</v>
      </c>
      <c r="N35">
        <v>0</v>
      </c>
      <c r="P35">
        <v>14250.25</v>
      </c>
    </row>
    <row r="36" spans="1:16" x14ac:dyDescent="0.2">
      <c r="C36">
        <v>50</v>
      </c>
      <c r="D36" t="s">
        <v>97</v>
      </c>
      <c r="E36" t="s">
        <v>673</v>
      </c>
      <c r="F36">
        <v>7764.75</v>
      </c>
      <c r="G36">
        <v>15750</v>
      </c>
      <c r="H36">
        <v>7560</v>
      </c>
      <c r="K36">
        <v>7621.34</v>
      </c>
      <c r="N36">
        <v>-204.75</v>
      </c>
      <c r="P36">
        <v>7345.32</v>
      </c>
    </row>
    <row r="37" spans="1:16" x14ac:dyDescent="0.2">
      <c r="A37" t="s">
        <v>645</v>
      </c>
      <c r="C37">
        <v>52</v>
      </c>
      <c r="D37" t="s">
        <v>98</v>
      </c>
      <c r="E37" t="s">
        <v>674</v>
      </c>
      <c r="F37">
        <v>19350.25</v>
      </c>
      <c r="G37">
        <v>39250</v>
      </c>
      <c r="H37">
        <v>3870.05</v>
      </c>
      <c r="I37">
        <v>1</v>
      </c>
      <c r="K37">
        <v>0</v>
      </c>
      <c r="N37">
        <v>0</v>
      </c>
      <c r="P37">
        <v>3729.89</v>
      </c>
    </row>
    <row r="38" spans="1:16" x14ac:dyDescent="0.2">
      <c r="C38">
        <v>56</v>
      </c>
      <c r="D38" t="s">
        <v>99</v>
      </c>
      <c r="E38" t="s">
        <v>675</v>
      </c>
      <c r="F38">
        <v>1824.1000000000001</v>
      </c>
      <c r="G38">
        <v>3700.0000000000005</v>
      </c>
      <c r="H38">
        <v>1824.1</v>
      </c>
      <c r="K38">
        <v>1838.9</v>
      </c>
      <c r="N38">
        <v>-2.2737367544323206E-13</v>
      </c>
      <c r="P38">
        <v>1772.3</v>
      </c>
    </row>
    <row r="39" spans="1:16" x14ac:dyDescent="0.2">
      <c r="A39" t="s">
        <v>645</v>
      </c>
      <c r="C39">
        <v>57</v>
      </c>
      <c r="D39" t="s">
        <v>100</v>
      </c>
      <c r="E39" t="s">
        <v>676</v>
      </c>
      <c r="F39">
        <v>13064.5</v>
      </c>
      <c r="G39">
        <v>26500</v>
      </c>
      <c r="H39">
        <v>2612.9</v>
      </c>
      <c r="I39">
        <v>1</v>
      </c>
      <c r="K39">
        <v>0</v>
      </c>
      <c r="N39">
        <v>0</v>
      </c>
      <c r="P39">
        <v>2518.27</v>
      </c>
    </row>
    <row r="40" spans="1:16" x14ac:dyDescent="0.2">
      <c r="C40">
        <v>59</v>
      </c>
      <c r="D40" t="s">
        <v>101</v>
      </c>
      <c r="E40" t="s">
        <v>677</v>
      </c>
      <c r="F40">
        <v>15406.25</v>
      </c>
      <c r="G40">
        <v>31250</v>
      </c>
      <c r="H40">
        <v>3081.25</v>
      </c>
      <c r="I40">
        <v>1</v>
      </c>
      <c r="K40">
        <v>0</v>
      </c>
      <c r="N40">
        <v>0</v>
      </c>
      <c r="P40">
        <v>2969.66</v>
      </c>
    </row>
    <row r="41" spans="1:16" x14ac:dyDescent="0.2">
      <c r="C41">
        <v>60</v>
      </c>
      <c r="D41" t="s">
        <v>102</v>
      </c>
      <c r="E41" t="s">
        <v>678</v>
      </c>
      <c r="F41">
        <v>24033.75</v>
      </c>
      <c r="G41">
        <v>48750</v>
      </c>
      <c r="H41">
        <v>24033.75</v>
      </c>
      <c r="J41" t="s">
        <v>679</v>
      </c>
      <c r="K41">
        <v>24228.75</v>
      </c>
      <c r="N41">
        <v>0</v>
      </c>
      <c r="P41">
        <v>23351.25</v>
      </c>
    </row>
    <row r="42" spans="1:16" x14ac:dyDescent="0.2">
      <c r="A42" t="s">
        <v>645</v>
      </c>
      <c r="C42">
        <v>61</v>
      </c>
      <c r="D42" t="s">
        <v>103</v>
      </c>
      <c r="E42" t="s">
        <v>680</v>
      </c>
      <c r="F42">
        <v>44493.25</v>
      </c>
      <c r="G42">
        <v>90250</v>
      </c>
      <c r="H42">
        <v>6852.7</v>
      </c>
      <c r="I42">
        <v>1</v>
      </c>
      <c r="K42">
        <v>0</v>
      </c>
      <c r="N42">
        <v>0</v>
      </c>
      <c r="P42">
        <v>6604.51</v>
      </c>
    </row>
    <row r="43" spans="1:16" x14ac:dyDescent="0.2">
      <c r="A43" t="s">
        <v>645</v>
      </c>
      <c r="C43">
        <v>62</v>
      </c>
      <c r="D43" t="s">
        <v>104</v>
      </c>
      <c r="E43" t="s">
        <v>681</v>
      </c>
      <c r="F43">
        <v>29826.5</v>
      </c>
      <c r="G43">
        <v>60500</v>
      </c>
      <c r="H43">
        <v>5965.3</v>
      </c>
      <c r="I43">
        <v>1</v>
      </c>
      <c r="K43">
        <v>0</v>
      </c>
      <c r="N43">
        <v>0</v>
      </c>
      <c r="P43">
        <v>5749.25</v>
      </c>
    </row>
    <row r="44" spans="1:16" x14ac:dyDescent="0.2">
      <c r="A44" t="s">
        <v>645</v>
      </c>
      <c r="C44">
        <v>63</v>
      </c>
      <c r="D44" t="s">
        <v>105</v>
      </c>
      <c r="E44" t="s">
        <v>682</v>
      </c>
      <c r="F44">
        <v>16269</v>
      </c>
      <c r="G44">
        <v>33000</v>
      </c>
      <c r="H44">
        <v>3253.8</v>
      </c>
      <c r="I44">
        <v>1</v>
      </c>
      <c r="K44">
        <v>0</v>
      </c>
      <c r="N44">
        <v>0</v>
      </c>
      <c r="P44">
        <v>3135.96</v>
      </c>
    </row>
    <row r="45" spans="1:16" x14ac:dyDescent="0.2">
      <c r="A45" t="s">
        <v>645</v>
      </c>
      <c r="C45">
        <v>64</v>
      </c>
      <c r="D45" t="s">
        <v>106</v>
      </c>
      <c r="E45" t="s">
        <v>683</v>
      </c>
      <c r="F45">
        <v>25389.5</v>
      </c>
      <c r="G45">
        <v>51500</v>
      </c>
      <c r="H45">
        <v>5077.8999999999996</v>
      </c>
      <c r="I45">
        <v>1</v>
      </c>
      <c r="K45">
        <v>0</v>
      </c>
      <c r="N45">
        <v>0</v>
      </c>
      <c r="P45">
        <v>4893.99</v>
      </c>
    </row>
    <row r="46" spans="1:16" x14ac:dyDescent="0.2">
      <c r="C46">
        <v>65</v>
      </c>
      <c r="D46" t="s">
        <v>107</v>
      </c>
      <c r="E46" t="s">
        <v>684</v>
      </c>
      <c r="F46">
        <v>45109.5</v>
      </c>
      <c r="G46">
        <v>91500</v>
      </c>
      <c r="H46">
        <v>45109.5</v>
      </c>
      <c r="K46">
        <v>45475.5</v>
      </c>
      <c r="N46">
        <v>0</v>
      </c>
      <c r="P46">
        <v>43828.5</v>
      </c>
    </row>
    <row r="47" spans="1:16" x14ac:dyDescent="0.2">
      <c r="A47" t="s">
        <v>645</v>
      </c>
      <c r="C47">
        <v>67</v>
      </c>
      <c r="D47" t="s">
        <v>108</v>
      </c>
      <c r="E47" t="s">
        <v>685</v>
      </c>
      <c r="F47">
        <v>31305.5</v>
      </c>
      <c r="G47">
        <v>63500</v>
      </c>
      <c r="H47">
        <v>6261.1</v>
      </c>
      <c r="I47">
        <v>1</v>
      </c>
      <c r="K47">
        <v>0</v>
      </c>
      <c r="N47">
        <v>0</v>
      </c>
      <c r="P47">
        <v>6034.34</v>
      </c>
    </row>
    <row r="48" spans="1:16" x14ac:dyDescent="0.2">
      <c r="C48">
        <v>68</v>
      </c>
      <c r="D48" t="s">
        <v>109</v>
      </c>
      <c r="E48" t="s">
        <v>686</v>
      </c>
      <c r="F48">
        <v>28840.5</v>
      </c>
      <c r="G48">
        <v>58500</v>
      </c>
      <c r="H48">
        <v>28840.5</v>
      </c>
      <c r="J48" t="s">
        <v>687</v>
      </c>
      <c r="K48">
        <v>29074.5</v>
      </c>
      <c r="N48">
        <v>0</v>
      </c>
      <c r="P48">
        <v>28021.5</v>
      </c>
    </row>
    <row r="49" spans="1:16" x14ac:dyDescent="0.2">
      <c r="A49" t="s">
        <v>645</v>
      </c>
      <c r="C49">
        <v>70</v>
      </c>
      <c r="D49" t="s">
        <v>110</v>
      </c>
      <c r="E49" t="s">
        <v>688</v>
      </c>
      <c r="F49">
        <v>9120.5</v>
      </c>
      <c r="G49">
        <v>18500</v>
      </c>
      <c r="H49">
        <v>2711.5</v>
      </c>
      <c r="I49">
        <v>1</v>
      </c>
      <c r="K49">
        <v>0</v>
      </c>
      <c r="N49">
        <v>0</v>
      </c>
      <c r="P49">
        <v>2613.3000000000002</v>
      </c>
    </row>
    <row r="50" spans="1:16" x14ac:dyDescent="0.2">
      <c r="B50">
        <v>1</v>
      </c>
      <c r="C50">
        <v>72</v>
      </c>
      <c r="D50" t="s">
        <v>111</v>
      </c>
      <c r="E50" t="s">
        <v>689</v>
      </c>
      <c r="F50">
        <v>2292.4500000000003</v>
      </c>
      <c r="G50">
        <v>4650.0000000000009</v>
      </c>
      <c r="H50">
        <v>11462.25</v>
      </c>
      <c r="K50">
        <v>11555.25</v>
      </c>
      <c r="N50">
        <v>9169.7999999999993</v>
      </c>
      <c r="P50">
        <v>11136.75</v>
      </c>
    </row>
    <row r="51" spans="1:16" x14ac:dyDescent="0.2">
      <c r="A51" t="s">
        <v>645</v>
      </c>
      <c r="C51">
        <v>73</v>
      </c>
      <c r="D51" t="s">
        <v>112</v>
      </c>
      <c r="E51" t="s">
        <v>690</v>
      </c>
      <c r="F51">
        <v>2366.4</v>
      </c>
      <c r="G51">
        <v>4800</v>
      </c>
      <c r="H51">
        <v>2366.4</v>
      </c>
      <c r="I51">
        <v>1</v>
      </c>
      <c r="K51">
        <v>0</v>
      </c>
      <c r="N51">
        <v>0</v>
      </c>
      <c r="P51">
        <v>2280.6999999999998</v>
      </c>
    </row>
    <row r="52" spans="1:16" x14ac:dyDescent="0.2">
      <c r="C52">
        <v>74</v>
      </c>
      <c r="D52" t="s">
        <v>113</v>
      </c>
      <c r="E52" t="s">
        <v>691</v>
      </c>
      <c r="F52">
        <v>17994.5</v>
      </c>
      <c r="G52">
        <v>36500</v>
      </c>
      <c r="H52">
        <v>17994.5</v>
      </c>
      <c r="K52">
        <v>18140.5</v>
      </c>
      <c r="N52">
        <v>0</v>
      </c>
      <c r="P52">
        <v>17483.5</v>
      </c>
    </row>
    <row r="53" spans="1:16" x14ac:dyDescent="0.2">
      <c r="C53">
        <v>75</v>
      </c>
      <c r="D53" t="s">
        <v>114</v>
      </c>
      <c r="E53" t="s">
        <v>692</v>
      </c>
      <c r="F53">
        <v>19227</v>
      </c>
      <c r="G53">
        <v>39000</v>
      </c>
      <c r="H53">
        <v>19227</v>
      </c>
      <c r="K53">
        <v>19383</v>
      </c>
      <c r="N53">
        <v>0</v>
      </c>
      <c r="P53">
        <v>18681</v>
      </c>
    </row>
    <row r="54" spans="1:16" x14ac:dyDescent="0.2">
      <c r="A54" t="s">
        <v>645</v>
      </c>
      <c r="C54">
        <v>77</v>
      </c>
      <c r="D54" t="s">
        <v>115</v>
      </c>
      <c r="E54" t="s">
        <v>693</v>
      </c>
      <c r="F54">
        <v>24280.25</v>
      </c>
      <c r="G54">
        <v>49250</v>
      </c>
      <c r="H54">
        <v>5870.06</v>
      </c>
      <c r="I54">
        <v>1</v>
      </c>
      <c r="K54">
        <v>0</v>
      </c>
      <c r="N54">
        <v>0</v>
      </c>
      <c r="P54">
        <v>5657.46</v>
      </c>
    </row>
    <row r="55" spans="1:16" x14ac:dyDescent="0.2">
      <c r="C55">
        <v>80</v>
      </c>
      <c r="D55" t="s">
        <v>116</v>
      </c>
      <c r="E55" t="s">
        <v>694</v>
      </c>
      <c r="F55">
        <v>12448.25</v>
      </c>
      <c r="G55">
        <v>25250</v>
      </c>
      <c r="H55">
        <v>12448.25</v>
      </c>
      <c r="K55">
        <v>12549.25</v>
      </c>
      <c r="N55">
        <v>0</v>
      </c>
      <c r="P55">
        <v>12094.75</v>
      </c>
    </row>
    <row r="56" spans="1:16" x14ac:dyDescent="0.2">
      <c r="B56">
        <v>4</v>
      </c>
      <c r="C56">
        <v>81</v>
      </c>
      <c r="D56" t="s">
        <v>117</v>
      </c>
      <c r="E56" t="s">
        <v>695</v>
      </c>
      <c r="F56">
        <v>3105.9</v>
      </c>
      <c r="G56">
        <v>6300</v>
      </c>
      <c r="H56">
        <v>3024</v>
      </c>
      <c r="K56">
        <v>3048.54</v>
      </c>
      <c r="N56">
        <v>-81.900000000000091</v>
      </c>
      <c r="P56">
        <v>2938.13</v>
      </c>
    </row>
    <row r="57" spans="1:16" x14ac:dyDescent="0.2">
      <c r="C57">
        <v>82</v>
      </c>
      <c r="D57" t="s">
        <v>118</v>
      </c>
      <c r="E57" t="s">
        <v>696</v>
      </c>
      <c r="F57">
        <v>2218.5</v>
      </c>
      <c r="G57">
        <v>4500</v>
      </c>
      <c r="H57">
        <v>3216</v>
      </c>
      <c r="K57">
        <v>3242.09</v>
      </c>
      <c r="N57">
        <v>997.5</v>
      </c>
      <c r="P57">
        <v>3124.67</v>
      </c>
    </row>
    <row r="58" spans="1:16" x14ac:dyDescent="0.2">
      <c r="C58">
        <v>84</v>
      </c>
      <c r="D58" t="s">
        <v>119</v>
      </c>
      <c r="E58" t="s">
        <v>697</v>
      </c>
      <c r="F58">
        <v>3845.4</v>
      </c>
      <c r="G58">
        <v>7800</v>
      </c>
      <c r="H58">
        <v>3744</v>
      </c>
      <c r="K58">
        <v>3774.38</v>
      </c>
      <c r="N58">
        <v>-101.40000000000009</v>
      </c>
      <c r="P58">
        <v>3637.68</v>
      </c>
    </row>
    <row r="59" spans="1:16" x14ac:dyDescent="0.2">
      <c r="B59">
        <v>4</v>
      </c>
      <c r="C59">
        <v>86</v>
      </c>
      <c r="D59" t="s">
        <v>120</v>
      </c>
      <c r="E59" t="s">
        <v>698</v>
      </c>
      <c r="F59">
        <v>3549.6</v>
      </c>
      <c r="G59">
        <v>7200</v>
      </c>
      <c r="H59">
        <v>3456</v>
      </c>
      <c r="K59">
        <v>3484.04</v>
      </c>
      <c r="N59">
        <v>-93.599999999999909</v>
      </c>
      <c r="P59">
        <v>3357.86</v>
      </c>
    </row>
    <row r="60" spans="1:16" x14ac:dyDescent="0.2">
      <c r="C60">
        <v>88</v>
      </c>
      <c r="D60" t="s">
        <v>121</v>
      </c>
      <c r="E60" t="s">
        <v>699</v>
      </c>
      <c r="F60">
        <v>1503.65</v>
      </c>
      <c r="G60">
        <v>3050</v>
      </c>
      <c r="H60">
        <v>1464</v>
      </c>
      <c r="K60">
        <v>1475.88</v>
      </c>
      <c r="N60">
        <v>-39.650000000000091</v>
      </c>
    </row>
    <row r="61" spans="1:16" x14ac:dyDescent="0.2">
      <c r="A61" t="s">
        <v>645</v>
      </c>
      <c r="C61">
        <v>92</v>
      </c>
      <c r="D61" t="s">
        <v>122</v>
      </c>
      <c r="E61" t="s">
        <v>700</v>
      </c>
      <c r="F61">
        <v>17501.5</v>
      </c>
      <c r="G61">
        <v>35500</v>
      </c>
      <c r="H61">
        <v>3500.3</v>
      </c>
      <c r="I61">
        <v>1</v>
      </c>
      <c r="K61">
        <v>0</v>
      </c>
      <c r="N61">
        <v>0</v>
      </c>
      <c r="P61">
        <v>3373.53</v>
      </c>
    </row>
    <row r="62" spans="1:16" x14ac:dyDescent="0.2">
      <c r="C62">
        <v>93</v>
      </c>
      <c r="D62" t="s">
        <v>123</v>
      </c>
      <c r="E62" t="s">
        <v>701</v>
      </c>
      <c r="F62">
        <v>2859.4</v>
      </c>
      <c r="G62">
        <v>5800</v>
      </c>
      <c r="H62">
        <v>2784</v>
      </c>
      <c r="K62">
        <v>2806.59</v>
      </c>
      <c r="N62">
        <v>-75.400000000000091</v>
      </c>
      <c r="P62">
        <v>2704.94</v>
      </c>
    </row>
    <row r="63" spans="1:16" x14ac:dyDescent="0.2">
      <c r="C63">
        <v>96</v>
      </c>
      <c r="D63" t="s">
        <v>124</v>
      </c>
      <c r="E63" t="s">
        <v>702</v>
      </c>
      <c r="F63">
        <v>29580</v>
      </c>
      <c r="G63">
        <v>60000</v>
      </c>
      <c r="H63">
        <v>35496</v>
      </c>
      <c r="K63">
        <v>35784</v>
      </c>
      <c r="N63">
        <v>5916</v>
      </c>
      <c r="P63">
        <v>34488</v>
      </c>
    </row>
    <row r="64" spans="1:16" x14ac:dyDescent="0.2">
      <c r="C64">
        <v>97</v>
      </c>
      <c r="D64" t="s">
        <v>125</v>
      </c>
      <c r="E64" t="s">
        <v>703</v>
      </c>
      <c r="F64">
        <v>1676.2</v>
      </c>
      <c r="G64">
        <v>3400</v>
      </c>
      <c r="H64">
        <v>1632</v>
      </c>
      <c r="K64">
        <v>1645.24</v>
      </c>
      <c r="N64">
        <v>-44.200000000000045</v>
      </c>
      <c r="P64">
        <v>1585.65</v>
      </c>
    </row>
    <row r="65" spans="1:16" x14ac:dyDescent="0.2">
      <c r="C65">
        <v>98</v>
      </c>
      <c r="D65" t="s">
        <v>126</v>
      </c>
      <c r="E65" t="s">
        <v>704</v>
      </c>
      <c r="F65">
        <v>2045.95</v>
      </c>
      <c r="G65">
        <v>4150</v>
      </c>
      <c r="H65">
        <v>1992</v>
      </c>
      <c r="K65">
        <v>2008.16</v>
      </c>
      <c r="N65">
        <v>-53.950000000000045</v>
      </c>
      <c r="P65">
        <v>1935.43</v>
      </c>
    </row>
    <row r="66" spans="1:16" x14ac:dyDescent="0.2">
      <c r="C66">
        <v>99</v>
      </c>
      <c r="D66" t="s">
        <v>127</v>
      </c>
      <c r="E66" t="s">
        <v>705</v>
      </c>
      <c r="F66">
        <v>2711.5</v>
      </c>
      <c r="G66">
        <v>5500</v>
      </c>
      <c r="H66">
        <v>2640</v>
      </c>
      <c r="K66">
        <v>2661.42</v>
      </c>
      <c r="N66">
        <v>-71.5</v>
      </c>
      <c r="P66">
        <v>2565.0300000000002</v>
      </c>
    </row>
    <row r="67" spans="1:16" x14ac:dyDescent="0.2">
      <c r="C67">
        <v>101</v>
      </c>
      <c r="D67" t="s">
        <v>128</v>
      </c>
      <c r="E67">
        <v>101</v>
      </c>
      <c r="F67">
        <v>2859.4</v>
      </c>
      <c r="G67">
        <v>5800</v>
      </c>
      <c r="H67">
        <v>2859.4</v>
      </c>
      <c r="K67">
        <v>2882.6</v>
      </c>
      <c r="N67">
        <v>0</v>
      </c>
      <c r="P67">
        <v>2778.2</v>
      </c>
    </row>
    <row r="68" spans="1:16" x14ac:dyDescent="0.2">
      <c r="C68">
        <v>102</v>
      </c>
      <c r="D68" t="s">
        <v>129</v>
      </c>
      <c r="E68">
        <v>102</v>
      </c>
      <c r="F68">
        <v>10846</v>
      </c>
      <c r="G68">
        <v>22000</v>
      </c>
      <c r="H68">
        <v>10846</v>
      </c>
      <c r="K68">
        <v>10934</v>
      </c>
      <c r="N68">
        <v>0</v>
      </c>
      <c r="P68">
        <v>10538</v>
      </c>
    </row>
    <row r="69" spans="1:16" x14ac:dyDescent="0.2">
      <c r="C69">
        <v>106</v>
      </c>
      <c r="D69" t="s">
        <v>130</v>
      </c>
      <c r="E69">
        <v>106</v>
      </c>
      <c r="F69">
        <v>3944</v>
      </c>
      <c r="G69">
        <v>8000</v>
      </c>
      <c r="H69">
        <v>3840</v>
      </c>
      <c r="K69">
        <v>3871.16</v>
      </c>
      <c r="N69">
        <v>-104</v>
      </c>
      <c r="P69">
        <v>3730.96</v>
      </c>
    </row>
    <row r="70" spans="1:16" x14ac:dyDescent="0.2">
      <c r="C70">
        <v>109</v>
      </c>
      <c r="D70" t="s">
        <v>131</v>
      </c>
      <c r="E70">
        <v>109</v>
      </c>
      <c r="F70">
        <v>3993.2999999999997</v>
      </c>
      <c r="G70">
        <v>8100</v>
      </c>
      <c r="H70">
        <v>3888</v>
      </c>
      <c r="K70">
        <v>3919.55</v>
      </c>
      <c r="N70">
        <v>-105.29999999999973</v>
      </c>
      <c r="P70">
        <v>3777.59</v>
      </c>
    </row>
    <row r="71" spans="1:16" x14ac:dyDescent="0.2">
      <c r="C71">
        <v>110</v>
      </c>
      <c r="D71" t="s">
        <v>132</v>
      </c>
      <c r="E71">
        <v>110</v>
      </c>
      <c r="F71">
        <v>4535.6000000000004</v>
      </c>
      <c r="G71">
        <v>9200</v>
      </c>
      <c r="H71">
        <v>6000</v>
      </c>
      <c r="K71">
        <v>6048.68</v>
      </c>
      <c r="N71">
        <v>1464.3999999999996</v>
      </c>
      <c r="P71">
        <v>5829.61</v>
      </c>
    </row>
    <row r="72" spans="1:16" x14ac:dyDescent="0.2">
      <c r="A72" t="s">
        <v>645</v>
      </c>
      <c r="C72">
        <v>111</v>
      </c>
      <c r="D72" t="s">
        <v>133</v>
      </c>
      <c r="E72">
        <v>111</v>
      </c>
      <c r="F72">
        <v>12694.75</v>
      </c>
      <c r="G72">
        <v>25750</v>
      </c>
      <c r="H72">
        <v>2538.9499999999998</v>
      </c>
      <c r="I72">
        <v>1</v>
      </c>
      <c r="K72">
        <v>0</v>
      </c>
      <c r="N72">
        <v>0</v>
      </c>
      <c r="P72">
        <v>2447</v>
      </c>
    </row>
    <row r="73" spans="1:16" x14ac:dyDescent="0.2">
      <c r="C73">
        <v>112</v>
      </c>
      <c r="D73" t="s">
        <v>134</v>
      </c>
      <c r="E73">
        <v>112</v>
      </c>
      <c r="F73">
        <v>9490.25</v>
      </c>
      <c r="G73">
        <v>19250</v>
      </c>
      <c r="H73">
        <v>9983.25</v>
      </c>
      <c r="K73">
        <v>10064.25</v>
      </c>
      <c r="N73">
        <v>493</v>
      </c>
      <c r="P73">
        <v>9699.75</v>
      </c>
    </row>
    <row r="74" spans="1:16" x14ac:dyDescent="0.2">
      <c r="C74">
        <v>113</v>
      </c>
      <c r="D74" t="s">
        <v>135</v>
      </c>
      <c r="E74">
        <v>113</v>
      </c>
      <c r="F74">
        <v>10846</v>
      </c>
      <c r="G74">
        <v>22000</v>
      </c>
      <c r="H74">
        <v>10846</v>
      </c>
      <c r="K74">
        <v>10934</v>
      </c>
      <c r="N74">
        <v>0</v>
      </c>
      <c r="P74">
        <v>10538</v>
      </c>
    </row>
    <row r="75" spans="1:16" x14ac:dyDescent="0.2">
      <c r="C75">
        <v>114</v>
      </c>
      <c r="D75" t="s">
        <v>136</v>
      </c>
      <c r="E75">
        <v>114</v>
      </c>
      <c r="F75">
        <v>3007.3</v>
      </c>
      <c r="G75">
        <v>6100</v>
      </c>
      <c r="H75">
        <v>2928</v>
      </c>
      <c r="K75">
        <v>2951.76</v>
      </c>
      <c r="N75">
        <v>-79.300000000000182</v>
      </c>
      <c r="P75">
        <v>2844.86</v>
      </c>
    </row>
    <row r="76" spans="1:16" x14ac:dyDescent="0.2">
      <c r="C76">
        <v>115</v>
      </c>
      <c r="D76" t="s">
        <v>137</v>
      </c>
      <c r="E76">
        <v>115</v>
      </c>
      <c r="F76">
        <v>6532.25</v>
      </c>
      <c r="G76">
        <v>13250</v>
      </c>
      <c r="H76">
        <v>6360</v>
      </c>
      <c r="K76">
        <v>6411.6</v>
      </c>
      <c r="N76">
        <v>-172.25</v>
      </c>
      <c r="P76">
        <v>6179.39</v>
      </c>
    </row>
    <row r="77" spans="1:16" x14ac:dyDescent="0.2">
      <c r="C77">
        <v>119</v>
      </c>
      <c r="D77" t="s">
        <v>138</v>
      </c>
      <c r="E77">
        <v>119</v>
      </c>
      <c r="F77">
        <v>4239.8</v>
      </c>
      <c r="G77">
        <v>8600</v>
      </c>
      <c r="H77">
        <v>4128</v>
      </c>
      <c r="K77">
        <v>4161.49</v>
      </c>
      <c r="N77">
        <v>-111.80000000000018</v>
      </c>
      <c r="P77">
        <v>4010.77</v>
      </c>
    </row>
    <row r="78" spans="1:16" x14ac:dyDescent="0.2">
      <c r="A78" t="s">
        <v>645</v>
      </c>
      <c r="C78">
        <v>155</v>
      </c>
      <c r="D78" t="s">
        <v>139</v>
      </c>
      <c r="E78">
        <v>155</v>
      </c>
      <c r="F78">
        <v>32192.899999999998</v>
      </c>
      <c r="G78">
        <v>65300</v>
      </c>
      <c r="H78">
        <v>32192.9</v>
      </c>
      <c r="I78">
        <v>1</v>
      </c>
      <c r="K78">
        <v>0</v>
      </c>
      <c r="N78">
        <v>0</v>
      </c>
      <c r="P78">
        <v>31026.959999999999</v>
      </c>
    </row>
    <row r="79" spans="1:16" x14ac:dyDescent="0.2">
      <c r="A79" t="s">
        <v>645</v>
      </c>
      <c r="C79">
        <v>156</v>
      </c>
      <c r="D79" t="s">
        <v>141</v>
      </c>
      <c r="E79">
        <v>156</v>
      </c>
      <c r="F79">
        <v>19818.600000000002</v>
      </c>
      <c r="G79">
        <v>40200.000000000007</v>
      </c>
      <c r="H79">
        <v>26375.5</v>
      </c>
      <c r="I79">
        <v>1</v>
      </c>
      <c r="K79">
        <v>0</v>
      </c>
      <c r="N79">
        <v>0</v>
      </c>
      <c r="P79">
        <v>25420.25</v>
      </c>
    </row>
    <row r="80" spans="1:16" x14ac:dyDescent="0.2">
      <c r="C80">
        <v>157</v>
      </c>
      <c r="D80" t="s">
        <v>142</v>
      </c>
      <c r="E80" t="s">
        <v>706</v>
      </c>
      <c r="F80">
        <v>128180</v>
      </c>
      <c r="G80">
        <v>260000</v>
      </c>
      <c r="H80">
        <v>128180</v>
      </c>
      <c r="K80">
        <v>129220</v>
      </c>
      <c r="N80">
        <v>0</v>
      </c>
      <c r="P80">
        <v>124540</v>
      </c>
    </row>
    <row r="81" spans="1:16" x14ac:dyDescent="0.2">
      <c r="A81" t="s">
        <v>645</v>
      </c>
      <c r="C81">
        <v>159</v>
      </c>
      <c r="D81" t="s">
        <v>143</v>
      </c>
      <c r="E81">
        <v>159</v>
      </c>
      <c r="F81">
        <v>8923.3000000000011</v>
      </c>
      <c r="G81">
        <v>18100.000000000004</v>
      </c>
      <c r="H81">
        <v>10057.200000000001</v>
      </c>
      <c r="I81">
        <v>1</v>
      </c>
      <c r="K81">
        <v>0</v>
      </c>
      <c r="N81">
        <v>0</v>
      </c>
      <c r="P81">
        <v>9692.9599999999991</v>
      </c>
    </row>
    <row r="82" spans="1:16" x14ac:dyDescent="0.2">
      <c r="A82" t="s">
        <v>645</v>
      </c>
      <c r="C82">
        <v>165</v>
      </c>
      <c r="D82" t="s">
        <v>144</v>
      </c>
      <c r="E82">
        <v>165</v>
      </c>
      <c r="F82">
        <v>25636</v>
      </c>
      <c r="G82">
        <v>52000</v>
      </c>
      <c r="H82">
        <v>25636</v>
      </c>
      <c r="I82">
        <v>1</v>
      </c>
      <c r="K82">
        <v>0</v>
      </c>
      <c r="N82">
        <v>0</v>
      </c>
      <c r="P82">
        <v>24707.53</v>
      </c>
    </row>
    <row r="83" spans="1:16" x14ac:dyDescent="0.2">
      <c r="A83" t="s">
        <v>645</v>
      </c>
      <c r="C83">
        <v>166</v>
      </c>
      <c r="D83" t="s">
        <v>145</v>
      </c>
      <c r="E83">
        <v>166</v>
      </c>
      <c r="F83">
        <v>20410.2</v>
      </c>
      <c r="G83">
        <v>41400</v>
      </c>
      <c r="H83">
        <v>19621.400000000001</v>
      </c>
      <c r="I83">
        <v>1</v>
      </c>
      <c r="K83">
        <v>0</v>
      </c>
      <c r="N83">
        <v>0</v>
      </c>
      <c r="P83">
        <v>18910.77</v>
      </c>
    </row>
    <row r="84" spans="1:16" x14ac:dyDescent="0.2">
      <c r="A84" t="s">
        <v>645</v>
      </c>
      <c r="C84">
        <v>167</v>
      </c>
      <c r="D84" t="s">
        <v>146</v>
      </c>
      <c r="E84">
        <v>167</v>
      </c>
      <c r="F84">
        <v>24650</v>
      </c>
      <c r="G84">
        <v>50000</v>
      </c>
      <c r="H84">
        <v>15480.2</v>
      </c>
      <c r="I84">
        <v>1</v>
      </c>
      <c r="K84">
        <v>0</v>
      </c>
      <c r="N84">
        <v>0</v>
      </c>
      <c r="P84">
        <v>14919.55</v>
      </c>
    </row>
    <row r="85" spans="1:16" x14ac:dyDescent="0.2">
      <c r="A85" t="s">
        <v>645</v>
      </c>
      <c r="C85">
        <v>169</v>
      </c>
      <c r="D85" t="s">
        <v>147</v>
      </c>
      <c r="E85">
        <v>169</v>
      </c>
      <c r="F85">
        <v>20336.25</v>
      </c>
      <c r="G85">
        <v>41250</v>
      </c>
      <c r="H85">
        <v>5055.6400000000003</v>
      </c>
      <c r="I85">
        <v>1</v>
      </c>
      <c r="K85">
        <v>0</v>
      </c>
      <c r="N85">
        <v>0</v>
      </c>
      <c r="P85">
        <v>4872.54</v>
      </c>
    </row>
    <row r="86" spans="1:16" x14ac:dyDescent="0.2">
      <c r="A86" t="s">
        <v>645</v>
      </c>
      <c r="C86">
        <v>170</v>
      </c>
      <c r="D86" t="s">
        <v>148</v>
      </c>
      <c r="E86">
        <v>170</v>
      </c>
      <c r="F86">
        <v>40968.30000000001</v>
      </c>
      <c r="G86">
        <v>83100.000000000015</v>
      </c>
      <c r="H86">
        <v>40968.300000000003</v>
      </c>
      <c r="I86">
        <v>1</v>
      </c>
      <c r="K86">
        <v>0</v>
      </c>
      <c r="N86">
        <v>0</v>
      </c>
      <c r="P86">
        <v>39484.54</v>
      </c>
    </row>
    <row r="87" spans="1:16" x14ac:dyDescent="0.2">
      <c r="A87" t="s">
        <v>645</v>
      </c>
      <c r="B87">
        <v>1</v>
      </c>
      <c r="C87">
        <v>171</v>
      </c>
      <c r="D87" t="s">
        <v>149</v>
      </c>
      <c r="E87">
        <v>171</v>
      </c>
      <c r="F87">
        <v>58174</v>
      </c>
      <c r="G87">
        <v>118000</v>
      </c>
      <c r="H87">
        <v>160718</v>
      </c>
      <c r="I87">
        <v>1</v>
      </c>
      <c r="J87" t="s">
        <v>707</v>
      </c>
      <c r="K87">
        <v>0</v>
      </c>
      <c r="N87">
        <v>0</v>
      </c>
      <c r="P87">
        <v>154897.23000000001</v>
      </c>
    </row>
    <row r="88" spans="1:16" x14ac:dyDescent="0.2">
      <c r="A88" t="s">
        <v>645</v>
      </c>
      <c r="C88">
        <v>175</v>
      </c>
      <c r="D88" t="s">
        <v>150</v>
      </c>
      <c r="E88">
        <v>175</v>
      </c>
      <c r="F88">
        <v>8578.2000000000007</v>
      </c>
      <c r="G88">
        <v>17400</v>
      </c>
      <c r="H88">
        <v>8578.2000000000007</v>
      </c>
      <c r="I88">
        <v>1</v>
      </c>
      <c r="K88">
        <v>0</v>
      </c>
      <c r="N88">
        <v>0</v>
      </c>
      <c r="P88">
        <v>8267.52</v>
      </c>
    </row>
    <row r="89" spans="1:16" x14ac:dyDescent="0.2">
      <c r="C89">
        <v>202</v>
      </c>
      <c r="D89" t="s">
        <v>151</v>
      </c>
      <c r="E89">
        <v>202</v>
      </c>
      <c r="F89">
        <v>6655.5</v>
      </c>
      <c r="G89">
        <v>13500</v>
      </c>
      <c r="H89">
        <v>6600</v>
      </c>
      <c r="K89">
        <v>6653.55</v>
      </c>
      <c r="N89">
        <v>-55.5</v>
      </c>
      <c r="P89">
        <v>6412.58</v>
      </c>
    </row>
    <row r="90" spans="1:16" x14ac:dyDescent="0.2">
      <c r="C90">
        <v>203</v>
      </c>
      <c r="D90" t="s">
        <v>152</v>
      </c>
      <c r="E90">
        <v>203</v>
      </c>
      <c r="F90">
        <v>4634.2</v>
      </c>
      <c r="G90">
        <v>9400</v>
      </c>
      <c r="H90">
        <v>4512</v>
      </c>
      <c r="K90">
        <v>4548.6099999999997</v>
      </c>
      <c r="N90">
        <v>-122.19999999999982</v>
      </c>
      <c r="P90">
        <v>4383.87</v>
      </c>
    </row>
    <row r="91" spans="1:16" x14ac:dyDescent="0.2">
      <c r="C91">
        <v>205</v>
      </c>
      <c r="D91" t="s">
        <v>153</v>
      </c>
      <c r="E91">
        <v>205</v>
      </c>
      <c r="F91">
        <v>9367</v>
      </c>
      <c r="G91">
        <v>19000</v>
      </c>
      <c r="H91">
        <v>9367</v>
      </c>
      <c r="K91">
        <v>9443</v>
      </c>
      <c r="N91">
        <v>0</v>
      </c>
      <c r="P91">
        <v>9101</v>
      </c>
    </row>
    <row r="92" spans="1:16" x14ac:dyDescent="0.2">
      <c r="C92">
        <v>206</v>
      </c>
      <c r="D92" t="s">
        <v>154</v>
      </c>
      <c r="E92">
        <v>206</v>
      </c>
      <c r="F92">
        <v>22554.75</v>
      </c>
      <c r="G92">
        <v>45750</v>
      </c>
      <c r="H92">
        <v>22554.75</v>
      </c>
      <c r="K92">
        <v>22737.75</v>
      </c>
      <c r="N92">
        <v>0</v>
      </c>
      <c r="P92">
        <v>21914.25</v>
      </c>
    </row>
    <row r="93" spans="1:16" x14ac:dyDescent="0.2">
      <c r="C93">
        <v>208</v>
      </c>
      <c r="D93" t="s">
        <v>155</v>
      </c>
      <c r="E93">
        <v>208</v>
      </c>
      <c r="F93">
        <v>14913.25</v>
      </c>
      <c r="G93">
        <v>30250</v>
      </c>
      <c r="H93">
        <v>15283</v>
      </c>
      <c r="K93">
        <v>15407</v>
      </c>
      <c r="N93">
        <v>369.75</v>
      </c>
      <c r="P93">
        <v>14849</v>
      </c>
    </row>
    <row r="94" spans="1:16" x14ac:dyDescent="0.2">
      <c r="C94">
        <v>211</v>
      </c>
      <c r="D94" t="s">
        <v>156</v>
      </c>
      <c r="E94">
        <v>211</v>
      </c>
      <c r="F94">
        <v>7271.75</v>
      </c>
      <c r="G94">
        <v>14750</v>
      </c>
      <c r="H94">
        <v>7080</v>
      </c>
      <c r="K94">
        <v>7137.44</v>
      </c>
      <c r="N94">
        <v>-191.75</v>
      </c>
      <c r="P94">
        <v>6878.94</v>
      </c>
    </row>
    <row r="95" spans="1:16" x14ac:dyDescent="0.2">
      <c r="C95">
        <v>216</v>
      </c>
      <c r="D95" t="s">
        <v>157</v>
      </c>
      <c r="E95">
        <v>216</v>
      </c>
      <c r="F95">
        <v>18600.89</v>
      </c>
      <c r="G95">
        <v>37730</v>
      </c>
      <c r="H95">
        <v>18364.25</v>
      </c>
      <c r="K95">
        <v>18513.25</v>
      </c>
      <c r="N95">
        <v>-236.63999999999942</v>
      </c>
      <c r="P95">
        <v>17842.75</v>
      </c>
    </row>
    <row r="96" spans="1:16" x14ac:dyDescent="0.2">
      <c r="C96">
        <v>217</v>
      </c>
      <c r="D96" t="s">
        <v>158</v>
      </c>
      <c r="E96">
        <v>217</v>
      </c>
      <c r="F96">
        <v>6532.25</v>
      </c>
      <c r="G96">
        <v>13250</v>
      </c>
      <c r="H96">
        <v>6360</v>
      </c>
      <c r="K96">
        <v>6411.6</v>
      </c>
      <c r="N96">
        <v>-172.25</v>
      </c>
      <c r="P96">
        <v>6179.39</v>
      </c>
    </row>
    <row r="97" spans="1:16" x14ac:dyDescent="0.2">
      <c r="C97">
        <v>219</v>
      </c>
      <c r="D97" t="s">
        <v>159</v>
      </c>
      <c r="E97">
        <v>219</v>
      </c>
      <c r="F97">
        <v>18980.5</v>
      </c>
      <c r="G97">
        <v>38500</v>
      </c>
      <c r="H97">
        <v>18980.5</v>
      </c>
      <c r="K97">
        <v>19134.5</v>
      </c>
      <c r="N97">
        <v>0</v>
      </c>
      <c r="P97">
        <v>18441.5</v>
      </c>
    </row>
    <row r="98" spans="1:16" x14ac:dyDescent="0.2">
      <c r="C98">
        <v>220</v>
      </c>
      <c r="D98" t="s">
        <v>160</v>
      </c>
      <c r="E98">
        <v>220</v>
      </c>
      <c r="F98">
        <v>6655.5</v>
      </c>
      <c r="G98">
        <v>13500</v>
      </c>
      <c r="H98">
        <v>6480</v>
      </c>
      <c r="K98">
        <v>6532.58</v>
      </c>
      <c r="N98">
        <v>-175.5</v>
      </c>
      <c r="P98">
        <v>6295.99</v>
      </c>
    </row>
    <row r="99" spans="1:16" x14ac:dyDescent="0.2">
      <c r="C99">
        <v>223</v>
      </c>
      <c r="D99" t="s">
        <v>161</v>
      </c>
      <c r="E99">
        <v>223</v>
      </c>
      <c r="F99">
        <v>11092.5</v>
      </c>
      <c r="G99">
        <v>22500</v>
      </c>
      <c r="H99">
        <v>11092.5</v>
      </c>
      <c r="K99">
        <v>11182.5</v>
      </c>
      <c r="N99">
        <v>0</v>
      </c>
      <c r="P99">
        <v>10777.5</v>
      </c>
    </row>
    <row r="100" spans="1:16" x14ac:dyDescent="0.2">
      <c r="C100">
        <v>224</v>
      </c>
      <c r="D100" t="s">
        <v>162</v>
      </c>
      <c r="E100">
        <v>224</v>
      </c>
      <c r="F100">
        <v>6039.25</v>
      </c>
      <c r="G100">
        <v>12250</v>
      </c>
      <c r="H100">
        <v>5880</v>
      </c>
      <c r="K100">
        <v>5927.71</v>
      </c>
      <c r="N100">
        <v>-159.25</v>
      </c>
      <c r="P100">
        <v>5713.02</v>
      </c>
    </row>
    <row r="101" spans="1:16" x14ac:dyDescent="0.2">
      <c r="C101">
        <v>225</v>
      </c>
      <c r="D101" t="s">
        <v>163</v>
      </c>
      <c r="E101">
        <v>225</v>
      </c>
      <c r="F101">
        <v>8134.5</v>
      </c>
      <c r="G101">
        <v>16500</v>
      </c>
      <c r="H101">
        <v>7920</v>
      </c>
      <c r="K101">
        <v>7984.26</v>
      </c>
      <c r="N101">
        <v>-214.5</v>
      </c>
      <c r="P101">
        <v>7695.09</v>
      </c>
    </row>
    <row r="102" spans="1:16" x14ac:dyDescent="0.2">
      <c r="C102">
        <v>228</v>
      </c>
      <c r="D102" t="s">
        <v>164</v>
      </c>
      <c r="E102">
        <v>228</v>
      </c>
      <c r="F102">
        <v>22801.25</v>
      </c>
      <c r="G102">
        <v>46250</v>
      </c>
      <c r="H102">
        <v>22801.25</v>
      </c>
      <c r="K102">
        <v>22986.25</v>
      </c>
      <c r="N102">
        <v>0</v>
      </c>
      <c r="P102">
        <v>22153.75</v>
      </c>
    </row>
    <row r="103" spans="1:16" x14ac:dyDescent="0.2">
      <c r="C103">
        <v>229</v>
      </c>
      <c r="D103" t="s">
        <v>165</v>
      </c>
      <c r="E103">
        <v>229</v>
      </c>
      <c r="F103">
        <v>15899.25</v>
      </c>
      <c r="G103">
        <v>32250</v>
      </c>
      <c r="H103">
        <v>15899.25</v>
      </c>
      <c r="K103">
        <v>16028.25</v>
      </c>
      <c r="N103">
        <v>0</v>
      </c>
      <c r="P103">
        <v>15447.75</v>
      </c>
    </row>
    <row r="104" spans="1:16" x14ac:dyDescent="0.2">
      <c r="C104">
        <v>230</v>
      </c>
      <c r="D104" t="s">
        <v>166</v>
      </c>
      <c r="E104">
        <v>230</v>
      </c>
      <c r="F104">
        <v>12941.25</v>
      </c>
      <c r="G104">
        <v>26250</v>
      </c>
      <c r="H104">
        <v>12941.25</v>
      </c>
      <c r="K104">
        <v>13046.25</v>
      </c>
      <c r="N104">
        <v>0</v>
      </c>
      <c r="P104">
        <v>12573.75</v>
      </c>
    </row>
    <row r="105" spans="1:16" x14ac:dyDescent="0.2">
      <c r="C105">
        <v>231</v>
      </c>
      <c r="D105" t="s">
        <v>167</v>
      </c>
      <c r="E105">
        <v>231</v>
      </c>
      <c r="F105">
        <v>14666.75</v>
      </c>
      <c r="G105">
        <v>29750</v>
      </c>
      <c r="H105">
        <v>14666.75</v>
      </c>
      <c r="K105">
        <v>14785.75</v>
      </c>
      <c r="N105">
        <v>0</v>
      </c>
      <c r="P105">
        <v>14250.25</v>
      </c>
    </row>
    <row r="106" spans="1:16" x14ac:dyDescent="0.2">
      <c r="C106">
        <v>232</v>
      </c>
      <c r="D106" t="s">
        <v>168</v>
      </c>
      <c r="E106">
        <v>232</v>
      </c>
      <c r="F106">
        <v>10969.25</v>
      </c>
      <c r="G106">
        <v>22250</v>
      </c>
      <c r="H106">
        <v>10969.25</v>
      </c>
      <c r="K106">
        <v>11058.25</v>
      </c>
      <c r="N106">
        <v>0</v>
      </c>
      <c r="P106">
        <v>10657.75</v>
      </c>
    </row>
    <row r="107" spans="1:16" x14ac:dyDescent="0.2">
      <c r="A107" t="s">
        <v>645</v>
      </c>
      <c r="C107">
        <v>233</v>
      </c>
      <c r="D107" t="s">
        <v>169</v>
      </c>
      <c r="E107">
        <v>233</v>
      </c>
      <c r="F107">
        <v>3697.5</v>
      </c>
      <c r="G107">
        <v>7500</v>
      </c>
      <c r="H107">
        <v>3697.5</v>
      </c>
      <c r="I107">
        <v>1</v>
      </c>
      <c r="K107">
        <v>0</v>
      </c>
      <c r="N107">
        <v>0</v>
      </c>
      <c r="P107">
        <v>3563.59</v>
      </c>
    </row>
    <row r="108" spans="1:16" x14ac:dyDescent="0.2">
      <c r="C108">
        <v>234</v>
      </c>
      <c r="D108" t="s">
        <v>170</v>
      </c>
      <c r="E108">
        <v>234</v>
      </c>
      <c r="F108">
        <v>10476.25</v>
      </c>
      <c r="G108">
        <v>21250</v>
      </c>
      <c r="H108">
        <v>10476.25</v>
      </c>
      <c r="K108">
        <v>10561.25</v>
      </c>
      <c r="N108">
        <v>0</v>
      </c>
      <c r="P108">
        <v>10178.75</v>
      </c>
    </row>
    <row r="109" spans="1:16" x14ac:dyDescent="0.2">
      <c r="C109">
        <v>237</v>
      </c>
      <c r="D109" t="s">
        <v>171</v>
      </c>
      <c r="E109">
        <v>237</v>
      </c>
      <c r="F109">
        <v>13804</v>
      </c>
      <c r="G109">
        <v>28000</v>
      </c>
      <c r="H109">
        <v>17994.5</v>
      </c>
      <c r="K109">
        <v>18140.5</v>
      </c>
      <c r="N109">
        <v>4190.5</v>
      </c>
      <c r="P109">
        <v>17483.5</v>
      </c>
    </row>
    <row r="110" spans="1:16" x14ac:dyDescent="0.2">
      <c r="C110">
        <v>238</v>
      </c>
      <c r="D110" t="s">
        <v>172</v>
      </c>
      <c r="E110">
        <v>238</v>
      </c>
      <c r="F110">
        <v>17624.75</v>
      </c>
      <c r="G110">
        <v>35750</v>
      </c>
      <c r="H110">
        <v>17624.75</v>
      </c>
      <c r="K110">
        <v>17767.75</v>
      </c>
      <c r="N110">
        <v>0</v>
      </c>
      <c r="P110">
        <v>17124.25</v>
      </c>
    </row>
    <row r="111" spans="1:16" x14ac:dyDescent="0.2">
      <c r="C111">
        <v>239</v>
      </c>
      <c r="D111" t="s">
        <v>173</v>
      </c>
      <c r="E111">
        <v>239</v>
      </c>
      <c r="F111">
        <v>36235.5</v>
      </c>
      <c r="G111">
        <v>73500</v>
      </c>
      <c r="H111">
        <v>36235.5</v>
      </c>
      <c r="K111">
        <v>36529.5</v>
      </c>
      <c r="N111">
        <v>0</v>
      </c>
      <c r="P111">
        <v>35206.5</v>
      </c>
    </row>
    <row r="112" spans="1:16" x14ac:dyDescent="0.2">
      <c r="C112">
        <v>240</v>
      </c>
      <c r="D112" t="s">
        <v>174</v>
      </c>
      <c r="E112">
        <v>240</v>
      </c>
      <c r="F112">
        <v>2193.85</v>
      </c>
      <c r="G112">
        <v>4450</v>
      </c>
      <c r="H112">
        <v>2193.85</v>
      </c>
      <c r="K112">
        <v>2211.65</v>
      </c>
      <c r="N112">
        <v>0</v>
      </c>
      <c r="P112">
        <v>2131.5500000000002</v>
      </c>
    </row>
    <row r="113" spans="1:16" x14ac:dyDescent="0.2">
      <c r="C113">
        <v>242</v>
      </c>
      <c r="D113" t="s">
        <v>175</v>
      </c>
      <c r="E113">
        <v>242</v>
      </c>
      <c r="F113">
        <v>7518.25</v>
      </c>
      <c r="G113">
        <v>15250</v>
      </c>
      <c r="H113">
        <v>7320</v>
      </c>
      <c r="K113">
        <v>7379.39</v>
      </c>
      <c r="N113">
        <v>-198.25</v>
      </c>
      <c r="P113">
        <v>7112.13</v>
      </c>
    </row>
    <row r="114" spans="1:16" x14ac:dyDescent="0.2">
      <c r="C114">
        <v>243</v>
      </c>
      <c r="D114" t="s">
        <v>176</v>
      </c>
      <c r="E114">
        <v>243</v>
      </c>
      <c r="F114">
        <v>5669.5</v>
      </c>
      <c r="G114">
        <v>11500</v>
      </c>
      <c r="H114">
        <v>5520</v>
      </c>
      <c r="K114">
        <v>5564.79</v>
      </c>
      <c r="N114">
        <v>-149.5</v>
      </c>
      <c r="P114">
        <v>5363.25</v>
      </c>
    </row>
    <row r="115" spans="1:16" x14ac:dyDescent="0.2">
      <c r="C115">
        <v>245</v>
      </c>
      <c r="D115" t="s">
        <v>177</v>
      </c>
      <c r="E115">
        <v>245</v>
      </c>
      <c r="F115">
        <v>10106.5</v>
      </c>
      <c r="G115">
        <v>20500</v>
      </c>
      <c r="H115">
        <v>10106.5</v>
      </c>
      <c r="K115">
        <v>10188.5</v>
      </c>
      <c r="N115">
        <v>0</v>
      </c>
      <c r="P115">
        <v>9819.5</v>
      </c>
    </row>
    <row r="116" spans="1:16" x14ac:dyDescent="0.2">
      <c r="C116">
        <v>246</v>
      </c>
      <c r="D116" t="s">
        <v>178</v>
      </c>
      <c r="E116">
        <v>246</v>
      </c>
      <c r="F116">
        <v>4535.6000000000004</v>
      </c>
      <c r="G116">
        <v>9200</v>
      </c>
      <c r="H116">
        <v>4416</v>
      </c>
      <c r="K116">
        <v>4451.83</v>
      </c>
      <c r="N116">
        <v>-119.60000000000036</v>
      </c>
      <c r="P116">
        <v>4290.6000000000004</v>
      </c>
    </row>
    <row r="117" spans="1:16" x14ac:dyDescent="0.2">
      <c r="C117">
        <v>249</v>
      </c>
      <c r="D117" t="s">
        <v>179</v>
      </c>
      <c r="E117">
        <v>249</v>
      </c>
      <c r="F117">
        <v>37714.5</v>
      </c>
      <c r="G117">
        <v>76500</v>
      </c>
      <c r="H117">
        <v>37714.5</v>
      </c>
      <c r="K117">
        <v>38020.5</v>
      </c>
      <c r="N117">
        <v>0</v>
      </c>
      <c r="P117">
        <v>36643.5</v>
      </c>
    </row>
    <row r="118" spans="1:16" x14ac:dyDescent="0.2">
      <c r="C118">
        <v>250</v>
      </c>
      <c r="D118" t="s">
        <v>180</v>
      </c>
      <c r="E118">
        <v>250</v>
      </c>
      <c r="F118">
        <v>30812.5</v>
      </c>
      <c r="G118">
        <v>62500</v>
      </c>
      <c r="H118">
        <v>30812.5</v>
      </c>
      <c r="K118">
        <v>31062.5</v>
      </c>
      <c r="N118">
        <v>0</v>
      </c>
      <c r="P118">
        <v>29937.5</v>
      </c>
    </row>
    <row r="119" spans="1:16" x14ac:dyDescent="0.2">
      <c r="A119" t="s">
        <v>645</v>
      </c>
      <c r="C119">
        <v>251</v>
      </c>
      <c r="D119" t="s">
        <v>181</v>
      </c>
      <c r="E119">
        <v>251</v>
      </c>
      <c r="F119">
        <v>13064.5</v>
      </c>
      <c r="G119">
        <v>26500</v>
      </c>
      <c r="H119">
        <v>2144.5500000000002</v>
      </c>
      <c r="I119">
        <v>1</v>
      </c>
      <c r="K119">
        <v>0</v>
      </c>
      <c r="N119">
        <v>0</v>
      </c>
      <c r="P119">
        <v>2066.88</v>
      </c>
    </row>
    <row r="120" spans="1:16" x14ac:dyDescent="0.2">
      <c r="A120" t="s">
        <v>645</v>
      </c>
      <c r="C120">
        <v>252</v>
      </c>
      <c r="D120" t="s">
        <v>182</v>
      </c>
      <c r="E120">
        <v>252</v>
      </c>
      <c r="F120">
        <v>13064.5</v>
      </c>
      <c r="G120">
        <v>26500</v>
      </c>
      <c r="H120">
        <v>3081.25</v>
      </c>
      <c r="I120">
        <v>1</v>
      </c>
      <c r="K120">
        <v>0</v>
      </c>
      <c r="N120">
        <v>0</v>
      </c>
      <c r="P120">
        <v>2969.66</v>
      </c>
    </row>
    <row r="121" spans="1:16" x14ac:dyDescent="0.2">
      <c r="A121" t="s">
        <v>645</v>
      </c>
      <c r="C121">
        <v>253</v>
      </c>
      <c r="D121" t="s">
        <v>183</v>
      </c>
      <c r="E121" t="s">
        <v>708</v>
      </c>
      <c r="F121">
        <v>25389.5</v>
      </c>
      <c r="G121">
        <v>51500</v>
      </c>
      <c r="H121">
        <v>8479.6</v>
      </c>
      <c r="I121">
        <v>1</v>
      </c>
      <c r="K121">
        <v>0</v>
      </c>
      <c r="N121">
        <v>0</v>
      </c>
      <c r="P121">
        <v>8172.49</v>
      </c>
    </row>
    <row r="122" spans="1:16" x14ac:dyDescent="0.2">
      <c r="A122" t="s">
        <v>645</v>
      </c>
      <c r="C122">
        <v>256</v>
      </c>
      <c r="D122" t="s">
        <v>184</v>
      </c>
      <c r="E122">
        <v>256</v>
      </c>
      <c r="F122">
        <v>15776</v>
      </c>
      <c r="G122">
        <v>32000</v>
      </c>
      <c r="H122">
        <v>3155.2</v>
      </c>
      <c r="I122">
        <v>1</v>
      </c>
      <c r="K122">
        <v>0</v>
      </c>
      <c r="N122">
        <v>0</v>
      </c>
      <c r="P122">
        <v>3040.93</v>
      </c>
    </row>
    <row r="123" spans="1:16" x14ac:dyDescent="0.2">
      <c r="C123">
        <v>258</v>
      </c>
      <c r="D123" t="s">
        <v>185</v>
      </c>
      <c r="E123">
        <v>258</v>
      </c>
      <c r="F123">
        <v>15899.25</v>
      </c>
      <c r="G123">
        <v>32250</v>
      </c>
      <c r="H123">
        <v>15899.25</v>
      </c>
      <c r="K123">
        <v>16028.25</v>
      </c>
      <c r="N123">
        <v>0</v>
      </c>
      <c r="P123">
        <v>15447.75</v>
      </c>
    </row>
    <row r="124" spans="1:16" x14ac:dyDescent="0.2">
      <c r="C124">
        <v>259</v>
      </c>
      <c r="D124" t="s">
        <v>186</v>
      </c>
      <c r="E124">
        <v>259</v>
      </c>
      <c r="F124">
        <v>18734</v>
      </c>
      <c r="G124">
        <v>38000</v>
      </c>
      <c r="H124">
        <v>18734</v>
      </c>
      <c r="K124">
        <v>18886</v>
      </c>
      <c r="N124">
        <v>0</v>
      </c>
      <c r="P124">
        <v>18202</v>
      </c>
    </row>
    <row r="125" spans="1:16" x14ac:dyDescent="0.2">
      <c r="C125">
        <v>260</v>
      </c>
      <c r="D125" t="s">
        <v>187</v>
      </c>
      <c r="E125">
        <v>260</v>
      </c>
      <c r="F125">
        <v>11462.25</v>
      </c>
      <c r="G125">
        <v>23250</v>
      </c>
      <c r="H125">
        <v>7440</v>
      </c>
      <c r="K125">
        <v>7500.37</v>
      </c>
      <c r="N125">
        <v>-4022.25</v>
      </c>
      <c r="P125">
        <v>7228.73</v>
      </c>
    </row>
    <row r="126" spans="1:16" x14ac:dyDescent="0.2">
      <c r="A126" t="s">
        <v>645</v>
      </c>
      <c r="C126">
        <v>262</v>
      </c>
      <c r="D126" t="s">
        <v>188</v>
      </c>
      <c r="E126">
        <v>262</v>
      </c>
      <c r="F126">
        <v>5768.1</v>
      </c>
      <c r="G126">
        <v>11700</v>
      </c>
      <c r="H126">
        <v>5768.1</v>
      </c>
      <c r="I126">
        <v>1</v>
      </c>
      <c r="K126">
        <v>0</v>
      </c>
      <c r="N126">
        <v>0</v>
      </c>
      <c r="P126">
        <v>5559.19</v>
      </c>
    </row>
    <row r="127" spans="1:16" x14ac:dyDescent="0.2">
      <c r="C127">
        <v>263</v>
      </c>
      <c r="D127" t="s">
        <v>189</v>
      </c>
      <c r="E127">
        <v>263</v>
      </c>
      <c r="F127">
        <v>17994.5</v>
      </c>
      <c r="G127">
        <v>36500</v>
      </c>
      <c r="H127">
        <v>13071.62</v>
      </c>
      <c r="K127">
        <v>13177.68</v>
      </c>
      <c r="N127">
        <v>-4922.8799999999992</v>
      </c>
      <c r="P127">
        <v>12700.42</v>
      </c>
    </row>
    <row r="128" spans="1:16" x14ac:dyDescent="0.2">
      <c r="C128">
        <v>264</v>
      </c>
      <c r="D128" t="s">
        <v>190</v>
      </c>
      <c r="E128">
        <v>264</v>
      </c>
      <c r="F128">
        <v>20213</v>
      </c>
      <c r="G128">
        <v>41000</v>
      </c>
      <c r="H128">
        <v>20213</v>
      </c>
      <c r="K128">
        <v>20377</v>
      </c>
      <c r="N128">
        <v>0</v>
      </c>
      <c r="P128">
        <v>19639</v>
      </c>
    </row>
    <row r="129" spans="1:16" x14ac:dyDescent="0.2">
      <c r="A129" t="s">
        <v>645</v>
      </c>
      <c r="C129">
        <v>267</v>
      </c>
      <c r="D129" t="s">
        <v>191</v>
      </c>
      <c r="E129">
        <v>267</v>
      </c>
      <c r="F129">
        <v>18487.5</v>
      </c>
      <c r="G129">
        <v>37500</v>
      </c>
      <c r="H129">
        <v>3697.5</v>
      </c>
      <c r="I129">
        <v>1</v>
      </c>
      <c r="K129">
        <v>0</v>
      </c>
      <c r="N129">
        <v>0</v>
      </c>
      <c r="P129">
        <v>3563.59</v>
      </c>
    </row>
    <row r="130" spans="1:16" x14ac:dyDescent="0.2">
      <c r="C130">
        <v>269</v>
      </c>
      <c r="D130" t="s">
        <v>192</v>
      </c>
      <c r="E130">
        <v>269</v>
      </c>
      <c r="F130">
        <v>19227</v>
      </c>
      <c r="G130">
        <v>39000</v>
      </c>
      <c r="H130">
        <v>19227</v>
      </c>
      <c r="K130">
        <v>19383</v>
      </c>
      <c r="N130">
        <v>0</v>
      </c>
      <c r="P130">
        <v>18681</v>
      </c>
    </row>
    <row r="131" spans="1:16" x14ac:dyDescent="0.2">
      <c r="C131">
        <v>270</v>
      </c>
      <c r="D131" t="s">
        <v>193</v>
      </c>
      <c r="E131">
        <v>270</v>
      </c>
      <c r="F131">
        <v>18117.75</v>
      </c>
      <c r="G131">
        <v>36750</v>
      </c>
      <c r="H131">
        <v>18117.75</v>
      </c>
      <c r="K131">
        <v>18264.75</v>
      </c>
      <c r="N131">
        <v>0</v>
      </c>
      <c r="P131">
        <v>17603.25</v>
      </c>
    </row>
    <row r="132" spans="1:16" x14ac:dyDescent="0.2">
      <c r="C132">
        <v>273</v>
      </c>
      <c r="D132" t="s">
        <v>194</v>
      </c>
      <c r="E132">
        <v>273</v>
      </c>
      <c r="F132">
        <v>40179.5</v>
      </c>
      <c r="G132">
        <v>81500</v>
      </c>
      <c r="H132">
        <v>40179.5</v>
      </c>
      <c r="K132">
        <v>40505.5</v>
      </c>
      <c r="N132">
        <v>0</v>
      </c>
      <c r="P132">
        <v>39038.5</v>
      </c>
    </row>
    <row r="133" spans="1:16" x14ac:dyDescent="0.2">
      <c r="C133">
        <v>274</v>
      </c>
      <c r="D133" t="s">
        <v>195</v>
      </c>
      <c r="E133">
        <v>274</v>
      </c>
      <c r="F133">
        <v>35989</v>
      </c>
      <c r="G133">
        <v>73000</v>
      </c>
      <c r="H133">
        <v>35989</v>
      </c>
      <c r="K133">
        <v>36281</v>
      </c>
      <c r="N133">
        <v>0</v>
      </c>
      <c r="P133">
        <v>34967</v>
      </c>
    </row>
    <row r="134" spans="1:16" x14ac:dyDescent="0.2">
      <c r="C134">
        <v>275</v>
      </c>
      <c r="D134" t="s">
        <v>196</v>
      </c>
      <c r="E134">
        <v>275</v>
      </c>
      <c r="F134">
        <v>8504.25</v>
      </c>
      <c r="G134">
        <v>17250</v>
      </c>
      <c r="H134">
        <v>8280</v>
      </c>
      <c r="K134">
        <v>8347.18</v>
      </c>
      <c r="N134">
        <v>-224.25</v>
      </c>
      <c r="P134">
        <v>8044.87</v>
      </c>
    </row>
    <row r="135" spans="1:16" x14ac:dyDescent="0.2">
      <c r="C135">
        <v>279</v>
      </c>
      <c r="D135" t="s">
        <v>197</v>
      </c>
      <c r="E135">
        <v>279</v>
      </c>
      <c r="F135">
        <v>18241</v>
      </c>
      <c r="G135">
        <v>37000</v>
      </c>
      <c r="H135">
        <v>18241</v>
      </c>
      <c r="K135">
        <v>18389</v>
      </c>
      <c r="N135">
        <v>0</v>
      </c>
      <c r="P135">
        <v>17723</v>
      </c>
    </row>
    <row r="136" spans="1:16" x14ac:dyDescent="0.2">
      <c r="C136">
        <v>281</v>
      </c>
      <c r="D136" t="s">
        <v>198</v>
      </c>
      <c r="E136">
        <v>281</v>
      </c>
      <c r="F136">
        <v>33277.5</v>
      </c>
      <c r="G136">
        <v>67500</v>
      </c>
      <c r="H136">
        <v>35496</v>
      </c>
      <c r="K136">
        <v>35784</v>
      </c>
      <c r="N136">
        <v>2218.5</v>
      </c>
      <c r="P136">
        <v>34488</v>
      </c>
    </row>
    <row r="137" spans="1:16" x14ac:dyDescent="0.2">
      <c r="A137" t="s">
        <v>645</v>
      </c>
      <c r="C137">
        <v>283</v>
      </c>
      <c r="D137" t="s">
        <v>199</v>
      </c>
      <c r="E137">
        <v>283</v>
      </c>
      <c r="F137">
        <v>24280.25</v>
      </c>
      <c r="G137">
        <v>49250</v>
      </c>
      <c r="H137">
        <v>4856.05</v>
      </c>
      <c r="I137">
        <v>1</v>
      </c>
      <c r="K137">
        <v>0</v>
      </c>
      <c r="N137">
        <v>0</v>
      </c>
      <c r="P137">
        <v>4680.18</v>
      </c>
    </row>
    <row r="138" spans="1:16" x14ac:dyDescent="0.2">
      <c r="C138">
        <v>284</v>
      </c>
      <c r="D138" t="s">
        <v>200</v>
      </c>
      <c r="E138">
        <v>284</v>
      </c>
      <c r="F138">
        <v>2736.15</v>
      </c>
      <c r="G138">
        <v>5550</v>
      </c>
      <c r="H138">
        <v>2736.15</v>
      </c>
      <c r="K138">
        <v>2758.35</v>
      </c>
      <c r="N138">
        <v>0</v>
      </c>
      <c r="P138">
        <v>2658.45</v>
      </c>
    </row>
    <row r="139" spans="1:16" x14ac:dyDescent="0.2">
      <c r="C139">
        <v>285</v>
      </c>
      <c r="D139" t="s">
        <v>201</v>
      </c>
      <c r="E139">
        <v>285</v>
      </c>
      <c r="F139">
        <v>2415.7000000000003</v>
      </c>
      <c r="G139">
        <v>4900.0000000000009</v>
      </c>
      <c r="H139">
        <v>2415.6999999999998</v>
      </c>
      <c r="K139">
        <v>2435.3000000000002</v>
      </c>
      <c r="N139">
        <v>-4.5474735088646412E-13</v>
      </c>
      <c r="P139">
        <v>2347.1</v>
      </c>
    </row>
    <row r="140" spans="1:16" x14ac:dyDescent="0.2">
      <c r="C140">
        <v>287</v>
      </c>
      <c r="D140" t="s">
        <v>202</v>
      </c>
      <c r="E140">
        <v>287</v>
      </c>
      <c r="F140">
        <v>2563.6</v>
      </c>
      <c r="G140">
        <v>5200</v>
      </c>
      <c r="H140">
        <v>2563.6</v>
      </c>
      <c r="K140">
        <v>2584.4</v>
      </c>
      <c r="N140">
        <v>0</v>
      </c>
      <c r="P140">
        <v>2490.8000000000002</v>
      </c>
    </row>
    <row r="141" spans="1:16" x14ac:dyDescent="0.2">
      <c r="C141">
        <v>288</v>
      </c>
      <c r="D141" t="s">
        <v>203</v>
      </c>
      <c r="E141">
        <v>288</v>
      </c>
      <c r="F141">
        <v>3746.7999999999997</v>
      </c>
      <c r="G141">
        <v>7599.9999999999991</v>
      </c>
      <c r="H141">
        <v>3746.8</v>
      </c>
      <c r="K141">
        <v>3777.2</v>
      </c>
      <c r="N141">
        <v>4.5474735088646412E-13</v>
      </c>
      <c r="P141">
        <v>3640.4</v>
      </c>
    </row>
    <row r="142" spans="1:16" x14ac:dyDescent="0.2">
      <c r="C142">
        <v>289</v>
      </c>
      <c r="D142" t="s">
        <v>204</v>
      </c>
      <c r="E142">
        <v>289</v>
      </c>
      <c r="F142">
        <v>3007.3</v>
      </c>
      <c r="G142">
        <v>6100</v>
      </c>
      <c r="H142">
        <v>3007.3</v>
      </c>
      <c r="K142">
        <v>3031.7</v>
      </c>
      <c r="N142">
        <v>0</v>
      </c>
      <c r="P142">
        <v>2921.9</v>
      </c>
    </row>
    <row r="143" spans="1:16" x14ac:dyDescent="0.2">
      <c r="C143">
        <v>291</v>
      </c>
      <c r="D143" t="s">
        <v>205</v>
      </c>
      <c r="E143">
        <v>291</v>
      </c>
      <c r="F143">
        <v>2243.15</v>
      </c>
      <c r="G143">
        <v>4550</v>
      </c>
      <c r="H143">
        <v>2243.15</v>
      </c>
      <c r="K143">
        <v>2261.35</v>
      </c>
      <c r="N143">
        <v>0</v>
      </c>
      <c r="P143">
        <v>2179.4499999999998</v>
      </c>
    </row>
    <row r="144" spans="1:16" x14ac:dyDescent="0.2">
      <c r="A144" t="s">
        <v>645</v>
      </c>
      <c r="C144">
        <v>292</v>
      </c>
      <c r="D144" t="s">
        <v>206</v>
      </c>
      <c r="E144">
        <v>292</v>
      </c>
      <c r="F144">
        <v>37468</v>
      </c>
      <c r="G144">
        <v>76000</v>
      </c>
      <c r="H144">
        <v>7493.6</v>
      </c>
      <c r="I144">
        <v>1</v>
      </c>
      <c r="K144">
        <v>0</v>
      </c>
      <c r="N144">
        <v>0</v>
      </c>
      <c r="P144">
        <v>7222.2</v>
      </c>
    </row>
    <row r="145" spans="1:16" x14ac:dyDescent="0.2">
      <c r="C145">
        <v>293</v>
      </c>
      <c r="D145" t="s">
        <v>207</v>
      </c>
      <c r="E145">
        <v>293</v>
      </c>
      <c r="F145">
        <v>13434.25</v>
      </c>
      <c r="G145">
        <v>27250</v>
      </c>
      <c r="H145">
        <v>13434.25</v>
      </c>
      <c r="K145">
        <v>13543.25</v>
      </c>
      <c r="N145">
        <v>0</v>
      </c>
      <c r="P145">
        <v>13052.75</v>
      </c>
    </row>
    <row r="146" spans="1:16" x14ac:dyDescent="0.2">
      <c r="C146">
        <v>294</v>
      </c>
      <c r="D146" t="s">
        <v>208</v>
      </c>
      <c r="E146">
        <v>294</v>
      </c>
      <c r="F146">
        <v>15283</v>
      </c>
      <c r="G146">
        <v>31000</v>
      </c>
      <c r="H146">
        <v>15283</v>
      </c>
      <c r="K146">
        <v>15407</v>
      </c>
      <c r="N146">
        <v>0</v>
      </c>
      <c r="P146">
        <v>14849</v>
      </c>
    </row>
    <row r="147" spans="1:16" x14ac:dyDescent="0.2">
      <c r="A147" t="s">
        <v>645</v>
      </c>
      <c r="C147">
        <v>295</v>
      </c>
      <c r="D147" t="s">
        <v>209</v>
      </c>
      <c r="E147" t="s">
        <v>709</v>
      </c>
      <c r="F147">
        <v>20829.25</v>
      </c>
      <c r="G147">
        <v>42250</v>
      </c>
      <c r="H147">
        <v>4165.8500000000004</v>
      </c>
      <c r="I147">
        <v>1</v>
      </c>
      <c r="K147">
        <v>0</v>
      </c>
      <c r="N147">
        <v>0</v>
      </c>
      <c r="P147">
        <v>4014.97</v>
      </c>
    </row>
    <row r="148" spans="1:16" x14ac:dyDescent="0.2">
      <c r="C148">
        <v>300</v>
      </c>
      <c r="D148" t="s">
        <v>210</v>
      </c>
      <c r="E148">
        <v>300</v>
      </c>
      <c r="F148">
        <v>23787.25</v>
      </c>
      <c r="G148">
        <v>48250</v>
      </c>
      <c r="H148">
        <v>23787.25</v>
      </c>
      <c r="K148">
        <v>23980.25</v>
      </c>
      <c r="N148">
        <v>0</v>
      </c>
      <c r="P148">
        <v>23111.75</v>
      </c>
    </row>
    <row r="149" spans="1:16" x14ac:dyDescent="0.2">
      <c r="A149" t="s">
        <v>645</v>
      </c>
      <c r="C149">
        <v>303</v>
      </c>
      <c r="D149" t="s">
        <v>211</v>
      </c>
      <c r="E149">
        <v>303</v>
      </c>
      <c r="F149">
        <v>12818</v>
      </c>
      <c r="G149">
        <v>26000</v>
      </c>
      <c r="H149">
        <v>2563.6</v>
      </c>
      <c r="I149">
        <v>1</v>
      </c>
      <c r="K149">
        <v>0</v>
      </c>
      <c r="N149">
        <v>0</v>
      </c>
      <c r="P149">
        <v>2470.75</v>
      </c>
    </row>
    <row r="150" spans="1:16" x14ac:dyDescent="0.2">
      <c r="C150">
        <v>307</v>
      </c>
      <c r="D150" t="s">
        <v>212</v>
      </c>
      <c r="E150">
        <v>307</v>
      </c>
      <c r="F150">
        <v>44863</v>
      </c>
      <c r="G150">
        <v>91000</v>
      </c>
      <c r="H150">
        <v>46342</v>
      </c>
      <c r="K150">
        <v>46718</v>
      </c>
      <c r="N150">
        <v>1479</v>
      </c>
      <c r="P150">
        <v>45026</v>
      </c>
    </row>
    <row r="151" spans="1:16" x14ac:dyDescent="0.2">
      <c r="C151">
        <v>308</v>
      </c>
      <c r="D151" t="s">
        <v>213</v>
      </c>
      <c r="E151">
        <v>308</v>
      </c>
      <c r="F151">
        <v>2612.9</v>
      </c>
      <c r="G151">
        <v>5300</v>
      </c>
      <c r="H151">
        <v>2544</v>
      </c>
      <c r="K151">
        <v>2564.64</v>
      </c>
      <c r="N151">
        <v>-68.900000000000091</v>
      </c>
      <c r="P151">
        <v>2471.7600000000002</v>
      </c>
    </row>
    <row r="152" spans="1:16" x14ac:dyDescent="0.2">
      <c r="C152">
        <v>309</v>
      </c>
      <c r="D152" t="s">
        <v>214</v>
      </c>
      <c r="E152">
        <v>309</v>
      </c>
      <c r="F152">
        <v>34510</v>
      </c>
      <c r="G152">
        <v>70000</v>
      </c>
      <c r="H152">
        <v>33770.5</v>
      </c>
      <c r="K152">
        <v>34044.5</v>
      </c>
      <c r="N152">
        <v>-739.5</v>
      </c>
      <c r="P152">
        <v>32811.5</v>
      </c>
    </row>
    <row r="153" spans="1:16" x14ac:dyDescent="0.2">
      <c r="C153">
        <v>310</v>
      </c>
      <c r="D153" t="s">
        <v>215</v>
      </c>
      <c r="E153">
        <v>310</v>
      </c>
      <c r="F153">
        <v>5916</v>
      </c>
      <c r="G153">
        <v>12000</v>
      </c>
      <c r="H153">
        <v>5760</v>
      </c>
      <c r="K153">
        <v>5806.73</v>
      </c>
      <c r="N153">
        <v>-156</v>
      </c>
      <c r="P153">
        <v>5596.43</v>
      </c>
    </row>
    <row r="154" spans="1:16" x14ac:dyDescent="0.2">
      <c r="C154">
        <v>311</v>
      </c>
      <c r="D154" t="s">
        <v>216</v>
      </c>
      <c r="E154">
        <v>311</v>
      </c>
      <c r="F154">
        <v>17008.5</v>
      </c>
      <c r="G154">
        <v>34500</v>
      </c>
      <c r="H154">
        <v>19473.5</v>
      </c>
      <c r="K154">
        <v>19631.5</v>
      </c>
      <c r="N154">
        <v>2465</v>
      </c>
      <c r="P154">
        <v>18920.5</v>
      </c>
    </row>
    <row r="155" spans="1:16" x14ac:dyDescent="0.2">
      <c r="C155">
        <v>312</v>
      </c>
      <c r="D155" t="s">
        <v>217</v>
      </c>
      <c r="E155">
        <v>312</v>
      </c>
      <c r="F155">
        <v>7641.5</v>
      </c>
      <c r="G155">
        <v>15500</v>
      </c>
      <c r="H155">
        <v>7440</v>
      </c>
      <c r="K155">
        <v>7500.37</v>
      </c>
      <c r="N155">
        <v>-201.5</v>
      </c>
      <c r="P155">
        <v>7228.73</v>
      </c>
    </row>
    <row r="156" spans="1:16" x14ac:dyDescent="0.2">
      <c r="C156">
        <v>313</v>
      </c>
      <c r="D156" t="s">
        <v>218</v>
      </c>
      <c r="E156">
        <v>313</v>
      </c>
      <c r="F156">
        <v>33770.5</v>
      </c>
      <c r="G156">
        <v>68500</v>
      </c>
      <c r="H156">
        <v>33524</v>
      </c>
      <c r="K156">
        <v>33796</v>
      </c>
      <c r="N156">
        <v>-246.5</v>
      </c>
      <c r="P156">
        <v>32572</v>
      </c>
    </row>
    <row r="157" spans="1:16" x14ac:dyDescent="0.2">
      <c r="C157">
        <v>314</v>
      </c>
      <c r="D157" t="s">
        <v>219</v>
      </c>
      <c r="E157">
        <v>314</v>
      </c>
      <c r="F157">
        <v>10846</v>
      </c>
      <c r="G157">
        <v>22000</v>
      </c>
      <c r="H157">
        <v>10846</v>
      </c>
      <c r="K157">
        <v>10934</v>
      </c>
      <c r="N157">
        <v>0</v>
      </c>
      <c r="P157">
        <v>10538</v>
      </c>
    </row>
    <row r="158" spans="1:16" x14ac:dyDescent="0.2">
      <c r="B158">
        <v>3</v>
      </c>
      <c r="C158">
        <v>316</v>
      </c>
      <c r="D158" t="s">
        <v>220</v>
      </c>
      <c r="E158">
        <v>316</v>
      </c>
      <c r="F158">
        <v>6532.25</v>
      </c>
      <c r="G158">
        <v>13250</v>
      </c>
      <c r="H158">
        <v>6360</v>
      </c>
      <c r="K158">
        <v>6411.6</v>
      </c>
      <c r="N158">
        <v>-172.25</v>
      </c>
      <c r="P158">
        <v>6179.39</v>
      </c>
    </row>
    <row r="159" spans="1:16" x14ac:dyDescent="0.2">
      <c r="C159">
        <v>317</v>
      </c>
      <c r="D159" t="s">
        <v>221</v>
      </c>
      <c r="E159">
        <v>317</v>
      </c>
      <c r="F159">
        <v>1109.25</v>
      </c>
      <c r="G159">
        <v>2250</v>
      </c>
      <c r="H159">
        <v>1109.25</v>
      </c>
      <c r="K159">
        <v>1118.25</v>
      </c>
      <c r="N159">
        <v>0</v>
      </c>
      <c r="P159">
        <v>1077.75</v>
      </c>
    </row>
    <row r="160" spans="1:16" x14ac:dyDescent="0.2">
      <c r="C160">
        <v>318</v>
      </c>
      <c r="D160" t="s">
        <v>222</v>
      </c>
      <c r="E160">
        <v>318</v>
      </c>
      <c r="F160">
        <v>5299.75</v>
      </c>
      <c r="G160">
        <v>10750</v>
      </c>
      <c r="H160">
        <v>5160</v>
      </c>
      <c r="K160">
        <v>5201.87</v>
      </c>
      <c r="N160">
        <v>-139.75</v>
      </c>
      <c r="P160">
        <v>5013.47</v>
      </c>
    </row>
    <row r="161" spans="3:16" x14ac:dyDescent="0.2">
      <c r="C161">
        <v>320</v>
      </c>
      <c r="D161" t="s">
        <v>223</v>
      </c>
      <c r="E161" t="s">
        <v>710</v>
      </c>
      <c r="F161">
        <v>27115</v>
      </c>
      <c r="G161">
        <v>55000</v>
      </c>
      <c r="H161">
        <v>27115</v>
      </c>
      <c r="K161">
        <v>27335</v>
      </c>
      <c r="N161">
        <v>0</v>
      </c>
      <c r="P161">
        <v>26345</v>
      </c>
    </row>
    <row r="162" spans="3:16" x14ac:dyDescent="0.2">
      <c r="C162">
        <v>322</v>
      </c>
      <c r="D162" t="s">
        <v>224</v>
      </c>
      <c r="E162">
        <v>322</v>
      </c>
      <c r="F162">
        <v>10106.5</v>
      </c>
      <c r="G162">
        <v>20500</v>
      </c>
      <c r="H162">
        <v>3644.79</v>
      </c>
      <c r="K162">
        <v>3674.36</v>
      </c>
      <c r="N162">
        <v>-6461.71</v>
      </c>
      <c r="P162">
        <v>3541.28</v>
      </c>
    </row>
    <row r="163" spans="3:16" x14ac:dyDescent="0.2">
      <c r="C163">
        <v>324</v>
      </c>
      <c r="D163" t="s">
        <v>225</v>
      </c>
      <c r="E163">
        <v>324</v>
      </c>
      <c r="F163">
        <v>4782.1000000000004</v>
      </c>
      <c r="G163">
        <v>9700</v>
      </c>
      <c r="H163">
        <v>4656</v>
      </c>
      <c r="K163">
        <v>4693.78</v>
      </c>
      <c r="N163">
        <v>-126.10000000000036</v>
      </c>
      <c r="P163">
        <v>4523.78</v>
      </c>
    </row>
    <row r="164" spans="3:16" x14ac:dyDescent="0.2">
      <c r="C164">
        <v>325</v>
      </c>
      <c r="D164" t="s">
        <v>226</v>
      </c>
      <c r="E164">
        <v>325</v>
      </c>
      <c r="F164">
        <v>5792.75</v>
      </c>
      <c r="G164">
        <v>11750</v>
      </c>
      <c r="H164">
        <v>5640</v>
      </c>
      <c r="K164">
        <v>5685.76</v>
      </c>
      <c r="N164">
        <v>-152.75</v>
      </c>
      <c r="P164">
        <v>5479.84</v>
      </c>
    </row>
    <row r="165" spans="3:16" x14ac:dyDescent="0.2">
      <c r="C165">
        <v>327</v>
      </c>
      <c r="D165" t="s">
        <v>227</v>
      </c>
      <c r="E165">
        <v>327</v>
      </c>
      <c r="F165">
        <v>7025.25</v>
      </c>
      <c r="G165">
        <v>14250</v>
      </c>
      <c r="H165">
        <v>6840</v>
      </c>
      <c r="K165">
        <v>6895.5</v>
      </c>
      <c r="N165">
        <v>-185.25</v>
      </c>
      <c r="P165">
        <v>6645.76</v>
      </c>
    </row>
    <row r="166" spans="3:16" x14ac:dyDescent="0.2">
      <c r="C166">
        <v>328</v>
      </c>
      <c r="D166" t="s">
        <v>228</v>
      </c>
      <c r="E166">
        <v>328</v>
      </c>
      <c r="F166">
        <v>3697.5</v>
      </c>
      <c r="G166">
        <v>7500</v>
      </c>
      <c r="H166">
        <v>4272</v>
      </c>
      <c r="K166">
        <v>4306.66</v>
      </c>
      <c r="N166">
        <v>574.5</v>
      </c>
      <c r="P166">
        <v>4150.68</v>
      </c>
    </row>
    <row r="167" spans="3:16" x14ac:dyDescent="0.2">
      <c r="C167">
        <v>331</v>
      </c>
      <c r="D167" t="s">
        <v>229</v>
      </c>
      <c r="E167">
        <v>331</v>
      </c>
      <c r="F167">
        <v>4486.3</v>
      </c>
      <c r="G167">
        <v>9100</v>
      </c>
      <c r="H167">
        <v>4368</v>
      </c>
      <c r="K167">
        <v>4403.4399999999996</v>
      </c>
      <c r="N167">
        <v>-118.30000000000018</v>
      </c>
      <c r="P167">
        <v>4243.96</v>
      </c>
    </row>
    <row r="168" spans="3:16" x14ac:dyDescent="0.2">
      <c r="C168">
        <v>332</v>
      </c>
      <c r="D168" t="s">
        <v>230</v>
      </c>
      <c r="E168">
        <v>332</v>
      </c>
      <c r="F168">
        <v>13680.75</v>
      </c>
      <c r="G168">
        <v>27750</v>
      </c>
      <c r="H168">
        <v>13680.75</v>
      </c>
      <c r="K168">
        <v>13791.75</v>
      </c>
      <c r="N168">
        <v>0</v>
      </c>
      <c r="P168">
        <v>13292.25</v>
      </c>
    </row>
    <row r="169" spans="3:16" x14ac:dyDescent="0.2">
      <c r="C169">
        <v>333</v>
      </c>
      <c r="D169" t="s">
        <v>231</v>
      </c>
      <c r="E169">
        <v>333</v>
      </c>
      <c r="F169">
        <v>20706</v>
      </c>
      <c r="G169">
        <v>42000</v>
      </c>
      <c r="H169">
        <v>20706</v>
      </c>
      <c r="K169">
        <v>20874</v>
      </c>
      <c r="N169">
        <v>0</v>
      </c>
      <c r="P169">
        <v>20118</v>
      </c>
    </row>
    <row r="170" spans="3:16" x14ac:dyDescent="0.2">
      <c r="C170">
        <v>337</v>
      </c>
      <c r="D170" t="s">
        <v>232</v>
      </c>
      <c r="E170">
        <v>337</v>
      </c>
      <c r="F170">
        <v>6778.75</v>
      </c>
      <c r="G170">
        <v>13750</v>
      </c>
      <c r="H170">
        <v>6600</v>
      </c>
      <c r="K170">
        <v>6653.55</v>
      </c>
      <c r="N170">
        <v>-178.75</v>
      </c>
      <c r="P170">
        <v>6412.58</v>
      </c>
    </row>
    <row r="171" spans="3:16" x14ac:dyDescent="0.2">
      <c r="C171">
        <v>338</v>
      </c>
      <c r="D171" t="s">
        <v>233</v>
      </c>
      <c r="E171">
        <v>338</v>
      </c>
      <c r="F171">
        <v>2465</v>
      </c>
      <c r="G171">
        <v>5000</v>
      </c>
      <c r="H171">
        <v>2400</v>
      </c>
      <c r="K171">
        <v>2419.4699999999998</v>
      </c>
      <c r="N171">
        <v>-65</v>
      </c>
      <c r="P171">
        <v>2331.84</v>
      </c>
    </row>
    <row r="172" spans="3:16" x14ac:dyDescent="0.2">
      <c r="C172">
        <v>339</v>
      </c>
      <c r="D172" t="s">
        <v>234</v>
      </c>
      <c r="E172">
        <v>339</v>
      </c>
      <c r="F172">
        <v>10057.200000000001</v>
      </c>
      <c r="G172">
        <v>20400</v>
      </c>
      <c r="H172">
        <v>10035.75</v>
      </c>
      <c r="K172">
        <v>10117.18</v>
      </c>
      <c r="N172">
        <v>-21.450000000000728</v>
      </c>
      <c r="P172">
        <v>9750.76</v>
      </c>
    </row>
    <row r="173" spans="3:16" x14ac:dyDescent="0.2">
      <c r="C173">
        <v>341</v>
      </c>
      <c r="D173" t="s">
        <v>235</v>
      </c>
      <c r="E173">
        <v>341</v>
      </c>
      <c r="F173">
        <v>9120.5</v>
      </c>
      <c r="G173">
        <v>18500</v>
      </c>
      <c r="H173">
        <v>9120.5</v>
      </c>
      <c r="K173">
        <v>9194.5</v>
      </c>
      <c r="N173">
        <v>0</v>
      </c>
      <c r="P173">
        <v>8861.5</v>
      </c>
    </row>
    <row r="174" spans="3:16" x14ac:dyDescent="0.2">
      <c r="C174">
        <v>342</v>
      </c>
      <c r="D174" t="s">
        <v>236</v>
      </c>
      <c r="E174">
        <v>342</v>
      </c>
      <c r="F174">
        <v>29333.5</v>
      </c>
      <c r="G174">
        <v>59500</v>
      </c>
      <c r="H174">
        <v>29333.5</v>
      </c>
      <c r="K174">
        <v>29571.5</v>
      </c>
      <c r="N174">
        <v>0</v>
      </c>
      <c r="P174">
        <v>28500.5</v>
      </c>
    </row>
    <row r="175" spans="3:16" x14ac:dyDescent="0.2">
      <c r="C175">
        <v>343</v>
      </c>
      <c r="D175" t="s">
        <v>237</v>
      </c>
      <c r="E175">
        <v>343</v>
      </c>
      <c r="F175">
        <v>26129</v>
      </c>
      <c r="G175">
        <v>53000</v>
      </c>
      <c r="H175">
        <v>26129</v>
      </c>
      <c r="K175">
        <v>26341</v>
      </c>
      <c r="N175">
        <v>0</v>
      </c>
      <c r="P175">
        <v>25387</v>
      </c>
    </row>
    <row r="176" spans="3:16" x14ac:dyDescent="0.2">
      <c r="C176">
        <v>344</v>
      </c>
      <c r="D176" t="s">
        <v>238</v>
      </c>
      <c r="E176">
        <v>344</v>
      </c>
      <c r="F176">
        <v>2119.9</v>
      </c>
      <c r="G176">
        <v>4300</v>
      </c>
      <c r="H176">
        <v>2119.9</v>
      </c>
      <c r="K176">
        <v>2137.1</v>
      </c>
      <c r="N176">
        <v>0</v>
      </c>
      <c r="P176">
        <v>2059.6999999999998</v>
      </c>
    </row>
    <row r="177" spans="1:16" x14ac:dyDescent="0.2">
      <c r="A177" t="s">
        <v>645</v>
      </c>
      <c r="C177">
        <v>350</v>
      </c>
      <c r="D177" t="s">
        <v>239</v>
      </c>
      <c r="E177">
        <v>350</v>
      </c>
      <c r="F177">
        <v>32976.769999999997</v>
      </c>
      <c r="G177">
        <v>66890</v>
      </c>
      <c r="H177">
        <v>54230</v>
      </c>
      <c r="I177">
        <v>1</v>
      </c>
      <c r="K177">
        <v>0</v>
      </c>
      <c r="N177">
        <v>0</v>
      </c>
      <c r="P177">
        <v>52265.94</v>
      </c>
    </row>
    <row r="178" spans="1:16" x14ac:dyDescent="0.2">
      <c r="C178">
        <v>356</v>
      </c>
      <c r="D178" t="s">
        <v>240</v>
      </c>
      <c r="E178">
        <v>356</v>
      </c>
      <c r="F178">
        <v>86768</v>
      </c>
      <c r="G178">
        <v>176000</v>
      </c>
      <c r="H178">
        <v>78387</v>
      </c>
      <c r="K178">
        <v>79023</v>
      </c>
      <c r="N178">
        <v>-8381</v>
      </c>
      <c r="P178">
        <v>76161</v>
      </c>
    </row>
    <row r="179" spans="1:16" x14ac:dyDescent="0.2">
      <c r="A179" t="s">
        <v>645</v>
      </c>
      <c r="C179">
        <v>357</v>
      </c>
      <c r="D179" t="s">
        <v>241</v>
      </c>
      <c r="E179">
        <v>357</v>
      </c>
      <c r="F179">
        <v>16959.2</v>
      </c>
      <c r="G179">
        <v>34400</v>
      </c>
      <c r="H179">
        <v>17452.2</v>
      </c>
      <c r="I179">
        <v>1</v>
      </c>
      <c r="K179">
        <v>0</v>
      </c>
      <c r="N179">
        <v>0</v>
      </c>
      <c r="P179">
        <v>16820.13</v>
      </c>
    </row>
    <row r="180" spans="1:16" x14ac:dyDescent="0.2">
      <c r="A180" t="s">
        <v>645</v>
      </c>
      <c r="C180">
        <v>361</v>
      </c>
      <c r="D180" t="s">
        <v>242</v>
      </c>
      <c r="E180">
        <v>361</v>
      </c>
      <c r="F180">
        <v>15480.199999999999</v>
      </c>
      <c r="G180">
        <v>31400</v>
      </c>
      <c r="H180">
        <v>15480.2</v>
      </c>
      <c r="I180">
        <v>1</v>
      </c>
      <c r="K180">
        <v>0</v>
      </c>
      <c r="N180">
        <v>0</v>
      </c>
      <c r="P180">
        <v>14919.55</v>
      </c>
    </row>
    <row r="181" spans="1:16" x14ac:dyDescent="0.2">
      <c r="A181" t="s">
        <v>645</v>
      </c>
      <c r="C181">
        <v>362</v>
      </c>
      <c r="D181" t="s">
        <v>243</v>
      </c>
      <c r="E181">
        <v>362</v>
      </c>
      <c r="F181">
        <v>12739.12</v>
      </c>
      <c r="G181">
        <v>25840.000000000004</v>
      </c>
      <c r="H181">
        <v>12620.8</v>
      </c>
      <c r="I181">
        <v>1</v>
      </c>
      <c r="K181">
        <v>0</v>
      </c>
      <c r="N181">
        <v>0</v>
      </c>
      <c r="P181">
        <v>12163.71</v>
      </c>
    </row>
    <row r="182" spans="1:16" x14ac:dyDescent="0.2">
      <c r="A182" t="s">
        <v>645</v>
      </c>
      <c r="C182">
        <v>365</v>
      </c>
      <c r="D182" t="s">
        <v>244</v>
      </c>
      <c r="E182">
        <v>365</v>
      </c>
      <c r="F182">
        <v>32518.28</v>
      </c>
      <c r="G182">
        <v>65960</v>
      </c>
      <c r="H182">
        <v>12127.8</v>
      </c>
      <c r="I182">
        <v>1</v>
      </c>
      <c r="K182">
        <v>0</v>
      </c>
      <c r="N182">
        <v>0</v>
      </c>
      <c r="P182">
        <v>11688.56</v>
      </c>
    </row>
    <row r="183" spans="1:16" x14ac:dyDescent="0.2">
      <c r="A183" t="s">
        <v>645</v>
      </c>
      <c r="C183">
        <v>366</v>
      </c>
      <c r="D183" t="s">
        <v>245</v>
      </c>
      <c r="E183">
        <v>366</v>
      </c>
      <c r="F183">
        <v>36728.5</v>
      </c>
      <c r="G183">
        <v>74500</v>
      </c>
      <c r="H183">
        <v>36728.5</v>
      </c>
      <c r="I183">
        <v>1</v>
      </c>
      <c r="K183">
        <v>0</v>
      </c>
      <c r="N183">
        <v>0</v>
      </c>
      <c r="P183">
        <v>35398.29</v>
      </c>
    </row>
    <row r="184" spans="1:16" x14ac:dyDescent="0.2">
      <c r="A184" t="s">
        <v>645</v>
      </c>
      <c r="C184">
        <v>368</v>
      </c>
      <c r="D184" t="s">
        <v>246</v>
      </c>
      <c r="E184">
        <v>368</v>
      </c>
      <c r="F184">
        <v>18438.2</v>
      </c>
      <c r="G184">
        <v>37400</v>
      </c>
      <c r="H184">
        <v>48314</v>
      </c>
      <c r="I184">
        <v>1</v>
      </c>
      <c r="K184">
        <v>0</v>
      </c>
      <c r="N184">
        <v>0</v>
      </c>
      <c r="P184">
        <v>46564.2</v>
      </c>
    </row>
    <row r="185" spans="1:16" x14ac:dyDescent="0.2">
      <c r="C185">
        <v>370</v>
      </c>
      <c r="D185" t="s">
        <v>247</v>
      </c>
      <c r="E185">
        <v>370</v>
      </c>
      <c r="F185">
        <v>203362.5</v>
      </c>
      <c r="G185">
        <v>412500</v>
      </c>
      <c r="H185">
        <v>203362.5</v>
      </c>
      <c r="K185">
        <v>205012.5</v>
      </c>
      <c r="N185">
        <v>0</v>
      </c>
      <c r="P185">
        <v>197587.5</v>
      </c>
    </row>
    <row r="186" spans="1:16" x14ac:dyDescent="0.2">
      <c r="A186" t="s">
        <v>645</v>
      </c>
      <c r="C186">
        <v>371</v>
      </c>
      <c r="D186" t="s">
        <v>248</v>
      </c>
      <c r="E186">
        <v>371</v>
      </c>
      <c r="F186">
        <v>16071.800000000001</v>
      </c>
      <c r="G186">
        <v>32600.000000000004</v>
      </c>
      <c r="H186">
        <v>16071.8</v>
      </c>
      <c r="I186">
        <v>1</v>
      </c>
      <c r="K186">
        <v>0</v>
      </c>
      <c r="N186">
        <v>0</v>
      </c>
      <c r="P186">
        <v>15489.72</v>
      </c>
    </row>
    <row r="187" spans="1:16" x14ac:dyDescent="0.2">
      <c r="A187" t="s">
        <v>645</v>
      </c>
      <c r="C187">
        <v>372</v>
      </c>
      <c r="D187" t="s">
        <v>249</v>
      </c>
      <c r="E187">
        <v>372</v>
      </c>
      <c r="F187">
        <v>22283.600000000002</v>
      </c>
      <c r="G187">
        <v>45200.000000000007</v>
      </c>
      <c r="H187">
        <v>22283.599999999999</v>
      </c>
      <c r="I187">
        <v>1</v>
      </c>
      <c r="K187">
        <v>0</v>
      </c>
      <c r="N187">
        <v>0</v>
      </c>
      <c r="P187">
        <v>21476.55</v>
      </c>
    </row>
    <row r="188" spans="1:16" x14ac:dyDescent="0.2">
      <c r="A188" t="s">
        <v>645</v>
      </c>
      <c r="C188">
        <v>373</v>
      </c>
      <c r="D188" t="s">
        <v>250</v>
      </c>
      <c r="E188">
        <v>373</v>
      </c>
      <c r="F188">
        <v>20710.93</v>
      </c>
      <c r="G188">
        <v>42010</v>
      </c>
      <c r="H188">
        <v>20710.93</v>
      </c>
      <c r="I188">
        <v>1</v>
      </c>
      <c r="K188">
        <v>0</v>
      </c>
      <c r="N188">
        <v>0</v>
      </c>
      <c r="P188">
        <v>19960.84</v>
      </c>
    </row>
    <row r="189" spans="1:16" x14ac:dyDescent="0.2">
      <c r="A189" t="s">
        <v>645</v>
      </c>
      <c r="C189">
        <v>374</v>
      </c>
      <c r="D189" t="s">
        <v>251</v>
      </c>
      <c r="E189" t="s">
        <v>711</v>
      </c>
      <c r="F189">
        <v>0</v>
      </c>
      <c r="G189">
        <v>0</v>
      </c>
      <c r="H189">
        <v>0</v>
      </c>
      <c r="K189">
        <v>0</v>
      </c>
      <c r="N189">
        <v>0</v>
      </c>
      <c r="P189">
        <v>0</v>
      </c>
    </row>
    <row r="190" spans="1:16" x14ac:dyDescent="0.2">
      <c r="A190" t="s">
        <v>645</v>
      </c>
      <c r="C190">
        <v>375</v>
      </c>
      <c r="D190" t="s">
        <v>252</v>
      </c>
      <c r="E190">
        <v>375</v>
      </c>
      <c r="F190">
        <v>23072.400000000001</v>
      </c>
      <c r="G190">
        <v>46800</v>
      </c>
      <c r="H190">
        <v>23072.400000000001</v>
      </c>
      <c r="I190">
        <v>1</v>
      </c>
      <c r="K190">
        <v>0</v>
      </c>
      <c r="N190">
        <v>0</v>
      </c>
      <c r="P190">
        <v>22236.78</v>
      </c>
    </row>
    <row r="191" spans="1:16" x14ac:dyDescent="0.2">
      <c r="A191" t="s">
        <v>645</v>
      </c>
      <c r="C191">
        <v>376</v>
      </c>
      <c r="D191" t="s">
        <v>253</v>
      </c>
      <c r="E191">
        <v>376</v>
      </c>
      <c r="F191">
        <v>49793</v>
      </c>
      <c r="G191">
        <v>101000</v>
      </c>
      <c r="H191">
        <v>54161.06</v>
      </c>
      <c r="I191">
        <v>1</v>
      </c>
      <c r="K191">
        <v>0</v>
      </c>
      <c r="N191">
        <v>0</v>
      </c>
      <c r="P191">
        <v>52199.49</v>
      </c>
    </row>
    <row r="192" spans="1:16" x14ac:dyDescent="0.2">
      <c r="A192" t="s">
        <v>645</v>
      </c>
      <c r="C192">
        <v>378</v>
      </c>
      <c r="D192" t="s">
        <v>254</v>
      </c>
      <c r="E192">
        <v>378</v>
      </c>
      <c r="F192">
        <v>37714.5</v>
      </c>
      <c r="G192">
        <v>76500</v>
      </c>
      <c r="H192">
        <v>37714.5</v>
      </c>
      <c r="I192">
        <v>1</v>
      </c>
      <c r="K192">
        <v>0</v>
      </c>
      <c r="N192">
        <v>0</v>
      </c>
      <c r="P192">
        <v>36348.58</v>
      </c>
    </row>
    <row r="193" spans="1:16" x14ac:dyDescent="0.2">
      <c r="C193">
        <v>400</v>
      </c>
      <c r="D193" t="s">
        <v>255</v>
      </c>
      <c r="E193">
        <v>400</v>
      </c>
      <c r="F193">
        <v>11339</v>
      </c>
      <c r="G193">
        <v>23000</v>
      </c>
      <c r="H193">
        <v>11339</v>
      </c>
      <c r="K193">
        <v>11431</v>
      </c>
      <c r="N193">
        <v>0</v>
      </c>
      <c r="P193">
        <v>11017</v>
      </c>
    </row>
    <row r="194" spans="1:16" x14ac:dyDescent="0.2">
      <c r="C194">
        <v>402</v>
      </c>
      <c r="D194" t="s">
        <v>256</v>
      </c>
      <c r="E194">
        <v>402</v>
      </c>
      <c r="F194">
        <v>13434.25</v>
      </c>
      <c r="G194">
        <v>27250</v>
      </c>
      <c r="H194">
        <v>11462.25</v>
      </c>
      <c r="K194">
        <v>11555.25</v>
      </c>
      <c r="N194">
        <v>-1972</v>
      </c>
      <c r="P194">
        <v>11136.75</v>
      </c>
    </row>
    <row r="195" spans="1:16" x14ac:dyDescent="0.2">
      <c r="B195">
        <v>4</v>
      </c>
      <c r="C195">
        <v>404</v>
      </c>
      <c r="D195" t="s">
        <v>257</v>
      </c>
      <c r="E195">
        <v>404</v>
      </c>
      <c r="F195">
        <v>3105.9</v>
      </c>
      <c r="G195">
        <v>6300</v>
      </c>
      <c r="H195">
        <v>3024</v>
      </c>
      <c r="K195">
        <v>3048.54</v>
      </c>
      <c r="N195">
        <v>-81.900000000000091</v>
      </c>
      <c r="P195">
        <v>2938.13</v>
      </c>
    </row>
    <row r="196" spans="1:16" x14ac:dyDescent="0.2">
      <c r="C196">
        <v>405</v>
      </c>
      <c r="D196" t="s">
        <v>258</v>
      </c>
      <c r="E196">
        <v>405</v>
      </c>
      <c r="F196">
        <v>6655.5</v>
      </c>
      <c r="G196">
        <v>13500</v>
      </c>
      <c r="H196">
        <v>6937.51</v>
      </c>
      <c r="K196">
        <v>6993.8</v>
      </c>
      <c r="N196">
        <v>282.01000000000022</v>
      </c>
      <c r="P196">
        <v>6740.5</v>
      </c>
    </row>
    <row r="197" spans="1:16" x14ac:dyDescent="0.2">
      <c r="C197">
        <v>406</v>
      </c>
      <c r="D197" t="s">
        <v>259</v>
      </c>
      <c r="E197">
        <v>406</v>
      </c>
      <c r="F197">
        <v>4930</v>
      </c>
      <c r="G197">
        <v>10000</v>
      </c>
      <c r="H197">
        <v>6960</v>
      </c>
      <c r="K197">
        <v>7016.47</v>
      </c>
      <c r="N197">
        <v>2030</v>
      </c>
      <c r="P197">
        <v>6762.35</v>
      </c>
    </row>
    <row r="198" spans="1:16" x14ac:dyDescent="0.2">
      <c r="C198">
        <v>407</v>
      </c>
      <c r="D198" t="s">
        <v>260</v>
      </c>
      <c r="E198">
        <v>407</v>
      </c>
      <c r="F198">
        <v>11215.75</v>
      </c>
      <c r="G198">
        <v>22750</v>
      </c>
      <c r="H198">
        <v>11215.75</v>
      </c>
      <c r="K198">
        <v>11306.75</v>
      </c>
      <c r="N198">
        <v>0</v>
      </c>
      <c r="P198">
        <v>10897.25</v>
      </c>
    </row>
    <row r="199" spans="1:16" x14ac:dyDescent="0.2">
      <c r="C199">
        <v>409</v>
      </c>
      <c r="D199" t="s">
        <v>261</v>
      </c>
      <c r="E199">
        <v>409</v>
      </c>
      <c r="F199">
        <v>13311</v>
      </c>
      <c r="G199">
        <v>27000</v>
      </c>
      <c r="H199">
        <v>13311</v>
      </c>
      <c r="K199">
        <v>13419</v>
      </c>
      <c r="N199">
        <v>0</v>
      </c>
      <c r="P199">
        <v>12933</v>
      </c>
    </row>
    <row r="200" spans="1:16" x14ac:dyDescent="0.2">
      <c r="A200" t="s">
        <v>645</v>
      </c>
      <c r="C200">
        <v>411</v>
      </c>
      <c r="D200" t="s">
        <v>262</v>
      </c>
      <c r="E200">
        <v>411</v>
      </c>
      <c r="F200">
        <v>4412.3500000000004</v>
      </c>
      <c r="G200">
        <v>8950</v>
      </c>
      <c r="H200">
        <v>4412.3500000000004</v>
      </c>
      <c r="I200">
        <v>1</v>
      </c>
      <c r="K200">
        <v>0</v>
      </c>
      <c r="N200">
        <v>0</v>
      </c>
      <c r="P200">
        <v>4252.55</v>
      </c>
    </row>
    <row r="201" spans="1:16" x14ac:dyDescent="0.2">
      <c r="C201">
        <v>412</v>
      </c>
      <c r="D201" t="s">
        <v>263</v>
      </c>
      <c r="E201">
        <v>412</v>
      </c>
      <c r="F201">
        <v>12201.75</v>
      </c>
      <c r="G201">
        <v>24750</v>
      </c>
      <c r="H201">
        <v>12201.75</v>
      </c>
      <c r="K201">
        <v>12300.75</v>
      </c>
      <c r="N201">
        <v>0</v>
      </c>
      <c r="P201">
        <v>11855.25</v>
      </c>
    </row>
    <row r="202" spans="1:16" x14ac:dyDescent="0.2">
      <c r="C202">
        <v>413</v>
      </c>
      <c r="D202" t="s">
        <v>264</v>
      </c>
      <c r="E202">
        <v>413</v>
      </c>
      <c r="F202">
        <v>10846</v>
      </c>
      <c r="G202">
        <v>22000</v>
      </c>
      <c r="H202">
        <v>18241</v>
      </c>
      <c r="K202">
        <v>18389</v>
      </c>
      <c r="N202">
        <v>7395</v>
      </c>
      <c r="P202">
        <v>17723</v>
      </c>
    </row>
    <row r="203" spans="1:16" x14ac:dyDescent="0.2">
      <c r="C203">
        <v>415</v>
      </c>
      <c r="D203" t="s">
        <v>265</v>
      </c>
      <c r="E203">
        <v>415</v>
      </c>
      <c r="F203">
        <v>11092.5</v>
      </c>
      <c r="G203">
        <v>22500</v>
      </c>
      <c r="H203">
        <v>11092.5</v>
      </c>
      <c r="K203">
        <v>11182.5</v>
      </c>
      <c r="N203">
        <v>0</v>
      </c>
      <c r="P203">
        <v>10777.5</v>
      </c>
    </row>
    <row r="204" spans="1:16" x14ac:dyDescent="0.2">
      <c r="C204">
        <v>416</v>
      </c>
      <c r="D204" t="s">
        <v>266</v>
      </c>
      <c r="E204">
        <v>416</v>
      </c>
      <c r="F204">
        <v>16515.5</v>
      </c>
      <c r="G204">
        <v>33500</v>
      </c>
      <c r="H204">
        <v>16515.5</v>
      </c>
      <c r="K204">
        <v>16649.5</v>
      </c>
      <c r="N204">
        <v>0</v>
      </c>
      <c r="P204">
        <v>16046.5</v>
      </c>
    </row>
    <row r="205" spans="1:16" x14ac:dyDescent="0.2">
      <c r="C205">
        <v>417</v>
      </c>
      <c r="D205" t="s">
        <v>267</v>
      </c>
      <c r="E205">
        <v>417</v>
      </c>
      <c r="F205">
        <v>10969.25</v>
      </c>
      <c r="G205">
        <v>22250</v>
      </c>
      <c r="H205">
        <v>10969.25</v>
      </c>
      <c r="K205">
        <v>11058.25</v>
      </c>
      <c r="N205">
        <v>0</v>
      </c>
      <c r="P205">
        <v>10657.75</v>
      </c>
    </row>
    <row r="206" spans="1:16" x14ac:dyDescent="0.2">
      <c r="C206">
        <v>418</v>
      </c>
      <c r="D206" t="s">
        <v>268</v>
      </c>
      <c r="E206">
        <v>418</v>
      </c>
      <c r="F206">
        <v>28101</v>
      </c>
      <c r="G206">
        <v>57000</v>
      </c>
      <c r="H206">
        <v>28101</v>
      </c>
      <c r="K206">
        <v>28329</v>
      </c>
      <c r="N206">
        <v>0</v>
      </c>
      <c r="P206">
        <v>27303</v>
      </c>
    </row>
    <row r="207" spans="1:16" x14ac:dyDescent="0.2">
      <c r="C207">
        <v>420</v>
      </c>
      <c r="D207" t="s">
        <v>269</v>
      </c>
      <c r="E207">
        <v>420</v>
      </c>
      <c r="F207">
        <v>3204.5</v>
      </c>
      <c r="G207">
        <v>6500</v>
      </c>
      <c r="H207">
        <v>3204.5</v>
      </c>
      <c r="K207">
        <v>3230.5</v>
      </c>
      <c r="N207">
        <v>0</v>
      </c>
      <c r="P207">
        <v>3113.5</v>
      </c>
    </row>
    <row r="208" spans="1:16" x14ac:dyDescent="0.2">
      <c r="C208">
        <v>421</v>
      </c>
      <c r="D208" t="s">
        <v>270</v>
      </c>
      <c r="E208">
        <v>421</v>
      </c>
      <c r="F208">
        <v>2144.5500000000002</v>
      </c>
      <c r="G208">
        <v>4350</v>
      </c>
      <c r="H208">
        <v>2144.5500000000002</v>
      </c>
      <c r="K208">
        <v>2161.9499999999998</v>
      </c>
      <c r="N208">
        <v>0</v>
      </c>
      <c r="P208">
        <v>2083.65</v>
      </c>
    </row>
    <row r="209" spans="1:16" x14ac:dyDescent="0.2">
      <c r="C209">
        <v>422</v>
      </c>
      <c r="D209" t="s">
        <v>271</v>
      </c>
      <c r="E209">
        <v>422</v>
      </c>
      <c r="F209">
        <v>12078.5</v>
      </c>
      <c r="G209">
        <v>24500</v>
      </c>
      <c r="H209">
        <v>12078.5</v>
      </c>
      <c r="K209">
        <v>12176.5</v>
      </c>
      <c r="N209">
        <v>0</v>
      </c>
      <c r="P209">
        <v>11735.5</v>
      </c>
    </row>
    <row r="210" spans="1:16" x14ac:dyDescent="0.2">
      <c r="A210" t="s">
        <v>645</v>
      </c>
      <c r="C210">
        <v>423</v>
      </c>
      <c r="D210" t="s">
        <v>272</v>
      </c>
      <c r="E210">
        <v>423</v>
      </c>
      <c r="F210">
        <v>11708.75</v>
      </c>
      <c r="G210">
        <v>23750</v>
      </c>
      <c r="H210">
        <v>2341.75</v>
      </c>
      <c r="I210">
        <v>1</v>
      </c>
      <c r="K210">
        <v>0</v>
      </c>
      <c r="N210">
        <v>0</v>
      </c>
      <c r="P210">
        <v>2256.94</v>
      </c>
    </row>
    <row r="211" spans="1:16" x14ac:dyDescent="0.2">
      <c r="C211">
        <v>424</v>
      </c>
      <c r="D211" t="s">
        <v>273</v>
      </c>
      <c r="E211">
        <v>424</v>
      </c>
      <c r="F211">
        <v>14913.25</v>
      </c>
      <c r="G211">
        <v>30250</v>
      </c>
      <c r="H211">
        <v>14913.25</v>
      </c>
      <c r="K211">
        <v>15034.25</v>
      </c>
      <c r="N211">
        <v>0</v>
      </c>
      <c r="P211">
        <v>14489.75</v>
      </c>
    </row>
    <row r="212" spans="1:16" x14ac:dyDescent="0.2">
      <c r="C212">
        <v>425</v>
      </c>
      <c r="D212" t="s">
        <v>274</v>
      </c>
      <c r="E212" t="s">
        <v>712</v>
      </c>
      <c r="F212">
        <v>31552</v>
      </c>
      <c r="G212">
        <v>64000</v>
      </c>
      <c r="H212">
        <v>31552</v>
      </c>
      <c r="K212">
        <v>31808</v>
      </c>
      <c r="N212">
        <v>0</v>
      </c>
      <c r="P212">
        <v>30656</v>
      </c>
    </row>
    <row r="213" spans="1:16" x14ac:dyDescent="0.2">
      <c r="C213">
        <v>426</v>
      </c>
      <c r="D213" t="s">
        <v>275</v>
      </c>
      <c r="E213">
        <v>426</v>
      </c>
      <c r="F213">
        <v>6655.5</v>
      </c>
      <c r="G213">
        <v>13500</v>
      </c>
      <c r="H213">
        <v>6480</v>
      </c>
      <c r="K213">
        <v>6532.58</v>
      </c>
      <c r="N213">
        <v>-175.5</v>
      </c>
      <c r="P213">
        <v>6295.99</v>
      </c>
    </row>
    <row r="214" spans="1:16" x14ac:dyDescent="0.2">
      <c r="C214">
        <v>429</v>
      </c>
      <c r="D214" t="s">
        <v>276</v>
      </c>
      <c r="E214">
        <v>429</v>
      </c>
      <c r="F214">
        <v>22071.61</v>
      </c>
      <c r="G214">
        <v>44770</v>
      </c>
      <c r="H214">
        <v>22064.85</v>
      </c>
      <c r="K214">
        <v>22243.88</v>
      </c>
      <c r="N214">
        <v>-6.7600000000020373</v>
      </c>
      <c r="P214">
        <v>21438.27</v>
      </c>
    </row>
    <row r="215" spans="1:16" x14ac:dyDescent="0.2">
      <c r="C215">
        <v>430</v>
      </c>
      <c r="D215" t="s">
        <v>277</v>
      </c>
      <c r="E215">
        <v>430</v>
      </c>
      <c r="F215">
        <v>3746.7999999999997</v>
      </c>
      <c r="G215">
        <v>7599.9999999999991</v>
      </c>
      <c r="H215">
        <v>3648</v>
      </c>
      <c r="K215">
        <v>3677.6</v>
      </c>
      <c r="N215">
        <v>-98.799999999999727</v>
      </c>
      <c r="P215">
        <v>3544.41</v>
      </c>
    </row>
    <row r="216" spans="1:16" x14ac:dyDescent="0.2">
      <c r="C216">
        <v>431</v>
      </c>
      <c r="D216" t="s">
        <v>278</v>
      </c>
      <c r="E216">
        <v>431</v>
      </c>
      <c r="F216">
        <v>27608</v>
      </c>
      <c r="G216">
        <v>56000</v>
      </c>
      <c r="H216">
        <v>27115</v>
      </c>
      <c r="K216">
        <v>27335</v>
      </c>
      <c r="N216">
        <v>-493</v>
      </c>
      <c r="P216">
        <v>26345</v>
      </c>
    </row>
    <row r="217" spans="1:16" x14ac:dyDescent="0.2">
      <c r="C217">
        <v>432</v>
      </c>
      <c r="D217" t="s">
        <v>279</v>
      </c>
      <c r="E217">
        <v>432</v>
      </c>
      <c r="F217">
        <v>448.63</v>
      </c>
      <c r="G217">
        <v>910</v>
      </c>
      <c r="H217">
        <v>448.63</v>
      </c>
      <c r="K217">
        <v>452.27</v>
      </c>
      <c r="N217">
        <v>0</v>
      </c>
      <c r="P217">
        <v>435.89</v>
      </c>
    </row>
    <row r="218" spans="1:16" x14ac:dyDescent="0.2">
      <c r="C218">
        <v>436</v>
      </c>
      <c r="D218" t="s">
        <v>280</v>
      </c>
      <c r="E218">
        <v>436</v>
      </c>
      <c r="F218">
        <v>17994.5</v>
      </c>
      <c r="G218">
        <v>36500</v>
      </c>
      <c r="H218">
        <v>17994.5</v>
      </c>
      <c r="K218">
        <v>18140.5</v>
      </c>
      <c r="N218">
        <v>0</v>
      </c>
      <c r="P218">
        <v>17483.5</v>
      </c>
    </row>
    <row r="219" spans="1:16" x14ac:dyDescent="0.2">
      <c r="A219" t="s">
        <v>645</v>
      </c>
      <c r="C219">
        <v>437</v>
      </c>
      <c r="D219" t="s">
        <v>281</v>
      </c>
      <c r="E219">
        <v>437</v>
      </c>
      <c r="F219">
        <v>887.4</v>
      </c>
      <c r="G219">
        <v>1800</v>
      </c>
      <c r="H219">
        <v>887.4</v>
      </c>
      <c r="I219">
        <v>1</v>
      </c>
      <c r="K219">
        <v>0</v>
      </c>
      <c r="N219">
        <v>0</v>
      </c>
      <c r="P219">
        <v>855.26</v>
      </c>
    </row>
    <row r="220" spans="1:16" x14ac:dyDescent="0.2">
      <c r="A220" t="s">
        <v>645</v>
      </c>
      <c r="C220">
        <v>440</v>
      </c>
      <c r="D220" t="s">
        <v>282</v>
      </c>
      <c r="E220">
        <v>440</v>
      </c>
      <c r="F220">
        <v>12078.5</v>
      </c>
      <c r="G220">
        <v>24500</v>
      </c>
      <c r="H220">
        <v>2415.6999999999998</v>
      </c>
      <c r="I220">
        <v>1</v>
      </c>
      <c r="K220">
        <v>0</v>
      </c>
      <c r="N220">
        <v>0</v>
      </c>
      <c r="P220">
        <v>2328.21</v>
      </c>
    </row>
    <row r="221" spans="1:16" x14ac:dyDescent="0.2">
      <c r="C221">
        <v>441</v>
      </c>
      <c r="D221" t="s">
        <v>283</v>
      </c>
      <c r="E221">
        <v>441</v>
      </c>
      <c r="F221">
        <v>8134.5</v>
      </c>
      <c r="G221">
        <v>16500</v>
      </c>
      <c r="H221">
        <v>8160</v>
      </c>
      <c r="K221">
        <v>8226.2099999999991</v>
      </c>
      <c r="N221">
        <v>25.5</v>
      </c>
      <c r="P221">
        <v>7928.28</v>
      </c>
    </row>
    <row r="222" spans="1:16" x14ac:dyDescent="0.2">
      <c r="C222">
        <v>442</v>
      </c>
      <c r="D222" t="s">
        <v>284</v>
      </c>
      <c r="E222">
        <v>442</v>
      </c>
      <c r="F222">
        <v>17624.75</v>
      </c>
      <c r="G222">
        <v>35750</v>
      </c>
      <c r="H222">
        <v>17624.75</v>
      </c>
      <c r="K222">
        <v>17767.75</v>
      </c>
      <c r="N222">
        <v>0</v>
      </c>
      <c r="P222">
        <v>17124.25</v>
      </c>
    </row>
    <row r="223" spans="1:16" x14ac:dyDescent="0.2">
      <c r="C223">
        <v>443</v>
      </c>
      <c r="D223" t="s">
        <v>285</v>
      </c>
      <c r="E223">
        <v>443</v>
      </c>
      <c r="F223">
        <v>10229.75</v>
      </c>
      <c r="G223">
        <v>20750</v>
      </c>
      <c r="H223">
        <v>10724.45</v>
      </c>
      <c r="K223">
        <v>10811.46</v>
      </c>
      <c r="N223">
        <v>494.70000000000073</v>
      </c>
      <c r="P223">
        <v>10419.9</v>
      </c>
    </row>
    <row r="224" spans="1:16" x14ac:dyDescent="0.2">
      <c r="C224">
        <v>444</v>
      </c>
      <c r="D224" t="s">
        <v>286</v>
      </c>
      <c r="E224">
        <v>444</v>
      </c>
      <c r="F224">
        <v>6162.5</v>
      </c>
      <c r="G224">
        <v>12500</v>
      </c>
      <c r="H224">
        <v>8997.25</v>
      </c>
      <c r="K224">
        <v>9070.25</v>
      </c>
      <c r="N224">
        <v>2834.75</v>
      </c>
      <c r="P224">
        <v>8741.75</v>
      </c>
    </row>
    <row r="225" spans="1:16" x14ac:dyDescent="0.2">
      <c r="C225">
        <v>445</v>
      </c>
      <c r="D225" t="s">
        <v>287</v>
      </c>
      <c r="E225">
        <v>445</v>
      </c>
      <c r="F225">
        <v>4338.4000000000005</v>
      </c>
      <c r="G225">
        <v>8800.0000000000018</v>
      </c>
      <c r="H225">
        <v>4224</v>
      </c>
      <c r="K225">
        <v>4258.2700000000004</v>
      </c>
      <c r="N225">
        <v>-114.40000000000055</v>
      </c>
      <c r="P225">
        <v>4104.05</v>
      </c>
    </row>
    <row r="226" spans="1:16" x14ac:dyDescent="0.2">
      <c r="C226">
        <v>446</v>
      </c>
      <c r="D226" t="s">
        <v>288</v>
      </c>
      <c r="E226">
        <v>446</v>
      </c>
      <c r="F226">
        <v>7271.75</v>
      </c>
      <c r="G226">
        <v>14750</v>
      </c>
      <c r="H226">
        <v>7080</v>
      </c>
      <c r="K226">
        <v>7137.44</v>
      </c>
      <c r="N226">
        <v>-191.75</v>
      </c>
      <c r="P226">
        <v>6878.94</v>
      </c>
    </row>
    <row r="227" spans="1:16" x14ac:dyDescent="0.2">
      <c r="A227" t="s">
        <v>645</v>
      </c>
      <c r="C227">
        <v>447</v>
      </c>
      <c r="D227" t="s">
        <v>289</v>
      </c>
      <c r="E227">
        <v>447</v>
      </c>
      <c r="F227">
        <v>19227</v>
      </c>
      <c r="G227">
        <v>39000</v>
      </c>
      <c r="H227">
        <v>3845.4</v>
      </c>
      <c r="I227">
        <v>1</v>
      </c>
      <c r="K227">
        <v>0</v>
      </c>
      <c r="N227">
        <v>0</v>
      </c>
      <c r="P227">
        <v>3706.13</v>
      </c>
    </row>
    <row r="228" spans="1:16" x14ac:dyDescent="0.2">
      <c r="C228">
        <v>448</v>
      </c>
      <c r="D228" t="s">
        <v>290</v>
      </c>
      <c r="E228">
        <v>448</v>
      </c>
      <c r="F228">
        <v>8997.25</v>
      </c>
      <c r="G228">
        <v>18250</v>
      </c>
      <c r="H228">
        <v>8997.25</v>
      </c>
      <c r="K228">
        <v>9070.25</v>
      </c>
      <c r="N228">
        <v>0</v>
      </c>
      <c r="P228">
        <v>8741.75</v>
      </c>
    </row>
    <row r="229" spans="1:16" x14ac:dyDescent="0.2">
      <c r="C229">
        <v>449</v>
      </c>
      <c r="D229" t="s">
        <v>291</v>
      </c>
      <c r="E229">
        <v>449</v>
      </c>
      <c r="F229">
        <v>6409</v>
      </c>
      <c r="G229">
        <v>13000</v>
      </c>
      <c r="H229">
        <v>6240</v>
      </c>
      <c r="K229">
        <v>6290.63</v>
      </c>
      <c r="N229">
        <v>-169</v>
      </c>
      <c r="P229">
        <v>6062.8</v>
      </c>
    </row>
    <row r="230" spans="1:16" x14ac:dyDescent="0.2">
      <c r="A230" t="s">
        <v>645</v>
      </c>
      <c r="C230">
        <v>450</v>
      </c>
      <c r="D230" t="s">
        <v>292</v>
      </c>
      <c r="E230">
        <v>450</v>
      </c>
      <c r="F230">
        <v>27608</v>
      </c>
      <c r="G230">
        <v>56000</v>
      </c>
      <c r="H230">
        <v>5521.6</v>
      </c>
      <c r="I230">
        <v>1</v>
      </c>
      <c r="K230">
        <v>0</v>
      </c>
      <c r="N230">
        <v>0</v>
      </c>
      <c r="P230">
        <v>5321.62</v>
      </c>
    </row>
    <row r="231" spans="1:16" x14ac:dyDescent="0.2">
      <c r="C231">
        <v>451</v>
      </c>
      <c r="D231" t="s">
        <v>293</v>
      </c>
      <c r="E231">
        <v>451</v>
      </c>
      <c r="F231">
        <v>20957.43</v>
      </c>
      <c r="G231">
        <v>42510</v>
      </c>
      <c r="H231">
        <v>20582.75</v>
      </c>
      <c r="K231">
        <v>20749.75</v>
      </c>
      <c r="N231">
        <v>-374.68000000000029</v>
      </c>
      <c r="P231">
        <v>19998.25</v>
      </c>
    </row>
    <row r="232" spans="1:16" x14ac:dyDescent="0.2">
      <c r="C232">
        <v>452</v>
      </c>
      <c r="D232" t="s">
        <v>294</v>
      </c>
      <c r="E232">
        <v>452</v>
      </c>
      <c r="F232">
        <v>7764.75</v>
      </c>
      <c r="G232">
        <v>15750</v>
      </c>
      <c r="H232">
        <v>7560</v>
      </c>
      <c r="K232">
        <v>7621.34</v>
      </c>
      <c r="N232">
        <v>-204.75</v>
      </c>
      <c r="P232">
        <v>7345.32</v>
      </c>
    </row>
    <row r="233" spans="1:16" x14ac:dyDescent="0.2">
      <c r="A233" t="s">
        <v>645</v>
      </c>
      <c r="C233">
        <v>453</v>
      </c>
      <c r="D233" t="s">
        <v>295</v>
      </c>
      <c r="E233">
        <v>453</v>
      </c>
      <c r="F233">
        <v>29826.5</v>
      </c>
      <c r="G233">
        <v>60500</v>
      </c>
      <c r="H233">
        <v>12719.4</v>
      </c>
      <c r="I233">
        <v>1</v>
      </c>
      <c r="K233">
        <v>0</v>
      </c>
      <c r="N233">
        <v>0</v>
      </c>
      <c r="P233">
        <v>12258.74</v>
      </c>
    </row>
    <row r="234" spans="1:16" x14ac:dyDescent="0.2">
      <c r="A234" t="s">
        <v>645</v>
      </c>
      <c r="C234">
        <v>454</v>
      </c>
      <c r="D234" t="s">
        <v>296</v>
      </c>
      <c r="E234">
        <v>454</v>
      </c>
      <c r="F234">
        <v>7641.5</v>
      </c>
      <c r="G234">
        <v>15500</v>
      </c>
      <c r="H234">
        <v>7641.5</v>
      </c>
      <c r="I234">
        <v>1</v>
      </c>
      <c r="K234">
        <v>0</v>
      </c>
      <c r="N234">
        <v>0</v>
      </c>
      <c r="P234">
        <v>7364.75</v>
      </c>
    </row>
    <row r="235" spans="1:16" x14ac:dyDescent="0.2">
      <c r="C235">
        <v>455</v>
      </c>
      <c r="D235" t="s">
        <v>297</v>
      </c>
      <c r="E235">
        <v>455</v>
      </c>
      <c r="F235">
        <v>4979.3</v>
      </c>
      <c r="G235">
        <v>10100</v>
      </c>
      <c r="H235">
        <v>4979.3</v>
      </c>
      <c r="K235">
        <v>5019.7</v>
      </c>
      <c r="N235">
        <v>0</v>
      </c>
      <c r="P235">
        <v>4837.8999999999996</v>
      </c>
    </row>
    <row r="236" spans="1:16" x14ac:dyDescent="0.2">
      <c r="C236">
        <v>457</v>
      </c>
      <c r="D236" t="s">
        <v>298</v>
      </c>
      <c r="E236">
        <v>457</v>
      </c>
      <c r="F236">
        <v>10648.800000000001</v>
      </c>
      <c r="G236">
        <v>21600.000000000004</v>
      </c>
      <c r="H236">
        <v>13311</v>
      </c>
      <c r="K236">
        <v>13419</v>
      </c>
      <c r="N236">
        <v>2662.1999999999989</v>
      </c>
      <c r="P236">
        <v>12933</v>
      </c>
    </row>
    <row r="237" spans="1:16" x14ac:dyDescent="0.2">
      <c r="C237">
        <v>458</v>
      </c>
      <c r="D237" t="s">
        <v>299</v>
      </c>
      <c r="E237">
        <v>458</v>
      </c>
      <c r="F237">
        <v>6162.5</v>
      </c>
      <c r="G237">
        <v>12500</v>
      </c>
      <c r="H237">
        <v>5760</v>
      </c>
      <c r="K237">
        <v>5806.73</v>
      </c>
      <c r="N237">
        <v>-402.5</v>
      </c>
      <c r="P237">
        <v>5596.43</v>
      </c>
    </row>
    <row r="238" spans="1:16" x14ac:dyDescent="0.2">
      <c r="C238">
        <v>460</v>
      </c>
      <c r="D238" t="s">
        <v>300</v>
      </c>
      <c r="E238">
        <v>460</v>
      </c>
      <c r="F238">
        <v>6532.25</v>
      </c>
      <c r="G238">
        <v>13250</v>
      </c>
      <c r="H238">
        <v>6360</v>
      </c>
      <c r="K238">
        <v>6411.6</v>
      </c>
      <c r="N238">
        <v>-172.25</v>
      </c>
      <c r="P238">
        <v>6179.39</v>
      </c>
    </row>
    <row r="239" spans="1:16" x14ac:dyDescent="0.2">
      <c r="C239">
        <v>461</v>
      </c>
      <c r="D239" t="s">
        <v>301</v>
      </c>
      <c r="E239">
        <v>461</v>
      </c>
      <c r="F239">
        <v>16392.25</v>
      </c>
      <c r="G239">
        <v>33250</v>
      </c>
      <c r="H239">
        <v>16392.25</v>
      </c>
      <c r="K239">
        <v>16525.25</v>
      </c>
      <c r="N239">
        <v>0</v>
      </c>
      <c r="P239">
        <v>15926.75</v>
      </c>
    </row>
    <row r="240" spans="1:16" x14ac:dyDescent="0.2">
      <c r="C240">
        <v>464</v>
      </c>
      <c r="D240" t="s">
        <v>302</v>
      </c>
      <c r="E240">
        <v>464</v>
      </c>
      <c r="F240">
        <v>10599.5</v>
      </c>
      <c r="G240">
        <v>21500</v>
      </c>
      <c r="H240">
        <v>13311</v>
      </c>
      <c r="K240">
        <v>13419</v>
      </c>
      <c r="N240">
        <v>2711.5</v>
      </c>
      <c r="P240">
        <v>12933</v>
      </c>
    </row>
    <row r="241" spans="1:16" x14ac:dyDescent="0.2">
      <c r="A241" t="s">
        <v>645</v>
      </c>
      <c r="C241">
        <v>465</v>
      </c>
      <c r="D241" t="s">
        <v>303</v>
      </c>
      <c r="E241">
        <v>465</v>
      </c>
      <c r="F241">
        <v>2982.65</v>
      </c>
      <c r="G241">
        <v>6050</v>
      </c>
      <c r="H241">
        <v>2982.65</v>
      </c>
      <c r="I241">
        <v>1</v>
      </c>
      <c r="K241">
        <v>0</v>
      </c>
      <c r="N241">
        <v>0</v>
      </c>
      <c r="P241">
        <v>2874.63</v>
      </c>
    </row>
    <row r="242" spans="1:16" x14ac:dyDescent="0.2">
      <c r="C242">
        <v>466</v>
      </c>
      <c r="D242" t="s">
        <v>304</v>
      </c>
      <c r="E242">
        <v>466</v>
      </c>
      <c r="F242">
        <v>11462.25</v>
      </c>
      <c r="G242">
        <v>23250</v>
      </c>
      <c r="H242">
        <v>11462.25</v>
      </c>
      <c r="K242">
        <v>11555.25</v>
      </c>
      <c r="N242">
        <v>0</v>
      </c>
      <c r="P242">
        <v>11136.75</v>
      </c>
    </row>
    <row r="243" spans="1:16" x14ac:dyDescent="0.2">
      <c r="C243">
        <v>467</v>
      </c>
      <c r="D243" t="s">
        <v>305</v>
      </c>
      <c r="E243">
        <v>467</v>
      </c>
      <c r="F243">
        <v>4042.6</v>
      </c>
      <c r="G243">
        <v>8200</v>
      </c>
      <c r="H243">
        <v>3936</v>
      </c>
      <c r="K243">
        <v>3967.94</v>
      </c>
      <c r="N243">
        <v>-106.59999999999991</v>
      </c>
      <c r="P243">
        <v>3824.23</v>
      </c>
    </row>
    <row r="244" spans="1:16" x14ac:dyDescent="0.2">
      <c r="C244">
        <v>468</v>
      </c>
      <c r="D244" t="s">
        <v>306</v>
      </c>
      <c r="E244">
        <v>468</v>
      </c>
      <c r="F244">
        <v>11092.5</v>
      </c>
      <c r="G244">
        <v>22500</v>
      </c>
      <c r="H244">
        <v>11092.5</v>
      </c>
      <c r="K244">
        <v>11182.5</v>
      </c>
      <c r="N244">
        <v>0</v>
      </c>
      <c r="P244">
        <v>10777.5</v>
      </c>
    </row>
    <row r="245" spans="1:16" x14ac:dyDescent="0.2">
      <c r="C245">
        <v>469</v>
      </c>
      <c r="D245" t="s">
        <v>307</v>
      </c>
      <c r="E245">
        <v>469</v>
      </c>
      <c r="F245">
        <v>9860</v>
      </c>
      <c r="G245">
        <v>20000</v>
      </c>
      <c r="H245">
        <v>9860</v>
      </c>
      <c r="K245">
        <v>9940</v>
      </c>
      <c r="N245">
        <v>0</v>
      </c>
      <c r="P245">
        <v>9580</v>
      </c>
    </row>
    <row r="246" spans="1:16" x14ac:dyDescent="0.2">
      <c r="C246">
        <v>471</v>
      </c>
      <c r="D246" t="s">
        <v>308</v>
      </c>
      <c r="E246">
        <v>471</v>
      </c>
      <c r="F246">
        <v>7395</v>
      </c>
      <c r="G246">
        <v>15000</v>
      </c>
      <c r="H246">
        <v>8874</v>
      </c>
      <c r="K246">
        <v>8946</v>
      </c>
      <c r="N246">
        <v>1479</v>
      </c>
      <c r="P246">
        <v>8622</v>
      </c>
    </row>
    <row r="247" spans="1:16" x14ac:dyDescent="0.2">
      <c r="A247" t="s">
        <v>645</v>
      </c>
      <c r="C247">
        <v>472</v>
      </c>
      <c r="D247" t="s">
        <v>309</v>
      </c>
      <c r="E247">
        <v>472</v>
      </c>
      <c r="F247">
        <v>4584.9000000000005</v>
      </c>
      <c r="G247">
        <v>9300.0000000000018</v>
      </c>
      <c r="H247">
        <v>4584.8999999999996</v>
      </c>
      <c r="I247">
        <v>1</v>
      </c>
      <c r="K247">
        <v>0</v>
      </c>
      <c r="N247">
        <v>0</v>
      </c>
      <c r="P247">
        <v>4418.8500000000004</v>
      </c>
    </row>
    <row r="248" spans="1:16" x14ac:dyDescent="0.2">
      <c r="C248">
        <v>473</v>
      </c>
      <c r="D248" t="s">
        <v>310</v>
      </c>
      <c r="E248">
        <v>473</v>
      </c>
      <c r="F248">
        <v>16638.75</v>
      </c>
      <c r="G248">
        <v>33750</v>
      </c>
      <c r="H248">
        <v>16638.75</v>
      </c>
      <c r="K248">
        <v>16773.75</v>
      </c>
      <c r="N248">
        <v>0</v>
      </c>
      <c r="P248">
        <v>16166.25</v>
      </c>
    </row>
    <row r="249" spans="1:16" x14ac:dyDescent="0.2">
      <c r="A249" t="s">
        <v>645</v>
      </c>
      <c r="C249">
        <v>474</v>
      </c>
      <c r="D249" t="s">
        <v>311</v>
      </c>
      <c r="E249">
        <v>474</v>
      </c>
      <c r="F249">
        <v>35496</v>
      </c>
      <c r="G249">
        <v>72000</v>
      </c>
      <c r="H249">
        <v>7099.2</v>
      </c>
      <c r="I249">
        <v>1</v>
      </c>
      <c r="J249" t="s">
        <v>713</v>
      </c>
      <c r="K249">
        <v>0</v>
      </c>
      <c r="N249">
        <v>0</v>
      </c>
      <c r="P249">
        <v>6842.09</v>
      </c>
    </row>
    <row r="250" spans="1:16" x14ac:dyDescent="0.2">
      <c r="C250">
        <v>476</v>
      </c>
      <c r="D250" t="s">
        <v>312</v>
      </c>
      <c r="E250">
        <v>476</v>
      </c>
      <c r="F250">
        <v>12078.5</v>
      </c>
      <c r="G250">
        <v>24500</v>
      </c>
      <c r="H250">
        <v>12078.5</v>
      </c>
      <c r="K250">
        <v>12176.5</v>
      </c>
      <c r="N250">
        <v>0</v>
      </c>
      <c r="P250">
        <v>11735.5</v>
      </c>
    </row>
    <row r="251" spans="1:16" x14ac:dyDescent="0.2">
      <c r="C251">
        <v>478</v>
      </c>
      <c r="D251" t="s">
        <v>313</v>
      </c>
      <c r="E251">
        <v>478</v>
      </c>
      <c r="F251">
        <v>17624.75</v>
      </c>
      <c r="G251">
        <v>35750</v>
      </c>
      <c r="H251">
        <v>17624.75</v>
      </c>
      <c r="K251">
        <v>17767.75</v>
      </c>
      <c r="N251">
        <v>0</v>
      </c>
      <c r="P251">
        <v>17124.25</v>
      </c>
    </row>
    <row r="252" spans="1:16" x14ac:dyDescent="0.2">
      <c r="C252">
        <v>479</v>
      </c>
      <c r="D252" t="s">
        <v>314</v>
      </c>
      <c r="E252">
        <v>479</v>
      </c>
      <c r="F252">
        <v>10599.5</v>
      </c>
      <c r="G252">
        <v>21500</v>
      </c>
      <c r="H252">
        <v>10599.5</v>
      </c>
      <c r="K252">
        <v>10685.5</v>
      </c>
      <c r="N252">
        <v>0</v>
      </c>
      <c r="P252">
        <v>10298.5</v>
      </c>
    </row>
    <row r="253" spans="1:16" x14ac:dyDescent="0.2">
      <c r="C253">
        <v>480</v>
      </c>
      <c r="D253" t="s">
        <v>315</v>
      </c>
      <c r="E253">
        <v>480</v>
      </c>
      <c r="F253">
        <v>18241</v>
      </c>
      <c r="G253">
        <v>37000</v>
      </c>
      <c r="H253">
        <v>18241</v>
      </c>
      <c r="K253">
        <v>18389</v>
      </c>
      <c r="N253">
        <v>0</v>
      </c>
      <c r="P253">
        <v>17723</v>
      </c>
    </row>
    <row r="254" spans="1:16" x14ac:dyDescent="0.2">
      <c r="C254">
        <v>481</v>
      </c>
      <c r="D254" t="s">
        <v>316</v>
      </c>
      <c r="E254">
        <v>481</v>
      </c>
      <c r="F254">
        <v>2341.75</v>
      </c>
      <c r="G254">
        <v>4750</v>
      </c>
      <c r="H254">
        <v>2341.75</v>
      </c>
      <c r="K254">
        <v>2360.75</v>
      </c>
      <c r="N254">
        <v>0</v>
      </c>
      <c r="P254">
        <v>2275.25</v>
      </c>
    </row>
    <row r="255" spans="1:16" x14ac:dyDescent="0.2">
      <c r="C255">
        <v>482</v>
      </c>
      <c r="D255" t="s">
        <v>317</v>
      </c>
      <c r="E255">
        <v>482</v>
      </c>
      <c r="F255">
        <v>8381</v>
      </c>
      <c r="G255">
        <v>17000</v>
      </c>
      <c r="H255">
        <v>8160</v>
      </c>
      <c r="K255">
        <v>8226.2099999999991</v>
      </c>
      <c r="N255">
        <v>-221</v>
      </c>
      <c r="P255">
        <v>7928.28</v>
      </c>
    </row>
    <row r="256" spans="1:16" x14ac:dyDescent="0.2">
      <c r="C256">
        <v>483</v>
      </c>
      <c r="D256" t="s">
        <v>318</v>
      </c>
      <c r="E256">
        <v>483</v>
      </c>
      <c r="F256">
        <v>8011.25</v>
      </c>
      <c r="G256">
        <v>16250</v>
      </c>
      <c r="H256">
        <v>7800</v>
      </c>
      <c r="K256">
        <v>7863.29</v>
      </c>
      <c r="N256">
        <v>-211.25</v>
      </c>
      <c r="P256">
        <v>7578.5</v>
      </c>
    </row>
    <row r="257" spans="1:16" x14ac:dyDescent="0.2">
      <c r="B257">
        <v>3</v>
      </c>
      <c r="C257">
        <v>484</v>
      </c>
      <c r="D257" t="s">
        <v>319</v>
      </c>
      <c r="E257">
        <v>484</v>
      </c>
      <c r="F257">
        <v>17255</v>
      </c>
      <c r="G257">
        <v>35000</v>
      </c>
      <c r="H257">
        <v>16269</v>
      </c>
      <c r="K257">
        <v>16401</v>
      </c>
      <c r="N257">
        <v>-986</v>
      </c>
      <c r="P257">
        <v>15807</v>
      </c>
    </row>
    <row r="258" spans="1:16" x14ac:dyDescent="0.2">
      <c r="C258">
        <v>486</v>
      </c>
      <c r="D258" t="s">
        <v>320</v>
      </c>
      <c r="E258">
        <v>486</v>
      </c>
      <c r="F258">
        <v>10229.75</v>
      </c>
      <c r="G258">
        <v>20750</v>
      </c>
      <c r="H258">
        <v>10229.75</v>
      </c>
      <c r="K258">
        <v>10312.75</v>
      </c>
      <c r="N258">
        <v>0</v>
      </c>
      <c r="P258">
        <v>9939.25</v>
      </c>
    </row>
    <row r="259" spans="1:16" x14ac:dyDescent="0.2">
      <c r="A259" t="s">
        <v>645</v>
      </c>
      <c r="C259">
        <v>487</v>
      </c>
      <c r="D259" t="s">
        <v>321</v>
      </c>
      <c r="E259">
        <v>487</v>
      </c>
      <c r="F259">
        <v>5176.5</v>
      </c>
      <c r="G259">
        <v>10500</v>
      </c>
      <c r="H259">
        <v>5176.5</v>
      </c>
      <c r="I259">
        <v>1</v>
      </c>
      <c r="K259">
        <v>0</v>
      </c>
      <c r="N259">
        <v>0</v>
      </c>
      <c r="P259">
        <v>4989.0200000000004</v>
      </c>
    </row>
    <row r="260" spans="1:16" x14ac:dyDescent="0.2">
      <c r="C260">
        <v>488</v>
      </c>
      <c r="D260" t="s">
        <v>322</v>
      </c>
      <c r="E260">
        <v>488</v>
      </c>
      <c r="F260">
        <v>6162.5</v>
      </c>
      <c r="G260">
        <v>12500</v>
      </c>
      <c r="H260">
        <v>9367</v>
      </c>
      <c r="K260">
        <v>9443</v>
      </c>
      <c r="N260">
        <v>3204.5</v>
      </c>
      <c r="P260">
        <v>9101</v>
      </c>
    </row>
    <row r="261" spans="1:16" x14ac:dyDescent="0.2">
      <c r="B261">
        <v>4</v>
      </c>
      <c r="C261">
        <v>489</v>
      </c>
      <c r="D261" t="s">
        <v>323</v>
      </c>
      <c r="E261">
        <v>489</v>
      </c>
      <c r="F261">
        <v>3993.2999999999997</v>
      </c>
      <c r="G261">
        <v>8100</v>
      </c>
      <c r="H261">
        <v>7560</v>
      </c>
      <c r="K261">
        <v>7621.34</v>
      </c>
      <c r="N261">
        <v>3566.7000000000003</v>
      </c>
      <c r="P261">
        <v>7345.32</v>
      </c>
    </row>
    <row r="262" spans="1:16" x14ac:dyDescent="0.2">
      <c r="C262">
        <v>492</v>
      </c>
      <c r="D262" t="s">
        <v>324</v>
      </c>
      <c r="E262">
        <v>492</v>
      </c>
      <c r="F262">
        <v>10599.5</v>
      </c>
      <c r="G262">
        <v>21500</v>
      </c>
      <c r="H262">
        <v>11339</v>
      </c>
      <c r="K262">
        <v>11431</v>
      </c>
      <c r="N262">
        <v>739.5</v>
      </c>
      <c r="P262">
        <v>11017</v>
      </c>
    </row>
    <row r="263" spans="1:16" x14ac:dyDescent="0.2">
      <c r="C263">
        <v>494</v>
      </c>
      <c r="D263" t="s">
        <v>325</v>
      </c>
      <c r="E263">
        <v>494</v>
      </c>
      <c r="F263">
        <v>6902</v>
      </c>
      <c r="G263">
        <v>14000</v>
      </c>
      <c r="H263">
        <v>6720</v>
      </c>
      <c r="K263">
        <v>6774.52</v>
      </c>
      <c r="N263">
        <v>-182</v>
      </c>
      <c r="P263">
        <v>6529.17</v>
      </c>
    </row>
    <row r="264" spans="1:16" x14ac:dyDescent="0.2">
      <c r="C264">
        <v>495</v>
      </c>
      <c r="D264" t="s">
        <v>326</v>
      </c>
      <c r="E264">
        <v>495</v>
      </c>
      <c r="F264">
        <v>9243.75</v>
      </c>
      <c r="G264">
        <v>18750</v>
      </c>
      <c r="H264">
        <v>9243.75</v>
      </c>
      <c r="K264">
        <v>9318.75</v>
      </c>
      <c r="N264">
        <v>0</v>
      </c>
      <c r="P264">
        <v>8981.25</v>
      </c>
    </row>
    <row r="265" spans="1:16" x14ac:dyDescent="0.2">
      <c r="C265">
        <v>496</v>
      </c>
      <c r="D265" t="s">
        <v>327</v>
      </c>
      <c r="E265">
        <v>496</v>
      </c>
      <c r="F265">
        <v>6409</v>
      </c>
      <c r="G265">
        <v>13000</v>
      </c>
      <c r="H265">
        <v>6240</v>
      </c>
      <c r="K265">
        <v>6290.63</v>
      </c>
      <c r="N265">
        <v>-169</v>
      </c>
      <c r="P265">
        <v>6062.8</v>
      </c>
    </row>
    <row r="266" spans="1:16" x14ac:dyDescent="0.2">
      <c r="C266">
        <v>499</v>
      </c>
      <c r="D266" t="s">
        <v>328</v>
      </c>
      <c r="E266">
        <v>499</v>
      </c>
      <c r="F266">
        <v>11339</v>
      </c>
      <c r="G266">
        <v>23000</v>
      </c>
      <c r="H266">
        <v>11339</v>
      </c>
      <c r="K266">
        <v>11431</v>
      </c>
      <c r="N266">
        <v>0</v>
      </c>
      <c r="P266">
        <v>11017</v>
      </c>
    </row>
    <row r="267" spans="1:16" x14ac:dyDescent="0.2">
      <c r="C267">
        <v>501</v>
      </c>
      <c r="D267" t="s">
        <v>329</v>
      </c>
      <c r="E267">
        <v>501</v>
      </c>
      <c r="F267">
        <v>8923.3000000000011</v>
      </c>
      <c r="G267">
        <v>18100.000000000004</v>
      </c>
      <c r="H267">
        <v>7560</v>
      </c>
      <c r="K267">
        <v>7621.34</v>
      </c>
      <c r="N267">
        <v>-1363.3000000000011</v>
      </c>
      <c r="P267">
        <v>7345.32</v>
      </c>
    </row>
    <row r="268" spans="1:16" x14ac:dyDescent="0.2">
      <c r="C268">
        <v>502</v>
      </c>
      <c r="D268" t="s">
        <v>330</v>
      </c>
      <c r="E268">
        <v>502</v>
      </c>
      <c r="F268">
        <v>12164.775</v>
      </c>
      <c r="G268">
        <v>24675</v>
      </c>
      <c r="H268">
        <v>12143</v>
      </c>
      <c r="K268">
        <v>12241.52</v>
      </c>
      <c r="N268">
        <v>-21.774999999999636</v>
      </c>
      <c r="P268">
        <v>11798.17</v>
      </c>
    </row>
    <row r="269" spans="1:16" x14ac:dyDescent="0.2">
      <c r="C269">
        <v>503</v>
      </c>
      <c r="D269" t="s">
        <v>331</v>
      </c>
      <c r="E269">
        <v>503</v>
      </c>
      <c r="F269">
        <v>14420.25</v>
      </c>
      <c r="G269">
        <v>29250</v>
      </c>
      <c r="H269">
        <v>19350.25</v>
      </c>
      <c r="K269">
        <v>19507.25</v>
      </c>
      <c r="N269">
        <v>4930</v>
      </c>
      <c r="P269">
        <v>18800.75</v>
      </c>
    </row>
    <row r="270" spans="1:16" x14ac:dyDescent="0.2">
      <c r="C270">
        <v>504</v>
      </c>
      <c r="D270" t="s">
        <v>332</v>
      </c>
      <c r="E270">
        <v>504</v>
      </c>
      <c r="F270">
        <v>21322.25</v>
      </c>
      <c r="G270">
        <v>43250</v>
      </c>
      <c r="H270">
        <v>21322.25</v>
      </c>
      <c r="K270">
        <v>21495.25</v>
      </c>
      <c r="N270">
        <v>0</v>
      </c>
      <c r="P270">
        <v>20716.75</v>
      </c>
    </row>
    <row r="271" spans="1:16" x14ac:dyDescent="0.2">
      <c r="C271">
        <v>505</v>
      </c>
      <c r="D271" t="s">
        <v>333</v>
      </c>
      <c r="E271" t="s">
        <v>714</v>
      </c>
      <c r="F271">
        <v>36728.5</v>
      </c>
      <c r="G271">
        <v>74500</v>
      </c>
      <c r="H271">
        <v>36728.5</v>
      </c>
      <c r="K271">
        <v>37026.5</v>
      </c>
      <c r="N271">
        <v>0</v>
      </c>
      <c r="P271">
        <v>35685.5</v>
      </c>
    </row>
    <row r="272" spans="1:16" x14ac:dyDescent="0.2">
      <c r="C272">
        <v>506</v>
      </c>
      <c r="D272" t="s">
        <v>334</v>
      </c>
      <c r="E272">
        <v>506</v>
      </c>
      <c r="F272">
        <v>10106.5</v>
      </c>
      <c r="G272">
        <v>20500</v>
      </c>
      <c r="H272">
        <v>10106.5</v>
      </c>
      <c r="K272">
        <v>10188.5</v>
      </c>
      <c r="N272">
        <v>0</v>
      </c>
      <c r="P272">
        <v>9819.5</v>
      </c>
    </row>
    <row r="273" spans="1:16" x14ac:dyDescent="0.2">
      <c r="C273">
        <v>507</v>
      </c>
      <c r="D273" t="s">
        <v>335</v>
      </c>
      <c r="E273">
        <v>507</v>
      </c>
      <c r="F273">
        <v>24033.75</v>
      </c>
      <c r="G273">
        <v>48750</v>
      </c>
      <c r="H273">
        <v>24033.75</v>
      </c>
      <c r="K273">
        <v>24228.75</v>
      </c>
      <c r="N273">
        <v>0</v>
      </c>
      <c r="P273">
        <v>23351.25</v>
      </c>
    </row>
    <row r="274" spans="1:16" x14ac:dyDescent="0.2">
      <c r="C274">
        <v>508</v>
      </c>
      <c r="D274" t="s">
        <v>336</v>
      </c>
      <c r="E274" t="s">
        <v>715</v>
      </c>
      <c r="F274">
        <v>25882.5</v>
      </c>
      <c r="G274">
        <v>52500</v>
      </c>
      <c r="H274">
        <v>44370</v>
      </c>
      <c r="J274" t="s">
        <v>716</v>
      </c>
      <c r="K274">
        <v>44730</v>
      </c>
      <c r="N274">
        <v>18487.5</v>
      </c>
      <c r="P274">
        <v>43110</v>
      </c>
    </row>
    <row r="275" spans="1:16" x14ac:dyDescent="0.2">
      <c r="C275">
        <v>509</v>
      </c>
      <c r="D275" t="s">
        <v>337</v>
      </c>
      <c r="E275">
        <v>509</v>
      </c>
      <c r="F275">
        <v>1626.9</v>
      </c>
      <c r="G275">
        <v>3300</v>
      </c>
      <c r="H275">
        <v>1626.9</v>
      </c>
      <c r="K275">
        <v>1640.1</v>
      </c>
      <c r="N275">
        <v>0</v>
      </c>
      <c r="P275">
        <v>1580.7</v>
      </c>
    </row>
    <row r="276" spans="1:16" x14ac:dyDescent="0.2">
      <c r="A276" t="s">
        <v>645</v>
      </c>
      <c r="C276">
        <v>511</v>
      </c>
      <c r="D276" t="s">
        <v>338</v>
      </c>
      <c r="E276">
        <v>511</v>
      </c>
      <c r="F276">
        <v>11585.5</v>
      </c>
      <c r="G276">
        <v>23500</v>
      </c>
      <c r="H276">
        <v>2317.1</v>
      </c>
      <c r="I276">
        <v>1</v>
      </c>
      <c r="K276">
        <v>0</v>
      </c>
      <c r="N276">
        <v>0</v>
      </c>
      <c r="P276">
        <v>2233.1799999999998</v>
      </c>
    </row>
    <row r="277" spans="1:16" x14ac:dyDescent="0.2">
      <c r="C277">
        <v>512</v>
      </c>
      <c r="D277" t="s">
        <v>339</v>
      </c>
      <c r="E277">
        <v>512</v>
      </c>
      <c r="F277">
        <v>11585.5</v>
      </c>
      <c r="G277">
        <v>23500</v>
      </c>
      <c r="H277">
        <v>11585.5</v>
      </c>
      <c r="K277">
        <v>11679.5</v>
      </c>
      <c r="N277">
        <v>0</v>
      </c>
      <c r="P277">
        <v>11256.5</v>
      </c>
    </row>
    <row r="278" spans="1:16" x14ac:dyDescent="0.2">
      <c r="C278">
        <v>513</v>
      </c>
      <c r="D278" t="s">
        <v>340</v>
      </c>
      <c r="E278">
        <v>513</v>
      </c>
      <c r="F278">
        <v>7395</v>
      </c>
      <c r="G278">
        <v>15000</v>
      </c>
      <c r="H278">
        <v>7200</v>
      </c>
      <c r="K278">
        <v>7258.42</v>
      </c>
      <c r="N278">
        <v>-195</v>
      </c>
      <c r="P278">
        <v>6995.54</v>
      </c>
    </row>
    <row r="279" spans="1:16" x14ac:dyDescent="0.2">
      <c r="C279">
        <v>514</v>
      </c>
      <c r="D279" t="s">
        <v>341</v>
      </c>
      <c r="E279">
        <v>514</v>
      </c>
      <c r="F279">
        <v>9983.25</v>
      </c>
      <c r="G279">
        <v>20250</v>
      </c>
      <c r="H279">
        <v>10476.25</v>
      </c>
      <c r="K279">
        <v>10561.25</v>
      </c>
      <c r="N279">
        <v>493</v>
      </c>
      <c r="P279">
        <v>10178.75</v>
      </c>
    </row>
    <row r="280" spans="1:16" x14ac:dyDescent="0.2">
      <c r="C280">
        <v>515</v>
      </c>
      <c r="D280" t="s">
        <v>342</v>
      </c>
      <c r="E280">
        <v>515</v>
      </c>
      <c r="F280">
        <v>58174</v>
      </c>
      <c r="G280">
        <v>118000</v>
      </c>
      <c r="H280">
        <v>67048</v>
      </c>
      <c r="K280">
        <v>67592</v>
      </c>
      <c r="N280">
        <v>8874</v>
      </c>
      <c r="P280">
        <v>65144</v>
      </c>
    </row>
    <row r="281" spans="1:16" x14ac:dyDescent="0.2">
      <c r="C281">
        <v>517</v>
      </c>
      <c r="D281" t="s">
        <v>343</v>
      </c>
      <c r="E281">
        <v>517</v>
      </c>
      <c r="F281">
        <v>5176.5</v>
      </c>
      <c r="G281">
        <v>10500</v>
      </c>
      <c r="H281">
        <v>5880</v>
      </c>
      <c r="K281">
        <v>5927.71</v>
      </c>
      <c r="N281">
        <v>703.5</v>
      </c>
      <c r="P281">
        <v>5713.02</v>
      </c>
    </row>
    <row r="282" spans="1:16" x14ac:dyDescent="0.2">
      <c r="B282">
        <v>3</v>
      </c>
      <c r="C282">
        <v>521</v>
      </c>
      <c r="D282" t="s">
        <v>344</v>
      </c>
      <c r="E282">
        <v>521</v>
      </c>
      <c r="F282">
        <v>7764.75</v>
      </c>
      <c r="G282">
        <v>15750</v>
      </c>
      <c r="H282">
        <v>7560</v>
      </c>
      <c r="K282">
        <v>7621.34</v>
      </c>
      <c r="N282">
        <v>-204.75</v>
      </c>
      <c r="P282">
        <v>7345.32</v>
      </c>
    </row>
    <row r="283" spans="1:16" x14ac:dyDescent="0.2">
      <c r="C283">
        <v>522</v>
      </c>
      <c r="D283" t="s">
        <v>345</v>
      </c>
      <c r="E283">
        <v>522</v>
      </c>
      <c r="F283">
        <v>11832</v>
      </c>
      <c r="G283">
        <v>24000</v>
      </c>
      <c r="H283">
        <v>14420.25</v>
      </c>
      <c r="K283">
        <v>14537.25</v>
      </c>
      <c r="N283">
        <v>2588.25</v>
      </c>
      <c r="P283">
        <v>14010.75</v>
      </c>
    </row>
    <row r="284" spans="1:16" x14ac:dyDescent="0.2">
      <c r="A284" t="s">
        <v>645</v>
      </c>
      <c r="C284">
        <v>527</v>
      </c>
      <c r="D284" t="s">
        <v>346</v>
      </c>
      <c r="E284">
        <v>527</v>
      </c>
      <c r="F284">
        <v>6606.2</v>
      </c>
      <c r="G284">
        <v>13400</v>
      </c>
      <c r="H284">
        <v>6606.2</v>
      </c>
      <c r="I284">
        <v>1</v>
      </c>
      <c r="K284">
        <v>0</v>
      </c>
      <c r="N284">
        <v>0</v>
      </c>
      <c r="P284">
        <v>6366.94</v>
      </c>
    </row>
    <row r="285" spans="1:16" x14ac:dyDescent="0.2">
      <c r="C285">
        <v>528</v>
      </c>
      <c r="D285" t="s">
        <v>347</v>
      </c>
      <c r="E285">
        <v>528</v>
      </c>
      <c r="F285">
        <v>34263.5</v>
      </c>
      <c r="G285">
        <v>69500</v>
      </c>
      <c r="H285">
        <v>34263.5</v>
      </c>
      <c r="J285" t="s">
        <v>717</v>
      </c>
      <c r="K285">
        <v>34541.5</v>
      </c>
      <c r="N285">
        <v>0</v>
      </c>
    </row>
    <row r="286" spans="1:16" x14ac:dyDescent="0.2">
      <c r="C286">
        <v>529</v>
      </c>
      <c r="D286" t="s">
        <v>348</v>
      </c>
      <c r="E286">
        <v>529</v>
      </c>
      <c r="F286">
        <v>8085.2</v>
      </c>
      <c r="G286">
        <v>16400</v>
      </c>
      <c r="H286">
        <v>8085.2</v>
      </c>
      <c r="J286" t="s">
        <v>717</v>
      </c>
      <c r="K286">
        <v>8150.8</v>
      </c>
      <c r="N286">
        <v>0</v>
      </c>
    </row>
    <row r="287" spans="1:16" x14ac:dyDescent="0.2">
      <c r="C287">
        <v>530</v>
      </c>
      <c r="D287" t="s">
        <v>349</v>
      </c>
      <c r="E287">
        <v>530</v>
      </c>
      <c r="F287">
        <v>8775.4</v>
      </c>
      <c r="G287">
        <v>17800</v>
      </c>
      <c r="H287">
        <v>8775.4</v>
      </c>
      <c r="J287" t="s">
        <v>717</v>
      </c>
      <c r="K287">
        <v>8846.6</v>
      </c>
      <c r="N287">
        <v>0</v>
      </c>
    </row>
    <row r="288" spans="1:16" x14ac:dyDescent="0.2">
      <c r="A288" t="s">
        <v>645</v>
      </c>
      <c r="C288">
        <v>531</v>
      </c>
      <c r="D288" t="s">
        <v>350</v>
      </c>
      <c r="E288">
        <v>531</v>
      </c>
      <c r="F288">
        <v>7197.8</v>
      </c>
      <c r="G288">
        <v>14600</v>
      </c>
      <c r="H288">
        <v>7345.7</v>
      </c>
      <c r="I288">
        <v>1</v>
      </c>
      <c r="K288">
        <v>0</v>
      </c>
      <c r="N288">
        <v>0</v>
      </c>
      <c r="P288">
        <v>7079.66</v>
      </c>
    </row>
    <row r="289" spans="1:16" x14ac:dyDescent="0.2">
      <c r="C289">
        <v>532</v>
      </c>
      <c r="D289" t="s">
        <v>351</v>
      </c>
      <c r="E289">
        <v>532</v>
      </c>
      <c r="F289">
        <v>32045</v>
      </c>
      <c r="G289">
        <v>65000</v>
      </c>
      <c r="H289">
        <v>32045</v>
      </c>
      <c r="J289" t="s">
        <v>717</v>
      </c>
      <c r="K289">
        <v>32305</v>
      </c>
      <c r="N289">
        <v>0</v>
      </c>
    </row>
    <row r="290" spans="1:16" x14ac:dyDescent="0.2">
      <c r="A290" t="s">
        <v>645</v>
      </c>
      <c r="C290">
        <v>551</v>
      </c>
      <c r="D290" t="s">
        <v>352</v>
      </c>
      <c r="E290">
        <v>551</v>
      </c>
      <c r="F290">
        <v>22776.600000000002</v>
      </c>
      <c r="G290">
        <v>46200.000000000007</v>
      </c>
      <c r="H290">
        <v>22776.6</v>
      </c>
      <c r="I290">
        <v>1</v>
      </c>
      <c r="K290">
        <v>0</v>
      </c>
      <c r="N290">
        <v>0</v>
      </c>
      <c r="P290">
        <v>21951.69</v>
      </c>
    </row>
    <row r="291" spans="1:16" x14ac:dyDescent="0.2">
      <c r="C291">
        <v>552</v>
      </c>
      <c r="D291" t="s">
        <v>353</v>
      </c>
      <c r="E291">
        <v>552</v>
      </c>
      <c r="F291">
        <v>167620</v>
      </c>
      <c r="G291">
        <v>340000</v>
      </c>
      <c r="H291">
        <v>167620</v>
      </c>
      <c r="K291">
        <v>168980</v>
      </c>
      <c r="N291">
        <v>0</v>
      </c>
      <c r="P291">
        <v>162860</v>
      </c>
    </row>
    <row r="292" spans="1:16" x14ac:dyDescent="0.2">
      <c r="C292">
        <v>553</v>
      </c>
      <c r="D292" t="s">
        <v>354</v>
      </c>
      <c r="E292">
        <v>553</v>
      </c>
      <c r="F292">
        <v>11141.800000000001</v>
      </c>
      <c r="G292">
        <v>22600.000000000004</v>
      </c>
      <c r="H292">
        <v>12916.6</v>
      </c>
      <c r="K292">
        <v>13021.4</v>
      </c>
      <c r="N292">
        <v>1774.7999999999993</v>
      </c>
      <c r="P292">
        <v>12549.8</v>
      </c>
    </row>
    <row r="293" spans="1:16" x14ac:dyDescent="0.2">
      <c r="A293" t="s">
        <v>645</v>
      </c>
      <c r="C293">
        <v>554</v>
      </c>
      <c r="D293" t="s">
        <v>355</v>
      </c>
      <c r="E293">
        <v>554</v>
      </c>
      <c r="F293">
        <v>20213</v>
      </c>
      <c r="G293">
        <v>41000</v>
      </c>
      <c r="H293">
        <v>20213</v>
      </c>
      <c r="I293">
        <v>1</v>
      </c>
      <c r="K293">
        <v>0</v>
      </c>
      <c r="N293">
        <v>0</v>
      </c>
      <c r="P293">
        <v>19480.939999999999</v>
      </c>
    </row>
    <row r="294" spans="1:16" x14ac:dyDescent="0.2">
      <c r="A294" t="s">
        <v>645</v>
      </c>
      <c r="C294">
        <v>555</v>
      </c>
      <c r="D294" t="s">
        <v>356</v>
      </c>
      <c r="E294">
        <v>555</v>
      </c>
      <c r="F294">
        <v>111911</v>
      </c>
      <c r="G294">
        <v>227000</v>
      </c>
      <c r="H294">
        <v>29678.6</v>
      </c>
      <c r="I294">
        <v>1</v>
      </c>
      <c r="K294">
        <v>0</v>
      </c>
      <c r="N294">
        <v>0</v>
      </c>
      <c r="P294">
        <v>28603.72</v>
      </c>
    </row>
    <row r="295" spans="1:16" x14ac:dyDescent="0.2">
      <c r="A295" t="s">
        <v>645</v>
      </c>
      <c r="C295">
        <v>556</v>
      </c>
      <c r="D295" t="s">
        <v>357</v>
      </c>
      <c r="E295">
        <v>556</v>
      </c>
      <c r="F295">
        <v>70499</v>
      </c>
      <c r="G295">
        <v>143000</v>
      </c>
      <c r="H295">
        <v>14099.8</v>
      </c>
      <c r="I295">
        <v>1</v>
      </c>
      <c r="K295">
        <v>0</v>
      </c>
      <c r="N295">
        <v>0</v>
      </c>
      <c r="P295">
        <v>13589.14</v>
      </c>
    </row>
    <row r="296" spans="1:16" x14ac:dyDescent="0.2">
      <c r="A296" t="s">
        <v>645</v>
      </c>
      <c r="C296">
        <v>557</v>
      </c>
      <c r="D296" t="s">
        <v>358</v>
      </c>
      <c r="E296">
        <v>557</v>
      </c>
      <c r="F296">
        <v>71485</v>
      </c>
      <c r="G296">
        <v>145000</v>
      </c>
      <c r="H296">
        <v>14297</v>
      </c>
      <c r="I296">
        <v>1</v>
      </c>
      <c r="K296">
        <v>0</v>
      </c>
      <c r="N296">
        <v>0</v>
      </c>
      <c r="P296">
        <v>13779.2</v>
      </c>
    </row>
    <row r="297" spans="1:16" x14ac:dyDescent="0.2">
      <c r="C297">
        <v>558</v>
      </c>
      <c r="D297" t="s">
        <v>359</v>
      </c>
      <c r="E297">
        <v>558</v>
      </c>
      <c r="F297">
        <v>126947.5</v>
      </c>
      <c r="G297">
        <v>257500</v>
      </c>
      <c r="H297">
        <v>126947.5</v>
      </c>
      <c r="K297">
        <v>127977.5</v>
      </c>
      <c r="N297">
        <v>0</v>
      </c>
      <c r="P297">
        <v>123342.5</v>
      </c>
    </row>
    <row r="298" spans="1:16" x14ac:dyDescent="0.2">
      <c r="A298" t="s">
        <v>645</v>
      </c>
      <c r="C298">
        <v>559</v>
      </c>
      <c r="D298" t="s">
        <v>360</v>
      </c>
      <c r="E298">
        <v>559</v>
      </c>
      <c r="F298">
        <v>24551.4</v>
      </c>
      <c r="G298">
        <v>49800</v>
      </c>
      <c r="H298">
        <v>24551.4</v>
      </c>
      <c r="I298">
        <v>1</v>
      </c>
      <c r="K298">
        <v>0</v>
      </c>
      <c r="N298">
        <v>0</v>
      </c>
      <c r="P298">
        <v>23662.21</v>
      </c>
    </row>
    <row r="299" spans="1:16" x14ac:dyDescent="0.2">
      <c r="C299">
        <v>560</v>
      </c>
      <c r="D299" t="s">
        <v>361</v>
      </c>
      <c r="E299">
        <v>560</v>
      </c>
      <c r="F299">
        <v>158992.5</v>
      </c>
      <c r="G299">
        <v>322500</v>
      </c>
      <c r="H299">
        <v>208952.78</v>
      </c>
      <c r="J299" t="s">
        <v>718</v>
      </c>
      <c r="K299">
        <v>210648.14</v>
      </c>
      <c r="N299">
        <v>49960.28</v>
      </c>
      <c r="P299">
        <v>203019.03</v>
      </c>
    </row>
    <row r="300" spans="1:16" x14ac:dyDescent="0.2">
      <c r="A300" t="s">
        <v>645</v>
      </c>
      <c r="C300">
        <v>561</v>
      </c>
      <c r="D300" t="s">
        <v>362</v>
      </c>
      <c r="E300">
        <v>561</v>
      </c>
      <c r="F300">
        <v>20410.2</v>
      </c>
      <c r="G300">
        <v>41400</v>
      </c>
      <c r="H300">
        <v>34756.519999999997</v>
      </c>
      <c r="I300">
        <v>1</v>
      </c>
      <c r="K300">
        <v>0</v>
      </c>
      <c r="N300">
        <v>0</v>
      </c>
      <c r="P300">
        <v>33497.730000000003</v>
      </c>
    </row>
    <row r="301" spans="1:16" x14ac:dyDescent="0.2">
      <c r="C301">
        <v>562</v>
      </c>
      <c r="D301" t="s">
        <v>363</v>
      </c>
      <c r="E301">
        <v>562</v>
      </c>
      <c r="F301">
        <v>115855</v>
      </c>
      <c r="G301">
        <v>235000</v>
      </c>
      <c r="H301">
        <v>108460</v>
      </c>
      <c r="K301">
        <v>109340</v>
      </c>
      <c r="N301">
        <v>-7395</v>
      </c>
      <c r="P301">
        <v>105380</v>
      </c>
    </row>
    <row r="302" spans="1:16" x14ac:dyDescent="0.2">
      <c r="A302" t="s">
        <v>645</v>
      </c>
      <c r="C302">
        <v>990</v>
      </c>
      <c r="D302" t="s">
        <v>364</v>
      </c>
      <c r="E302">
        <v>995</v>
      </c>
      <c r="F302">
        <v>0</v>
      </c>
      <c r="G302">
        <v>0</v>
      </c>
      <c r="H302">
        <v>7345.7</v>
      </c>
      <c r="I302">
        <v>1</v>
      </c>
      <c r="K302">
        <v>0</v>
      </c>
      <c r="N302">
        <v>0</v>
      </c>
      <c r="P302">
        <v>7079.66</v>
      </c>
    </row>
    <row r="303" spans="1:16" x14ac:dyDescent="0.2">
      <c r="A303" t="s">
        <v>645</v>
      </c>
      <c r="C303">
        <v>991</v>
      </c>
      <c r="D303" t="s">
        <v>365</v>
      </c>
      <c r="E303">
        <v>996</v>
      </c>
      <c r="F303">
        <v>0</v>
      </c>
      <c r="G303">
        <v>0</v>
      </c>
      <c r="H303">
        <v>704.99</v>
      </c>
      <c r="I303">
        <v>1</v>
      </c>
      <c r="K303">
        <v>0</v>
      </c>
      <c r="N303">
        <v>0</v>
      </c>
      <c r="P303">
        <v>679.46</v>
      </c>
    </row>
    <row r="304" spans="1:16" x14ac:dyDescent="0.2">
      <c r="A304" t="s">
        <v>645</v>
      </c>
      <c r="C304">
        <v>992</v>
      </c>
      <c r="D304" t="s">
        <v>366</v>
      </c>
      <c r="E304">
        <v>997</v>
      </c>
      <c r="F304">
        <v>0</v>
      </c>
      <c r="G304">
        <v>0</v>
      </c>
      <c r="H304">
        <v>14592.8</v>
      </c>
      <c r="I304">
        <v>1</v>
      </c>
      <c r="K304">
        <v>0</v>
      </c>
      <c r="N304">
        <v>0</v>
      </c>
      <c r="P304">
        <v>14064.29</v>
      </c>
    </row>
    <row r="305" spans="1:16" x14ac:dyDescent="0.2">
      <c r="A305" t="s">
        <v>645</v>
      </c>
      <c r="C305">
        <v>993</v>
      </c>
      <c r="D305" t="s">
        <v>367</v>
      </c>
      <c r="E305">
        <v>998</v>
      </c>
      <c r="F305">
        <v>0</v>
      </c>
      <c r="G305">
        <v>0</v>
      </c>
      <c r="H305">
        <v>7099.2</v>
      </c>
      <c r="I305">
        <v>1</v>
      </c>
      <c r="K305">
        <v>0</v>
      </c>
      <c r="N305">
        <v>0</v>
      </c>
      <c r="P305">
        <v>6842.09</v>
      </c>
    </row>
    <row r="306" spans="1:16" x14ac:dyDescent="0.2">
      <c r="A306" t="s">
        <v>645</v>
      </c>
      <c r="C306">
        <v>994</v>
      </c>
      <c r="D306" t="s">
        <v>368</v>
      </c>
      <c r="E306">
        <v>999</v>
      </c>
      <c r="F306">
        <v>0</v>
      </c>
      <c r="G306">
        <v>0</v>
      </c>
      <c r="H306">
        <v>6803.4</v>
      </c>
      <c r="I306">
        <v>1</v>
      </c>
      <c r="K306">
        <v>0</v>
      </c>
      <c r="N306">
        <v>0</v>
      </c>
      <c r="P306">
        <v>6557</v>
      </c>
    </row>
    <row r="307" spans="1:16" x14ac:dyDescent="0.2">
      <c r="A307" t="s">
        <v>645</v>
      </c>
      <c r="C307">
        <v>599</v>
      </c>
      <c r="D307" t="s">
        <v>369</v>
      </c>
      <c r="E307">
        <v>1000</v>
      </c>
      <c r="F307">
        <v>0</v>
      </c>
      <c r="G307">
        <v>0</v>
      </c>
      <c r="H307">
        <v>30000</v>
      </c>
      <c r="I307">
        <v>1</v>
      </c>
      <c r="J307" t="s">
        <v>719</v>
      </c>
      <c r="K307">
        <v>0</v>
      </c>
      <c r="N307">
        <v>0</v>
      </c>
      <c r="P307">
        <v>28913.48</v>
      </c>
    </row>
    <row r="308" spans="1:16" x14ac:dyDescent="0.2">
      <c r="C308">
        <v>0</v>
      </c>
      <c r="D308" t="s">
        <v>1078</v>
      </c>
      <c r="E308">
        <v>0</v>
      </c>
      <c r="F308">
        <v>0</v>
      </c>
      <c r="G308">
        <v>0</v>
      </c>
      <c r="H308">
        <v>0</v>
      </c>
      <c r="K308">
        <v>0</v>
      </c>
      <c r="N308">
        <v>0</v>
      </c>
      <c r="P308">
        <v>0</v>
      </c>
    </row>
    <row r="309" spans="1:16" x14ac:dyDescent="0.2">
      <c r="F309">
        <v>5246947.2349999994</v>
      </c>
      <c r="G309">
        <v>10642895</v>
      </c>
      <c r="H309">
        <v>4887507.1300000018</v>
      </c>
      <c r="K309">
        <v>3792454.8499999996</v>
      </c>
      <c r="P309">
        <v>4657682.5299999993</v>
      </c>
    </row>
    <row r="312" spans="1:16" x14ac:dyDescent="0.2">
      <c r="H312">
        <v>5204852.9700000016</v>
      </c>
    </row>
    <row r="316" spans="1:16" x14ac:dyDescent="0.2">
      <c r="G316">
        <v>131</v>
      </c>
      <c r="H316">
        <v>48807</v>
      </c>
      <c r="J316" t="s">
        <v>720</v>
      </c>
    </row>
    <row r="317" spans="1:16" x14ac:dyDescent="0.2">
      <c r="G317">
        <v>148</v>
      </c>
      <c r="H317">
        <v>21332.25</v>
      </c>
      <c r="J317" t="s">
        <v>720</v>
      </c>
    </row>
    <row r="318" spans="1:16" x14ac:dyDescent="0.2">
      <c r="G318">
        <v>537</v>
      </c>
      <c r="H318">
        <v>29826.5</v>
      </c>
      <c r="J318" t="s">
        <v>720</v>
      </c>
    </row>
    <row r="319" spans="1:16" x14ac:dyDescent="0.2">
      <c r="G319">
        <v>542</v>
      </c>
      <c r="H319">
        <v>28347.5</v>
      </c>
      <c r="J319" t="s">
        <v>720</v>
      </c>
    </row>
    <row r="320" spans="1:16" x14ac:dyDescent="0.2">
      <c r="G320">
        <v>543</v>
      </c>
      <c r="H320">
        <v>32045</v>
      </c>
      <c r="J320" t="s">
        <v>720</v>
      </c>
    </row>
    <row r="321" spans="7:10" x14ac:dyDescent="0.2">
      <c r="G321">
        <v>546</v>
      </c>
      <c r="H321">
        <v>55709</v>
      </c>
      <c r="J321" t="s">
        <v>720</v>
      </c>
    </row>
    <row r="322" spans="7:10" x14ac:dyDescent="0.2">
      <c r="G322">
        <v>547</v>
      </c>
      <c r="H322">
        <v>33770.5</v>
      </c>
      <c r="J322" t="s">
        <v>720</v>
      </c>
    </row>
    <row r="323" spans="7:10" x14ac:dyDescent="0.2">
      <c r="G323">
        <v>548</v>
      </c>
      <c r="H323">
        <v>30779.59</v>
      </c>
      <c r="J323" t="s">
        <v>720</v>
      </c>
    </row>
    <row r="324" spans="7:10" x14ac:dyDescent="0.2">
      <c r="G324">
        <v>550</v>
      </c>
      <c r="H324">
        <v>36728.5</v>
      </c>
      <c r="J324" t="s">
        <v>720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Individual MFG Calc</vt:lpstr>
      <vt:lpstr>Individual MFG Calc - Explained</vt:lpstr>
      <vt:lpstr>Baselines MFG</vt:lpstr>
      <vt:lpstr>Baseline MFG Disapp</vt:lpstr>
      <vt:lpstr>16-17 Budgets</vt:lpstr>
      <vt:lpstr>Sheet4</vt:lpstr>
      <vt:lpstr>Sheet5</vt:lpstr>
      <vt:lpstr>NOR</vt:lpstr>
      <vt:lpstr>Rates 16-17</vt:lpstr>
      <vt:lpstr>data</vt:lpstr>
      <vt:lpstr>'Individual MFG Calc'!Print_Area</vt:lpstr>
      <vt:lpstr>'Baselines MFG'!Print_Titles</vt:lpstr>
    </vt:vector>
  </TitlesOfParts>
  <Company>Customer Service Direct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Quinton</dc:creator>
  <cp:lastModifiedBy>Ben Scarfe</cp:lastModifiedBy>
  <cp:lastPrinted>2017-02-09T11:24:21Z</cp:lastPrinted>
  <dcterms:created xsi:type="dcterms:W3CDTF">2016-12-01T10:38:06Z</dcterms:created>
  <dcterms:modified xsi:type="dcterms:W3CDTF">2021-08-05T12:54:32Z</dcterms:modified>
</cp:coreProperties>
</file>