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euser\scc\GPOFOLDERS\scarb\Desktop\Schools Accountancy\Year End\Listed Entry Forms\"/>
    </mc:Choice>
  </mc:AlternateContent>
  <xr:revisionPtr revIDLastSave="0" documentId="8_{70C29D50-2520-4142-BE70-FF946FC1699B}" xr6:coauthVersionLast="47" xr6:coauthVersionMax="47" xr10:uidLastSave="{00000000-0000-0000-0000-000000000000}"/>
  <bookViews>
    <workbookView xWindow="-120" yWindow="-120" windowWidth="24240" windowHeight="13140" xr2:uid="{00000000-000D-0000-FFFF-FFFF00000000}"/>
  </bookViews>
  <sheets>
    <sheet name="School RIA" sheetId="1" r:id="rId1"/>
    <sheet name="50k+ Frontsheet" sheetId="10" r:id="rId2"/>
    <sheet name="Schools" sheetId="11" state="hidden" r:id="rId3"/>
    <sheet name="Finance Template" sheetId="12" state="hidden" r:id="rId4"/>
    <sheet name="Conversion" sheetId="6" state="hidden" r:id="rId5"/>
  </sheets>
  <definedNames>
    <definedName name="_xlnm.Print_Area" localSheetId="1">'50k+ Frontsheet'!$A$1:$Q$65</definedName>
    <definedName name="_xlnm.Print_Area" localSheetId="0">'School RIA'!$B$2:$M$71</definedName>
    <definedName name="_xlnm.Print_Titles" localSheetId="0">'School RIA'!$14:$17</definedName>
    <definedName name="Range">'School RIA'!$H$18:$H$47</definedName>
    <definedName name="SIMSLEDGERCODES">Conversion!$A$2:$A$15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12" l="1"/>
  <c r="C7" i="12"/>
  <c r="L8" i="12"/>
  <c r="L9" i="12"/>
  <c r="L10" i="12"/>
  <c r="C10" i="12"/>
  <c r="L11" i="12"/>
  <c r="C11" i="12"/>
  <c r="L12" i="12"/>
  <c r="L13" i="12"/>
  <c r="L14" i="12"/>
  <c r="L15" i="12"/>
  <c r="L16" i="12"/>
  <c r="L17" i="12"/>
  <c r="L18" i="12"/>
  <c r="L19" i="12"/>
  <c r="L20" i="12"/>
  <c r="L21" i="12"/>
  <c r="L22" i="12"/>
  <c r="L23" i="12"/>
  <c r="L24" i="12"/>
  <c r="L25" i="12"/>
  <c r="L26" i="12"/>
  <c r="L27" i="12"/>
  <c r="L28" i="12"/>
  <c r="L29" i="12"/>
  <c r="L30" i="12"/>
  <c r="L31" i="12"/>
  <c r="L32" i="12"/>
  <c r="L33" i="12"/>
  <c r="L34" i="12"/>
  <c r="L35" i="12"/>
  <c r="L6" i="12"/>
  <c r="K7" i="12"/>
  <c r="B7" i="12" s="1"/>
  <c r="K8" i="12"/>
  <c r="K9" i="12"/>
  <c r="B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6" i="12"/>
  <c r="B6" i="12" s="1"/>
  <c r="C8" i="12"/>
  <c r="C9" i="12"/>
  <c r="B10" i="12"/>
  <c r="B11" i="12"/>
  <c r="B12" i="12"/>
  <c r="B15" i="12"/>
  <c r="B19" i="12"/>
  <c r="B23" i="12"/>
  <c r="B27" i="12"/>
  <c r="B31" i="12"/>
  <c r="B35"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6" i="12"/>
  <c r="I35" i="12"/>
  <c r="E35" i="12"/>
  <c r="D35" i="12"/>
  <c r="C35" i="12"/>
  <c r="I34" i="12"/>
  <c r="E34" i="12"/>
  <c r="D34" i="12"/>
  <c r="C34" i="12"/>
  <c r="B34" i="12"/>
  <c r="I33" i="12"/>
  <c r="E33" i="12"/>
  <c r="D33" i="12"/>
  <c r="C33" i="12"/>
  <c r="B33" i="12"/>
  <c r="I32" i="12"/>
  <c r="E32" i="12"/>
  <c r="D32" i="12"/>
  <c r="C32" i="12"/>
  <c r="B32" i="12"/>
  <c r="I31" i="12"/>
  <c r="E31" i="12"/>
  <c r="D31" i="12"/>
  <c r="C31" i="12"/>
  <c r="I30" i="12"/>
  <c r="E30" i="12"/>
  <c r="D30" i="12"/>
  <c r="C30" i="12"/>
  <c r="B30" i="12"/>
  <c r="I29" i="12"/>
  <c r="E29" i="12"/>
  <c r="D29" i="12"/>
  <c r="C29" i="12"/>
  <c r="B29" i="12"/>
  <c r="I28" i="12"/>
  <c r="E28" i="12"/>
  <c r="D28" i="12"/>
  <c r="C28" i="12"/>
  <c r="B28" i="12"/>
  <c r="I27" i="12"/>
  <c r="E27" i="12"/>
  <c r="D27" i="12"/>
  <c r="C27" i="12"/>
  <c r="I26" i="12"/>
  <c r="E26" i="12"/>
  <c r="D26" i="12"/>
  <c r="C26" i="12"/>
  <c r="B26" i="12"/>
  <c r="I25" i="12"/>
  <c r="E25" i="12"/>
  <c r="D25" i="12"/>
  <c r="C25" i="12"/>
  <c r="B25" i="12"/>
  <c r="I24" i="12"/>
  <c r="E24" i="12"/>
  <c r="D24" i="12"/>
  <c r="C24" i="12"/>
  <c r="B24" i="12"/>
  <c r="I23" i="12"/>
  <c r="E23" i="12"/>
  <c r="D23" i="12"/>
  <c r="C23" i="12"/>
  <c r="I22" i="12"/>
  <c r="E22" i="12"/>
  <c r="D22" i="12"/>
  <c r="C22" i="12"/>
  <c r="B22" i="12"/>
  <c r="I21" i="12"/>
  <c r="E21" i="12"/>
  <c r="D21" i="12"/>
  <c r="C21" i="12"/>
  <c r="B21" i="12"/>
  <c r="I20" i="12"/>
  <c r="E20" i="12"/>
  <c r="D20" i="12"/>
  <c r="C20" i="12"/>
  <c r="B20" i="12"/>
  <c r="I19" i="12"/>
  <c r="E19" i="12"/>
  <c r="D19" i="12"/>
  <c r="C19" i="12"/>
  <c r="I18" i="12"/>
  <c r="E18" i="12"/>
  <c r="D18" i="12"/>
  <c r="C18" i="12"/>
  <c r="B18" i="12"/>
  <c r="I17" i="12"/>
  <c r="E17" i="12"/>
  <c r="D17" i="12"/>
  <c r="C17" i="12"/>
  <c r="B17" i="12"/>
  <c r="I16" i="12"/>
  <c r="E16" i="12"/>
  <c r="D16" i="12"/>
  <c r="C16" i="12"/>
  <c r="B16" i="12"/>
  <c r="I15" i="12"/>
  <c r="E15" i="12"/>
  <c r="D15" i="12"/>
  <c r="C15" i="12"/>
  <c r="I14" i="12"/>
  <c r="E14" i="12"/>
  <c r="D14" i="12"/>
  <c r="C14" i="12"/>
  <c r="B14" i="12"/>
  <c r="I13" i="12"/>
  <c r="E13" i="12"/>
  <c r="D13" i="12"/>
  <c r="C13" i="12"/>
  <c r="B13" i="12"/>
  <c r="I12" i="12"/>
  <c r="E12" i="12"/>
  <c r="D12" i="12"/>
  <c r="C12" i="12"/>
  <c r="I11" i="12"/>
  <c r="E11" i="12"/>
  <c r="D11" i="12"/>
  <c r="I10" i="12"/>
  <c r="E10" i="12"/>
  <c r="D10" i="12"/>
  <c r="I9" i="12"/>
  <c r="E9" i="12"/>
  <c r="D9" i="12"/>
  <c r="I8" i="12"/>
  <c r="E8" i="12"/>
  <c r="D8" i="12"/>
  <c r="B8" i="12"/>
  <c r="I7" i="12"/>
  <c r="E7" i="12"/>
  <c r="D7" i="12"/>
  <c r="I6" i="12"/>
  <c r="E6" i="12"/>
  <c r="D6" i="12"/>
  <c r="C6" i="12"/>
  <c r="H3" i="12"/>
  <c r="H1" i="12"/>
  <c r="C2" i="12"/>
  <c r="H5" i="12" s="1"/>
  <c r="F19" i="1"/>
  <c r="A7" i="12" s="1"/>
  <c r="F20" i="1"/>
  <c r="A8" i="12" s="1"/>
  <c r="H48" i="1"/>
  <c r="H8" i="1" s="1"/>
  <c r="I14" i="10"/>
  <c r="I47" i="10"/>
  <c r="I35" i="10"/>
  <c r="L18"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20" i="1"/>
  <c r="M20" i="1"/>
  <c r="L21" i="1"/>
  <c r="M21" i="1"/>
  <c r="L22" i="1"/>
  <c r="M22" i="1"/>
  <c r="L23" i="1"/>
  <c r="M23" i="1"/>
  <c r="L24" i="1"/>
  <c r="M24" i="1"/>
  <c r="L25" i="1"/>
  <c r="M25" i="1"/>
  <c r="L26" i="1"/>
  <c r="M26" i="1"/>
  <c r="L27" i="1"/>
  <c r="M27" i="1"/>
  <c r="L28" i="1"/>
  <c r="M28" i="1"/>
  <c r="L29" i="1"/>
  <c r="M29" i="1"/>
  <c r="L30" i="1"/>
  <c r="M30" i="1"/>
  <c r="L31" i="1"/>
  <c r="M31" i="1"/>
  <c r="L19" i="1"/>
  <c r="M19" i="1"/>
  <c r="M18" i="1"/>
  <c r="F6" i="10"/>
  <c r="F18" i="1"/>
  <c r="A6" i="12" s="1"/>
  <c r="F21" i="1"/>
  <c r="A9" i="12" s="1"/>
  <c r="F22" i="1"/>
  <c r="A10" i="12" s="1"/>
  <c r="F23" i="1"/>
  <c r="H11" i="12" s="1"/>
  <c r="F24" i="1"/>
  <c r="H12" i="12" s="1"/>
  <c r="F25" i="1"/>
  <c r="A13" i="12" s="1"/>
  <c r="F26" i="1"/>
  <c r="H14" i="12" s="1"/>
  <c r="F27" i="1"/>
  <c r="A15" i="12" s="1"/>
  <c r="F28" i="1"/>
  <c r="A16" i="12" s="1"/>
  <c r="F29" i="1"/>
  <c r="H17" i="12" s="1"/>
  <c r="F30" i="1"/>
  <c r="H18" i="12" s="1"/>
  <c r="A18" i="12"/>
  <c r="F31" i="1"/>
  <c r="H19" i="12" s="1"/>
  <c r="F32" i="1"/>
  <c r="H20" i="12" s="1"/>
  <c r="F33" i="1"/>
  <c r="A21" i="12" s="1"/>
  <c r="F34" i="1"/>
  <c r="H22" i="12" s="1"/>
  <c r="F35" i="1"/>
  <c r="A23" i="12" s="1"/>
  <c r="F36" i="1"/>
  <c r="A24" i="12" s="1"/>
  <c r="F37" i="1"/>
  <c r="H25" i="12" s="1"/>
  <c r="F38" i="1"/>
  <c r="A26" i="12" s="1"/>
  <c r="F39" i="1"/>
  <c r="A27" i="12" s="1"/>
  <c r="F40" i="1"/>
  <c r="H28" i="12" s="1"/>
  <c r="F41" i="1"/>
  <c r="H29" i="12" s="1"/>
  <c r="F42" i="1"/>
  <c r="H30" i="12" s="1"/>
  <c r="F43" i="1"/>
  <c r="A31" i="12" s="1"/>
  <c r="F44" i="1"/>
  <c r="H32" i="12" s="1"/>
  <c r="F45" i="1"/>
  <c r="H33" i="12" s="1"/>
  <c r="F46" i="1"/>
  <c r="H34" i="12" s="1"/>
  <c r="F47" i="1"/>
  <c r="H35" i="12" s="1"/>
  <c r="H57" i="1"/>
  <c r="H56" i="1" s="1"/>
  <c r="I6" i="10" s="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H6" i="12"/>
  <c r="H10" i="12" l="1"/>
  <c r="I37" i="10"/>
  <c r="H7" i="12"/>
  <c r="A30" i="12"/>
  <c r="A20" i="12"/>
  <c r="H24" i="12"/>
  <c r="H13" i="12"/>
  <c r="H9" i="12"/>
  <c r="A22" i="12"/>
  <c r="A32" i="12"/>
  <c r="H21" i="12"/>
  <c r="H16" i="12"/>
  <c r="A34" i="12"/>
  <c r="H2" i="12"/>
  <c r="G5" i="12"/>
  <c r="A11" i="12"/>
  <c r="H8" i="12"/>
  <c r="A14" i="12"/>
  <c r="A29" i="12"/>
  <c r="H27" i="12"/>
  <c r="H31" i="12"/>
  <c r="A35" i="12"/>
  <c r="H26" i="12"/>
  <c r="H23" i="12"/>
  <c r="A19" i="12"/>
  <c r="H15" i="12"/>
  <c r="A33" i="12"/>
  <c r="A28" i="12"/>
  <c r="A25" i="12"/>
  <c r="A17" i="12"/>
  <c r="A12" i="12"/>
</calcChain>
</file>

<file path=xl/sharedStrings.xml><?xml version="1.0" encoding="utf-8"?>
<sst xmlns="http://schemas.openxmlformats.org/spreadsheetml/2006/main" count="755" uniqueCount="535">
  <si>
    <t>Yes</t>
  </si>
  <si>
    <t>No</t>
  </si>
  <si>
    <t>Control Total</t>
  </si>
  <si>
    <t>Your Reference Information</t>
  </si>
  <si>
    <t>Certification</t>
  </si>
  <si>
    <t>Send to</t>
  </si>
  <si>
    <t>TEAMA</t>
  </si>
  <si>
    <t>TEAMB</t>
  </si>
  <si>
    <t>TEAMC</t>
  </si>
  <si>
    <t>TEAMD</t>
  </si>
  <si>
    <t>TEAME</t>
  </si>
  <si>
    <t>FISTEAM</t>
  </si>
  <si>
    <t>PROCESSED BY</t>
  </si>
  <si>
    <t>REQUEST VALIDATED BY</t>
  </si>
  <si>
    <t>DATE</t>
  </si>
  <si>
    <t>NAME</t>
  </si>
  <si>
    <t>CONTACT NUMBER</t>
  </si>
  <si>
    <t xml:space="preserve"> </t>
  </si>
  <si>
    <t>YEAR</t>
  </si>
  <si>
    <t>TOTAL</t>
  </si>
  <si>
    <t>ACS</t>
  </si>
  <si>
    <t>CYP</t>
  </si>
  <si>
    <t>RM</t>
  </si>
  <si>
    <t>CE</t>
  </si>
  <si>
    <t>PP</t>
  </si>
  <si>
    <t>E&amp;T</t>
  </si>
  <si>
    <t>Other</t>
  </si>
  <si>
    <t xml:space="preserve">  </t>
  </si>
  <si>
    <t>Net Value of Receipts in Advance</t>
  </si>
  <si>
    <t>Capital</t>
  </si>
  <si>
    <t>Revenue</t>
  </si>
  <si>
    <t>Receipts in Advance Details</t>
  </si>
  <si>
    <t>RIA</t>
  </si>
  <si>
    <t>RA3</t>
  </si>
  <si>
    <t>RA4</t>
  </si>
  <si>
    <t>RA5</t>
  </si>
  <si>
    <t>RA6</t>
  </si>
  <si>
    <t>School Number</t>
  </si>
  <si>
    <t>JOB TITLE</t>
  </si>
  <si>
    <t>SCHOOL</t>
  </si>
  <si>
    <t>SCHOOL NUMBER</t>
  </si>
  <si>
    <t xml:space="preserve">Amount £ </t>
  </si>
  <si>
    <t>RA SCH</t>
  </si>
  <si>
    <t>DOCUMENT REFERENCE</t>
  </si>
  <si>
    <t>Supporting Evidence</t>
  </si>
  <si>
    <t>SIMS LEDGER CODE</t>
  </si>
  <si>
    <t>SIMS</t>
  </si>
  <si>
    <t>R12</t>
  </si>
  <si>
    <t>S</t>
  </si>
  <si>
    <t>81210</t>
  </si>
  <si>
    <t>81221</t>
  </si>
  <si>
    <t>81310</t>
  </si>
  <si>
    <t>82001</t>
  </si>
  <si>
    <t>82180</t>
  </si>
  <si>
    <t>83180</t>
  </si>
  <si>
    <t>84100</t>
  </si>
  <si>
    <t>85067</t>
  </si>
  <si>
    <t>85068</t>
  </si>
  <si>
    <t>85803</t>
  </si>
  <si>
    <t>85922</t>
  </si>
  <si>
    <t>85923</t>
  </si>
  <si>
    <t>85924</t>
  </si>
  <si>
    <t>86031</t>
  </si>
  <si>
    <t>YZ001</t>
  </si>
  <si>
    <t>This must be completed.</t>
  </si>
  <si>
    <t>BM350</t>
  </si>
  <si>
    <t>Customer Name</t>
  </si>
  <si>
    <t>RASCH</t>
  </si>
  <si>
    <t>RA2</t>
  </si>
  <si>
    <t>Detail</t>
  </si>
  <si>
    <t>Signed 'Hard Copy' to be retained within schools year end records</t>
  </si>
  <si>
    <t>B1110</t>
  </si>
  <si>
    <t>Invoice Number</t>
  </si>
  <si>
    <t>RA7</t>
  </si>
  <si>
    <t>Schools 50K+ Listed Entry Evidence</t>
  </si>
  <si>
    <t>School Number:</t>
  </si>
  <si>
    <t>Amount</t>
  </si>
  <si>
    <t>Evidence Attached (tick as appropriate):</t>
  </si>
  <si>
    <t>Authorisation</t>
  </si>
  <si>
    <t>Name:</t>
  </si>
  <si>
    <t>Date:</t>
  </si>
  <si>
    <t>School Name:</t>
  </si>
  <si>
    <t>Income Received*</t>
  </si>
  <si>
    <t>Date Received</t>
  </si>
  <si>
    <t>e.g. Ecotec Grant</t>
  </si>
  <si>
    <t>Total Received</t>
  </si>
  <si>
    <t>Expenditure In-Year*</t>
  </si>
  <si>
    <t>e.g. Sports Staff Salaries</t>
  </si>
  <si>
    <t>Total Spent</t>
  </si>
  <si>
    <t>Total Receipt in Advance</t>
  </si>
  <si>
    <t>Estimated Amount</t>
  </si>
  <si>
    <t>* If attaching a separate listing, please indicate this and enter the total amount.</t>
  </si>
  <si>
    <t xml:space="preserve">Prepared by: </t>
  </si>
  <si>
    <t xml:space="preserve">Authorised by: </t>
  </si>
  <si>
    <t xml:space="preserve">Please submit this form with the evidence listed above to:                                                                                                                                                                 </t>
  </si>
  <si>
    <t xml:space="preserve">Total  </t>
  </si>
  <si>
    <t>SCHOOLS SUPPORT REF</t>
  </si>
  <si>
    <t>82501</t>
  </si>
  <si>
    <t>83200</t>
  </si>
  <si>
    <t>85300</t>
  </si>
  <si>
    <t>87100</t>
  </si>
  <si>
    <t>83100</t>
  </si>
  <si>
    <t>86405</t>
  </si>
  <si>
    <t>83901</t>
  </si>
  <si>
    <t>83647</t>
  </si>
  <si>
    <t>82502</t>
  </si>
  <si>
    <t>81301</t>
  </si>
  <si>
    <t>e.g. Sports Equipment</t>
  </si>
  <si>
    <t>Removed from list as these are codes that must not be used.</t>
  </si>
  <si>
    <r>
      <t xml:space="preserve">Internal Validation </t>
    </r>
    <r>
      <rPr>
        <b/>
        <i/>
        <sz val="10"/>
        <color indexed="9"/>
        <rFont val="Arial"/>
        <family val="2"/>
      </rPr>
      <t>(SCC USE ONLY)</t>
    </r>
  </si>
  <si>
    <t>001</t>
  </si>
  <si>
    <t>School Name / Lead School in a Federation</t>
  </si>
  <si>
    <t>School Name</t>
  </si>
  <si>
    <t xml:space="preserve">Aldeburgh Primary School </t>
  </si>
  <si>
    <t>005</t>
  </si>
  <si>
    <t xml:space="preserve">Barnby &amp; North Cove Community Primary </t>
  </si>
  <si>
    <t>010</t>
  </si>
  <si>
    <t>Bedfield C of E VCP School</t>
  </si>
  <si>
    <t>011</t>
  </si>
  <si>
    <t>Benhall, St Mary's C of E VCP School</t>
  </si>
  <si>
    <t>012</t>
  </si>
  <si>
    <t>Blundeston C of E VCP School</t>
  </si>
  <si>
    <t>014</t>
  </si>
  <si>
    <t>Brampton C of E VCP School</t>
  </si>
  <si>
    <t>015</t>
  </si>
  <si>
    <t>Bungay Primary School</t>
  </si>
  <si>
    <t>017</t>
  </si>
  <si>
    <t>St Botolph's CEVCP School</t>
  </si>
  <si>
    <t>019</t>
  </si>
  <si>
    <t>Carlton Colville Primary School</t>
  </si>
  <si>
    <t>020</t>
  </si>
  <si>
    <t>Charsfield CEVCP School</t>
  </si>
  <si>
    <t>022</t>
  </si>
  <si>
    <t>Corton CEVCP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</si>
  <si>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</si>
  <si>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</si>
  <si>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</si>
  <si>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</si>
  <si>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</si>
  <si>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</si>
  <si>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</si>
  <si>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</si>
  <si>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</si>
  <si>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</si>
  <si>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</si>
  <si>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</si>
  <si>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</si>
  <si>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</si>
  <si>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041</t>
  </si>
  <si>
    <t>Edgar Sewter Community Primary School</t>
  </si>
  <si>
    <t>042</t>
  </si>
  <si>
    <t>Helmingham Community Primary School</t>
  </si>
  <si>
    <t>044</t>
  </si>
  <si>
    <t>Holton St Peter Community Primary School</t>
  </si>
  <si>
    <t>048</t>
  </si>
  <si>
    <t>Ilketshall St Lawrence School</t>
  </si>
  <si>
    <t>050</t>
  </si>
  <si>
    <t>Kelsale CEVCP School</t>
  </si>
  <si>
    <t>056</t>
  </si>
  <si>
    <t>All Saints CEVAP School, Laxfield</t>
  </si>
  <si>
    <t>065</t>
  </si>
  <si>
    <t>Poplars Community Primary School</t>
  </si>
  <si>
    <t>068</t>
  </si>
  <si>
    <t>Roman Hill Primary School</t>
  </si>
  <si>
    <t>074</t>
  </si>
  <si>
    <t>Woods Loke Community Primary School</t>
  </si>
  <si>
    <t>075</t>
  </si>
  <si>
    <t>Oulton Broad Primary School</t>
  </si>
  <si>
    <t>080</t>
  </si>
  <si>
    <t>Mellis CEVCP School</t>
  </si>
  <si>
    <t>084</t>
  </si>
  <si>
    <t>Occold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</si>
  <si>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</si>
  <si>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</si>
  <si>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</si>
  <si>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</si>
  <si>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</si>
  <si>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</si>
  <si>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</si>
  <si>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</si>
  <si>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</si>
  <si>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</si>
  <si>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</si>
  <si>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</si>
  <si>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</si>
  <si>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</si>
  <si>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</si>
  <si>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</si>
  <si>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</si>
  <si>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</si>
  <si>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</si>
  <si>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</si>
  <si>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</si>
  <si>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</si>
  <si>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</si>
  <si>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</si>
  <si>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</si>
  <si>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</si>
  <si>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</si>
  <si>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</si>
  <si>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157</t>
  </si>
  <si>
    <t>Pakefield High</t>
  </si>
  <si>
    <t>176</t>
  </si>
  <si>
    <t>Old Warren House Pupil Referral Unit</t>
  </si>
  <si>
    <t>187</t>
  </si>
  <si>
    <t>The Attic PRU (Lowestoft)</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</si>
  <si>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</si>
  <si>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</si>
  <si>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</si>
  <si>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</si>
  <si>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</si>
  <si>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</si>
  <si>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</si>
  <si>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</si>
  <si>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</si>
  <si>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</si>
  <si>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</si>
  <si>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</si>
  <si>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</si>
  <si>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</si>
  <si>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</si>
  <si>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</si>
  <si>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</si>
  <si>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</si>
  <si>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</si>
  <si>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</si>
  <si>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</si>
  <si>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</si>
  <si>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</si>
  <si>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</si>
  <si>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</si>
  <si>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</si>
  <si>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</si>
  <si>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</si>
  <si>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</si>
  <si>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</si>
  <si>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</si>
  <si>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</si>
  <si>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</si>
  <si>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</si>
  <si>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</si>
  <si>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</si>
  <si>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</si>
  <si>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</si>
  <si>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</si>
  <si>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</si>
  <si>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</si>
  <si>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</si>
  <si>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</si>
  <si>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</si>
  <si>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</si>
  <si>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</si>
  <si>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</si>
  <si>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</si>
  <si>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</si>
  <si>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</si>
  <si>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</si>
  <si>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</si>
  <si>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</si>
  <si>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</si>
  <si>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</si>
  <si>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</si>
  <si>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</si>
  <si>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</si>
  <si>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</si>
  <si>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</si>
  <si>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</si>
  <si>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</si>
  <si>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</si>
  <si>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</si>
  <si>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</si>
  <si>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</si>
  <si>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</si>
  <si>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</si>
  <si>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</si>
  <si>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</si>
  <si>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</si>
  <si>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</si>
  <si>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</si>
  <si>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</si>
  <si>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</si>
  <si>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</si>
  <si>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</si>
  <si>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</si>
  <si>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</si>
  <si>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</si>
  <si>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</si>
  <si>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</si>
  <si>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</si>
  <si>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</si>
  <si>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</si>
  <si>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</si>
  <si>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</si>
  <si>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</si>
  <si>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</si>
  <si>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</si>
  <si>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</si>
  <si>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</si>
  <si>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</si>
  <si>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</si>
  <si>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</si>
  <si>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</si>
  <si>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</si>
  <si>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</si>
  <si>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</si>
  <si>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</si>
  <si>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</si>
  <si>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</si>
  <si>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</si>
  <si>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</si>
  <si>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</si>
  <si>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</si>
  <si>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</si>
  <si>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</si>
  <si>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</si>
  <si>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</si>
  <si>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</si>
  <si>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</si>
  <si>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313</t>
  </si>
  <si>
    <t>Gorseland Primary School</t>
  </si>
  <si>
    <t>314</t>
  </si>
  <si>
    <t>Melton Primary School</t>
  </si>
  <si>
    <t>317</t>
  </si>
  <si>
    <t>Orford CEVAP School</t>
  </si>
  <si>
    <t>318</t>
  </si>
  <si>
    <t>Otley Primary School</t>
  </si>
  <si>
    <t>320</t>
  </si>
  <si>
    <t>Rendlesham Community Primary School</t>
  </si>
  <si>
    <t>322</t>
  </si>
  <si>
    <t>Shotley Community Primary School</t>
  </si>
  <si>
    <t>324</t>
  </si>
  <si>
    <t>Somersham Primary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</si>
  <si>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</si>
  <si>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</si>
  <si>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</si>
  <si>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</si>
  <si>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</si>
  <si>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</si>
  <si>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</si>
  <si>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</si>
  <si>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</si>
  <si>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</si>
  <si>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</si>
  <si>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</si>
  <si>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</si>
  <si>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</si>
  <si>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</si>
  <si>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</si>
  <si>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</si>
  <si>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</si>
  <si>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</si>
  <si>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</si>
  <si>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</si>
  <si>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</si>
  <si>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351</t>
  </si>
  <si>
    <t>Alderwood Pupil Referral Unit</t>
  </si>
  <si>
    <t>352</t>
  </si>
  <si>
    <t>First Base (Ipswich) Pupil Referral Unit</t>
  </si>
  <si>
    <t>353</t>
  </si>
  <si>
    <t>St Christopher's Pupil Referral Unit</t>
  </si>
  <si>
    <t>356</t>
  </si>
  <si>
    <t>Claydon High School</t>
  </si>
  <si>
    <t>370</t>
  </si>
  <si>
    <t>Northgate High School</t>
  </si>
  <si>
    <t>396</t>
  </si>
  <si>
    <t>The Bridge School</t>
  </si>
  <si>
    <t>400</t>
  </si>
  <si>
    <t xml:space="preserve">Acton CEVCP School </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</si>
  <si>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</si>
  <si>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</si>
  <si>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</si>
  <si>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</si>
  <si>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</si>
  <si>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</si>
  <si>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</si>
  <si>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</si>
  <si>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</si>
  <si>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</si>
  <si>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</si>
  <si>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</si>
  <si>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</si>
  <si>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</si>
  <si>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</si>
  <si>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</si>
  <si>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</si>
  <si>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</si>
  <si>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</si>
  <si>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</si>
  <si>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</si>
  <si>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</si>
  <si>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</si>
  <si>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</si>
  <si>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</si>
  <si>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</si>
  <si>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</si>
  <si>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</si>
  <si>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</si>
  <si>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</si>
  <si>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</si>
  <si>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</si>
  <si>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</si>
  <si>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</si>
  <si>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</si>
  <si>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</si>
  <si>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</si>
  <si>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</si>
  <si>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</si>
  <si>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</si>
  <si>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</si>
  <si>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</si>
  <si>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</si>
  <si>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</si>
  <si>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</si>
  <si>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</si>
  <si>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</si>
  <si>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</si>
  <si>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</si>
  <si>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</si>
  <si>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</si>
  <si>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</si>
  <si>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</si>
  <si>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</si>
  <si>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</si>
  <si>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</si>
  <si>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</si>
  <si>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</si>
  <si>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</si>
  <si>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</si>
  <si>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</si>
  <si>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</si>
  <si>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</si>
  <si>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</si>
  <si>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</si>
  <si>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</si>
  <si>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</si>
  <si>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</si>
  <si>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</si>
  <si>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</si>
  <si>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</si>
  <si>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</si>
  <si>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</si>
  <si>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</si>
  <si>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</si>
  <si>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</si>
  <si>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473</t>
  </si>
  <si>
    <t xml:space="preserve">Beck Row Primary School </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</si>
  <si>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</si>
  <si>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</si>
  <si>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</si>
  <si>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</si>
  <si>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</si>
  <si>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</si>
  <si>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</si>
  <si>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</si>
  <si>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</si>
  <si>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</si>
  <si>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</si>
  <si>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</si>
  <si>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486</t>
  </si>
  <si>
    <t>Paddocks Primary School</t>
  </si>
  <si>
    <t>488</t>
  </si>
  <si>
    <t>Norton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</si>
  <si>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</si>
  <si>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</si>
  <si>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</si>
  <si>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</si>
  <si>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</si>
  <si>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</si>
  <si>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</si>
  <si>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</si>
  <si>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</si>
  <si>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</si>
  <si>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</si>
  <si>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</si>
  <si>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</si>
  <si>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</si>
  <si>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</si>
  <si>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</si>
  <si>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506</t>
  </si>
  <si>
    <t>The Freeman Community Primary School</t>
  </si>
  <si>
    <t>507</t>
  </si>
  <si>
    <t>St Gregory CEVCP School</t>
  </si>
  <si>
    <t>508</t>
  </si>
  <si>
    <t>Trinity CEVA Primary School (Stowmarket)</t>
  </si>
  <si>
    <t>517</t>
  </si>
  <si>
    <t>Walsham-le-Willows CEVCP School</t>
  </si>
  <si>
    <t>552</t>
  </si>
  <si>
    <t>King Edward VI CEVC Upper School</t>
  </si>
  <si>
    <t>553</t>
  </si>
  <si>
    <t>St Benedict's Catholic School</t>
  </si>
  <si>
    <t>558</t>
  </si>
  <si>
    <t>Stowmarket High School</t>
  </si>
  <si>
    <t>560</t>
  </si>
  <si>
    <t>Thurston Community College</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</si>
  <si>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</si>
  <si>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</si>
  <si>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</si>
  <si>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</si>
  <si>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</si>
  <si>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</si>
  <si>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</si>
  <si>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</si>
  <si>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</si>
  <si>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</si>
  <si>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</si>
  <si>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</si>
  <si>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</si>
  <si>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</si>
  <si>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Journal Name</t>
  </si>
  <si>
    <t>Cost Centre</t>
  </si>
  <si>
    <t>Subjective</t>
  </si>
  <si>
    <t>Sub Analysis</t>
  </si>
  <si>
    <t>Activity</t>
  </si>
  <si>
    <t>Org</t>
  </si>
  <si>
    <t>Debit</t>
  </si>
  <si>
    <t>Credit</t>
  </si>
  <si>
    <t>Line Description</t>
  </si>
  <si>
    <t>Line DFF</t>
  </si>
  <si>
    <t>Subjective Conversion</t>
  </si>
  <si>
    <t>Sub Analysis Conversion</t>
  </si>
  <si>
    <t>Version 1.1</t>
  </si>
  <si>
    <t>School Receipts in Advance Form 2020-21 - Revenue</t>
  </si>
  <si>
    <t>Use this from to record money that has been received in 2020-21 that relates to 2021-22. Complete sections 2, 3 &amp; 4</t>
  </si>
  <si>
    <t>I certify that I have / or have been delegated the authority to submit this Listed Creditor by the Headteacher/Governing Body</t>
  </si>
  <si>
    <r>
      <t xml:space="preserve">The deadline for submission is 5pm, Friday </t>
    </r>
    <r>
      <rPr>
        <b/>
        <sz val="10"/>
        <color theme="7" tint="-0.499984740745262"/>
        <rFont val="Arial"/>
        <family val="2"/>
      </rPr>
      <t>19th March 2021</t>
    </r>
    <r>
      <rPr>
        <sz val="10"/>
        <color theme="7" tint="-0.499984740745262"/>
        <rFont val="Arial"/>
        <family val="2"/>
      </rPr>
      <t>.</t>
    </r>
  </si>
  <si>
    <t>Schools Accountancy Team</t>
  </si>
  <si>
    <t>Sat@suffolk.gov.uk</t>
  </si>
  <si>
    <t xml:space="preserve">    Save a copy of this form and attach it to an email</t>
  </si>
  <si>
    <t xml:space="preserve">    Copy the Schools Accountancy Team email address to the SEND TO box of your email</t>
  </si>
  <si>
    <t>Receipt in Advance - Revenue - 2020-21</t>
  </si>
  <si>
    <t>29/02/2021</t>
  </si>
  <si>
    <t>sat@suffolk.gov.uk</t>
  </si>
  <si>
    <t>I certify that:
- This Receipt in Advance relates to income received on or before 31st March 2021, specifically associated with planned expenditure in new financial year where the goods or services are to be purchased after 31st March.  
- Expenditure to the value of the Receipt in Advance will take place in 2021-22, or the unspent income will be repaid.
- The income was not received from/via SCC or another SCC school.</t>
  </si>
  <si>
    <t>Receipts in Advance 2020-21Contra Line</t>
  </si>
  <si>
    <t>Planned 2020-21 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</si>
</sst>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m/d/yy"/>
    <numFmt numFmtId="165" formatCode="00"/>
    <numFmt numFmtId="166" formatCode="000"/>
    <numFmt numFmtId="167" formatCode="[$-809]d\ mmmm\ yyyy;@"/>
    <numFmt numFmtId="168" formatCode="00000000"/>
    <numFmt numFmtId="169" formatCode="#,##0.00;\(#,##0.00\)"/>
    <numFmt numFmtId="170" formatCode="#,##0;\(#,##0\)"/>
  </numFmts>
  <fonts count="49" x14ac:knownFonts="1">
    <font>
      <sz val="10"/>
      <name val="Arial"/>
    </font>
    <font>
      <sz val="10"/>
      <name val="Arial"/>
      <family val="2"/>
    </font>
    <font>
      <b/>
      <sz val="10"/>
      <name val="Arial"/>
      <family val="2"/>
    </font>
    <font>
      <sz val="6"/>
      <color indexed="9"/>
      <name val="Arial"/>
      <family val="2"/>
    </font>
    <font>
      <sz val="26"/>
      <color indexed="54"/>
      <name val="Arial"/>
      <family val="2"/>
    </font>
    <font>
      <sz val="8"/>
      <color indexed="9"/>
      <name val="Arial"/>
      <family val="2"/>
    </font>
    <font>
      <b/>
      <sz val="10"/>
      <color indexed="9"/>
      <name val="Arial"/>
      <family val="2"/>
    </font>
    <font>
      <b/>
      <i/>
      <sz val="10"/>
      <color indexed="9"/>
      <name val="Arial"/>
      <family val="2"/>
    </font>
    <font>
      <sz val="10"/>
      <color indexed="9"/>
      <name val="Arial"/>
      <family val="2"/>
    </font>
    <font>
      <sz val="8"/>
      <name val="Arial"/>
      <family val="2"/>
    </font>
    <font>
      <sz val="6"/>
      <color indexed="17"/>
      <name val="Arial"/>
      <family val="2"/>
    </font>
    <font>
      <sz val="24"/>
      <color indexed="17"/>
      <name val="Arial"/>
      <family val="2"/>
    </font>
    <font>
      <sz val="10"/>
      <color indexed="17"/>
      <name val="Arial"/>
      <family val="2"/>
    </font>
    <font>
      <u/>
      <sz val="10"/>
      <color indexed="12"/>
      <name val="Arial"/>
      <family val="2"/>
    </font>
    <font>
      <sz val="10"/>
      <name val="Arial"/>
      <family val="2"/>
    </font>
    <font>
      <i/>
      <sz val="10"/>
      <color indexed="17"/>
      <name val="Arial"/>
      <family val="2"/>
    </font>
    <font>
      <u/>
      <sz val="10"/>
      <color indexed="12"/>
      <name val="Arial"/>
      <family val="2"/>
    </font>
    <font>
      <sz val="10"/>
      <color indexed="10"/>
      <name val="Arial"/>
      <family val="2"/>
    </font>
    <font>
      <i/>
      <sz val="8"/>
      <color indexed="10"/>
      <name val="Arial"/>
      <family val="2"/>
    </font>
    <font>
      <b/>
      <sz val="8"/>
      <color indexed="9"/>
      <name val="Arial"/>
      <family val="2"/>
    </font>
    <font>
      <sz val="24"/>
      <color indexed="20"/>
      <name val="Arial"/>
      <family val="2"/>
    </font>
    <font>
      <b/>
      <sz val="10"/>
      <color indexed="20"/>
      <name val="Arial"/>
      <family val="2"/>
    </font>
    <font>
      <sz val="10"/>
      <color indexed="20"/>
      <name val="Arial"/>
      <family val="2"/>
    </font>
    <font>
      <i/>
      <sz val="10"/>
      <color indexed="20"/>
      <name val="Arial"/>
      <family val="2"/>
    </font>
    <font>
      <sz val="8"/>
      <color indexed="20"/>
      <name val="Arial"/>
      <family val="2"/>
    </font>
    <font>
      <sz val="8"/>
      <name val="Arial"/>
      <family val="2"/>
    </font>
    <font>
      <b/>
      <sz val="14"/>
      <color indexed="9"/>
      <name val="Arial"/>
      <family val="2"/>
    </font>
    <font>
      <i/>
      <sz val="10"/>
      <color indexed="10"/>
      <name val="Arial"/>
      <family val="2"/>
    </font>
    <font>
      <sz val="10"/>
      <color indexed="20"/>
      <name val="Arial"/>
      <family val="2"/>
    </font>
    <font>
      <sz val="10"/>
      <color indexed="9"/>
      <name val="Arial"/>
      <family val="2"/>
    </font>
    <font>
      <b/>
      <sz val="18"/>
      <color indexed="20"/>
      <name val="Arial"/>
      <family val="2"/>
    </font>
    <font>
      <sz val="18"/>
      <color indexed="20"/>
      <name val="Arial"/>
      <family val="2"/>
    </font>
    <font>
      <b/>
      <sz val="11"/>
      <color indexed="20"/>
      <name val="Arial"/>
      <family val="2"/>
    </font>
    <font>
      <sz val="11"/>
      <color indexed="22"/>
      <name val="Arial"/>
      <family val="2"/>
    </font>
    <font>
      <sz val="11"/>
      <name val="Arial"/>
      <family val="2"/>
    </font>
    <font>
      <sz val="11"/>
      <color indexed="20"/>
      <name val="Arial"/>
      <family val="2"/>
    </font>
    <font>
      <b/>
      <sz val="11"/>
      <color indexed="20"/>
      <name val="Arial"/>
      <family val="2"/>
    </font>
    <font>
      <sz val="11"/>
      <name val="Arial"/>
      <family val="2"/>
    </font>
    <font>
      <b/>
      <sz val="10"/>
      <color indexed="20"/>
      <name val="Arial"/>
      <family val="2"/>
    </font>
    <font>
      <b/>
      <sz val="11"/>
      <name val="Arial"/>
      <family val="2"/>
    </font>
    <font>
      <sz val="12"/>
      <color indexed="20"/>
      <name val="Arial"/>
      <family val="2"/>
    </font>
    <font>
      <b/>
      <sz val="12"/>
      <color indexed="9"/>
      <name val="Arial"/>
      <family val="2"/>
    </font>
    <font>
      <b/>
      <sz val="11"/>
      <color indexed="9"/>
      <name val="Arial"/>
      <family val="2"/>
    </font>
    <font>
      <sz val="12"/>
      <color indexed="20"/>
      <name val="Arial"/>
      <family val="2"/>
    </font>
    <font>
      <sz val="10"/>
      <name val="Arial"/>
      <family val="2"/>
    </font>
    <font>
      <sz val="8"/>
      <color rgb="FF000000"/>
      <name val="Tahoma"/>
      <family val="2"/>
    </font>
    <font>
      <sz val="10"/>
      <color theme="7" tint="-0.499984740745262"/>
      <name val="Arial"/>
      <family val="2"/>
    </font>
    <font>
      <b/>
      <sz val="10"/>
      <color theme="7" tint="-0.499984740745262"/>
      <name val="Arial"/>
      <family val="2"/>
    </font>
    <font>
      <sz val="10"/>
      <color indexed="46"/>
      <name val="Arial"/>
      <family val="2"/>
    </font>
  </fonts>
  <fills count="7">
    <fill>
      <patternFill patternType="none"/>
    </fill>
    <fill>
      <patternFill patternType="gray125"/>
    </fill>
    <fill>
      <patternFill patternType="solid">
        <fgColor indexed="20"/>
        <bgColor indexed="64"/>
      </patternFill>
    </fill>
    <fill>
      <patternFill patternType="solid">
        <fgColor indexed="3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72">
    <border>
      <left/>
      <right/>
      <top/>
      <bottom/>
      <diagonal/>
    </border>
    <border>
      <left style="medium">
        <color indexed="20"/>
      </left>
      <right style="medium">
        <color indexed="20"/>
      </right>
      <top style="medium">
        <color indexed="20"/>
      </top>
      <bottom style="medium">
        <color indexed="20"/>
      </bottom>
      <diagonal/>
    </border>
    <border>
      <left style="double">
        <color indexed="20"/>
      </left>
      <right style="double">
        <color indexed="20"/>
      </right>
      <top style="hair">
        <color indexed="20"/>
      </top>
      <bottom style="hair">
        <color indexed="20"/>
      </bottom>
      <diagonal/>
    </border>
    <border>
      <left/>
      <right style="double">
        <color indexed="20"/>
      </right>
      <top style="hair">
        <color indexed="20"/>
      </top>
      <bottom style="hair">
        <color indexed="20"/>
      </bottom>
      <diagonal/>
    </border>
    <border>
      <left style="double">
        <color indexed="20"/>
      </left>
      <right style="hair">
        <color indexed="20"/>
      </right>
      <top style="hair">
        <color indexed="20"/>
      </top>
      <bottom style="hair">
        <color indexed="20"/>
      </bottom>
      <diagonal/>
    </border>
    <border>
      <left style="thick">
        <color indexed="20"/>
      </left>
      <right/>
      <top/>
      <bottom/>
      <diagonal/>
    </border>
    <border>
      <left/>
      <right style="thick">
        <color indexed="20"/>
      </right>
      <top/>
      <bottom/>
      <diagonal/>
    </border>
    <border>
      <left style="double">
        <color indexed="9"/>
      </left>
      <right style="double">
        <color indexed="9"/>
      </right>
      <top/>
      <bottom/>
      <diagonal/>
    </border>
    <border>
      <left style="medium">
        <color indexed="54"/>
      </left>
      <right/>
      <top/>
      <bottom/>
      <diagonal/>
    </border>
    <border>
      <left style="thick">
        <color indexed="20"/>
      </left>
      <right/>
      <top/>
      <bottom style="thick">
        <color indexed="20"/>
      </bottom>
      <diagonal/>
    </border>
    <border>
      <left/>
      <right/>
      <top/>
      <bottom style="thick">
        <color indexed="20"/>
      </bottom>
      <diagonal/>
    </border>
    <border>
      <left/>
      <right style="thick">
        <color indexed="20"/>
      </right>
      <top/>
      <bottom style="thick">
        <color indexed="20"/>
      </bottom>
      <diagonal/>
    </border>
    <border>
      <left/>
      <right style="double">
        <color indexed="20"/>
      </right>
      <top/>
      <bottom/>
      <diagonal/>
    </border>
    <border>
      <left style="double">
        <color indexed="9"/>
      </left>
      <right/>
      <top/>
      <bottom/>
      <diagonal/>
    </border>
    <border>
      <left style="double">
        <color indexed="9"/>
      </left>
      <right style="double">
        <color indexed="9"/>
      </right>
      <top/>
      <bottom style="hair">
        <color indexed="20"/>
      </bottom>
      <diagonal/>
    </border>
    <border>
      <left style="medium">
        <color indexed="20"/>
      </left>
      <right/>
      <top/>
      <bottom/>
      <diagonal/>
    </border>
    <border>
      <left/>
      <right style="medium">
        <color indexed="20"/>
      </right>
      <top/>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style="hair">
        <color indexed="20"/>
      </bottom>
      <diagonal/>
    </border>
    <border>
      <left style="thin">
        <color indexed="20"/>
      </left>
      <right style="thin">
        <color indexed="20"/>
      </right>
      <top style="hair">
        <color indexed="20"/>
      </top>
      <bottom style="hair">
        <color indexed="20"/>
      </bottom>
      <diagonal/>
    </border>
    <border>
      <left style="thin">
        <color indexed="20"/>
      </left>
      <right style="thin">
        <color indexed="20"/>
      </right>
      <top/>
      <bottom style="thin">
        <color indexed="20"/>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medium">
        <color indexed="20"/>
      </left>
      <right/>
      <top/>
      <bottom style="medium">
        <color indexed="20"/>
      </bottom>
      <diagonal/>
    </border>
    <border>
      <left/>
      <right/>
      <top/>
      <bottom style="medium">
        <color indexed="20"/>
      </bottom>
      <diagonal/>
    </border>
    <border>
      <left/>
      <right style="medium">
        <color indexed="20"/>
      </right>
      <top/>
      <bottom style="medium">
        <color indexed="20"/>
      </bottom>
      <diagonal/>
    </border>
    <border>
      <left/>
      <right style="thin">
        <color indexed="20"/>
      </right>
      <top style="thin">
        <color indexed="20"/>
      </top>
      <bottom style="thin">
        <color indexed="20"/>
      </bottom>
      <diagonal/>
    </border>
    <border>
      <left style="thin">
        <color indexed="9"/>
      </left>
      <right style="thin">
        <color indexed="9"/>
      </right>
      <top style="thin">
        <color indexed="20"/>
      </top>
      <bottom style="thin">
        <color indexed="20"/>
      </bottom>
      <diagonal/>
    </border>
    <border>
      <left style="thin">
        <color indexed="20"/>
      </left>
      <right style="thin">
        <color indexed="20"/>
      </right>
      <top style="hair">
        <color indexed="20"/>
      </top>
      <bottom style="thin">
        <color indexed="2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20"/>
      </left>
      <right style="medium">
        <color indexed="20"/>
      </right>
      <top/>
      <bottom style="medium">
        <color indexed="20"/>
      </bottom>
      <diagonal/>
    </border>
    <border>
      <left style="medium">
        <color indexed="20"/>
      </left>
      <right/>
      <top style="medium">
        <color indexed="20"/>
      </top>
      <bottom style="medium">
        <color indexed="20"/>
      </bottom>
      <diagonal/>
    </border>
    <border>
      <left/>
      <right style="medium">
        <color indexed="20"/>
      </right>
      <top style="medium">
        <color indexed="20"/>
      </top>
      <bottom style="medium">
        <color indexed="20"/>
      </bottom>
      <diagonal/>
    </border>
    <border>
      <left/>
      <right style="thick">
        <color indexed="17"/>
      </right>
      <top/>
      <bottom/>
      <diagonal/>
    </border>
    <border>
      <left style="thick">
        <color indexed="20"/>
      </left>
      <right style="thick">
        <color indexed="20"/>
      </right>
      <top style="thick">
        <color indexed="20"/>
      </top>
      <bottom/>
      <diagonal/>
    </border>
    <border>
      <left style="thick">
        <color indexed="20"/>
      </left>
      <right style="thick">
        <color indexed="20"/>
      </right>
      <top/>
      <bottom/>
      <diagonal/>
    </border>
    <border>
      <left style="thick">
        <color indexed="20"/>
      </left>
      <right style="thick">
        <color indexed="20"/>
      </right>
      <top/>
      <bottom style="thick">
        <color indexed="20"/>
      </bottom>
      <diagonal/>
    </border>
    <border>
      <left/>
      <right/>
      <top style="thick">
        <color indexed="20"/>
      </top>
      <bottom/>
      <diagonal/>
    </border>
    <border>
      <left/>
      <right style="thick">
        <color indexed="20"/>
      </right>
      <top style="thick">
        <color indexed="20"/>
      </top>
      <bottom/>
      <diagonal/>
    </border>
    <border>
      <left style="thick">
        <color indexed="20"/>
      </left>
      <right/>
      <top style="thick">
        <color indexed="20"/>
      </top>
      <bottom/>
      <diagonal/>
    </border>
    <border>
      <left style="thin">
        <color indexed="20"/>
      </left>
      <right/>
      <top style="hair">
        <color indexed="20"/>
      </top>
      <bottom style="thin">
        <color indexed="20"/>
      </bottom>
      <diagonal/>
    </border>
    <border>
      <left/>
      <right/>
      <top style="hair">
        <color indexed="20"/>
      </top>
      <bottom style="thin">
        <color indexed="20"/>
      </bottom>
      <diagonal/>
    </border>
    <border>
      <left/>
      <right style="thin">
        <color indexed="20"/>
      </right>
      <top style="hair">
        <color indexed="20"/>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style="hair">
        <color indexed="20"/>
      </top>
      <bottom style="hair">
        <color indexed="20"/>
      </bottom>
      <diagonal/>
    </border>
    <border>
      <left/>
      <right/>
      <top style="hair">
        <color indexed="20"/>
      </top>
      <bottom style="hair">
        <color indexed="20"/>
      </bottom>
      <diagonal/>
    </border>
    <border>
      <left/>
      <right style="thin">
        <color indexed="20"/>
      </right>
      <top style="hair">
        <color indexed="20"/>
      </top>
      <bottom style="hair">
        <color indexed="20"/>
      </bottom>
      <diagonal/>
    </border>
    <border>
      <left style="thin">
        <color indexed="20"/>
      </left>
      <right style="thin">
        <color indexed="64"/>
      </right>
      <top style="thin">
        <color indexed="20"/>
      </top>
      <bottom style="thin">
        <color indexed="20"/>
      </bottom>
      <diagonal/>
    </border>
    <border>
      <left style="thin">
        <color indexed="64"/>
      </left>
      <right style="thin">
        <color indexed="64"/>
      </right>
      <top style="thin">
        <color indexed="20"/>
      </top>
      <bottom style="thin">
        <color indexed="20"/>
      </bottom>
      <diagonal/>
    </border>
    <border>
      <left style="thin">
        <color indexed="64"/>
      </left>
      <right style="thin">
        <color indexed="20"/>
      </right>
      <top style="thin">
        <color indexed="20"/>
      </top>
      <bottom style="thin">
        <color indexed="20"/>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style="thin">
        <color indexed="20"/>
      </left>
      <right/>
      <top style="thin">
        <color indexed="20"/>
      </top>
      <bottom style="hair">
        <color indexed="20"/>
      </bottom>
      <diagonal/>
    </border>
    <border>
      <left/>
      <right/>
      <top style="thin">
        <color indexed="20"/>
      </top>
      <bottom style="hair">
        <color indexed="20"/>
      </bottom>
      <diagonal/>
    </border>
    <border>
      <left/>
      <right style="thin">
        <color indexed="20"/>
      </right>
      <top style="thin">
        <color indexed="20"/>
      </top>
      <bottom style="hair">
        <color indexed="20"/>
      </bottom>
      <diagonal/>
    </border>
    <border>
      <left/>
      <right style="thin">
        <color indexed="9"/>
      </right>
      <top style="thin">
        <color indexed="20"/>
      </top>
      <bottom style="thin">
        <color indexed="20"/>
      </bottom>
      <diagonal/>
    </border>
    <border>
      <left style="medium">
        <color indexed="20"/>
      </left>
      <right/>
      <top style="medium">
        <color indexed="20"/>
      </top>
      <bottom/>
      <diagonal/>
    </border>
    <border>
      <left/>
      <right/>
      <top style="medium">
        <color indexed="20"/>
      </top>
      <bottom/>
      <diagonal/>
    </border>
    <border>
      <left/>
      <right style="medium">
        <color indexed="20"/>
      </right>
      <top style="medium">
        <color indexed="20"/>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cellStyleXfs>
  <cellXfs count="316">
    <xf numFmtId="0" fontId="0" fillId="0" borderId="0" xfId="0"/>
    <xf numFmtId="164" fontId="14" fillId="0" borderId="1" xfId="0" applyNumberFormat="1" applyFont="1" applyFill="1" applyBorder="1" applyAlignment="1" applyProtection="1">
      <alignment horizontal="center"/>
      <protection locked="0"/>
    </xf>
    <xf numFmtId="4" fontId="0" fillId="0" borderId="2" xfId="0" applyNumberFormat="1" applyBorder="1" applyProtection="1">
      <protection locked="0"/>
    </xf>
    <xf numFmtId="0" fontId="0" fillId="0" borderId="0" xfId="0" applyBorder="1" applyAlignment="1" applyProtection="1">
      <alignment horizontal="center"/>
    </xf>
    <xf numFmtId="49" fontId="2" fillId="0" borderId="0" xfId="0" applyNumberFormat="1" applyFont="1" applyAlignment="1">
      <alignment horizontal="right"/>
    </xf>
    <xf numFmtId="1" fontId="0" fillId="0" borderId="0" xfId="0" applyNumberFormat="1" applyAlignment="1">
      <alignment horizontal="right"/>
    </xf>
    <xf numFmtId="49" fontId="0" fillId="0" borderId="0" xfId="0" applyNumberFormat="1" applyAlignment="1">
      <alignment horizontal="right"/>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0" fontId="8" fillId="0" borderId="0" xfId="0" applyFont="1" applyProtection="1"/>
    <xf numFmtId="0" fontId="0" fillId="0" borderId="0" xfId="0" applyAlignment="1" applyProtection="1">
      <alignment horizontal="center"/>
    </xf>
    <xf numFmtId="0" fontId="0" fillId="0" borderId="0" xfId="0" applyProtection="1"/>
    <xf numFmtId="0" fontId="14" fillId="0" borderId="0" xfId="0" applyFont="1" applyProtection="1"/>
    <xf numFmtId="0" fontId="4" fillId="0" borderId="0" xfId="0" applyFont="1" applyFill="1" applyBorder="1" applyAlignment="1" applyProtection="1">
      <alignment horizontal="center" vertical="center"/>
    </xf>
    <xf numFmtId="0" fontId="10" fillId="2" borderId="5" xfId="0" applyFont="1" applyFill="1" applyBorder="1" applyAlignment="1" applyProtection="1">
      <alignment horizontal="center" vertical="center" textRotation="180"/>
    </xf>
    <xf numFmtId="17" fontId="10" fillId="2" borderId="0" xfId="0" applyNumberFormat="1" applyFont="1" applyFill="1" applyBorder="1" applyAlignment="1" applyProtection="1">
      <alignment horizontal="center" vertical="center" textRotation="180"/>
    </xf>
    <xf numFmtId="0" fontId="10" fillId="2" borderId="0" xfId="0" applyFont="1" applyFill="1" applyBorder="1" applyAlignment="1" applyProtection="1">
      <alignment horizontal="center" vertical="center" textRotation="180" wrapText="1"/>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6" fillId="2" borderId="5" xfId="0" applyFont="1" applyFill="1" applyBorder="1" applyAlignment="1" applyProtection="1">
      <alignment horizontal="left"/>
    </xf>
    <xf numFmtId="0" fontId="6" fillId="2" borderId="0" xfId="0" applyFont="1" applyFill="1" applyBorder="1" applyAlignment="1" applyProtection="1">
      <alignment horizontal="left"/>
    </xf>
    <xf numFmtId="0" fontId="12" fillId="2" borderId="0" xfId="0" applyFont="1" applyFill="1" applyBorder="1" applyAlignment="1" applyProtection="1">
      <alignment horizontal="left"/>
    </xf>
    <xf numFmtId="0" fontId="0" fillId="0" borderId="5" xfId="0" applyBorder="1" applyAlignment="1" applyProtection="1">
      <alignment horizontal="center"/>
    </xf>
    <xf numFmtId="0" fontId="0" fillId="0" borderId="0" xfId="0" applyBorder="1" applyProtection="1"/>
    <xf numFmtId="0" fontId="14" fillId="0" borderId="0" xfId="0" applyFont="1" applyBorder="1" applyProtection="1"/>
    <xf numFmtId="0" fontId="22" fillId="0" borderId="0" xfId="0" applyFont="1" applyBorder="1" applyProtection="1"/>
    <xf numFmtId="4" fontId="0" fillId="0" borderId="1" xfId="0" applyNumberFormat="1" applyBorder="1" applyAlignment="1" applyProtection="1">
      <alignment horizontal="right"/>
    </xf>
    <xf numFmtId="0" fontId="15" fillId="0" borderId="0" xfId="0" applyFont="1" applyBorder="1" applyProtection="1"/>
    <xf numFmtId="0" fontId="6" fillId="2" borderId="5" xfId="0" applyFont="1" applyFill="1" applyBorder="1" applyAlignment="1" applyProtection="1">
      <alignment horizontal="center"/>
    </xf>
    <xf numFmtId="0" fontId="6" fillId="2" borderId="0" xfId="0" applyFont="1" applyFill="1" applyBorder="1" applyProtection="1"/>
    <xf numFmtId="0" fontId="8" fillId="2" borderId="0" xfId="0" applyFont="1" applyFill="1" applyBorder="1" applyProtection="1"/>
    <xf numFmtId="0" fontId="0" fillId="0" borderId="5" xfId="0" applyFill="1" applyBorder="1" applyAlignment="1" applyProtection="1">
      <alignment horizontal="center"/>
    </xf>
    <xf numFmtId="0" fontId="0" fillId="0" borderId="0" xfId="0" applyFill="1" applyBorder="1" applyProtection="1"/>
    <xf numFmtId="0" fontId="14" fillId="0" borderId="0" xfId="0" applyFont="1" applyFill="1" applyBorder="1" applyProtection="1"/>
    <xf numFmtId="0" fontId="0" fillId="0" borderId="6" xfId="0" applyBorder="1" applyAlignment="1" applyProtection="1">
      <alignment wrapText="1"/>
    </xf>
    <xf numFmtId="0" fontId="23" fillId="0" borderId="0" xfId="0" applyFont="1" applyBorder="1" applyProtection="1"/>
    <xf numFmtId="0" fontId="0" fillId="2" borderId="0" xfId="0" applyFill="1" applyBorder="1" applyProtection="1"/>
    <xf numFmtId="0" fontId="0" fillId="2" borderId="7" xfId="0" applyFill="1" applyBorder="1" applyProtection="1"/>
    <xf numFmtId="0" fontId="0" fillId="2" borderId="5" xfId="0" applyFill="1" applyBorder="1" applyAlignment="1" applyProtection="1">
      <alignment horizontal="center"/>
    </xf>
    <xf numFmtId="0" fontId="8" fillId="2" borderId="7" xfId="0" applyFont="1" applyFill="1" applyBorder="1" applyProtection="1"/>
    <xf numFmtId="0" fontId="6" fillId="2" borderId="7" xfId="0" applyFont="1" applyFill="1" applyBorder="1" applyAlignment="1" applyProtection="1">
      <alignment horizontal="center" wrapText="1"/>
    </xf>
    <xf numFmtId="0" fontId="17" fillId="0" borderId="0" xfId="0" applyFont="1" applyProtection="1"/>
    <xf numFmtId="0" fontId="9" fillId="0" borderId="0" xfId="0" applyFont="1" applyAlignment="1" applyProtection="1">
      <alignment wrapText="1"/>
    </xf>
    <xf numFmtId="0" fontId="5" fillId="2" borderId="5"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6" fillId="2" borderId="7" xfId="0" applyFont="1" applyFill="1" applyBorder="1" applyAlignment="1" applyProtection="1">
      <alignment horizontal="center"/>
    </xf>
    <xf numFmtId="0" fontId="2" fillId="0" borderId="0" xfId="0" applyFont="1" applyProtection="1"/>
    <xf numFmtId="0" fontId="24" fillId="0" borderId="5" xfId="0" applyFont="1" applyBorder="1" applyAlignment="1" applyProtection="1">
      <alignment horizontal="center"/>
    </xf>
    <xf numFmtId="0" fontId="9" fillId="2" borderId="5" xfId="0" applyFont="1" applyFill="1" applyBorder="1" applyAlignment="1" applyProtection="1">
      <alignment horizontal="center"/>
    </xf>
    <xf numFmtId="0" fontId="6" fillId="2" borderId="0" xfId="0" applyFont="1" applyFill="1" applyBorder="1" applyAlignment="1" applyProtection="1">
      <alignment horizontal="right"/>
    </xf>
    <xf numFmtId="0" fontId="14" fillId="2" borderId="0" xfId="0" applyFont="1" applyFill="1" applyBorder="1" applyProtection="1"/>
    <xf numFmtId="0" fontId="0" fillId="2" borderId="6" xfId="0" applyFill="1" applyBorder="1" applyProtection="1"/>
    <xf numFmtId="0" fontId="8" fillId="2" borderId="6" xfId="0" applyFont="1" applyFill="1" applyBorder="1" applyProtection="1"/>
    <xf numFmtId="0" fontId="0" fillId="0" borderId="6" xfId="0" applyBorder="1" applyProtection="1"/>
    <xf numFmtId="0" fontId="0" fillId="0" borderId="5" xfId="0" applyBorder="1" applyAlignment="1" applyProtection="1">
      <alignment horizontal="left"/>
    </xf>
    <xf numFmtId="0" fontId="12" fillId="0" borderId="0" xfId="0" applyFont="1" applyBorder="1" applyAlignment="1" applyProtection="1">
      <alignment horizontal="left"/>
    </xf>
    <xf numFmtId="0" fontId="22" fillId="0" borderId="0" xfId="0" applyFont="1" applyBorder="1" applyAlignment="1" applyProtection="1">
      <alignment horizontal="right"/>
    </xf>
    <xf numFmtId="0" fontId="8" fillId="2" borderId="0" xfId="0" applyFont="1" applyFill="1" applyBorder="1" applyAlignment="1" applyProtection="1">
      <alignment horizontal="right"/>
    </xf>
    <xf numFmtId="0" fontId="8" fillId="2" borderId="6" xfId="0" applyFont="1" applyFill="1" applyBorder="1" applyAlignment="1" applyProtection="1">
      <alignment horizontal="right"/>
    </xf>
    <xf numFmtId="0" fontId="24" fillId="0" borderId="0" xfId="0" applyFont="1" applyBorder="1" applyProtection="1"/>
    <xf numFmtId="0" fontId="16" fillId="0" borderId="6" xfId="2" applyFont="1" applyBorder="1" applyAlignment="1" applyProtection="1">
      <alignment horizontal="right"/>
    </xf>
    <xf numFmtId="0" fontId="16" fillId="0" borderId="0" xfId="2" applyFont="1" applyBorder="1" applyAlignment="1" applyProtection="1">
      <alignment horizontal="right"/>
    </xf>
    <xf numFmtId="0" fontId="6" fillId="0" borderId="5" xfId="0" applyFont="1" applyFill="1" applyBorder="1" applyAlignment="1" applyProtection="1">
      <alignment horizontal="center"/>
    </xf>
    <xf numFmtId="0" fontId="6" fillId="0" borderId="0" xfId="0" applyFont="1" applyFill="1" applyBorder="1" applyProtection="1"/>
    <xf numFmtId="0" fontId="8" fillId="0" borderId="0" xfId="0" applyFont="1" applyFill="1" applyBorder="1" applyProtection="1"/>
    <xf numFmtId="0" fontId="8" fillId="0" borderId="6" xfId="0" applyFont="1" applyFill="1" applyBorder="1" applyProtection="1"/>
    <xf numFmtId="0" fontId="22" fillId="0" borderId="8" xfId="0" applyFont="1" applyBorder="1" applyAlignment="1" applyProtection="1">
      <alignment horizontal="right" vertical="center"/>
    </xf>
    <xf numFmtId="0" fontId="22" fillId="0" borderId="0" xfId="0" applyFont="1" applyFill="1" applyBorder="1" applyProtection="1"/>
    <xf numFmtId="0" fontId="12" fillId="0" borderId="6" xfId="0" applyFont="1" applyFill="1" applyBorder="1" applyProtection="1"/>
    <xf numFmtId="0" fontId="2" fillId="0" borderId="0" xfId="0" applyFont="1" applyFill="1" applyBorder="1" applyAlignment="1" applyProtection="1">
      <alignment horizontal="left"/>
    </xf>
    <xf numFmtId="0" fontId="22" fillId="0" borderId="0" xfId="0" applyFont="1" applyFill="1" applyBorder="1" applyAlignment="1" applyProtection="1">
      <alignment horizontal="right"/>
    </xf>
    <xf numFmtId="0" fontId="22" fillId="0" borderId="0" xfId="0" applyFont="1" applyFill="1" applyBorder="1" applyAlignment="1" applyProtection="1">
      <alignment horizontal="left"/>
    </xf>
    <xf numFmtId="0" fontId="6" fillId="0" borderId="9" xfId="0" applyFont="1" applyFill="1" applyBorder="1" applyAlignment="1" applyProtection="1">
      <alignment horizontal="center"/>
    </xf>
    <xf numFmtId="0" fontId="6" fillId="0" borderId="10" xfId="0" applyFont="1" applyFill="1" applyBorder="1" applyProtection="1"/>
    <xf numFmtId="0" fontId="8" fillId="0" borderId="10" xfId="0" applyFont="1" applyFill="1" applyBorder="1" applyProtection="1"/>
    <xf numFmtId="0" fontId="18" fillId="0" borderId="10" xfId="0" applyFont="1" applyFill="1" applyBorder="1" applyProtection="1"/>
    <xf numFmtId="0" fontId="18" fillId="0" borderId="11" xfId="0" applyFont="1" applyFill="1" applyBorder="1" applyProtection="1"/>
    <xf numFmtId="0" fontId="6" fillId="0" borderId="0" xfId="0" applyFont="1" applyFill="1" applyAlignment="1" applyProtection="1">
      <alignment horizontal="center"/>
    </xf>
    <xf numFmtId="0" fontId="6" fillId="0" borderId="0" xfId="0" applyFont="1" applyFill="1" applyProtection="1"/>
    <xf numFmtId="0" fontId="8" fillId="0" borderId="0" xfId="0" applyFont="1" applyFill="1" applyProtection="1"/>
    <xf numFmtId="16" fontId="14" fillId="0" borderId="1" xfId="0" applyNumberFormat="1" applyFont="1" applyFill="1" applyBorder="1" applyAlignment="1" applyProtection="1">
      <alignment horizontal="center"/>
      <protection locked="0"/>
    </xf>
    <xf numFmtId="168" fontId="0" fillId="0" borderId="12" xfId="0" applyNumberFormat="1" applyBorder="1" applyAlignment="1" applyProtection="1">
      <alignment horizontal="center"/>
    </xf>
    <xf numFmtId="4" fontId="0" fillId="0" borderId="0" xfId="0" applyNumberFormat="1" applyBorder="1" applyAlignment="1" applyProtection="1">
      <alignment horizontal="right"/>
    </xf>
    <xf numFmtId="0" fontId="0" fillId="2" borderId="13" xfId="0" applyFill="1" applyBorder="1" applyProtection="1"/>
    <xf numFmtId="0" fontId="6" fillId="2" borderId="13" xfId="0" applyFont="1" applyFill="1" applyBorder="1" applyAlignment="1" applyProtection="1">
      <alignment horizontal="center" wrapText="1"/>
    </xf>
    <xf numFmtId="0" fontId="6" fillId="2" borderId="14" xfId="0" applyFont="1" applyFill="1" applyBorder="1" applyAlignment="1" applyProtection="1">
      <alignment horizontal="center"/>
    </xf>
    <xf numFmtId="0" fontId="21" fillId="0" borderId="0" xfId="0" applyFont="1" applyBorder="1" applyAlignment="1" applyProtection="1"/>
    <xf numFmtId="4" fontId="0" fillId="3" borderId="0" xfId="0" applyNumberFormat="1" applyFill="1" applyBorder="1" applyProtection="1"/>
    <xf numFmtId="167" fontId="14" fillId="0" borderId="0" xfId="0" applyNumberFormat="1" applyFont="1" applyBorder="1" applyAlignment="1" applyProtection="1">
      <alignment horizontal="center"/>
      <protection locked="0"/>
    </xf>
    <xf numFmtId="0" fontId="19" fillId="2" borderId="7" xfId="0" applyFont="1" applyFill="1" applyBorder="1" applyAlignment="1" applyProtection="1">
      <alignment horizontal="center" wrapText="1"/>
    </xf>
    <xf numFmtId="0" fontId="0" fillId="0" borderId="0" xfId="0" applyBorder="1" applyAlignment="1">
      <alignment horizontal="center"/>
    </xf>
    <xf numFmtId="49" fontId="0" fillId="0" borderId="2" xfId="0" applyNumberFormat="1" applyBorder="1" applyAlignment="1" applyProtection="1">
      <alignment horizontal="center"/>
      <protection locked="0"/>
    </xf>
    <xf numFmtId="1" fontId="0" fillId="0" borderId="0" xfId="0" applyNumberFormat="1" applyAlignment="1">
      <alignment horizontal="left"/>
    </xf>
    <xf numFmtId="0" fontId="28" fillId="4" borderId="0" xfId="0" applyFont="1" applyFill="1" applyBorder="1"/>
    <xf numFmtId="0" fontId="28" fillId="4" borderId="0" xfId="0" applyFont="1" applyFill="1"/>
    <xf numFmtId="0" fontId="31" fillId="4" borderId="0" xfId="0" applyFont="1" applyFill="1" applyBorder="1" applyAlignment="1">
      <alignment horizontal="center"/>
    </xf>
    <xf numFmtId="0" fontId="28" fillId="2" borderId="15" xfId="0" applyFont="1" applyFill="1" applyBorder="1"/>
    <xf numFmtId="0" fontId="28" fillId="2" borderId="0" xfId="0" applyFont="1" applyFill="1" applyBorder="1"/>
    <xf numFmtId="0" fontId="31" fillId="2" borderId="0" xfId="0" applyFont="1" applyFill="1" applyBorder="1" applyAlignment="1">
      <alignment horizontal="center"/>
    </xf>
    <xf numFmtId="0" fontId="31" fillId="2" borderId="16" xfId="0" applyFont="1" applyFill="1" applyBorder="1" applyAlignment="1">
      <alignment horizontal="center"/>
    </xf>
    <xf numFmtId="0" fontId="28" fillId="4" borderId="15" xfId="0" applyFont="1" applyFill="1" applyBorder="1"/>
    <xf numFmtId="0" fontId="31" fillId="4" borderId="16" xfId="0" applyFont="1" applyFill="1" applyBorder="1" applyAlignment="1">
      <alignment horizontal="center"/>
    </xf>
    <xf numFmtId="0" fontId="28" fillId="4" borderId="0" xfId="0" applyFont="1" applyFill="1" applyBorder="1" applyAlignment="1">
      <alignment horizontal="right"/>
    </xf>
    <xf numFmtId="49" fontId="28" fillId="4" borderId="17" xfId="0" applyNumberFormat="1" applyFont="1" applyFill="1" applyBorder="1" applyAlignment="1">
      <alignment horizontal="center" vertical="center"/>
    </xf>
    <xf numFmtId="0" fontId="28" fillId="0" borderId="0" xfId="0" applyFont="1" applyFill="1" applyBorder="1" applyAlignment="1">
      <alignment horizontal="center"/>
    </xf>
    <xf numFmtId="0" fontId="28" fillId="4" borderId="16" xfId="0" applyFont="1" applyFill="1" applyBorder="1"/>
    <xf numFmtId="0" fontId="28" fillId="4" borderId="0" xfId="0" applyFont="1" applyFill="1" applyBorder="1" applyAlignment="1">
      <alignment wrapText="1"/>
    </xf>
    <xf numFmtId="0" fontId="32" fillId="4" borderId="0" xfId="0" applyFont="1" applyFill="1" applyBorder="1"/>
    <xf numFmtId="0" fontId="32" fillId="4" borderId="0" xfId="0" applyFont="1" applyFill="1" applyBorder="1" applyAlignment="1">
      <alignment horizontal="left" vertical="top"/>
    </xf>
    <xf numFmtId="169" fontId="33" fillId="4" borderId="18" xfId="0" applyNumberFormat="1" applyFont="1" applyFill="1" applyBorder="1"/>
    <xf numFmtId="169" fontId="34" fillId="4" borderId="0" xfId="0" applyNumberFormat="1" applyFont="1" applyFill="1" applyBorder="1"/>
    <xf numFmtId="169" fontId="35" fillId="4" borderId="0" xfId="0" applyNumberFormat="1" applyFont="1" applyFill="1" applyBorder="1"/>
    <xf numFmtId="0" fontId="35" fillId="4" borderId="0" xfId="0" applyFont="1" applyFill="1" applyBorder="1" applyAlignment="1">
      <alignment wrapText="1"/>
    </xf>
    <xf numFmtId="0" fontId="36" fillId="4" borderId="0" xfId="0" applyFont="1" applyFill="1" applyBorder="1" applyAlignment="1">
      <alignment horizontal="right"/>
    </xf>
    <xf numFmtId="170" fontId="37" fillId="4" borderId="17" xfId="0" applyNumberFormat="1" applyFont="1" applyFill="1" applyBorder="1"/>
    <xf numFmtId="170" fontId="37" fillId="4" borderId="0" xfId="0" applyNumberFormat="1" applyFont="1" applyFill="1" applyBorder="1"/>
    <xf numFmtId="0" fontId="38" fillId="4" borderId="0" xfId="0" applyFont="1" applyFill="1" applyBorder="1" applyAlignment="1">
      <alignment horizontal="left"/>
    </xf>
    <xf numFmtId="0" fontId="28" fillId="4" borderId="0" xfId="0" applyFont="1" applyFill="1" applyBorder="1" applyAlignment="1">
      <alignment horizontal="left" wrapText="1"/>
    </xf>
    <xf numFmtId="169" fontId="33" fillId="4" borderId="19" xfId="0" applyNumberFormat="1" applyFont="1" applyFill="1" applyBorder="1"/>
    <xf numFmtId="0" fontId="37" fillId="4" borderId="0" xfId="0" applyFont="1" applyFill="1" applyBorder="1"/>
    <xf numFmtId="0" fontId="36" fillId="4" borderId="0" xfId="0" applyFont="1" applyFill="1" applyBorder="1" applyAlignment="1">
      <alignment wrapText="1"/>
    </xf>
    <xf numFmtId="170" fontId="37" fillId="4" borderId="20" xfId="0" applyNumberFormat="1" applyFont="1" applyFill="1" applyBorder="1"/>
    <xf numFmtId="0" fontId="35" fillId="4" borderId="0" xfId="0" applyFont="1" applyFill="1" applyBorder="1"/>
    <xf numFmtId="0" fontId="32" fillId="4" borderId="0" xfId="0" applyFont="1" applyFill="1" applyBorder="1" applyAlignment="1">
      <alignment horizontal="right"/>
    </xf>
    <xf numFmtId="170" fontId="39" fillId="4" borderId="17" xfId="0" applyNumberFormat="1" applyFont="1" applyFill="1" applyBorder="1"/>
    <xf numFmtId="170" fontId="39" fillId="4" borderId="0" xfId="0" applyNumberFormat="1" applyFont="1" applyFill="1" applyBorder="1"/>
    <xf numFmtId="0" fontId="32" fillId="4" borderId="0" xfId="0" applyFont="1" applyFill="1" applyBorder="1" applyAlignment="1">
      <alignment wrapText="1"/>
    </xf>
    <xf numFmtId="0" fontId="34" fillId="4" borderId="0" xfId="0" applyFont="1" applyFill="1" applyBorder="1"/>
    <xf numFmtId="0" fontId="40" fillId="4" borderId="0" xfId="0" applyFont="1" applyFill="1" applyBorder="1" applyAlignment="1">
      <alignment vertical="center" wrapText="1"/>
    </xf>
    <xf numFmtId="0" fontId="35" fillId="4" borderId="0" xfId="0" applyFont="1" applyFill="1" applyBorder="1" applyAlignment="1">
      <alignment vertical="center" wrapText="1"/>
    </xf>
    <xf numFmtId="0" fontId="35" fillId="4" borderId="21" xfId="0" applyFont="1" applyFill="1" applyBorder="1" applyAlignment="1">
      <alignment horizontal="center" vertical="top"/>
    </xf>
    <xf numFmtId="0" fontId="35" fillId="4" borderId="0" xfId="0" applyFont="1" applyFill="1" applyBorder="1" applyAlignment="1">
      <alignment horizontal="center" vertical="top"/>
    </xf>
    <xf numFmtId="0" fontId="35" fillId="4" borderId="22" xfId="0" applyFont="1" applyFill="1" applyBorder="1" applyAlignment="1">
      <alignment horizontal="center" vertical="top"/>
    </xf>
    <xf numFmtId="0" fontId="28" fillId="4" borderId="21" xfId="0" applyFont="1" applyFill="1" applyBorder="1"/>
    <xf numFmtId="0" fontId="35" fillId="4" borderId="0" xfId="0" applyFont="1" applyFill="1" applyBorder="1" applyAlignment="1">
      <alignment horizontal="right"/>
    </xf>
    <xf numFmtId="0" fontId="35" fillId="4" borderId="22" xfId="0" applyFont="1" applyFill="1" applyBorder="1"/>
    <xf numFmtId="0" fontId="28" fillId="4" borderId="23" xfId="0" applyFont="1" applyFill="1" applyBorder="1"/>
    <xf numFmtId="0" fontId="28" fillId="4" borderId="24" xfId="0" applyFont="1" applyFill="1" applyBorder="1"/>
    <xf numFmtId="0" fontId="28" fillId="4" borderId="25" xfId="0" applyFont="1" applyFill="1" applyBorder="1"/>
    <xf numFmtId="0" fontId="28" fillId="4" borderId="26" xfId="0" applyFont="1" applyFill="1" applyBorder="1"/>
    <xf numFmtId="0" fontId="28" fillId="4" borderId="27" xfId="0" applyFont="1" applyFill="1" applyBorder="1"/>
    <xf numFmtId="0" fontId="28" fillId="4" borderId="28" xfId="0" applyFont="1" applyFill="1" applyBorder="1"/>
    <xf numFmtId="0" fontId="42" fillId="2" borderId="29" xfId="0" applyFont="1" applyFill="1" applyBorder="1" applyAlignment="1">
      <alignment wrapText="1"/>
    </xf>
    <xf numFmtId="0" fontId="42" fillId="2" borderId="30" xfId="0" applyFont="1" applyFill="1" applyBorder="1" applyAlignment="1">
      <alignment wrapText="1"/>
    </xf>
    <xf numFmtId="0" fontId="37" fillId="4" borderId="19" xfId="0" applyFont="1" applyFill="1" applyBorder="1" applyProtection="1">
      <protection locked="0"/>
    </xf>
    <xf numFmtId="0" fontId="37" fillId="4" borderId="31" xfId="0" applyFont="1" applyFill="1" applyBorder="1" applyProtection="1">
      <protection locked="0"/>
    </xf>
    <xf numFmtId="169" fontId="34" fillId="4" borderId="18" xfId="0" applyNumberFormat="1" applyFont="1" applyFill="1" applyBorder="1" applyProtection="1">
      <protection locked="0"/>
    </xf>
    <xf numFmtId="169" fontId="34" fillId="4" borderId="19" xfId="0" applyNumberFormat="1" applyFont="1" applyFill="1" applyBorder="1" applyProtection="1">
      <protection locked="0"/>
    </xf>
    <xf numFmtId="0" fontId="34" fillId="4" borderId="19" xfId="0" applyFont="1" applyFill="1" applyBorder="1" applyProtection="1">
      <protection locked="0"/>
    </xf>
    <xf numFmtId="14" fontId="37" fillId="4" borderId="17" xfId="0" applyNumberFormat="1" applyFont="1" applyFill="1" applyBorder="1" applyProtection="1">
      <protection locked="0"/>
    </xf>
    <xf numFmtId="0" fontId="36" fillId="4" borderId="0" xfId="0" applyFont="1" applyFill="1" applyBorder="1" applyAlignment="1">
      <alignment horizontal="right" wrapText="1"/>
    </xf>
    <xf numFmtId="0" fontId="14" fillId="0" borderId="0" xfId="0" applyFont="1" applyBorder="1" applyAlignment="1" applyProtection="1">
      <alignment horizontal="center"/>
    </xf>
    <xf numFmtId="165" fontId="14" fillId="0" borderId="1" xfId="0" applyNumberFormat="1" applyFont="1" applyFill="1" applyBorder="1" applyAlignment="1" applyProtection="1">
      <alignment horizontal="center"/>
      <protection locked="0"/>
    </xf>
    <xf numFmtId="169" fontId="34" fillId="4" borderId="31" xfId="0" applyNumberFormat="1" applyFont="1" applyFill="1" applyBorder="1" applyProtection="1">
      <protection locked="0"/>
    </xf>
    <xf numFmtId="14" fontId="37" fillId="4" borderId="19" xfId="0" applyNumberFormat="1" applyFont="1" applyFill="1" applyBorder="1" applyAlignment="1" applyProtection="1">
      <alignment wrapText="1"/>
      <protection locked="0"/>
    </xf>
    <xf numFmtId="169" fontId="37" fillId="4" borderId="19" xfId="0" applyNumberFormat="1" applyFont="1" applyFill="1" applyBorder="1" applyProtection="1">
      <protection locked="0"/>
    </xf>
    <xf numFmtId="0" fontId="37" fillId="4" borderId="19" xfId="0" applyFont="1" applyFill="1" applyBorder="1" applyAlignment="1" applyProtection="1">
      <alignment wrapText="1"/>
      <protection locked="0"/>
    </xf>
    <xf numFmtId="0" fontId="37" fillId="4" borderId="31" xfId="0" applyFont="1" applyFill="1" applyBorder="1" applyAlignment="1" applyProtection="1">
      <alignment wrapText="1"/>
      <protection locked="0"/>
    </xf>
    <xf numFmtId="169" fontId="37" fillId="4" borderId="31" xfId="0" applyNumberFormat="1" applyFont="1" applyFill="1" applyBorder="1" applyProtection="1">
      <protection locked="0"/>
    </xf>
    <xf numFmtId="14" fontId="33" fillId="4" borderId="18" xfId="0" applyNumberFormat="1" applyFont="1" applyFill="1" applyBorder="1" applyAlignment="1">
      <alignment wrapText="1"/>
    </xf>
    <xf numFmtId="0" fontId="14" fillId="0" borderId="0" xfId="3"/>
    <xf numFmtId="0" fontId="14" fillId="0" borderId="32" xfId="3" applyFill="1" applyBorder="1"/>
    <xf numFmtId="0" fontId="14" fillId="0" borderId="33" xfId="3" applyFill="1" applyBorder="1"/>
    <xf numFmtId="0" fontId="14" fillId="0" borderId="34" xfId="3" applyFill="1" applyBorder="1"/>
    <xf numFmtId="0" fontId="14" fillId="0" borderId="35" xfId="3" applyFill="1" applyBorder="1"/>
    <xf numFmtId="0" fontId="14" fillId="0" borderId="36" xfId="3" applyFill="1" applyBorder="1"/>
    <xf numFmtId="0" fontId="14" fillId="0" borderId="37" xfId="3" applyFill="1" applyBorder="1"/>
    <xf numFmtId="49" fontId="14" fillId="0" borderId="35" xfId="3" applyNumberFormat="1" applyFont="1" applyFill="1" applyBorder="1"/>
    <xf numFmtId="0" fontId="14" fillId="0" borderId="38" xfId="3" applyFill="1" applyBorder="1"/>
    <xf numFmtId="0" fontId="14" fillId="0" borderId="39" xfId="3" applyFill="1" applyBorder="1"/>
    <xf numFmtId="0" fontId="14" fillId="0" borderId="40" xfId="3" applyFill="1" applyBorder="1"/>
    <xf numFmtId="1" fontId="26" fillId="0" borderId="0" xfId="3" applyNumberFormat="1" applyFont="1"/>
    <xf numFmtId="0" fontId="14" fillId="5" borderId="0" xfId="3" applyFill="1"/>
    <xf numFmtId="0" fontId="2" fillId="0" borderId="36" xfId="3" applyFont="1" applyBorder="1"/>
    <xf numFmtId="0" fontId="2" fillId="0" borderId="0" xfId="3" applyFont="1"/>
    <xf numFmtId="0" fontId="14" fillId="0" borderId="36" xfId="3" applyBorder="1"/>
    <xf numFmtId="4" fontId="14" fillId="0" borderId="36" xfId="3" applyNumberFormat="1" applyBorder="1"/>
    <xf numFmtId="1" fontId="14" fillId="5" borderId="36" xfId="3" applyNumberFormat="1" applyFill="1" applyBorder="1"/>
    <xf numFmtId="1" fontId="14" fillId="5" borderId="36" xfId="3" applyNumberFormat="1" applyFill="1" applyBorder="1" applyAlignment="1">
      <alignment horizontal="right"/>
    </xf>
    <xf numFmtId="4" fontId="14" fillId="5" borderId="36" xfId="3" applyNumberFormat="1" applyFill="1" applyBorder="1" applyAlignment="1">
      <alignment horizontal="right"/>
    </xf>
    <xf numFmtId="0" fontId="14" fillId="5" borderId="36" xfId="3" applyFill="1" applyBorder="1" applyAlignment="1">
      <alignment horizontal="right"/>
    </xf>
    <xf numFmtId="1" fontId="14" fillId="6" borderId="0" xfId="3" applyNumberFormat="1" applyFill="1" applyAlignment="1">
      <alignment horizontal="right"/>
    </xf>
    <xf numFmtId="4" fontId="14" fillId="0" borderId="36" xfId="3" applyNumberFormat="1" applyFill="1" applyBorder="1" applyAlignment="1">
      <alignment horizontal="right"/>
    </xf>
    <xf numFmtId="4" fontId="0" fillId="0" borderId="41" xfId="0" applyNumberFormat="1" applyFill="1" applyBorder="1" applyProtection="1"/>
    <xf numFmtId="0" fontId="0" fillId="0" borderId="0" xfId="0" applyNumberFormat="1" applyAlignment="1">
      <alignment horizontal="right"/>
    </xf>
    <xf numFmtId="49" fontId="1" fillId="0" borderId="1" xfId="0" applyNumberFormat="1" applyFont="1" applyBorder="1" applyAlignment="1" applyProtection="1">
      <alignment horizontal="center" wrapText="1"/>
      <protection locked="0"/>
    </xf>
    <xf numFmtId="49" fontId="1" fillId="0" borderId="4"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36" xfId="3" applyFont="1" applyBorder="1"/>
    <xf numFmtId="44" fontId="46" fillId="0" borderId="0" xfId="1" applyFont="1" applyAlignment="1">
      <alignment horizontal="left"/>
    </xf>
    <xf numFmtId="0" fontId="46" fillId="0" borderId="0" xfId="0" applyFont="1" applyAlignment="1">
      <alignment horizontal="left"/>
    </xf>
    <xf numFmtId="0" fontId="48" fillId="0" borderId="0" xfId="0" applyFont="1"/>
    <xf numFmtId="0" fontId="13" fillId="0" borderId="0" xfId="2" applyAlignment="1">
      <alignment horizontal="left"/>
      <protection locked="0"/>
    </xf>
    <xf numFmtId="0" fontId="1" fillId="0" borderId="0" xfId="0" applyFont="1"/>
    <xf numFmtId="0" fontId="48" fillId="0" borderId="0" xfId="0" applyFont="1" applyAlignment="1">
      <alignment horizontal="right"/>
    </xf>
    <xf numFmtId="0" fontId="46" fillId="0" borderId="0" xfId="0" applyFont="1"/>
    <xf numFmtId="0" fontId="14" fillId="0" borderId="42" xfId="0" applyFont="1" applyFill="1" applyBorder="1" applyAlignment="1" applyProtection="1">
      <alignment horizontal="center"/>
      <protection locked="0"/>
    </xf>
    <xf numFmtId="0" fontId="14" fillId="0" borderId="43" xfId="0" applyFont="1" applyFill="1" applyBorder="1" applyAlignment="1" applyProtection="1">
      <alignment horizontal="center"/>
      <protection locked="0"/>
    </xf>
    <xf numFmtId="0" fontId="19" fillId="0" borderId="0" xfId="0" applyFont="1" applyBorder="1" applyAlignment="1" applyProtection="1">
      <alignment horizontal="center" wrapText="1"/>
    </xf>
    <xf numFmtId="0" fontId="19" fillId="0" borderId="6" xfId="0" applyFont="1" applyBorder="1" applyAlignment="1" applyProtection="1">
      <alignment horizontal="center" wrapText="1"/>
    </xf>
    <xf numFmtId="0" fontId="14" fillId="0" borderId="42" xfId="0" applyFont="1" applyBorder="1" applyAlignment="1" applyProtection="1">
      <alignment horizontal="center"/>
      <protection locked="0"/>
    </xf>
    <xf numFmtId="0" fontId="0" fillId="0" borderId="43" xfId="0" applyBorder="1" applyAlignment="1" applyProtection="1">
      <alignment horizontal="center"/>
      <protection locked="0"/>
    </xf>
    <xf numFmtId="167" fontId="14" fillId="0" borderId="42" xfId="0" applyNumberFormat="1" applyFont="1" applyBorder="1" applyAlignment="1" applyProtection="1">
      <alignment horizontal="center"/>
      <protection locked="0"/>
    </xf>
    <xf numFmtId="0" fontId="27" fillId="0" borderId="0" xfId="0" applyFont="1" applyBorder="1" applyAlignment="1">
      <alignment horizontal="left" wrapText="1"/>
    </xf>
    <xf numFmtId="0" fontId="27" fillId="0" borderId="6" xfId="0" applyFont="1" applyBorder="1" applyAlignment="1">
      <alignment horizontal="left" wrapText="1"/>
    </xf>
    <xf numFmtId="166" fontId="14" fillId="0" borderId="42" xfId="0" applyNumberFormat="1" applyFont="1" applyBorder="1" applyAlignment="1" applyProtection="1">
      <alignment horizontal="center" wrapText="1"/>
      <protection locked="0"/>
    </xf>
    <xf numFmtId="0" fontId="0" fillId="0" borderId="43" xfId="0" applyBorder="1" applyAlignment="1">
      <alignment horizontal="center"/>
    </xf>
    <xf numFmtId="49" fontId="1" fillId="0" borderId="42" xfId="0" applyNumberFormat="1" applyFont="1" applyFill="1" applyBorder="1" applyAlignment="1" applyProtection="1">
      <alignment horizontal="center"/>
      <protection locked="0"/>
    </xf>
    <xf numFmtId="49" fontId="14" fillId="0" borderId="43" xfId="0" applyNumberFormat="1" applyFont="1" applyFill="1" applyBorder="1" applyAlignment="1" applyProtection="1">
      <alignment horizontal="center"/>
      <protection locked="0"/>
    </xf>
    <xf numFmtId="0" fontId="0" fillId="0" borderId="0" xfId="0" applyBorder="1" applyAlignment="1" applyProtection="1">
      <alignment horizontal="center"/>
    </xf>
    <xf numFmtId="0" fontId="11" fillId="2" borderId="4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21" fillId="0" borderId="45" xfId="0" applyFont="1" applyBorder="1" applyAlignment="1" applyProtection="1">
      <alignment horizontal="center" vertical="center" textRotation="255"/>
    </xf>
    <xf numFmtId="0" fontId="21" fillId="0" borderId="46" xfId="0" applyFont="1" applyBorder="1" applyAlignment="1" applyProtection="1">
      <alignment horizontal="center" vertical="center" textRotation="255"/>
    </xf>
    <xf numFmtId="0" fontId="21" fillId="0" borderId="47" xfId="0" applyFont="1" applyBorder="1" applyAlignment="1" applyProtection="1">
      <alignment horizontal="center" vertical="center" textRotation="255"/>
    </xf>
    <xf numFmtId="0" fontId="8" fillId="2" borderId="7" xfId="0" applyFont="1" applyFill="1" applyBorder="1" applyAlignment="1" applyProtection="1">
      <alignment horizontal="center"/>
    </xf>
    <xf numFmtId="0" fontId="22" fillId="0" borderId="5"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6" xfId="0" applyFont="1" applyBorder="1" applyAlignment="1" applyProtection="1">
      <alignment horizontal="left" vertical="center"/>
    </xf>
    <xf numFmtId="0" fontId="20" fillId="0" borderId="48"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6" fillId="2" borderId="44"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2" borderId="44" xfId="0" applyFont="1" applyFill="1" applyBorder="1" applyAlignment="1" applyProtection="1">
      <alignment horizontal="center"/>
    </xf>
    <xf numFmtId="0" fontId="6" fillId="2" borderId="6" xfId="0" applyFont="1" applyFill="1" applyBorder="1" applyAlignment="1" applyProtection="1">
      <alignment horizontal="center"/>
    </xf>
    <xf numFmtId="0" fontId="3" fillId="2" borderId="50" xfId="0" applyFont="1" applyFill="1" applyBorder="1" applyAlignment="1" applyProtection="1">
      <alignment horizontal="center" vertical="center" textRotation="180"/>
    </xf>
    <xf numFmtId="0" fontId="3" fillId="2" borderId="5" xfId="0" applyFont="1" applyFill="1" applyBorder="1" applyAlignment="1" applyProtection="1">
      <alignment horizontal="center" vertical="center" textRotation="180"/>
    </xf>
    <xf numFmtId="17" fontId="3" fillId="2" borderId="48" xfId="0" applyNumberFormat="1" applyFont="1" applyFill="1" applyBorder="1" applyAlignment="1" applyProtection="1">
      <alignment horizontal="center" vertical="center" textRotation="180"/>
    </xf>
    <xf numFmtId="17" fontId="3" fillId="2" borderId="0" xfId="0" applyNumberFormat="1" applyFont="1" applyFill="1" applyBorder="1" applyAlignment="1" applyProtection="1">
      <alignment horizontal="center" vertical="center" textRotation="180"/>
    </xf>
    <xf numFmtId="0" fontId="5"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3" fillId="0" borderId="48" xfId="0" applyFont="1" applyFill="1" applyBorder="1" applyAlignment="1" applyProtection="1">
      <alignment horizontal="center" vertical="center" textRotation="180" wrapText="1"/>
    </xf>
    <xf numFmtId="0" fontId="3" fillId="0" borderId="0" xfId="0" applyFont="1" applyFill="1" applyBorder="1" applyAlignment="1" applyProtection="1">
      <alignment horizontal="center" vertical="center" textRotation="180" wrapText="1"/>
    </xf>
    <xf numFmtId="0" fontId="34" fillId="0" borderId="65" xfId="0" applyFont="1" applyFill="1" applyBorder="1" applyAlignment="1" applyProtection="1">
      <alignment horizontal="center" wrapText="1"/>
      <protection locked="0"/>
    </xf>
    <xf numFmtId="0" fontId="34" fillId="0" borderId="66" xfId="0" applyFont="1" applyFill="1" applyBorder="1" applyAlignment="1" applyProtection="1">
      <alignment horizontal="center" wrapText="1"/>
      <protection locked="0"/>
    </xf>
    <xf numFmtId="0" fontId="34" fillId="0" borderId="67" xfId="0" applyFont="1" applyFill="1" applyBorder="1" applyAlignment="1" applyProtection="1">
      <alignment horizontal="center" wrapText="1"/>
      <protection locked="0"/>
    </xf>
    <xf numFmtId="0" fontId="1" fillId="4" borderId="54" xfId="0" applyFont="1" applyFill="1" applyBorder="1" applyAlignment="1" applyProtection="1">
      <alignment horizontal="left" vertical="top"/>
      <protection locked="0"/>
    </xf>
    <xf numFmtId="0" fontId="1" fillId="4" borderId="55" xfId="0" applyFont="1" applyFill="1" applyBorder="1" applyAlignment="1" applyProtection="1">
      <alignment horizontal="left" vertical="top"/>
      <protection locked="0"/>
    </xf>
    <xf numFmtId="0" fontId="1" fillId="4" borderId="56"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0" xfId="0" applyFont="1" applyFill="1" applyBorder="1" applyAlignment="1" applyProtection="1">
      <alignment horizontal="left" vertical="top"/>
      <protection locked="0"/>
    </xf>
    <xf numFmtId="0" fontId="1" fillId="4" borderId="22" xfId="0" applyFont="1" applyFill="1" applyBorder="1" applyAlignment="1" applyProtection="1">
      <alignment horizontal="left" vertical="top"/>
      <protection locked="0"/>
    </xf>
    <xf numFmtId="0" fontId="1" fillId="4" borderId="23" xfId="0" applyFont="1" applyFill="1" applyBorder="1" applyAlignment="1" applyProtection="1">
      <alignment horizontal="left" vertical="top"/>
      <protection locked="0"/>
    </xf>
    <xf numFmtId="0" fontId="1" fillId="4" borderId="24" xfId="0" applyFont="1" applyFill="1" applyBorder="1" applyAlignment="1" applyProtection="1">
      <alignment horizontal="left" vertical="top"/>
      <protection locked="0"/>
    </xf>
    <xf numFmtId="0" fontId="1" fillId="4" borderId="25" xfId="0" applyFont="1" applyFill="1" applyBorder="1" applyAlignment="1" applyProtection="1">
      <alignment horizontal="left" vertical="top"/>
      <protection locked="0"/>
    </xf>
    <xf numFmtId="0" fontId="34" fillId="4" borderId="57" xfId="0" applyFont="1" applyFill="1" applyBorder="1" applyAlignment="1" applyProtection="1">
      <alignment horizontal="center" wrapText="1"/>
      <protection locked="0"/>
    </xf>
    <xf numFmtId="0" fontId="34" fillId="4" borderId="58" xfId="0" applyFont="1" applyFill="1" applyBorder="1" applyAlignment="1" applyProtection="1">
      <alignment horizontal="center" wrapText="1"/>
      <protection locked="0"/>
    </xf>
    <xf numFmtId="0" fontId="34" fillId="4" borderId="59" xfId="0" applyFont="1" applyFill="1" applyBorder="1" applyAlignment="1" applyProtection="1">
      <alignment horizontal="center" wrapText="1"/>
      <protection locked="0"/>
    </xf>
    <xf numFmtId="0" fontId="34" fillId="4" borderId="51" xfId="0" applyFont="1" applyFill="1" applyBorder="1" applyAlignment="1" applyProtection="1">
      <alignment horizontal="center" wrapText="1"/>
      <protection locked="0"/>
    </xf>
    <xf numFmtId="0" fontId="34" fillId="4" borderId="52" xfId="0" applyFont="1" applyFill="1" applyBorder="1" applyAlignment="1" applyProtection="1">
      <alignment horizontal="center" wrapText="1"/>
      <protection locked="0"/>
    </xf>
    <xf numFmtId="0" fontId="34" fillId="4" borderId="53" xfId="0" applyFont="1" applyFill="1" applyBorder="1" applyAlignment="1" applyProtection="1">
      <alignment horizontal="center" wrapText="1"/>
      <protection locked="0"/>
    </xf>
    <xf numFmtId="0" fontId="33" fillId="4" borderId="65" xfId="0" applyFont="1" applyFill="1" applyBorder="1" applyAlignment="1">
      <alignment horizontal="center" wrapText="1"/>
    </xf>
    <xf numFmtId="0" fontId="33" fillId="4" borderId="66" xfId="0" applyFont="1" applyFill="1" applyBorder="1" applyAlignment="1">
      <alignment horizontal="center" wrapText="1"/>
    </xf>
    <xf numFmtId="0" fontId="33" fillId="4" borderId="67" xfId="0" applyFont="1" applyFill="1" applyBorder="1" applyAlignment="1">
      <alignment horizontal="center" wrapText="1"/>
    </xf>
    <xf numFmtId="0" fontId="42" fillId="2" borderId="63" xfId="0" applyFont="1" applyFill="1" applyBorder="1" applyAlignment="1">
      <alignment horizontal="center"/>
    </xf>
    <xf numFmtId="0" fontId="42" fillId="2" borderId="64" xfId="0" applyFont="1" applyFill="1" applyBorder="1" applyAlignment="1">
      <alignment horizontal="center"/>
    </xf>
    <xf numFmtId="0" fontId="42" fillId="2" borderId="68" xfId="0" applyFont="1" applyFill="1" applyBorder="1" applyAlignment="1">
      <alignment horizontal="center"/>
    </xf>
    <xf numFmtId="0" fontId="33" fillId="4" borderId="57" xfId="0" applyFont="1" applyFill="1" applyBorder="1" applyAlignment="1">
      <alignment horizontal="center" wrapText="1"/>
    </xf>
    <xf numFmtId="0" fontId="33" fillId="4" borderId="58" xfId="0" applyFont="1" applyFill="1" applyBorder="1" applyAlignment="1">
      <alignment horizontal="center" wrapText="1"/>
    </xf>
    <xf numFmtId="0" fontId="33" fillId="4" borderId="59" xfId="0" applyFont="1" applyFill="1" applyBorder="1" applyAlignment="1">
      <alignment horizontal="center" wrapText="1"/>
    </xf>
    <xf numFmtId="49" fontId="37" fillId="4" borderId="60" xfId="0" applyNumberFormat="1" applyFont="1" applyFill="1" applyBorder="1" applyAlignment="1" applyProtection="1">
      <alignment horizontal="center"/>
      <protection locked="0"/>
    </xf>
    <xf numFmtId="49" fontId="37" fillId="4" borderId="61" xfId="0" applyNumberFormat="1" applyFont="1" applyFill="1" applyBorder="1" applyAlignment="1" applyProtection="1">
      <alignment horizontal="center"/>
      <protection locked="0"/>
    </xf>
    <xf numFmtId="49" fontId="37" fillId="4" borderId="62" xfId="0" applyNumberFormat="1" applyFont="1" applyFill="1" applyBorder="1" applyAlignment="1" applyProtection="1">
      <alignment horizontal="center"/>
      <protection locked="0"/>
    </xf>
    <xf numFmtId="0" fontId="43" fillId="4" borderId="0" xfId="0" applyFont="1" applyFill="1" applyBorder="1" applyAlignment="1">
      <alignment horizontal="center" vertical="top" wrapText="1"/>
    </xf>
    <xf numFmtId="0" fontId="13" fillId="4" borderId="0" xfId="2" applyFill="1" applyBorder="1" applyAlignment="1" applyProtection="1">
      <alignment horizontal="center" vertical="top" wrapText="1"/>
      <protection locked="0"/>
    </xf>
    <xf numFmtId="0" fontId="40" fillId="4" borderId="0" xfId="0" applyFont="1" applyFill="1" applyBorder="1" applyAlignment="1">
      <alignment horizontal="center" vertical="center" wrapText="1"/>
    </xf>
    <xf numFmtId="0" fontId="34" fillId="0" borderId="57" xfId="0" applyFont="1" applyFill="1" applyBorder="1" applyAlignment="1" applyProtection="1">
      <alignment horizontal="center" wrapText="1"/>
      <protection locked="0"/>
    </xf>
    <xf numFmtId="0" fontId="34" fillId="0" borderId="58" xfId="0" applyFont="1" applyFill="1" applyBorder="1" applyAlignment="1" applyProtection="1">
      <alignment horizontal="center" wrapText="1"/>
      <protection locked="0"/>
    </xf>
    <xf numFmtId="0" fontId="34" fillId="0" borderId="59" xfId="0" applyFont="1" applyFill="1" applyBorder="1" applyAlignment="1" applyProtection="1">
      <alignment horizontal="center" wrapText="1"/>
      <protection locked="0"/>
    </xf>
    <xf numFmtId="0" fontId="41" fillId="2" borderId="54" xfId="0" applyFont="1" applyFill="1" applyBorder="1" applyAlignment="1">
      <alignment horizontal="center"/>
    </xf>
    <xf numFmtId="0" fontId="41" fillId="2" borderId="55" xfId="0" applyFont="1" applyFill="1" applyBorder="1" applyAlignment="1">
      <alignment horizontal="center"/>
    </xf>
    <xf numFmtId="0" fontId="41" fillId="2" borderId="56" xfId="0" applyFont="1" applyFill="1" applyBorder="1" applyAlignment="1">
      <alignment horizontal="center"/>
    </xf>
    <xf numFmtId="0" fontId="35" fillId="4" borderId="21" xfId="0" applyFont="1" applyFill="1" applyBorder="1" applyAlignment="1">
      <alignment horizontal="left" vertical="top" wrapText="1"/>
    </xf>
    <xf numFmtId="0" fontId="35" fillId="4" borderId="0" xfId="0" applyFont="1" applyFill="1" applyBorder="1" applyAlignment="1">
      <alignment horizontal="left" vertical="top" wrapText="1"/>
    </xf>
    <xf numFmtId="0" fontId="35" fillId="4" borderId="22" xfId="0" applyFont="1" applyFill="1" applyBorder="1" applyAlignment="1">
      <alignment horizontal="left" vertical="top" wrapText="1"/>
    </xf>
    <xf numFmtId="0" fontId="28" fillId="4" borderId="57" xfId="0" applyFont="1" applyFill="1" applyBorder="1" applyAlignment="1" applyProtection="1">
      <alignment horizontal="center"/>
      <protection locked="0"/>
    </xf>
    <xf numFmtId="0" fontId="28" fillId="4" borderId="58" xfId="0" applyFont="1" applyFill="1" applyBorder="1" applyAlignment="1" applyProtection="1">
      <alignment horizontal="center"/>
      <protection locked="0"/>
    </xf>
    <xf numFmtId="0" fontId="28" fillId="4" borderId="59" xfId="0" applyFont="1" applyFill="1" applyBorder="1" applyAlignment="1" applyProtection="1">
      <alignment horizontal="center"/>
      <protection locked="0"/>
    </xf>
    <xf numFmtId="0" fontId="28" fillId="4" borderId="51" xfId="0" applyFont="1" applyFill="1" applyBorder="1" applyAlignment="1" applyProtection="1">
      <alignment horizontal="center"/>
      <protection locked="0"/>
    </xf>
    <xf numFmtId="0" fontId="28" fillId="4" borderId="52" xfId="0" applyFont="1" applyFill="1" applyBorder="1" applyAlignment="1" applyProtection="1">
      <alignment horizontal="center"/>
      <protection locked="0"/>
    </xf>
    <xf numFmtId="0" fontId="28" fillId="4" borderId="53" xfId="0" applyFont="1" applyFill="1" applyBorder="1" applyAlignment="1" applyProtection="1">
      <alignment horizontal="center"/>
      <protection locked="0"/>
    </xf>
    <xf numFmtId="0" fontId="40" fillId="4" borderId="0" xfId="0" applyNumberFormat="1" applyFont="1" applyFill="1" applyBorder="1" applyAlignment="1">
      <alignment horizontal="center" vertical="top" wrapText="1"/>
    </xf>
    <xf numFmtId="0" fontId="43" fillId="4" borderId="0" xfId="0" applyNumberFormat="1" applyFont="1" applyFill="1" applyBorder="1" applyAlignment="1">
      <alignment horizontal="center" vertical="top" wrapText="1"/>
    </xf>
    <xf numFmtId="0" fontId="1" fillId="0" borderId="54" xfId="0" applyFont="1" applyFill="1" applyBorder="1" applyAlignment="1" applyProtection="1">
      <alignment horizontal="left" vertical="top"/>
      <protection locked="0"/>
    </xf>
    <xf numFmtId="0" fontId="1" fillId="0" borderId="55" xfId="0" applyFont="1" applyFill="1" applyBorder="1" applyAlignment="1" applyProtection="1">
      <alignment horizontal="left" vertical="top"/>
      <protection locked="0"/>
    </xf>
    <xf numFmtId="0" fontId="1" fillId="0" borderId="56"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22"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locked="0"/>
    </xf>
    <xf numFmtId="0" fontId="1" fillId="0" borderId="24" xfId="0" applyFont="1" applyFill="1" applyBorder="1" applyAlignment="1" applyProtection="1">
      <alignment horizontal="left" vertical="top"/>
      <protection locked="0"/>
    </xf>
    <xf numFmtId="0" fontId="1" fillId="0" borderId="25" xfId="0" applyFont="1" applyFill="1" applyBorder="1" applyAlignment="1" applyProtection="1">
      <alignment horizontal="left" vertical="top"/>
      <protection locked="0"/>
    </xf>
    <xf numFmtId="0" fontId="8" fillId="2" borderId="69" xfId="0" applyFont="1" applyFill="1" applyBorder="1" applyAlignment="1">
      <alignment horizontal="center" textRotation="90" shrinkToFit="1"/>
    </xf>
    <xf numFmtId="0" fontId="29" fillId="2" borderId="15" xfId="0" applyFont="1" applyFill="1" applyBorder="1" applyAlignment="1">
      <alignment horizontal="center" textRotation="90" shrinkToFit="1"/>
    </xf>
    <xf numFmtId="0" fontId="28" fillId="4" borderId="63" xfId="0" applyNumberFormat="1" applyFont="1" applyFill="1" applyBorder="1" applyAlignment="1">
      <alignment horizontal="center" vertical="center"/>
    </xf>
    <xf numFmtId="0" fontId="28" fillId="4" borderId="64" xfId="0" applyNumberFormat="1" applyFont="1" applyFill="1" applyBorder="1" applyAlignment="1">
      <alignment horizontal="center" vertical="center"/>
    </xf>
    <xf numFmtId="0" fontId="28" fillId="4" borderId="29" xfId="0" applyNumberFormat="1" applyFont="1" applyFill="1" applyBorder="1" applyAlignment="1">
      <alignment horizontal="center" vertical="center"/>
    </xf>
    <xf numFmtId="0" fontId="30" fillId="4" borderId="70" xfId="0" applyFont="1" applyFill="1" applyBorder="1" applyAlignment="1">
      <alignment horizontal="center"/>
    </xf>
    <xf numFmtId="0" fontId="30" fillId="4" borderId="71" xfId="0" applyFont="1" applyFill="1" applyBorder="1" applyAlignment="1">
      <alignment horizontal="center"/>
    </xf>
    <xf numFmtId="0" fontId="30" fillId="4" borderId="0" xfId="0" applyFont="1" applyFill="1" applyBorder="1" applyAlignment="1">
      <alignment horizontal="center"/>
    </xf>
    <xf numFmtId="0" fontId="30" fillId="4" borderId="16" xfId="0" applyFont="1" applyFill="1" applyBorder="1" applyAlignment="1">
      <alignment horizontal="center"/>
    </xf>
    <xf numFmtId="0" fontId="44" fillId="4" borderId="51" xfId="0" applyFont="1" applyFill="1" applyBorder="1" applyAlignment="1" applyProtection="1">
      <alignment horizontal="center"/>
      <protection locked="0"/>
    </xf>
    <xf numFmtId="0" fontId="44" fillId="4" borderId="52" xfId="0" applyFont="1" applyFill="1" applyBorder="1" applyAlignment="1" applyProtection="1">
      <alignment horizontal="center"/>
      <protection locked="0"/>
    </xf>
    <xf numFmtId="0" fontId="44" fillId="4" borderId="53" xfId="0" applyFont="1" applyFill="1" applyBorder="1" applyAlignment="1" applyProtection="1">
      <alignment horizontal="center"/>
      <protection locked="0"/>
    </xf>
    <xf numFmtId="0" fontId="42" fillId="2" borderId="63" xfId="0" applyFont="1" applyFill="1" applyBorder="1" applyAlignment="1">
      <alignment horizontal="center" wrapText="1"/>
    </xf>
    <xf numFmtId="0" fontId="42" fillId="2" borderId="64" xfId="0" applyFont="1" applyFill="1" applyBorder="1" applyAlignment="1">
      <alignment horizontal="center" wrapText="1"/>
    </xf>
    <xf numFmtId="0" fontId="37" fillId="4" borderId="57" xfId="0" applyFont="1" applyFill="1" applyBorder="1" applyAlignment="1" applyProtection="1">
      <alignment horizontal="center"/>
      <protection locked="0"/>
    </xf>
    <xf numFmtId="0" fontId="37" fillId="4" borderId="58" xfId="0" applyFont="1" applyFill="1" applyBorder="1" applyAlignment="1" applyProtection="1">
      <alignment horizontal="center"/>
      <protection locked="0"/>
    </xf>
    <xf numFmtId="0" fontId="37" fillId="4" borderId="59" xfId="0" applyFont="1" applyFill="1" applyBorder="1" applyAlignment="1" applyProtection="1">
      <alignment horizontal="center"/>
      <protection locked="0"/>
    </xf>
    <xf numFmtId="0" fontId="44" fillId="4" borderId="57" xfId="0" applyFont="1" applyFill="1" applyBorder="1" applyAlignment="1" applyProtection="1">
      <alignment horizontal="center"/>
      <protection locked="0"/>
    </xf>
    <xf numFmtId="0" fontId="44" fillId="4" borderId="58" xfId="0" applyFont="1" applyFill="1" applyBorder="1" applyAlignment="1" applyProtection="1">
      <alignment horizontal="center"/>
      <protection locked="0"/>
    </xf>
    <xf numFmtId="0" fontId="44" fillId="4" borderId="59" xfId="0" applyFont="1" applyFill="1" applyBorder="1" applyAlignment="1" applyProtection="1">
      <alignment horizontal="center"/>
      <protection locked="0"/>
    </xf>
  </cellXfs>
  <cellStyles count="4">
    <cellStyle name="Currency" xfId="1" builtinId="4"/>
    <cellStyle name="Hyperlink" xfId="2" builtinId="8"/>
    <cellStyle name="Normal" xfId="0" builtinId="0"/>
    <cellStyle name="Normal 2" xfId="3" xr:uid="{00000000-0005-0000-0000-000003000000}"/>
  </cellStyles>
  <dxfs count="22">
    <dxf>
      <font>
        <b/>
        <i val="0"/>
        <condense val="0"/>
        <extend val="0"/>
        <color indexed="10"/>
      </font>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theme="0" tint="-0.34998626667073579"/>
        </patternFill>
      </fill>
    </dxf>
    <dxf>
      <fill>
        <patternFill>
          <bgColor rgb="FFFFC000"/>
        </patternFill>
      </fill>
    </dxf>
    <dxf>
      <font>
        <color theme="0"/>
      </font>
    </dxf>
    <dxf>
      <font>
        <color theme="0"/>
      </font>
    </dxf>
    <dxf>
      <fill>
        <patternFill>
          <bgColor indexed="46"/>
        </patternFill>
      </fill>
    </dxf>
    <dxf>
      <fill>
        <patternFill>
          <bgColor indexed="46"/>
        </patternFill>
      </fill>
    </dxf>
    <dxf>
      <font>
        <condense val="0"/>
        <extend val="0"/>
        <color indexed="9"/>
      </font>
    </dxf>
    <dxf>
      <font>
        <b/>
        <i val="0"/>
        <condense val="0"/>
        <extend val="0"/>
        <color indexed="9"/>
      </font>
      <fill>
        <patternFill patternType="solid">
          <bgColor indexed="20"/>
        </patternFill>
      </fill>
    </dxf>
    <dxf>
      <font>
        <b/>
        <i val="0"/>
        <condense val="0"/>
        <extend val="0"/>
        <color indexed="9"/>
      </font>
      <fill>
        <patternFill>
          <bgColor indexed="20"/>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3"/>
        </patternFill>
      </fill>
    </dxf>
    <dxf>
      <font>
        <condense val="0"/>
        <extend val="0"/>
        <color indexed="5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561975</xdr:colOff>
          <xdr:row>7</xdr:row>
          <xdr:rowOff>285750</xdr:rowOff>
        </xdr:from>
        <xdr:to>
          <xdr:col>14</xdr:col>
          <xdr:colOff>219075</xdr:colOff>
          <xdr:row>13</xdr:row>
          <xdr:rowOff>38100</xdr:rowOff>
        </xdr:to>
        <xdr:grpSp>
          <xdr:nvGrpSpPr>
            <xdr:cNvPr id="4189" name="Group 1">
              <a:extLst>
                <a:ext uri="{FF2B5EF4-FFF2-40B4-BE49-F238E27FC236}">
                  <a16:creationId xmlns:a16="http://schemas.microsoft.com/office/drawing/2014/main" id="{00000000-0008-0000-0100-00005D100000}"/>
                </a:ext>
              </a:extLst>
            </xdr:cNvPr>
            <xdr:cNvGrpSpPr>
              <a:grpSpLocks/>
            </xdr:cNvGrpSpPr>
          </xdr:nvGrpSpPr>
          <xdr:grpSpPr bwMode="auto">
            <a:xfrm>
              <a:off x="5248275" y="1590675"/>
              <a:ext cx="2381250" cy="1076325"/>
              <a:chOff x="483" y="125"/>
              <a:chExt cx="220" cy="94"/>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483" y="125"/>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Bank Statement</a:t>
                </a:r>
              </a:p>
            </xdr:txBody>
          </xdr:sp>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483" y="142"/>
                <a:ext cx="12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Remmitance Advice</a:t>
                </a:r>
              </a:p>
            </xdr:txBody>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483" y="179"/>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FMS Report</a:t>
                </a:r>
              </a:p>
            </xdr:txBody>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483" y="161"/>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Grant Letter/Conditions</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483" y="196"/>
                <a:ext cx="144"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561975</xdr:colOff>
          <xdr:row>19</xdr:row>
          <xdr:rowOff>19050</xdr:rowOff>
        </xdr:from>
        <xdr:to>
          <xdr:col>14</xdr:col>
          <xdr:colOff>219075</xdr:colOff>
          <xdr:row>22</xdr:row>
          <xdr:rowOff>95250</xdr:rowOff>
        </xdr:to>
        <xdr:grpSp>
          <xdr:nvGrpSpPr>
            <xdr:cNvPr id="4190" name="Group 7">
              <a:extLst>
                <a:ext uri="{FF2B5EF4-FFF2-40B4-BE49-F238E27FC236}">
                  <a16:creationId xmlns:a16="http://schemas.microsoft.com/office/drawing/2014/main" id="{00000000-0008-0000-0100-00005E100000}"/>
                </a:ext>
              </a:extLst>
            </xdr:cNvPr>
            <xdr:cNvGrpSpPr>
              <a:grpSpLocks/>
            </xdr:cNvGrpSpPr>
          </xdr:nvGrpSpPr>
          <xdr:grpSpPr bwMode="auto">
            <a:xfrm>
              <a:off x="5248275" y="3981450"/>
              <a:ext cx="2381250" cy="619125"/>
              <a:chOff x="483" y="319"/>
              <a:chExt cx="220" cy="59"/>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483" y="319"/>
                <a:ext cx="22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FMS Reports</a:t>
                </a:r>
              </a:p>
            </xdr:txBody>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483" y="336"/>
                <a:ext cx="165"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Expenditure Speadsheet</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483" y="355"/>
                <a:ext cx="181"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Other, please list below</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suffolk.gov.uk"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t@suffolk.gov.uk" TargetMode="External"/><Relationship Id="rId1" Type="http://schemas.openxmlformats.org/officeDocument/2006/relationships/hyperlink" Target="mailto:finance.schools@schoolschoice.or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87"/>
  <sheetViews>
    <sheetView showGridLines="0" tabSelected="1" zoomScaleNormal="100" workbookViewId="0">
      <selection activeCell="G63" sqref="G63"/>
    </sheetView>
  </sheetViews>
  <sheetFormatPr defaultColWidth="9.140625" defaultRowHeight="12.75" x14ac:dyDescent="0.2"/>
  <cols>
    <col min="1" max="1" width="2.28515625" style="11" customWidth="1"/>
    <col min="2" max="2" width="3.85546875" style="10" customWidth="1"/>
    <col min="3" max="3" width="2.42578125" style="11" customWidth="1"/>
    <col min="4" max="4" width="2.5703125" style="11" customWidth="1"/>
    <col min="5" max="5" width="2.28515625" style="11" customWidth="1"/>
    <col min="6" max="6" width="7.42578125" style="11" customWidth="1"/>
    <col min="7" max="7" width="13.42578125" style="11" customWidth="1"/>
    <col min="8" max="8" width="15.140625" style="11" customWidth="1"/>
    <col min="9" max="9" width="19.42578125" style="11" customWidth="1"/>
    <col min="10" max="10" width="18.140625" style="11" customWidth="1"/>
    <col min="11" max="11" width="22.28515625" style="12" customWidth="1"/>
    <col min="12" max="12" width="25.5703125" style="11" customWidth="1"/>
    <col min="13" max="13" width="10" style="11" customWidth="1"/>
    <col min="14" max="14" width="15.5703125" style="11" customWidth="1"/>
    <col min="15" max="15" width="21.7109375" style="11" hidden="1" customWidth="1"/>
    <col min="16" max="16384" width="9.140625" style="11"/>
  </cols>
  <sheetData>
    <row r="1" spans="1:15" ht="15.75" customHeight="1" thickBot="1" x14ac:dyDescent="0.25">
      <c r="A1" s="9" t="s">
        <v>42</v>
      </c>
      <c r="O1" s="6"/>
    </row>
    <row r="2" spans="1:15" ht="28.5" customHeight="1" thickTop="1" x14ac:dyDescent="0.2">
      <c r="B2" s="229" t="s">
        <v>520</v>
      </c>
      <c r="C2" s="231"/>
      <c r="D2" s="235"/>
      <c r="E2" s="221" t="s">
        <v>521</v>
      </c>
      <c r="F2" s="221"/>
      <c r="G2" s="221"/>
      <c r="H2" s="221"/>
      <c r="I2" s="221"/>
      <c r="J2" s="221"/>
      <c r="K2" s="221"/>
      <c r="L2" s="221"/>
      <c r="M2" s="222"/>
      <c r="N2" s="13"/>
      <c r="O2" s="6"/>
    </row>
    <row r="3" spans="1:15" ht="19.5" customHeight="1" x14ac:dyDescent="0.2">
      <c r="B3" s="230"/>
      <c r="C3" s="232"/>
      <c r="D3" s="236"/>
      <c r="E3" s="223"/>
      <c r="F3" s="223"/>
      <c r="G3" s="223"/>
      <c r="H3" s="223"/>
      <c r="I3" s="223"/>
      <c r="J3" s="223"/>
      <c r="K3" s="223"/>
      <c r="L3" s="223"/>
      <c r="M3" s="224"/>
      <c r="N3" s="13"/>
      <c r="O3" s="6"/>
    </row>
    <row r="4" spans="1:15" ht="6.75" customHeight="1" thickBot="1" x14ac:dyDescent="0.25">
      <c r="B4" s="14"/>
      <c r="C4" s="15"/>
      <c r="D4" s="16"/>
      <c r="E4" s="16"/>
      <c r="F4" s="17"/>
      <c r="G4" s="17"/>
      <c r="H4" s="17"/>
      <c r="I4" s="17"/>
      <c r="J4" s="17"/>
      <c r="K4" s="18"/>
      <c r="L4" s="212"/>
      <c r="M4" s="213"/>
      <c r="N4" s="13"/>
      <c r="O4" s="6" t="s">
        <v>49</v>
      </c>
    </row>
    <row r="5" spans="1:15" ht="13.5" thickTop="1" x14ac:dyDescent="0.2">
      <c r="B5" s="218" t="s">
        <v>522</v>
      </c>
      <c r="C5" s="219"/>
      <c r="D5" s="219"/>
      <c r="E5" s="219"/>
      <c r="F5" s="219"/>
      <c r="G5" s="219"/>
      <c r="H5" s="219"/>
      <c r="I5" s="219"/>
      <c r="J5" s="219"/>
      <c r="K5" s="219"/>
      <c r="L5" s="220"/>
      <c r="M5" s="214" t="s">
        <v>32</v>
      </c>
      <c r="O5" s="6" t="s">
        <v>50</v>
      </c>
    </row>
    <row r="6" spans="1:15" x14ac:dyDescent="0.2">
      <c r="B6" s="19">
        <v>1</v>
      </c>
      <c r="C6" s="20" t="s">
        <v>2</v>
      </c>
      <c r="D6" s="21"/>
      <c r="E6" s="21"/>
      <c r="F6" s="21"/>
      <c r="G6" s="21"/>
      <c r="H6" s="21"/>
      <c r="I6" s="21"/>
      <c r="J6" s="21"/>
      <c r="K6" s="21"/>
      <c r="L6" s="21"/>
      <c r="M6" s="215"/>
      <c r="O6" s="6" t="s">
        <v>53</v>
      </c>
    </row>
    <row r="7" spans="1:15" ht="9.75" customHeight="1" thickBot="1" x14ac:dyDescent="0.25">
      <c r="B7" s="22"/>
      <c r="C7" s="23"/>
      <c r="D7" s="23"/>
      <c r="E7" s="23"/>
      <c r="F7" s="23"/>
      <c r="G7" s="23"/>
      <c r="H7" s="23"/>
      <c r="I7" s="23"/>
      <c r="J7" s="23"/>
      <c r="K7" s="24"/>
      <c r="L7" s="23"/>
      <c r="M7" s="215"/>
      <c r="O7" s="6" t="s">
        <v>62</v>
      </c>
    </row>
    <row r="8" spans="1:15" ht="13.5" thickBot="1" x14ac:dyDescent="0.25">
      <c r="B8" s="22"/>
      <c r="C8" s="25" t="s">
        <v>28</v>
      </c>
      <c r="D8" s="23"/>
      <c r="E8" s="23"/>
      <c r="F8" s="23"/>
      <c r="G8" s="23"/>
      <c r="H8" s="26">
        <f>H48</f>
        <v>0</v>
      </c>
      <c r="I8" s="84"/>
      <c r="J8" s="84"/>
      <c r="K8" s="27"/>
      <c r="L8" s="23"/>
      <c r="M8" s="215"/>
      <c r="O8" s="6" t="s">
        <v>55</v>
      </c>
    </row>
    <row r="9" spans="1:15" ht="7.5" customHeight="1" x14ac:dyDescent="0.2">
      <c r="B9" s="22"/>
      <c r="C9" s="23"/>
      <c r="D9" s="23"/>
      <c r="E9" s="23"/>
      <c r="F9" s="23"/>
      <c r="G9" s="23"/>
      <c r="H9" s="23"/>
      <c r="I9" s="23"/>
      <c r="J9" s="23"/>
      <c r="K9" s="24"/>
      <c r="L9" s="23"/>
      <c r="M9" s="215"/>
      <c r="O9" s="6" t="s">
        <v>52</v>
      </c>
    </row>
    <row r="10" spans="1:15" x14ac:dyDescent="0.2">
      <c r="B10" s="28">
        <v>2</v>
      </c>
      <c r="C10" s="29" t="s">
        <v>3</v>
      </c>
      <c r="D10" s="30"/>
      <c r="E10" s="30"/>
      <c r="F10" s="30"/>
      <c r="G10" s="30"/>
      <c r="H10" s="30"/>
      <c r="I10" s="30"/>
      <c r="J10" s="30"/>
      <c r="K10" s="30"/>
      <c r="L10" s="30"/>
      <c r="M10" s="215"/>
      <c r="O10" s="6" t="s">
        <v>56</v>
      </c>
    </row>
    <row r="11" spans="1:15" ht="7.5" customHeight="1" thickBot="1" x14ac:dyDescent="0.25">
      <c r="B11" s="31"/>
      <c r="C11" s="32"/>
      <c r="D11" s="32"/>
      <c r="E11" s="32"/>
      <c r="F11" s="32"/>
      <c r="G11" s="32"/>
      <c r="H11" s="32"/>
      <c r="I11" s="32"/>
      <c r="J11" s="32"/>
      <c r="K11" s="33"/>
      <c r="L11" s="32"/>
      <c r="M11" s="215"/>
      <c r="O11" s="6" t="s">
        <v>57</v>
      </c>
    </row>
    <row r="12" spans="1:15" ht="13.5" thickBot="1" x14ac:dyDescent="0.25">
      <c r="B12" s="22"/>
      <c r="C12" s="25" t="s">
        <v>37</v>
      </c>
      <c r="D12" s="23"/>
      <c r="H12" s="187"/>
      <c r="I12" s="88" t="s">
        <v>64</v>
      </c>
      <c r="J12" s="88"/>
      <c r="L12" s="34"/>
      <c r="M12" s="215"/>
      <c r="O12" s="6" t="s">
        <v>54</v>
      </c>
    </row>
    <row r="13" spans="1:15" ht="16.5" customHeight="1" thickBot="1" x14ac:dyDescent="0.25">
      <c r="B13" s="22"/>
      <c r="C13" s="35"/>
      <c r="D13" s="23"/>
      <c r="E13" s="23"/>
      <c r="F13" s="23"/>
      <c r="G13" s="23"/>
      <c r="H13" s="23"/>
      <c r="I13" s="23"/>
      <c r="J13" s="23"/>
      <c r="K13" s="24"/>
      <c r="L13" s="23"/>
      <c r="M13" s="216"/>
      <c r="O13" s="6" t="s">
        <v>51</v>
      </c>
    </row>
    <row r="14" spans="1:15" ht="13.5" thickTop="1" x14ac:dyDescent="0.2">
      <c r="B14" s="28">
        <v>3</v>
      </c>
      <c r="C14" s="29" t="s">
        <v>31</v>
      </c>
      <c r="D14" s="36"/>
      <c r="E14" s="36"/>
      <c r="F14" s="36"/>
      <c r="G14" s="36"/>
      <c r="H14" s="37"/>
      <c r="I14" s="85"/>
      <c r="J14" s="85"/>
      <c r="K14" s="217" t="s">
        <v>27</v>
      </c>
      <c r="L14" s="225" t="s">
        <v>44</v>
      </c>
      <c r="M14" s="226"/>
      <c r="O14" s="6" t="s">
        <v>58</v>
      </c>
    </row>
    <row r="15" spans="1:15" x14ac:dyDescent="0.2">
      <c r="B15" s="38"/>
      <c r="C15" s="36"/>
      <c r="D15" s="30"/>
      <c r="E15" s="30"/>
      <c r="F15" s="30"/>
      <c r="G15" s="39"/>
      <c r="H15" s="40"/>
      <c r="I15" s="86"/>
      <c r="J15" s="86"/>
      <c r="K15" s="217"/>
      <c r="L15" s="225"/>
      <c r="M15" s="226"/>
      <c r="N15" s="41"/>
    </row>
    <row r="16" spans="1:15" s="42" customFormat="1" ht="22.5" x14ac:dyDescent="0.2">
      <c r="B16" s="43"/>
      <c r="C16" s="233"/>
      <c r="D16" s="233"/>
      <c r="E16" s="44"/>
      <c r="F16" s="44"/>
      <c r="G16" s="91" t="s">
        <v>45</v>
      </c>
      <c r="H16" s="40" t="s">
        <v>41</v>
      </c>
      <c r="I16" s="40" t="s">
        <v>66</v>
      </c>
      <c r="J16" s="45" t="s">
        <v>72</v>
      </c>
      <c r="K16" s="40" t="s">
        <v>69</v>
      </c>
      <c r="L16" s="225"/>
      <c r="M16" s="226"/>
    </row>
    <row r="17" spans="2:16" s="48" customFormat="1" x14ac:dyDescent="0.2">
      <c r="B17" s="28"/>
      <c r="C17" s="234"/>
      <c r="D17" s="234"/>
      <c r="E17" s="46"/>
      <c r="F17" s="46"/>
      <c r="G17" s="47" t="s">
        <v>68</v>
      </c>
      <c r="H17" s="47" t="s">
        <v>33</v>
      </c>
      <c r="I17" s="87" t="s">
        <v>34</v>
      </c>
      <c r="J17" s="46" t="s">
        <v>35</v>
      </c>
      <c r="K17" s="87" t="s">
        <v>36</v>
      </c>
      <c r="L17" s="227" t="s">
        <v>73</v>
      </c>
      <c r="M17" s="228"/>
    </row>
    <row r="18" spans="2:16" ht="12.75" customHeight="1" x14ac:dyDescent="0.2">
      <c r="B18" s="49">
        <v>1</v>
      </c>
      <c r="C18" s="211"/>
      <c r="D18" s="211"/>
      <c r="E18" s="3"/>
      <c r="F18" s="83" t="str">
        <f t="shared" ref="F18:F47" si="0">IF(H18&lt;&gt;0,"EE"&amp;$H$12,"")</f>
        <v/>
      </c>
      <c r="G18" s="7"/>
      <c r="H18" s="2"/>
      <c r="I18" s="188"/>
      <c r="J18" s="188"/>
      <c r="K18" s="189"/>
      <c r="L18" s="200" t="str">
        <f>IF(H18="","",IF(H18&gt;49999.99,"Complete Frontsheet, submit evidence","Retain Evidence in year-end file"))</f>
        <v/>
      </c>
      <c r="M18" s="201" t="str">
        <f>IF(C18&gt;99999.99,"hello","Goodbye")</f>
        <v>Goodbye</v>
      </c>
      <c r="N18" s="9"/>
      <c r="O18" s="11" t="str">
        <f t="shared" ref="O18:O47" si="1">CONCATENATE($I$69,$P$18,K18)</f>
        <v xml:space="preserve"> </v>
      </c>
      <c r="P18" s="11" t="s">
        <v>17</v>
      </c>
    </row>
    <row r="19" spans="2:16" ht="12.75" customHeight="1" x14ac:dyDescent="0.2">
      <c r="B19" s="49">
        <v>2</v>
      </c>
      <c r="C19" s="211"/>
      <c r="D19" s="211"/>
      <c r="E19" s="3"/>
      <c r="F19" s="83" t="str">
        <f t="shared" si="0"/>
        <v/>
      </c>
      <c r="G19" s="7"/>
      <c r="H19" s="2"/>
      <c r="I19" s="188"/>
      <c r="J19" s="188"/>
      <c r="K19" s="189"/>
      <c r="L19" s="200" t="str">
        <f>IF(H19="","",IF(H19&gt;49999.99,"Complete Frontsheet, submit evidence","Retain Evidence in year-end file"))</f>
        <v/>
      </c>
      <c r="M19" s="201" t="str">
        <f>IF(C19&gt;99999.99,"hello","Goodbye")</f>
        <v>Goodbye</v>
      </c>
      <c r="N19" s="9"/>
      <c r="O19" s="11" t="str">
        <f t="shared" si="1"/>
        <v xml:space="preserve"> </v>
      </c>
    </row>
    <row r="20" spans="2:16" ht="12.75" customHeight="1" x14ac:dyDescent="0.2">
      <c r="B20" s="49">
        <v>3</v>
      </c>
      <c r="C20" s="211"/>
      <c r="D20" s="211"/>
      <c r="E20" s="3"/>
      <c r="F20" s="83" t="str">
        <f t="shared" si="0"/>
        <v/>
      </c>
      <c r="G20" s="7"/>
      <c r="H20" s="2"/>
      <c r="I20" s="188"/>
      <c r="J20" s="188"/>
      <c r="K20" s="189"/>
      <c r="L20" s="200" t="str">
        <f t="shared" ref="L20:L33" si="2">IF(H20="","",IF(H20&gt;49999.99,"Complete Frontsheet, submit evidence","Retain Evidence in year-end file"))</f>
        <v/>
      </c>
      <c r="M20" s="201" t="str">
        <f>IF(C20&gt;99999.99,"hello","Goodbye")</f>
        <v>Goodbye</v>
      </c>
      <c r="N20" s="9"/>
      <c r="O20" s="11" t="str">
        <f t="shared" si="1"/>
        <v xml:space="preserve"> </v>
      </c>
    </row>
    <row r="21" spans="2:16" ht="12.75" customHeight="1" x14ac:dyDescent="0.2">
      <c r="B21" s="49">
        <v>4</v>
      </c>
      <c r="C21" s="211"/>
      <c r="D21" s="211"/>
      <c r="E21" s="3"/>
      <c r="F21" s="83" t="str">
        <f t="shared" si="0"/>
        <v/>
      </c>
      <c r="G21" s="7"/>
      <c r="H21" s="2"/>
      <c r="I21" s="8"/>
      <c r="J21" s="8"/>
      <c r="K21" s="93"/>
      <c r="L21" s="200" t="str">
        <f t="shared" si="2"/>
        <v/>
      </c>
      <c r="M21" s="201" t="str">
        <f t="shared" ref="M21:M34" si="3">IF(C21&gt;99999.99,"hello","Goodbye")</f>
        <v>Goodbye</v>
      </c>
      <c r="N21" s="9"/>
      <c r="O21" s="11" t="str">
        <f t="shared" si="1"/>
        <v xml:space="preserve"> </v>
      </c>
    </row>
    <row r="22" spans="2:16" ht="12.75" customHeight="1" x14ac:dyDescent="0.2">
      <c r="B22" s="49">
        <v>5</v>
      </c>
      <c r="C22" s="211"/>
      <c r="D22" s="211"/>
      <c r="E22" s="3"/>
      <c r="F22" s="83" t="str">
        <f t="shared" si="0"/>
        <v/>
      </c>
      <c r="G22" s="7"/>
      <c r="H22" s="2"/>
      <c r="I22" s="8"/>
      <c r="J22" s="8"/>
      <c r="K22" s="93"/>
      <c r="L22" s="200" t="str">
        <f t="shared" si="2"/>
        <v/>
      </c>
      <c r="M22" s="201" t="str">
        <f t="shared" si="3"/>
        <v>Goodbye</v>
      </c>
      <c r="N22" s="9"/>
      <c r="O22" s="11" t="str">
        <f t="shared" si="1"/>
        <v xml:space="preserve"> </v>
      </c>
    </row>
    <row r="23" spans="2:16" ht="12.75" customHeight="1" x14ac:dyDescent="0.2">
      <c r="B23" s="49">
        <v>6</v>
      </c>
      <c r="C23" s="211"/>
      <c r="D23" s="211"/>
      <c r="E23" s="3"/>
      <c r="F23" s="83" t="str">
        <f t="shared" si="0"/>
        <v/>
      </c>
      <c r="G23" s="7"/>
      <c r="H23" s="2"/>
      <c r="I23" s="8"/>
      <c r="J23" s="8"/>
      <c r="K23" s="93"/>
      <c r="L23" s="200" t="str">
        <f t="shared" si="2"/>
        <v/>
      </c>
      <c r="M23" s="201" t="str">
        <f t="shared" si="3"/>
        <v>Goodbye</v>
      </c>
      <c r="N23" s="9"/>
      <c r="O23" s="11" t="str">
        <f t="shared" si="1"/>
        <v xml:space="preserve"> </v>
      </c>
    </row>
    <row r="24" spans="2:16" ht="12.75" customHeight="1" x14ac:dyDescent="0.2">
      <c r="B24" s="49">
        <v>7</v>
      </c>
      <c r="C24" s="211"/>
      <c r="D24" s="211"/>
      <c r="E24" s="3"/>
      <c r="F24" s="83" t="str">
        <f t="shared" si="0"/>
        <v/>
      </c>
      <c r="G24" s="7"/>
      <c r="H24" s="2"/>
      <c r="I24" s="8"/>
      <c r="J24" s="8"/>
      <c r="K24" s="93"/>
      <c r="L24" s="200" t="str">
        <f t="shared" si="2"/>
        <v/>
      </c>
      <c r="M24" s="201" t="str">
        <f t="shared" si="3"/>
        <v>Goodbye</v>
      </c>
      <c r="N24" s="9"/>
      <c r="O24" s="11" t="str">
        <f t="shared" si="1"/>
        <v xml:space="preserve"> </v>
      </c>
    </row>
    <row r="25" spans="2:16" ht="12.75" customHeight="1" x14ac:dyDescent="0.2">
      <c r="B25" s="49">
        <v>8</v>
      </c>
      <c r="C25" s="211"/>
      <c r="D25" s="211"/>
      <c r="E25" s="3"/>
      <c r="F25" s="83" t="str">
        <f t="shared" si="0"/>
        <v/>
      </c>
      <c r="G25" s="7"/>
      <c r="H25" s="2"/>
      <c r="I25" s="8"/>
      <c r="J25" s="8"/>
      <c r="K25" s="93"/>
      <c r="L25" s="200" t="str">
        <f t="shared" si="2"/>
        <v/>
      </c>
      <c r="M25" s="201" t="str">
        <f t="shared" si="3"/>
        <v>Goodbye</v>
      </c>
      <c r="N25" s="9"/>
      <c r="O25" s="11" t="str">
        <f t="shared" si="1"/>
        <v xml:space="preserve"> </v>
      </c>
    </row>
    <row r="26" spans="2:16" ht="12.75" customHeight="1" x14ac:dyDescent="0.2">
      <c r="B26" s="49">
        <v>9</v>
      </c>
      <c r="C26" s="211"/>
      <c r="D26" s="211"/>
      <c r="E26" s="3"/>
      <c r="F26" s="83" t="str">
        <f t="shared" si="0"/>
        <v/>
      </c>
      <c r="G26" s="7"/>
      <c r="H26" s="2"/>
      <c r="I26" s="8"/>
      <c r="J26" s="8"/>
      <c r="K26" s="93"/>
      <c r="L26" s="200" t="str">
        <f t="shared" si="2"/>
        <v/>
      </c>
      <c r="M26" s="201" t="str">
        <f t="shared" si="3"/>
        <v>Goodbye</v>
      </c>
      <c r="N26" s="9"/>
      <c r="O26" s="11" t="str">
        <f t="shared" si="1"/>
        <v xml:space="preserve"> </v>
      </c>
    </row>
    <row r="27" spans="2:16" ht="12.75" customHeight="1" x14ac:dyDescent="0.2">
      <c r="B27" s="49">
        <v>10</v>
      </c>
      <c r="C27" s="211"/>
      <c r="D27" s="211"/>
      <c r="E27" s="3"/>
      <c r="F27" s="83" t="str">
        <f t="shared" si="0"/>
        <v/>
      </c>
      <c r="G27" s="7"/>
      <c r="H27" s="2"/>
      <c r="I27" s="8"/>
      <c r="J27" s="8"/>
      <c r="K27" s="93"/>
      <c r="L27" s="200" t="str">
        <f t="shared" si="2"/>
        <v/>
      </c>
      <c r="M27" s="201" t="str">
        <f t="shared" si="3"/>
        <v>Goodbye</v>
      </c>
      <c r="N27" s="9"/>
      <c r="O27" s="11" t="str">
        <f t="shared" si="1"/>
        <v xml:space="preserve"> </v>
      </c>
    </row>
    <row r="28" spans="2:16" ht="12.75" customHeight="1" x14ac:dyDescent="0.2">
      <c r="B28" s="49">
        <v>11</v>
      </c>
      <c r="C28" s="211"/>
      <c r="D28" s="211"/>
      <c r="E28" s="3"/>
      <c r="F28" s="83" t="str">
        <f t="shared" si="0"/>
        <v/>
      </c>
      <c r="G28" s="7"/>
      <c r="H28" s="2"/>
      <c r="I28" s="8"/>
      <c r="J28" s="8"/>
      <c r="K28" s="93"/>
      <c r="L28" s="200" t="str">
        <f t="shared" si="2"/>
        <v/>
      </c>
      <c r="M28" s="201" t="str">
        <f t="shared" si="3"/>
        <v>Goodbye</v>
      </c>
      <c r="N28" s="9"/>
      <c r="O28" s="11" t="str">
        <f t="shared" si="1"/>
        <v xml:space="preserve"> </v>
      </c>
    </row>
    <row r="29" spans="2:16" ht="12.75" customHeight="1" x14ac:dyDescent="0.2">
      <c r="B29" s="49">
        <v>12</v>
      </c>
      <c r="C29" s="211"/>
      <c r="D29" s="211"/>
      <c r="E29" s="3"/>
      <c r="F29" s="83" t="str">
        <f t="shared" si="0"/>
        <v/>
      </c>
      <c r="G29" s="7"/>
      <c r="H29" s="2"/>
      <c r="I29" s="8"/>
      <c r="J29" s="8"/>
      <c r="K29" s="93"/>
      <c r="L29" s="200" t="str">
        <f t="shared" si="2"/>
        <v/>
      </c>
      <c r="M29" s="201" t="str">
        <f t="shared" si="3"/>
        <v>Goodbye</v>
      </c>
      <c r="N29" s="9"/>
      <c r="O29" s="11" t="str">
        <f t="shared" si="1"/>
        <v xml:space="preserve"> </v>
      </c>
    </row>
    <row r="30" spans="2:16" ht="12.75" customHeight="1" x14ac:dyDescent="0.2">
      <c r="B30" s="49">
        <v>13</v>
      </c>
      <c r="C30" s="211"/>
      <c r="D30" s="211"/>
      <c r="E30" s="3"/>
      <c r="F30" s="83" t="str">
        <f t="shared" si="0"/>
        <v/>
      </c>
      <c r="G30" s="7"/>
      <c r="H30" s="2"/>
      <c r="I30" s="8"/>
      <c r="J30" s="8"/>
      <c r="K30" s="93"/>
      <c r="L30" s="200" t="str">
        <f t="shared" si="2"/>
        <v/>
      </c>
      <c r="M30" s="201" t="str">
        <f t="shared" si="3"/>
        <v>Goodbye</v>
      </c>
      <c r="N30" s="9"/>
      <c r="O30" s="11" t="str">
        <f t="shared" si="1"/>
        <v xml:space="preserve"> </v>
      </c>
    </row>
    <row r="31" spans="2:16" ht="12.75" customHeight="1" x14ac:dyDescent="0.2">
      <c r="B31" s="49">
        <v>14</v>
      </c>
      <c r="C31" s="211"/>
      <c r="D31" s="211"/>
      <c r="E31" s="3"/>
      <c r="F31" s="83" t="str">
        <f t="shared" si="0"/>
        <v/>
      </c>
      <c r="G31" s="7"/>
      <c r="H31" s="2"/>
      <c r="I31" s="8"/>
      <c r="J31" s="8"/>
      <c r="K31" s="93"/>
      <c r="L31" s="200" t="str">
        <f t="shared" si="2"/>
        <v/>
      </c>
      <c r="M31" s="201" t="str">
        <f t="shared" si="3"/>
        <v>Goodbye</v>
      </c>
      <c r="N31" s="9"/>
      <c r="O31" s="11" t="str">
        <f t="shared" si="1"/>
        <v xml:space="preserve"> </v>
      </c>
    </row>
    <row r="32" spans="2:16" ht="12.75" customHeight="1" x14ac:dyDescent="0.2">
      <c r="B32" s="49">
        <v>15</v>
      </c>
      <c r="C32" s="211"/>
      <c r="D32" s="211"/>
      <c r="E32" s="3"/>
      <c r="F32" s="83" t="str">
        <f t="shared" si="0"/>
        <v/>
      </c>
      <c r="G32" s="7"/>
      <c r="H32" s="2"/>
      <c r="I32" s="8"/>
      <c r="J32" s="8"/>
      <c r="K32" s="93"/>
      <c r="L32" s="200" t="str">
        <f t="shared" si="2"/>
        <v/>
      </c>
      <c r="M32" s="201" t="str">
        <f t="shared" si="3"/>
        <v>Goodbye</v>
      </c>
      <c r="N32" s="9"/>
      <c r="O32" s="11" t="str">
        <f t="shared" si="1"/>
        <v xml:space="preserve"> </v>
      </c>
    </row>
    <row r="33" spans="2:15" ht="12.75" customHeight="1" x14ac:dyDescent="0.2">
      <c r="B33" s="49">
        <v>16</v>
      </c>
      <c r="C33" s="211"/>
      <c r="D33" s="211"/>
      <c r="E33" s="3"/>
      <c r="F33" s="83" t="str">
        <f t="shared" si="0"/>
        <v/>
      </c>
      <c r="G33" s="7"/>
      <c r="H33" s="2"/>
      <c r="I33" s="8"/>
      <c r="J33" s="8"/>
      <c r="K33" s="93"/>
      <c r="L33" s="200" t="str">
        <f t="shared" si="2"/>
        <v/>
      </c>
      <c r="M33" s="201" t="str">
        <f t="shared" si="3"/>
        <v>Goodbye</v>
      </c>
      <c r="N33" s="9"/>
      <c r="O33" s="11" t="str">
        <f t="shared" si="1"/>
        <v xml:space="preserve"> </v>
      </c>
    </row>
    <row r="34" spans="2:15" ht="12.75" customHeight="1" x14ac:dyDescent="0.2">
      <c r="B34" s="49">
        <v>17</v>
      </c>
      <c r="C34" s="211"/>
      <c r="D34" s="211"/>
      <c r="E34" s="3"/>
      <c r="F34" s="83" t="str">
        <f t="shared" si="0"/>
        <v/>
      </c>
      <c r="G34" s="7"/>
      <c r="H34" s="2"/>
      <c r="I34" s="8"/>
      <c r="J34" s="8"/>
      <c r="K34" s="93"/>
      <c r="L34" s="200" t="str">
        <f t="shared" ref="L34:L47" si="4">IF(H34="","",IF(H34&gt;49999.99,"Complete Frontsheet, submit evidence","Retain Evidence in year-end file"))</f>
        <v/>
      </c>
      <c r="M34" s="201" t="str">
        <f t="shared" si="3"/>
        <v>Goodbye</v>
      </c>
      <c r="N34" s="9"/>
      <c r="O34" s="11" t="str">
        <f t="shared" si="1"/>
        <v xml:space="preserve"> </v>
      </c>
    </row>
    <row r="35" spans="2:15" ht="12.75" customHeight="1" x14ac:dyDescent="0.2">
      <c r="B35" s="49">
        <v>18</v>
      </c>
      <c r="C35" s="211"/>
      <c r="D35" s="211"/>
      <c r="E35" s="3"/>
      <c r="F35" s="83" t="str">
        <f t="shared" si="0"/>
        <v/>
      </c>
      <c r="G35" s="7"/>
      <c r="H35" s="2"/>
      <c r="I35" s="8"/>
      <c r="J35" s="8"/>
      <c r="K35" s="93"/>
      <c r="L35" s="200" t="str">
        <f t="shared" si="4"/>
        <v/>
      </c>
      <c r="M35" s="201" t="str">
        <f t="shared" ref="M35:M47" si="5">IF(C35&gt;99999.99,"hello","Goodbye")</f>
        <v>Goodbye</v>
      </c>
      <c r="N35" s="9"/>
      <c r="O35" s="11" t="str">
        <f t="shared" si="1"/>
        <v xml:space="preserve"> </v>
      </c>
    </row>
    <row r="36" spans="2:15" ht="12.75" customHeight="1" x14ac:dyDescent="0.2">
      <c r="B36" s="49">
        <v>19</v>
      </c>
      <c r="C36" s="211"/>
      <c r="D36" s="211"/>
      <c r="E36" s="3"/>
      <c r="F36" s="83" t="str">
        <f t="shared" si="0"/>
        <v/>
      </c>
      <c r="G36" s="7"/>
      <c r="H36" s="2"/>
      <c r="I36" s="8"/>
      <c r="J36" s="8"/>
      <c r="K36" s="93"/>
      <c r="L36" s="200" t="str">
        <f t="shared" si="4"/>
        <v/>
      </c>
      <c r="M36" s="201" t="str">
        <f t="shared" si="5"/>
        <v>Goodbye</v>
      </c>
      <c r="N36" s="9"/>
      <c r="O36" s="11" t="str">
        <f t="shared" si="1"/>
        <v xml:space="preserve"> </v>
      </c>
    </row>
    <row r="37" spans="2:15" ht="12.75" customHeight="1" x14ac:dyDescent="0.2">
      <c r="B37" s="49">
        <v>20</v>
      </c>
      <c r="C37" s="211"/>
      <c r="D37" s="211"/>
      <c r="E37" s="3"/>
      <c r="F37" s="83" t="str">
        <f t="shared" si="0"/>
        <v/>
      </c>
      <c r="G37" s="7"/>
      <c r="H37" s="2"/>
      <c r="I37" s="8"/>
      <c r="J37" s="8"/>
      <c r="K37" s="93"/>
      <c r="L37" s="200" t="str">
        <f t="shared" si="4"/>
        <v/>
      </c>
      <c r="M37" s="201" t="str">
        <f t="shared" si="5"/>
        <v>Goodbye</v>
      </c>
      <c r="N37" s="9"/>
      <c r="O37" s="11" t="str">
        <f t="shared" si="1"/>
        <v xml:space="preserve"> </v>
      </c>
    </row>
    <row r="38" spans="2:15" ht="12.75" customHeight="1" x14ac:dyDescent="0.2">
      <c r="B38" s="49">
        <v>21</v>
      </c>
      <c r="C38" s="211"/>
      <c r="D38" s="211"/>
      <c r="E38" s="3"/>
      <c r="F38" s="83" t="str">
        <f t="shared" si="0"/>
        <v/>
      </c>
      <c r="G38" s="7"/>
      <c r="H38" s="2"/>
      <c r="I38" s="8"/>
      <c r="J38" s="8"/>
      <c r="K38" s="93"/>
      <c r="L38" s="200" t="str">
        <f t="shared" si="4"/>
        <v/>
      </c>
      <c r="M38" s="201" t="str">
        <f t="shared" si="5"/>
        <v>Goodbye</v>
      </c>
      <c r="N38" s="9"/>
      <c r="O38" s="11" t="str">
        <f t="shared" si="1"/>
        <v xml:space="preserve"> </v>
      </c>
    </row>
    <row r="39" spans="2:15" ht="12.75" customHeight="1" x14ac:dyDescent="0.2">
      <c r="B39" s="49">
        <v>22</v>
      </c>
      <c r="C39" s="211"/>
      <c r="D39" s="211"/>
      <c r="E39" s="3"/>
      <c r="F39" s="83" t="str">
        <f t="shared" si="0"/>
        <v/>
      </c>
      <c r="G39" s="7"/>
      <c r="H39" s="2"/>
      <c r="I39" s="8"/>
      <c r="J39" s="8"/>
      <c r="K39" s="93"/>
      <c r="L39" s="200" t="str">
        <f t="shared" si="4"/>
        <v/>
      </c>
      <c r="M39" s="201" t="str">
        <f t="shared" si="5"/>
        <v>Goodbye</v>
      </c>
      <c r="N39" s="9"/>
      <c r="O39" s="11" t="str">
        <f t="shared" si="1"/>
        <v xml:space="preserve"> </v>
      </c>
    </row>
    <row r="40" spans="2:15" ht="12.75" customHeight="1" x14ac:dyDescent="0.2">
      <c r="B40" s="49">
        <v>23</v>
      </c>
      <c r="C40" s="211"/>
      <c r="D40" s="211"/>
      <c r="E40" s="3"/>
      <c r="F40" s="83" t="str">
        <f t="shared" si="0"/>
        <v/>
      </c>
      <c r="G40" s="7"/>
      <c r="H40" s="2"/>
      <c r="I40" s="8"/>
      <c r="J40" s="8"/>
      <c r="K40" s="93"/>
      <c r="L40" s="200" t="str">
        <f t="shared" si="4"/>
        <v/>
      </c>
      <c r="M40" s="201" t="str">
        <f t="shared" si="5"/>
        <v>Goodbye</v>
      </c>
      <c r="N40" s="9"/>
      <c r="O40" s="11" t="str">
        <f t="shared" si="1"/>
        <v xml:space="preserve"> </v>
      </c>
    </row>
    <row r="41" spans="2:15" ht="12.75" customHeight="1" x14ac:dyDescent="0.2">
      <c r="B41" s="49">
        <v>24</v>
      </c>
      <c r="C41" s="211"/>
      <c r="D41" s="211"/>
      <c r="E41" s="3"/>
      <c r="F41" s="83" t="str">
        <f t="shared" si="0"/>
        <v/>
      </c>
      <c r="G41" s="7"/>
      <c r="H41" s="2"/>
      <c r="I41" s="8"/>
      <c r="J41" s="8"/>
      <c r="K41" s="93"/>
      <c r="L41" s="200" t="str">
        <f t="shared" si="4"/>
        <v/>
      </c>
      <c r="M41" s="201" t="str">
        <f t="shared" si="5"/>
        <v>Goodbye</v>
      </c>
      <c r="N41" s="9"/>
      <c r="O41" s="11" t="str">
        <f t="shared" si="1"/>
        <v xml:space="preserve"> </v>
      </c>
    </row>
    <row r="42" spans="2:15" ht="12.75" customHeight="1" x14ac:dyDescent="0.2">
      <c r="B42" s="49">
        <v>25</v>
      </c>
      <c r="C42" s="211"/>
      <c r="D42" s="211"/>
      <c r="E42" s="3"/>
      <c r="F42" s="83" t="str">
        <f t="shared" si="0"/>
        <v/>
      </c>
      <c r="G42" s="7"/>
      <c r="H42" s="2"/>
      <c r="I42" s="8"/>
      <c r="J42" s="8"/>
      <c r="K42" s="93"/>
      <c r="L42" s="200" t="str">
        <f t="shared" si="4"/>
        <v/>
      </c>
      <c r="M42" s="201" t="str">
        <f t="shared" si="5"/>
        <v>Goodbye</v>
      </c>
      <c r="N42" s="9"/>
      <c r="O42" s="11" t="str">
        <f t="shared" si="1"/>
        <v xml:space="preserve"> </v>
      </c>
    </row>
    <row r="43" spans="2:15" ht="12.75" customHeight="1" x14ac:dyDescent="0.2">
      <c r="B43" s="49">
        <v>26</v>
      </c>
      <c r="C43" s="211"/>
      <c r="D43" s="211"/>
      <c r="E43" s="3"/>
      <c r="F43" s="83" t="str">
        <f t="shared" si="0"/>
        <v/>
      </c>
      <c r="G43" s="7"/>
      <c r="H43" s="2"/>
      <c r="I43" s="8"/>
      <c r="J43" s="8"/>
      <c r="K43" s="93"/>
      <c r="L43" s="200" t="str">
        <f t="shared" si="4"/>
        <v/>
      </c>
      <c r="M43" s="201" t="str">
        <f t="shared" si="5"/>
        <v>Goodbye</v>
      </c>
      <c r="N43" s="9"/>
      <c r="O43" s="11" t="str">
        <f t="shared" si="1"/>
        <v xml:space="preserve"> </v>
      </c>
    </row>
    <row r="44" spans="2:15" ht="12.75" customHeight="1" x14ac:dyDescent="0.2">
      <c r="B44" s="49">
        <v>27</v>
      </c>
      <c r="C44" s="211"/>
      <c r="D44" s="211"/>
      <c r="E44" s="3"/>
      <c r="F44" s="83" t="str">
        <f t="shared" si="0"/>
        <v/>
      </c>
      <c r="G44" s="7"/>
      <c r="H44" s="2"/>
      <c r="I44" s="8"/>
      <c r="J44" s="8"/>
      <c r="K44" s="93"/>
      <c r="L44" s="200" t="str">
        <f t="shared" si="4"/>
        <v/>
      </c>
      <c r="M44" s="201" t="str">
        <f t="shared" si="5"/>
        <v>Goodbye</v>
      </c>
      <c r="N44" s="9"/>
      <c r="O44" s="11" t="str">
        <f t="shared" si="1"/>
        <v xml:space="preserve"> </v>
      </c>
    </row>
    <row r="45" spans="2:15" ht="12.75" customHeight="1" x14ac:dyDescent="0.2">
      <c r="B45" s="49">
        <v>28</v>
      </c>
      <c r="C45" s="211"/>
      <c r="D45" s="211"/>
      <c r="E45" s="3"/>
      <c r="F45" s="83" t="str">
        <f t="shared" si="0"/>
        <v/>
      </c>
      <c r="G45" s="7"/>
      <c r="H45" s="2"/>
      <c r="I45" s="8"/>
      <c r="J45" s="8"/>
      <c r="K45" s="93"/>
      <c r="L45" s="200" t="str">
        <f t="shared" si="4"/>
        <v/>
      </c>
      <c r="M45" s="201" t="str">
        <f t="shared" si="5"/>
        <v>Goodbye</v>
      </c>
      <c r="N45" s="9"/>
      <c r="O45" s="11" t="str">
        <f t="shared" si="1"/>
        <v xml:space="preserve"> </v>
      </c>
    </row>
    <row r="46" spans="2:15" ht="12.75" customHeight="1" x14ac:dyDescent="0.2">
      <c r="B46" s="49">
        <v>29</v>
      </c>
      <c r="C46" s="211"/>
      <c r="D46" s="211"/>
      <c r="E46" s="3"/>
      <c r="F46" s="83" t="str">
        <f t="shared" si="0"/>
        <v/>
      </c>
      <c r="G46" s="7"/>
      <c r="H46" s="2"/>
      <c r="I46" s="8"/>
      <c r="J46" s="8"/>
      <c r="K46" s="93"/>
      <c r="L46" s="200" t="str">
        <f t="shared" si="4"/>
        <v/>
      </c>
      <c r="M46" s="201" t="str">
        <f t="shared" si="5"/>
        <v>Goodbye</v>
      </c>
      <c r="N46" s="9"/>
      <c r="O46" s="11" t="str">
        <f t="shared" si="1"/>
        <v xml:space="preserve"> </v>
      </c>
    </row>
    <row r="47" spans="2:15" ht="12.75" customHeight="1" x14ac:dyDescent="0.2">
      <c r="B47" s="49">
        <v>30</v>
      </c>
      <c r="C47" s="211"/>
      <c r="D47" s="211"/>
      <c r="E47" s="3"/>
      <c r="F47" s="83" t="str">
        <f t="shared" si="0"/>
        <v/>
      </c>
      <c r="G47" s="7"/>
      <c r="H47" s="2"/>
      <c r="I47" s="8"/>
      <c r="J47" s="8"/>
      <c r="K47" s="93"/>
      <c r="L47" s="200" t="str">
        <f t="shared" si="4"/>
        <v/>
      </c>
      <c r="M47" s="201" t="str">
        <f t="shared" si="5"/>
        <v>Goodbye</v>
      </c>
      <c r="N47" s="9"/>
      <c r="O47" s="11" t="str">
        <f t="shared" si="1"/>
        <v xml:space="preserve"> </v>
      </c>
    </row>
    <row r="48" spans="2:15" ht="13.5" thickBot="1" x14ac:dyDescent="0.25">
      <c r="B48" s="50"/>
      <c r="C48" s="36"/>
      <c r="D48" s="36"/>
      <c r="E48" s="36"/>
      <c r="F48" s="51" t="s">
        <v>19</v>
      </c>
      <c r="G48" s="51"/>
      <c r="H48" s="185">
        <f>SUM(H18:H47)</f>
        <v>0</v>
      </c>
      <c r="I48" s="89"/>
      <c r="J48" s="89"/>
      <c r="K48" s="52"/>
      <c r="L48" s="36"/>
      <c r="M48" s="53"/>
    </row>
    <row r="49" spans="2:13" x14ac:dyDescent="0.2">
      <c r="B49" s="28">
        <v>4</v>
      </c>
      <c r="C49" s="29" t="s">
        <v>4</v>
      </c>
      <c r="D49" s="30"/>
      <c r="E49" s="30"/>
      <c r="F49" s="30"/>
      <c r="G49" s="30"/>
      <c r="H49" s="30"/>
      <c r="I49" s="30"/>
      <c r="J49" s="30"/>
      <c r="K49" s="30"/>
      <c r="L49" s="30"/>
      <c r="M49" s="54"/>
    </row>
    <row r="50" spans="2:13" ht="8.25" customHeight="1" x14ac:dyDescent="0.2">
      <c r="B50" s="22"/>
      <c r="C50" s="23"/>
      <c r="D50" s="23"/>
      <c r="E50" s="23"/>
      <c r="F50" s="23"/>
      <c r="G50" s="23"/>
      <c r="H50" s="23"/>
      <c r="I50" s="23"/>
      <c r="J50" s="23"/>
      <c r="K50" s="24"/>
      <c r="L50" s="23"/>
      <c r="M50" s="55"/>
    </row>
    <row r="51" spans="2:13" x14ac:dyDescent="0.2">
      <c r="B51" s="22"/>
      <c r="C51" s="191" t="s">
        <v>523</v>
      </c>
      <c r="D51" s="23"/>
      <c r="E51" s="23"/>
      <c r="F51" s="23"/>
      <c r="G51" s="23"/>
      <c r="H51" s="23"/>
      <c r="I51" s="23"/>
      <c r="J51" s="23"/>
      <c r="K51" s="24"/>
      <c r="L51" s="23"/>
      <c r="M51" s="55"/>
    </row>
    <row r="52" spans="2:13" ht="15.75" customHeight="1" x14ac:dyDescent="0.2">
      <c r="B52" s="56"/>
      <c r="C52" s="192" t="s">
        <v>524</v>
      </c>
      <c r="D52" s="23"/>
      <c r="E52" s="23"/>
      <c r="F52" s="23"/>
      <c r="G52" s="23"/>
      <c r="H52" s="23"/>
      <c r="I52" s="23"/>
      <c r="J52" s="23"/>
      <c r="K52" s="24"/>
      <c r="L52" s="23"/>
      <c r="M52" s="55"/>
    </row>
    <row r="53" spans="2:13" ht="15.75" customHeight="1" thickBot="1" x14ac:dyDescent="0.25">
      <c r="B53" s="56"/>
      <c r="C53" s="57"/>
      <c r="D53" s="23"/>
      <c r="E53" s="23"/>
      <c r="F53" s="23"/>
      <c r="G53" s="23"/>
      <c r="H53" s="23"/>
      <c r="I53" s="23"/>
      <c r="J53" s="23"/>
      <c r="K53" s="24"/>
      <c r="L53" s="23"/>
      <c r="M53" s="55"/>
    </row>
    <row r="54" spans="2:13" ht="13.5" thickBot="1" x14ac:dyDescent="0.25">
      <c r="B54" s="56"/>
      <c r="C54" s="23"/>
      <c r="D54" s="23"/>
      <c r="E54" s="23"/>
      <c r="G54" s="58" t="s">
        <v>15</v>
      </c>
      <c r="H54" s="202"/>
      <c r="I54" s="203"/>
      <c r="J54" s="92"/>
      <c r="K54" s="153"/>
      <c r="L54" s="23"/>
      <c r="M54" s="55"/>
    </row>
    <row r="55" spans="2:13" ht="13.5" thickBot="1" x14ac:dyDescent="0.25">
      <c r="B55" s="56"/>
      <c r="C55" s="23"/>
      <c r="D55" s="23"/>
      <c r="E55" s="23"/>
      <c r="G55" s="58" t="s">
        <v>38</v>
      </c>
      <c r="H55" s="202"/>
      <c r="I55" s="203"/>
      <c r="J55" s="92"/>
      <c r="K55" s="153"/>
      <c r="L55" s="23"/>
      <c r="M55" s="55"/>
    </row>
    <row r="56" spans="2:13" ht="13.5" thickBot="1" x14ac:dyDescent="0.25">
      <c r="B56" s="56"/>
      <c r="C56" s="23"/>
      <c r="D56" s="23"/>
      <c r="E56" s="23"/>
      <c r="G56" s="58" t="s">
        <v>39</v>
      </c>
      <c r="H56" s="202" t="e">
        <f>VLOOKUP(H57,Schools!A2:C199,3,FALSE)</f>
        <v>#N/A</v>
      </c>
      <c r="I56" s="203"/>
      <c r="J56" s="92"/>
      <c r="K56" s="205" t="s">
        <v>70</v>
      </c>
      <c r="L56" s="205"/>
      <c r="M56" s="206"/>
    </row>
    <row r="57" spans="2:13" ht="13.5" thickBot="1" x14ac:dyDescent="0.25">
      <c r="B57" s="56"/>
      <c r="C57" s="23"/>
      <c r="D57" s="23"/>
      <c r="E57" s="23"/>
      <c r="G57" s="58" t="s">
        <v>40</v>
      </c>
      <c r="H57" s="207">
        <f>H12</f>
        <v>0</v>
      </c>
      <c r="I57" s="208"/>
      <c r="J57" s="92"/>
      <c r="K57" s="205"/>
      <c r="L57" s="205"/>
      <c r="M57" s="206"/>
    </row>
    <row r="58" spans="2:13" ht="13.5" thickBot="1" x14ac:dyDescent="0.25">
      <c r="B58" s="22"/>
      <c r="C58" s="23"/>
      <c r="D58" s="23"/>
      <c r="E58" s="23"/>
      <c r="G58" s="58" t="s">
        <v>16</v>
      </c>
      <c r="H58" s="202"/>
      <c r="I58" s="203"/>
      <c r="J58" s="92"/>
      <c r="K58" s="205"/>
      <c r="L58" s="205"/>
      <c r="M58" s="206"/>
    </row>
    <row r="59" spans="2:13" ht="13.5" thickBot="1" x14ac:dyDescent="0.25">
      <c r="B59" s="22"/>
      <c r="C59" s="23"/>
      <c r="D59" s="23"/>
      <c r="E59" s="23"/>
      <c r="G59" s="58" t="s">
        <v>14</v>
      </c>
      <c r="H59" s="204"/>
      <c r="I59" s="203"/>
      <c r="J59" s="92"/>
      <c r="K59" s="90"/>
      <c r="L59" s="23"/>
      <c r="M59" s="55"/>
    </row>
    <row r="60" spans="2:13" x14ac:dyDescent="0.2">
      <c r="B60" s="22"/>
      <c r="C60" s="23"/>
      <c r="D60" s="23"/>
      <c r="E60" s="23"/>
      <c r="F60" s="23"/>
      <c r="G60" s="23"/>
      <c r="H60" s="23"/>
      <c r="I60" s="23"/>
      <c r="J60" s="23"/>
      <c r="K60" s="24"/>
      <c r="L60" s="23"/>
      <c r="M60" s="55"/>
    </row>
    <row r="61" spans="2:13" ht="12" customHeight="1" x14ac:dyDescent="0.2">
      <c r="B61" s="28">
        <v>5</v>
      </c>
      <c r="C61" s="29" t="s">
        <v>5</v>
      </c>
      <c r="D61" s="30"/>
      <c r="E61" s="30"/>
      <c r="F61" s="30"/>
      <c r="G61" s="30"/>
      <c r="H61" s="30"/>
      <c r="I61" s="30"/>
      <c r="J61" s="30"/>
      <c r="K61" s="30"/>
      <c r="L61" s="59"/>
      <c r="M61" s="60"/>
    </row>
    <row r="62" spans="2:13" x14ac:dyDescent="0.2">
      <c r="B62" s="22"/>
      <c r="C62" s="25"/>
      <c r="D62" s="25"/>
      <c r="E62" s="25"/>
      <c r="F62" s="25"/>
      <c r="G62" s="25"/>
      <c r="H62" s="58"/>
      <c r="J62" s="61"/>
      <c r="M62" s="62"/>
    </row>
    <row r="63" spans="2:13" x14ac:dyDescent="0.2">
      <c r="B63" s="22"/>
      <c r="C63" s="192" t="s">
        <v>525</v>
      </c>
      <c r="D63" s="193"/>
      <c r="E63" s="193"/>
      <c r="F63" s="193"/>
      <c r="G63" s="194" t="s">
        <v>526</v>
      </c>
      <c r="H63" s="195"/>
      <c r="J63" s="197" t="s">
        <v>527</v>
      </c>
      <c r="M63" s="62"/>
    </row>
    <row r="64" spans="2:13" x14ac:dyDescent="0.2">
      <c r="B64" s="22"/>
      <c r="C64" s="193"/>
      <c r="D64" s="193"/>
      <c r="E64" s="193"/>
      <c r="F64" s="193"/>
      <c r="G64" s="196"/>
      <c r="H64" s="195"/>
      <c r="J64" s="197" t="s">
        <v>528</v>
      </c>
      <c r="K64" s="24"/>
      <c r="L64" s="63"/>
      <c r="M64" s="62"/>
    </row>
    <row r="65" spans="2:13" x14ac:dyDescent="0.2">
      <c r="B65" s="28">
        <v>6</v>
      </c>
      <c r="C65" s="29" t="s">
        <v>109</v>
      </c>
      <c r="D65" s="30"/>
      <c r="E65" s="30"/>
      <c r="F65" s="30"/>
      <c r="G65" s="30"/>
      <c r="H65" s="30"/>
      <c r="I65" s="30"/>
      <c r="J65" s="30"/>
      <c r="K65" s="30"/>
      <c r="L65" s="30"/>
      <c r="M65" s="54"/>
    </row>
    <row r="66" spans="2:13" ht="13.5" thickBot="1" x14ac:dyDescent="0.25">
      <c r="B66" s="64"/>
      <c r="C66" s="65"/>
      <c r="D66" s="66"/>
      <c r="E66" s="66"/>
      <c r="F66" s="66"/>
      <c r="G66" s="66"/>
      <c r="H66" s="66"/>
      <c r="I66" s="66"/>
      <c r="J66" s="66"/>
      <c r="K66" s="66"/>
      <c r="L66" s="66"/>
      <c r="M66" s="67"/>
    </row>
    <row r="67" spans="2:13" ht="13.5" thickBot="1" x14ac:dyDescent="0.25">
      <c r="B67" s="64"/>
      <c r="C67" s="65"/>
      <c r="D67" s="66"/>
      <c r="E67" s="66"/>
      <c r="G67" s="68" t="s">
        <v>13</v>
      </c>
      <c r="H67" s="82"/>
      <c r="I67" s="198"/>
      <c r="J67" s="199"/>
      <c r="K67" s="69" t="s">
        <v>15</v>
      </c>
      <c r="M67" s="70"/>
    </row>
    <row r="68" spans="2:13" ht="13.5" thickBot="1" x14ac:dyDescent="0.25">
      <c r="B68" s="22"/>
      <c r="C68" s="65"/>
      <c r="D68" s="71"/>
      <c r="E68" s="71"/>
      <c r="G68" s="72" t="s">
        <v>12</v>
      </c>
      <c r="H68" s="82"/>
      <c r="I68" s="198"/>
      <c r="J68" s="199"/>
      <c r="K68" s="69" t="s">
        <v>15</v>
      </c>
      <c r="M68" s="70"/>
    </row>
    <row r="69" spans="2:13" ht="13.5" thickBot="1" x14ac:dyDescent="0.25">
      <c r="B69" s="64"/>
      <c r="C69" s="65"/>
      <c r="D69" s="66"/>
      <c r="E69" s="66"/>
      <c r="G69" s="72" t="s">
        <v>14</v>
      </c>
      <c r="H69" s="1"/>
      <c r="I69" s="209"/>
      <c r="J69" s="210"/>
      <c r="K69" s="69" t="s">
        <v>96</v>
      </c>
      <c r="M69" s="70"/>
    </row>
    <row r="70" spans="2:13" ht="13.5" thickBot="1" x14ac:dyDescent="0.25">
      <c r="B70" s="64"/>
      <c r="C70" s="65"/>
      <c r="D70" s="66"/>
      <c r="E70" s="66"/>
      <c r="G70" s="72" t="s">
        <v>18</v>
      </c>
      <c r="H70" s="154">
        <v>21</v>
      </c>
      <c r="I70" s="198" t="s">
        <v>67</v>
      </c>
      <c r="J70" s="199"/>
      <c r="K70" s="73" t="s">
        <v>43</v>
      </c>
      <c r="M70" s="67"/>
    </row>
    <row r="71" spans="2:13" ht="13.5" thickBot="1" x14ac:dyDescent="0.25">
      <c r="B71" s="74"/>
      <c r="C71" s="75"/>
      <c r="D71" s="76"/>
      <c r="E71" s="76"/>
      <c r="F71" s="76"/>
      <c r="G71" s="76"/>
      <c r="H71" s="76"/>
      <c r="I71" s="76"/>
      <c r="J71" s="76"/>
      <c r="K71" s="76"/>
      <c r="L71" s="77"/>
      <c r="M71" s="78"/>
    </row>
    <row r="72" spans="2:13" ht="13.5" thickTop="1" x14ac:dyDescent="0.2">
      <c r="B72" s="79"/>
      <c r="C72" s="80"/>
      <c r="D72" s="81"/>
      <c r="E72" s="81"/>
      <c r="F72" s="81"/>
      <c r="G72" s="81"/>
      <c r="H72" s="81"/>
      <c r="I72" s="81"/>
      <c r="J72" s="81"/>
      <c r="K72" s="81"/>
      <c r="L72" s="81"/>
      <c r="M72" s="81"/>
    </row>
    <row r="73" spans="2:13" x14ac:dyDescent="0.2">
      <c r="B73" s="79"/>
      <c r="C73" s="80"/>
      <c r="D73" s="81"/>
      <c r="E73" s="81"/>
      <c r="F73" s="81"/>
      <c r="G73" s="81"/>
      <c r="H73" s="81"/>
      <c r="I73" s="81"/>
      <c r="J73" s="81"/>
      <c r="K73" s="81"/>
      <c r="L73" s="81"/>
      <c r="M73" s="81"/>
    </row>
    <row r="74" spans="2:13" x14ac:dyDescent="0.2">
      <c r="B74" s="79"/>
      <c r="C74" s="80"/>
      <c r="D74" s="81"/>
      <c r="E74" s="81"/>
      <c r="F74" s="81"/>
      <c r="G74" s="81"/>
      <c r="H74" s="81"/>
      <c r="I74" s="81"/>
      <c r="J74" s="81"/>
      <c r="K74" s="81"/>
      <c r="L74" s="81"/>
      <c r="M74" s="81"/>
    </row>
    <row r="75" spans="2:13" x14ac:dyDescent="0.2">
      <c r="B75" s="79"/>
      <c r="C75" s="80"/>
      <c r="D75" s="81"/>
      <c r="E75" s="81"/>
      <c r="F75" s="81"/>
      <c r="G75" s="81"/>
      <c r="H75" s="81"/>
      <c r="I75" s="81"/>
      <c r="J75" s="81"/>
      <c r="K75" s="81"/>
      <c r="L75" s="81"/>
      <c r="M75" s="81"/>
    </row>
    <row r="76" spans="2:13" x14ac:dyDescent="0.2">
      <c r="B76" s="79"/>
      <c r="C76" s="80"/>
      <c r="D76" s="81"/>
      <c r="E76" s="81"/>
      <c r="F76" s="81"/>
      <c r="G76" s="81"/>
      <c r="H76" s="81"/>
      <c r="I76" s="81"/>
      <c r="J76" s="81"/>
      <c r="K76" s="81"/>
      <c r="L76" s="81"/>
      <c r="M76" s="81"/>
    </row>
    <row r="77" spans="2:13" x14ac:dyDescent="0.2">
      <c r="B77" s="79"/>
      <c r="C77" s="80"/>
      <c r="D77" s="81"/>
      <c r="E77" s="81"/>
      <c r="F77" s="81"/>
      <c r="G77" s="81"/>
      <c r="H77" s="81"/>
      <c r="I77" s="81"/>
      <c r="J77" s="81"/>
      <c r="K77" s="81"/>
      <c r="L77" s="81"/>
      <c r="M77" s="81"/>
    </row>
    <row r="78" spans="2:13" x14ac:dyDescent="0.2">
      <c r="B78" s="79"/>
      <c r="C78" s="80"/>
      <c r="D78" s="81"/>
      <c r="E78" s="81"/>
      <c r="F78" s="81"/>
      <c r="G78" s="81"/>
      <c r="H78" s="81"/>
      <c r="I78" s="81"/>
      <c r="J78" s="81"/>
      <c r="K78" s="81"/>
      <c r="L78" s="81"/>
      <c r="M78" s="81"/>
    </row>
    <row r="81" spans="3:11" hidden="1" x14ac:dyDescent="0.2">
      <c r="C81" s="11" t="s">
        <v>0</v>
      </c>
      <c r="E81" s="11" t="s">
        <v>29</v>
      </c>
      <c r="H81" s="11" t="s">
        <v>6</v>
      </c>
      <c r="K81" s="12" t="s">
        <v>20</v>
      </c>
    </row>
    <row r="82" spans="3:11" hidden="1" x14ac:dyDescent="0.2">
      <c r="C82" s="11" t="s">
        <v>1</v>
      </c>
      <c r="E82" s="11" t="s">
        <v>30</v>
      </c>
      <c r="H82" s="11" t="s">
        <v>7</v>
      </c>
      <c r="K82" s="12" t="s">
        <v>23</v>
      </c>
    </row>
    <row r="83" spans="3:11" hidden="1" x14ac:dyDescent="0.2">
      <c r="H83" s="11" t="s">
        <v>8</v>
      </c>
      <c r="K83" s="12" t="s">
        <v>21</v>
      </c>
    </row>
    <row r="84" spans="3:11" hidden="1" x14ac:dyDescent="0.2">
      <c r="H84" s="11" t="s">
        <v>9</v>
      </c>
      <c r="K84" s="12" t="s">
        <v>25</v>
      </c>
    </row>
    <row r="85" spans="3:11" hidden="1" x14ac:dyDescent="0.2">
      <c r="H85" s="11" t="s">
        <v>10</v>
      </c>
      <c r="K85" s="12" t="s">
        <v>24</v>
      </c>
    </row>
    <row r="86" spans="3:11" hidden="1" x14ac:dyDescent="0.2">
      <c r="H86" s="11" t="s">
        <v>11</v>
      </c>
      <c r="K86" s="12" t="s">
        <v>22</v>
      </c>
    </row>
    <row r="87" spans="3:11" hidden="1" x14ac:dyDescent="0.2">
      <c r="K87" s="12" t="s">
        <v>26</v>
      </c>
    </row>
  </sheetData>
  <sheetProtection sheet="1" objects="1" scenarios="1" selectLockedCells="1"/>
  <mergeCells count="83">
    <mergeCell ref="B2:B3"/>
    <mergeCell ref="C2:C3"/>
    <mergeCell ref="C16:D16"/>
    <mergeCell ref="C17:D17"/>
    <mergeCell ref="D2:D3"/>
    <mergeCell ref="E2:M3"/>
    <mergeCell ref="L14:M16"/>
    <mergeCell ref="L17:M17"/>
    <mergeCell ref="C32:D32"/>
    <mergeCell ref="C25:D25"/>
    <mergeCell ref="C26:D26"/>
    <mergeCell ref="C27:D27"/>
    <mergeCell ref="C28:D28"/>
    <mergeCell ref="C29:D29"/>
    <mergeCell ref="C21:D21"/>
    <mergeCell ref="C23:D23"/>
    <mergeCell ref="C22:D22"/>
    <mergeCell ref="C24:D24"/>
    <mergeCell ref="C31:D31"/>
    <mergeCell ref="C30:D30"/>
    <mergeCell ref="C18:D18"/>
    <mergeCell ref="L23:M23"/>
    <mergeCell ref="L22:M22"/>
    <mergeCell ref="C46:D46"/>
    <mergeCell ref="C47:D47"/>
    <mergeCell ref="C41:D41"/>
    <mergeCell ref="C42:D42"/>
    <mergeCell ref="C43:D43"/>
    <mergeCell ref="C44:D44"/>
    <mergeCell ref="C39:D39"/>
    <mergeCell ref="C40:D40"/>
    <mergeCell ref="C45:D45"/>
    <mergeCell ref="C33:D33"/>
    <mergeCell ref="C34:D34"/>
    <mergeCell ref="C35:D35"/>
    <mergeCell ref="C36:D36"/>
    <mergeCell ref="C37:D37"/>
    <mergeCell ref="C38:D38"/>
    <mergeCell ref="L4:M4"/>
    <mergeCell ref="M5:M13"/>
    <mergeCell ref="K14:K15"/>
    <mergeCell ref="L19:M19"/>
    <mergeCell ref="L21:M21"/>
    <mergeCell ref="L20:M20"/>
    <mergeCell ref="B5:L5"/>
    <mergeCell ref="C19:D19"/>
    <mergeCell ref="C20:D20"/>
    <mergeCell ref="L18:M18"/>
    <mergeCell ref="L28:M28"/>
    <mergeCell ref="L29:M29"/>
    <mergeCell ref="L31:M31"/>
    <mergeCell ref="L24:M24"/>
    <mergeCell ref="L25:M25"/>
    <mergeCell ref="L26:M26"/>
    <mergeCell ref="L27:M27"/>
    <mergeCell ref="L30:M30"/>
    <mergeCell ref="L45:M45"/>
    <mergeCell ref="L46:M46"/>
    <mergeCell ref="L39:M39"/>
    <mergeCell ref="L32:M32"/>
    <mergeCell ref="L33:M33"/>
    <mergeCell ref="L34:M34"/>
    <mergeCell ref="L35:M35"/>
    <mergeCell ref="L36:M36"/>
    <mergeCell ref="L37:M37"/>
    <mergeCell ref="L38:M38"/>
    <mergeCell ref="L40:M40"/>
    <mergeCell ref="L41:M41"/>
    <mergeCell ref="L42:M42"/>
    <mergeCell ref="L43:M43"/>
    <mergeCell ref="L44:M44"/>
    <mergeCell ref="I67:J67"/>
    <mergeCell ref="I68:J68"/>
    <mergeCell ref="I69:J69"/>
    <mergeCell ref="I70:J70"/>
    <mergeCell ref="L47:M47"/>
    <mergeCell ref="H58:I58"/>
    <mergeCell ref="H59:I59"/>
    <mergeCell ref="K56:M58"/>
    <mergeCell ref="H57:I57"/>
    <mergeCell ref="H56:I56"/>
    <mergeCell ref="H55:I55"/>
    <mergeCell ref="H54:I54"/>
  </mergeCells>
  <phoneticPr fontId="0" type="noConversion"/>
  <conditionalFormatting sqref="N18:N47">
    <cfRule type="expression" dxfId="21" priority="2" stopIfTrue="1">
      <formula>K18&gt;99999.99</formula>
    </cfRule>
  </conditionalFormatting>
  <conditionalFormatting sqref="F18:F47">
    <cfRule type="expression" dxfId="20" priority="3" stopIfTrue="1">
      <formula>AND(C18="Yes",ABS(H18)&lt;1000)</formula>
    </cfRule>
  </conditionalFormatting>
  <conditionalFormatting sqref="K18:K47">
    <cfRule type="expression" dxfId="19" priority="4" stopIfTrue="1">
      <formula>AND($H18&lt;&gt;0,$K18=0)</formula>
    </cfRule>
  </conditionalFormatting>
  <conditionalFormatting sqref="G18:G47">
    <cfRule type="expression" dxfId="18" priority="5" stopIfTrue="1">
      <formula>AND($H18&lt;&gt;0,$G18=0)</formula>
    </cfRule>
  </conditionalFormatting>
  <conditionalFormatting sqref="I21:I47">
    <cfRule type="expression" dxfId="17" priority="6" stopIfTrue="1">
      <formula>AND($H21&lt;&gt;0,$I21=0)</formula>
    </cfRule>
  </conditionalFormatting>
  <conditionalFormatting sqref="H12 H54:I56 H58:I59">
    <cfRule type="cellIs" dxfId="16" priority="7" stopIfTrue="1" operator="between">
      <formula>0</formula>
      <formula>0</formula>
    </cfRule>
  </conditionalFormatting>
  <conditionalFormatting sqref="L18:M47">
    <cfRule type="cellIs" dxfId="15" priority="8" stopIfTrue="1" operator="equal">
      <formula>"Complete Frontsheet, submit evidence"</formula>
    </cfRule>
    <cfRule type="cellIs" dxfId="14" priority="9" stopIfTrue="1" operator="equal">
      <formula>"Retain Evidence in year-end file"</formula>
    </cfRule>
    <cfRule type="expression" dxfId="13" priority="10" stopIfTrue="1">
      <formula>"g18=0"</formula>
    </cfRule>
  </conditionalFormatting>
  <conditionalFormatting sqref="I18:I20">
    <cfRule type="expression" dxfId="12" priority="11" stopIfTrue="1">
      <formula>AND($H18&lt;&gt;0,$I18=0)</formula>
    </cfRule>
  </conditionalFormatting>
  <conditionalFormatting sqref="J18:J47">
    <cfRule type="expression" dxfId="11" priority="12" stopIfTrue="1">
      <formula>AND($H18&lt;&gt;0,$J18=0)</formula>
    </cfRule>
  </conditionalFormatting>
  <conditionalFormatting sqref="H56:I56">
    <cfRule type="containsErrors" dxfId="10" priority="1" stopIfTrue="1">
      <formula>ISERROR(H56)</formula>
    </cfRule>
  </conditionalFormatting>
  <dataValidations xWindow="848" yWindow="540" count="8">
    <dataValidation type="textLength" operator="lessThanOrEqual" allowBlank="1" showInputMessage="1" showErrorMessage="1" errorTitle="FORMAT (Max 6 Characters)" error="Maximum 6 Characters_x000a__x000a_Please use the following format -_x000a__x000a_Team A - LCA000*_x000a_Team B - LCB000*_x000a_Team C - LC000*_x000a_Team D - LCD000*_x000a_Team E - LCE000*_x000a_FIS Team  - LCF000*_x000a__x000a_* Replace with sequential numbering" sqref="I69" xr:uid="{00000000-0002-0000-0000-000000000000}">
      <formula1>6</formula1>
    </dataValidation>
    <dataValidation type="custom" allowBlank="1" showErrorMessage="1" errorTitle="ORACLE CODE" error="All Oracle codes must be in CAPITAL LETTERS" sqref="F71:F65536 G54:G59 F48:G53 F60:G62 G68:G65536 F5:G11 F63:F66 G13:G17 F13:F15 F17 G65:G66 E63:E64" xr:uid="{00000000-0002-0000-0000-000001000000}">
      <formula1>EXACT(E5,UPPER(E5))</formula1>
    </dataValidation>
    <dataValidation allowBlank="1" showInputMessage="1" showErrorMessage="1" errorTitle="School Number" error="Number should range between 001 and 999" promptTitle="School Number" prompt="Enter 3 digit School number before completing this form." sqref="H12" xr:uid="{00000000-0002-0000-0000-000002000000}"/>
    <dataValidation allowBlank="1" showInputMessage="1" showErrorMessage="1" promptTitle="Supporting Evidence (RA7)" prompt="Audit require for transactions items over £50,000, supporting evidence to be supplied to School Support Team with completed front sheet. _x000a__x000a_Please see seperate guidance available on Schoolsurf (Finance Service/Finance/Year End - Mar 11)." sqref="L18:M47" xr:uid="{00000000-0002-0000-0000-000003000000}"/>
    <dataValidation type="textLength" operator="lessThanOrEqual" allowBlank="1" showInputMessage="1" showErrorMessage="1" error="Maximum text length is 17 characters (including spaces)_x000a_" promptTitle="Customer (RA4)" prompt="Enter the customer name that Receipt in Advance was received from._x000a__x000a_Note: Only the first 17 characters will show in Oracle." sqref="I18:I47" xr:uid="{00000000-0002-0000-0000-000004000000}">
      <formula1>17</formula1>
    </dataValidation>
    <dataValidation type="textLength" operator="lessThanOrEqual" allowBlank="1" showInputMessage="1" showErrorMessage="1" errorTitle="Text Length" error="Maximum text length is 17 characters (including spaces)" promptTitle="Detail (RA6)" prompt="Enter explanatory notes/references of this transaction for audit purposes._x000a__x000a_Note: Only the first 17 characters will show in Oracle." sqref="K18:K47" xr:uid="{00000000-0002-0000-0000-000005000000}">
      <formula1>29</formula1>
    </dataValidation>
    <dataValidation type="textLength" operator="lessThanOrEqual" allowBlank="1" showInputMessage="1" showErrorMessage="1" error="Maximum text length is 12 characters (including spaces)" promptTitle="Invoice Number (RA5)" prompt="Enter the invoice number/other reference number._x000a__x000a_Note: Only the first 12 characters will show in Oracle." sqref="J18:J47" xr:uid="{00000000-0002-0000-0000-000006000000}">
      <formula1>12</formula1>
    </dataValidation>
    <dataValidation type="whole" operator="greaterThan" allowBlank="1" showInputMessage="1" showErrorMessage="1" error="Minimum Value of £1,000_x000a__x000a_Negative values not permitted_x000a__x000a_Do not include pence" promptTitle="Amount £ (RA3)" prompt="Enter the value in whole pounds of required Receipt in Advance._x000a__x000a_Minimum Value of £1,000.  No negative values_x000a__x000a_If over £50k, the '50k+ frontsheet' must also be completed and the evidence submitted._x000a_" sqref="H18:H47" xr:uid="{00000000-0002-0000-0000-000007000000}">
      <formula1>999</formula1>
    </dataValidation>
  </dataValidations>
  <hyperlinks>
    <hyperlink ref="G63" r:id="rId1" xr:uid="{489E99BA-6CF9-4617-B42B-D23AD4CC81F2}"/>
  </hyperlinks>
  <pageMargins left="0.19685039370078741" right="0.23622047244094491" top="0.53" bottom="0.63" header="0.42" footer="0.51181102362204722"/>
  <pageSetup paperSize="9" scale="73" orientation="portrait" r:id="rId2"/>
  <headerFooter alignWithMargins="0"/>
  <extLst>
    <ext xmlns:x14="http://schemas.microsoft.com/office/spreadsheetml/2009/9/main" uri="{CCE6A557-97BC-4b89-ADB6-D9C93CAAB3DF}">
      <x14:dataValidations xmlns:xm="http://schemas.microsoft.com/office/excel/2006/main" xWindow="848" yWindow="540" count="1">
        <x14:dataValidation type="list" allowBlank="1" showInputMessage="1" showErrorMessage="1" xr:uid="{00000000-0002-0000-0000-000008000000}">
          <x14:formula1>
            <xm:f>Conversion!$A$5:$A$15</xm:f>
          </x14:formula1>
          <xm:sqref>G18:G47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Q68"/>
  <sheetViews>
    <sheetView showGridLines="0" zoomScaleNormal="100" workbookViewId="0">
      <selection activeCell="T42" sqref="T42"/>
    </sheetView>
  </sheetViews>
  <sheetFormatPr defaultColWidth="9.140625" defaultRowHeight="12.75" x14ac:dyDescent="0.2"/>
  <cols>
    <col min="1" max="1" width="1.7109375" style="96" customWidth="1"/>
    <col min="2" max="2" width="2.7109375" style="95" customWidth="1"/>
    <col min="3" max="3" width="4" style="95" customWidth="1"/>
    <col min="4" max="4" width="2" style="95" customWidth="1"/>
    <col min="5" max="5" width="10.42578125" style="96" customWidth="1"/>
    <col min="6" max="6" width="6.5703125" style="96" customWidth="1"/>
    <col min="7" max="7" width="12.140625" style="96" customWidth="1"/>
    <col min="8" max="8" width="12.5703125" style="96" customWidth="1"/>
    <col min="9" max="9" width="13" style="96" customWidth="1"/>
    <col min="10" max="10" width="5.42578125" style="96" customWidth="1"/>
    <col min="11" max="11" width="8.140625" style="96" customWidth="1"/>
    <col min="12" max="12" width="9.140625" style="95"/>
    <col min="13" max="13" width="12" style="96" customWidth="1"/>
    <col min="14" max="14" width="11.28515625" style="96" customWidth="1"/>
    <col min="15" max="15" width="8.5703125" style="96" customWidth="1"/>
    <col min="16" max="16" width="4.140625" style="95" customWidth="1"/>
    <col min="17" max="17" width="2" style="95" customWidth="1"/>
    <col min="18" max="16384" width="9.140625" style="96"/>
  </cols>
  <sheetData>
    <row r="1" spans="2:17" ht="9.75" customHeight="1" thickBot="1" x14ac:dyDescent="0.25"/>
    <row r="2" spans="2:17" ht="24" customHeight="1" x14ac:dyDescent="0.35">
      <c r="B2" s="296"/>
      <c r="C2" s="301" t="s">
        <v>74</v>
      </c>
      <c r="D2" s="301"/>
      <c r="E2" s="301"/>
      <c r="F2" s="301"/>
      <c r="G2" s="301"/>
      <c r="H2" s="301"/>
      <c r="I2" s="301"/>
      <c r="J2" s="301"/>
      <c r="K2" s="301"/>
      <c r="L2" s="301"/>
      <c r="M2" s="301"/>
      <c r="N2" s="301"/>
      <c r="O2" s="301"/>
      <c r="P2" s="302"/>
      <c r="Q2" s="97"/>
    </row>
    <row r="3" spans="2:17" ht="24" customHeight="1" x14ac:dyDescent="0.35">
      <c r="B3" s="297"/>
      <c r="C3" s="303" t="s">
        <v>529</v>
      </c>
      <c r="D3" s="303"/>
      <c r="E3" s="303"/>
      <c r="F3" s="303"/>
      <c r="G3" s="303"/>
      <c r="H3" s="303"/>
      <c r="I3" s="303"/>
      <c r="J3" s="303"/>
      <c r="K3" s="303"/>
      <c r="L3" s="303"/>
      <c r="M3" s="303"/>
      <c r="N3" s="303"/>
      <c r="O3" s="303"/>
      <c r="P3" s="304"/>
      <c r="Q3" s="97"/>
    </row>
    <row r="4" spans="2:17" ht="6.75" customHeight="1" x14ac:dyDescent="0.35">
      <c r="B4" s="98"/>
      <c r="C4" s="99"/>
      <c r="D4" s="99"/>
      <c r="E4" s="100"/>
      <c r="F4" s="100"/>
      <c r="G4" s="100"/>
      <c r="H4" s="100"/>
      <c r="I4" s="100"/>
      <c r="J4" s="100"/>
      <c r="K4" s="100"/>
      <c r="L4" s="100"/>
      <c r="M4" s="100"/>
      <c r="N4" s="100"/>
      <c r="O4" s="100"/>
      <c r="P4" s="101"/>
      <c r="Q4" s="97"/>
    </row>
    <row r="5" spans="2:17" ht="12.75" customHeight="1" x14ac:dyDescent="0.35">
      <c r="B5" s="102"/>
      <c r="E5" s="97"/>
      <c r="F5" s="97"/>
      <c r="G5" s="97"/>
      <c r="H5" s="97"/>
      <c r="I5" s="97"/>
      <c r="J5" s="97"/>
      <c r="K5" s="97"/>
      <c r="L5" s="97"/>
      <c r="M5" s="97"/>
      <c r="N5" s="97"/>
      <c r="O5" s="97"/>
      <c r="P5" s="103"/>
      <c r="Q5" s="97"/>
    </row>
    <row r="6" spans="2:17" x14ac:dyDescent="0.2">
      <c r="B6" s="102"/>
      <c r="C6" s="96"/>
      <c r="E6" s="104" t="s">
        <v>75</v>
      </c>
      <c r="F6" s="105">
        <f>'School RIA'!H12</f>
        <v>0</v>
      </c>
      <c r="G6" s="106"/>
      <c r="H6" s="95" t="s">
        <v>81</v>
      </c>
      <c r="I6" s="298" t="e">
        <f>'School RIA'!H56:H56</f>
        <v>#N/A</v>
      </c>
      <c r="J6" s="299"/>
      <c r="K6" s="299"/>
      <c r="L6" s="299"/>
      <c r="M6" s="299"/>
      <c r="N6" s="299"/>
      <c r="O6" s="300"/>
      <c r="P6" s="107"/>
    </row>
    <row r="7" spans="2:17" x14ac:dyDescent="0.2">
      <c r="B7" s="102"/>
      <c r="E7" s="108"/>
      <c r="F7" s="108"/>
      <c r="G7" s="108"/>
      <c r="H7" s="95"/>
      <c r="I7" s="95"/>
      <c r="J7" s="95"/>
      <c r="K7" s="95"/>
      <c r="M7" s="95"/>
      <c r="N7" s="95"/>
      <c r="O7" s="95"/>
      <c r="P7" s="107"/>
    </row>
    <row r="8" spans="2:17" ht="33.75" customHeight="1" x14ac:dyDescent="0.25">
      <c r="B8" s="102"/>
      <c r="C8" s="308" t="s">
        <v>82</v>
      </c>
      <c r="D8" s="309"/>
      <c r="E8" s="309"/>
      <c r="F8" s="309"/>
      <c r="G8" s="309"/>
      <c r="H8" s="145" t="s">
        <v>83</v>
      </c>
      <c r="I8" s="144" t="s">
        <v>76</v>
      </c>
      <c r="J8" s="109"/>
      <c r="K8" s="95"/>
      <c r="L8" s="110" t="s">
        <v>77</v>
      </c>
      <c r="M8" s="95"/>
      <c r="N8" s="95"/>
      <c r="O8" s="95"/>
      <c r="P8" s="107"/>
    </row>
    <row r="9" spans="2:17" ht="13.5" customHeight="1" x14ac:dyDescent="0.2">
      <c r="B9" s="102"/>
      <c r="C9" s="255" t="s">
        <v>84</v>
      </c>
      <c r="D9" s="256"/>
      <c r="E9" s="256"/>
      <c r="F9" s="256"/>
      <c r="G9" s="257"/>
      <c r="H9" s="161" t="s">
        <v>530</v>
      </c>
      <c r="I9" s="111">
        <v>-200000</v>
      </c>
      <c r="J9" s="112"/>
      <c r="K9" s="95"/>
      <c r="M9" s="95"/>
      <c r="N9" s="95"/>
      <c r="O9" s="95"/>
      <c r="P9" s="107"/>
    </row>
    <row r="10" spans="2:17" ht="14.25" x14ac:dyDescent="0.2">
      <c r="B10" s="102"/>
      <c r="C10" s="310"/>
      <c r="D10" s="311"/>
      <c r="E10" s="311"/>
      <c r="F10" s="311"/>
      <c r="G10" s="312"/>
      <c r="H10" s="156"/>
      <c r="I10" s="157"/>
      <c r="J10" s="113"/>
      <c r="K10" s="95"/>
      <c r="M10" s="95"/>
      <c r="N10" s="95"/>
      <c r="O10" s="95"/>
      <c r="P10" s="107"/>
    </row>
    <row r="11" spans="2:17" ht="14.25" x14ac:dyDescent="0.2">
      <c r="B11" s="102"/>
      <c r="C11" s="313"/>
      <c r="D11" s="314"/>
      <c r="E11" s="314"/>
      <c r="F11" s="314"/>
      <c r="G11" s="315"/>
      <c r="H11" s="158"/>
      <c r="I11" s="157"/>
      <c r="J11" s="113"/>
      <c r="K11" s="95"/>
      <c r="M11" s="95"/>
      <c r="N11" s="95"/>
      <c r="O11" s="95"/>
      <c r="P11" s="107"/>
    </row>
    <row r="12" spans="2:17" ht="14.25" x14ac:dyDescent="0.2">
      <c r="B12" s="102"/>
      <c r="C12" s="313"/>
      <c r="D12" s="314"/>
      <c r="E12" s="314"/>
      <c r="F12" s="314"/>
      <c r="G12" s="315"/>
      <c r="H12" s="158"/>
      <c r="I12" s="157"/>
      <c r="J12" s="113"/>
      <c r="K12" s="95"/>
      <c r="M12" s="95"/>
      <c r="N12" s="95"/>
      <c r="O12" s="95"/>
      <c r="P12" s="107"/>
    </row>
    <row r="13" spans="2:17" ht="14.25" x14ac:dyDescent="0.2">
      <c r="B13" s="102"/>
      <c r="C13" s="305"/>
      <c r="D13" s="306"/>
      <c r="E13" s="306"/>
      <c r="F13" s="306"/>
      <c r="G13" s="307"/>
      <c r="H13" s="159"/>
      <c r="I13" s="160"/>
      <c r="J13" s="113"/>
      <c r="K13" s="95"/>
      <c r="M13" s="95"/>
      <c r="N13" s="95"/>
      <c r="O13" s="95"/>
      <c r="P13" s="107"/>
    </row>
    <row r="14" spans="2:17" ht="15" x14ac:dyDescent="0.25">
      <c r="B14" s="102"/>
      <c r="E14" s="114"/>
      <c r="F14" s="114"/>
      <c r="G14" s="114"/>
      <c r="H14" s="115" t="s">
        <v>85</v>
      </c>
      <c r="I14" s="116">
        <f>SUM(I10:I13)</f>
        <v>0</v>
      </c>
      <c r="J14" s="117"/>
      <c r="K14" s="95"/>
      <c r="L14" s="287"/>
      <c r="M14" s="288"/>
      <c r="N14" s="288"/>
      <c r="O14" s="289"/>
      <c r="P14" s="107"/>
    </row>
    <row r="15" spans="2:17" ht="15" x14ac:dyDescent="0.25">
      <c r="B15" s="102"/>
      <c r="E15" s="114"/>
      <c r="F15" s="114"/>
      <c r="G15" s="114"/>
      <c r="H15" s="115"/>
      <c r="I15" s="117"/>
      <c r="J15" s="117"/>
      <c r="K15" s="95"/>
      <c r="L15" s="290"/>
      <c r="M15" s="291"/>
      <c r="N15" s="291"/>
      <c r="O15" s="292"/>
      <c r="P15" s="107"/>
    </row>
    <row r="16" spans="2:17" ht="15" x14ac:dyDescent="0.25">
      <c r="B16" s="102"/>
      <c r="E16" s="114"/>
      <c r="F16" s="114"/>
      <c r="G16" s="114"/>
      <c r="H16" s="115"/>
      <c r="I16" s="117"/>
      <c r="J16" s="117"/>
      <c r="K16" s="95"/>
      <c r="L16" s="290"/>
      <c r="M16" s="291"/>
      <c r="N16" s="291"/>
      <c r="O16" s="292"/>
      <c r="P16" s="107"/>
    </row>
    <row r="17" spans="2:16" x14ac:dyDescent="0.2">
      <c r="B17" s="102"/>
      <c r="E17" s="108"/>
      <c r="F17" s="108"/>
      <c r="G17" s="108"/>
      <c r="H17" s="108"/>
      <c r="I17" s="95"/>
      <c r="J17" s="95"/>
      <c r="K17" s="95"/>
      <c r="L17" s="293"/>
      <c r="M17" s="294"/>
      <c r="N17" s="294"/>
      <c r="O17" s="295"/>
      <c r="P17" s="107"/>
    </row>
    <row r="18" spans="2:16" x14ac:dyDescent="0.2">
      <c r="B18" s="102"/>
      <c r="E18" s="118"/>
      <c r="F18" s="118"/>
      <c r="G18" s="119"/>
      <c r="H18" s="108"/>
      <c r="I18" s="95"/>
      <c r="J18" s="95"/>
      <c r="K18" s="95"/>
      <c r="M18" s="95"/>
      <c r="N18" s="95"/>
      <c r="O18" s="95"/>
      <c r="P18" s="107"/>
    </row>
    <row r="19" spans="2:16" ht="34.5" customHeight="1" x14ac:dyDescent="0.25">
      <c r="B19" s="102"/>
      <c r="C19" s="258" t="s">
        <v>86</v>
      </c>
      <c r="D19" s="259"/>
      <c r="E19" s="259"/>
      <c r="F19" s="259"/>
      <c r="G19" s="259"/>
      <c r="H19" s="260"/>
      <c r="I19" s="144" t="s">
        <v>76</v>
      </c>
      <c r="J19" s="109"/>
      <c r="K19" s="95"/>
      <c r="L19" s="110" t="s">
        <v>77</v>
      </c>
      <c r="M19" s="95"/>
      <c r="N19" s="95"/>
      <c r="O19" s="95"/>
      <c r="P19" s="107"/>
    </row>
    <row r="20" spans="2:16" ht="14.25" customHeight="1" x14ac:dyDescent="0.2">
      <c r="B20" s="102"/>
      <c r="C20" s="255" t="s">
        <v>87</v>
      </c>
      <c r="D20" s="256"/>
      <c r="E20" s="256"/>
      <c r="F20" s="256"/>
      <c r="G20" s="256"/>
      <c r="H20" s="257"/>
      <c r="I20" s="111">
        <v>8500</v>
      </c>
      <c r="J20" s="112"/>
      <c r="K20" s="95"/>
      <c r="M20" s="95"/>
      <c r="N20" s="95"/>
      <c r="O20" s="95"/>
      <c r="P20" s="107"/>
    </row>
    <row r="21" spans="2:16" ht="14.25" customHeight="1" x14ac:dyDescent="0.2">
      <c r="B21" s="102"/>
      <c r="C21" s="261" t="s">
        <v>107</v>
      </c>
      <c r="D21" s="262"/>
      <c r="E21" s="262"/>
      <c r="F21" s="262"/>
      <c r="G21" s="262"/>
      <c r="H21" s="263"/>
      <c r="I21" s="120">
        <v>10000</v>
      </c>
      <c r="J21" s="112"/>
      <c r="K21" s="95"/>
      <c r="M21" s="95"/>
      <c r="N21" s="95"/>
      <c r="O21" s="95"/>
      <c r="P21" s="107"/>
    </row>
    <row r="22" spans="2:16" ht="14.25" x14ac:dyDescent="0.2">
      <c r="B22" s="102"/>
      <c r="C22" s="249"/>
      <c r="D22" s="250"/>
      <c r="E22" s="250"/>
      <c r="F22" s="250"/>
      <c r="G22" s="250"/>
      <c r="H22" s="251"/>
      <c r="I22" s="149"/>
      <c r="J22" s="121"/>
      <c r="K22" s="95"/>
      <c r="M22" s="95"/>
      <c r="N22" s="95"/>
      <c r="O22" s="95"/>
      <c r="P22" s="107"/>
    </row>
    <row r="23" spans="2:16" ht="14.25" x14ac:dyDescent="0.2">
      <c r="B23" s="102"/>
      <c r="C23" s="249"/>
      <c r="D23" s="250"/>
      <c r="E23" s="250"/>
      <c r="F23" s="250"/>
      <c r="G23" s="250"/>
      <c r="H23" s="251"/>
      <c r="I23" s="149"/>
      <c r="J23" s="121"/>
      <c r="K23" s="95"/>
      <c r="M23" s="95"/>
      <c r="N23" s="95"/>
      <c r="O23" s="95"/>
      <c r="P23" s="107"/>
    </row>
    <row r="24" spans="2:16" ht="14.25" x14ac:dyDescent="0.2">
      <c r="B24" s="102"/>
      <c r="C24" s="249"/>
      <c r="D24" s="250"/>
      <c r="E24" s="250"/>
      <c r="F24" s="250"/>
      <c r="G24" s="250"/>
      <c r="H24" s="251"/>
      <c r="I24" s="149"/>
      <c r="J24" s="121"/>
      <c r="K24" s="95"/>
      <c r="L24" s="240"/>
      <c r="M24" s="241"/>
      <c r="N24" s="241"/>
      <c r="O24" s="242"/>
      <c r="P24" s="107"/>
    </row>
    <row r="25" spans="2:16" ht="14.25" x14ac:dyDescent="0.2">
      <c r="B25" s="102"/>
      <c r="C25" s="249"/>
      <c r="D25" s="250"/>
      <c r="E25" s="250"/>
      <c r="F25" s="250"/>
      <c r="G25" s="250"/>
      <c r="H25" s="251"/>
      <c r="I25" s="149"/>
      <c r="J25" s="121"/>
      <c r="K25" s="95"/>
      <c r="L25" s="243"/>
      <c r="M25" s="244"/>
      <c r="N25" s="244"/>
      <c r="O25" s="245"/>
      <c r="P25" s="107"/>
    </row>
    <row r="26" spans="2:16" ht="14.25" x14ac:dyDescent="0.2">
      <c r="B26" s="102"/>
      <c r="C26" s="249"/>
      <c r="D26" s="250"/>
      <c r="E26" s="250"/>
      <c r="F26" s="250"/>
      <c r="G26" s="250"/>
      <c r="H26" s="251"/>
      <c r="I26" s="149"/>
      <c r="J26" s="121"/>
      <c r="K26" s="95"/>
      <c r="L26" s="243"/>
      <c r="M26" s="244"/>
      <c r="N26" s="244"/>
      <c r="O26" s="245"/>
      <c r="P26" s="107"/>
    </row>
    <row r="27" spans="2:16" ht="14.25" x14ac:dyDescent="0.2">
      <c r="B27" s="102"/>
      <c r="C27" s="249"/>
      <c r="D27" s="250"/>
      <c r="E27" s="250"/>
      <c r="F27" s="250"/>
      <c r="G27" s="250"/>
      <c r="H27" s="251"/>
      <c r="I27" s="149"/>
      <c r="J27" s="121"/>
      <c r="K27" s="95"/>
      <c r="L27" s="243"/>
      <c r="M27" s="244"/>
      <c r="N27" s="244"/>
      <c r="O27" s="245"/>
      <c r="P27" s="107"/>
    </row>
    <row r="28" spans="2:16" ht="14.25" x14ac:dyDescent="0.2">
      <c r="B28" s="102"/>
      <c r="C28" s="249"/>
      <c r="D28" s="250"/>
      <c r="E28" s="250"/>
      <c r="F28" s="250"/>
      <c r="G28" s="250"/>
      <c r="H28" s="251"/>
      <c r="I28" s="149"/>
      <c r="J28" s="121"/>
      <c r="K28" s="95"/>
      <c r="L28" s="243"/>
      <c r="M28" s="244"/>
      <c r="N28" s="244"/>
      <c r="O28" s="245"/>
      <c r="P28" s="107"/>
    </row>
    <row r="29" spans="2:16" ht="14.25" x14ac:dyDescent="0.2">
      <c r="B29" s="102"/>
      <c r="C29" s="249"/>
      <c r="D29" s="250"/>
      <c r="E29" s="250"/>
      <c r="F29" s="250"/>
      <c r="G29" s="250"/>
      <c r="H29" s="251"/>
      <c r="I29" s="149"/>
      <c r="J29" s="121"/>
      <c r="K29" s="95"/>
      <c r="L29" s="243"/>
      <c r="M29" s="244"/>
      <c r="N29" s="244"/>
      <c r="O29" s="245"/>
      <c r="P29" s="107"/>
    </row>
    <row r="30" spans="2:16" ht="14.25" x14ac:dyDescent="0.2">
      <c r="B30" s="102"/>
      <c r="C30" s="249"/>
      <c r="D30" s="250"/>
      <c r="E30" s="250"/>
      <c r="F30" s="250"/>
      <c r="G30" s="250"/>
      <c r="H30" s="251"/>
      <c r="I30" s="149"/>
      <c r="J30" s="121"/>
      <c r="K30" s="95"/>
      <c r="L30" s="243"/>
      <c r="M30" s="244"/>
      <c r="N30" s="244"/>
      <c r="O30" s="245"/>
      <c r="P30" s="107"/>
    </row>
    <row r="31" spans="2:16" ht="14.25" x14ac:dyDescent="0.2">
      <c r="B31" s="102"/>
      <c r="C31" s="249"/>
      <c r="D31" s="250"/>
      <c r="E31" s="250"/>
      <c r="F31" s="250"/>
      <c r="G31" s="250"/>
      <c r="H31" s="251"/>
      <c r="I31" s="149"/>
      <c r="J31" s="121"/>
      <c r="K31" s="95"/>
      <c r="L31" s="243"/>
      <c r="M31" s="244"/>
      <c r="N31" s="244"/>
      <c r="O31" s="245"/>
      <c r="P31" s="107"/>
    </row>
    <row r="32" spans="2:16" ht="14.25" x14ac:dyDescent="0.2">
      <c r="B32" s="102"/>
      <c r="C32" s="249"/>
      <c r="D32" s="250"/>
      <c r="E32" s="250"/>
      <c r="F32" s="250"/>
      <c r="G32" s="250"/>
      <c r="H32" s="251"/>
      <c r="I32" s="149"/>
      <c r="J32" s="121"/>
      <c r="K32" s="95"/>
      <c r="L32" s="243"/>
      <c r="M32" s="244"/>
      <c r="N32" s="244"/>
      <c r="O32" s="245"/>
      <c r="P32" s="107"/>
    </row>
    <row r="33" spans="2:16" ht="14.25" x14ac:dyDescent="0.2">
      <c r="B33" s="102"/>
      <c r="C33" s="249"/>
      <c r="D33" s="250"/>
      <c r="E33" s="250"/>
      <c r="F33" s="250"/>
      <c r="G33" s="250"/>
      <c r="H33" s="251"/>
      <c r="I33" s="149"/>
      <c r="J33" s="121"/>
      <c r="K33" s="95"/>
      <c r="L33" s="243"/>
      <c r="M33" s="244"/>
      <c r="N33" s="244"/>
      <c r="O33" s="245"/>
      <c r="P33" s="107"/>
    </row>
    <row r="34" spans="2:16" ht="14.25" x14ac:dyDescent="0.2">
      <c r="B34" s="102"/>
      <c r="C34" s="252"/>
      <c r="D34" s="253"/>
      <c r="E34" s="253"/>
      <c r="F34" s="253"/>
      <c r="G34" s="253"/>
      <c r="H34" s="254"/>
      <c r="I34" s="155"/>
      <c r="J34" s="121"/>
      <c r="K34" s="95"/>
      <c r="L34" s="246"/>
      <c r="M34" s="247"/>
      <c r="N34" s="247"/>
      <c r="O34" s="248"/>
      <c r="P34" s="107"/>
    </row>
    <row r="35" spans="2:16" ht="17.25" customHeight="1" x14ac:dyDescent="0.25">
      <c r="B35" s="102"/>
      <c r="E35" s="114"/>
      <c r="F35" s="114"/>
      <c r="G35" s="114"/>
      <c r="H35" s="122" t="s">
        <v>88</v>
      </c>
      <c r="I35" s="123">
        <f>SUM(I22:I34)</f>
        <v>0</v>
      </c>
      <c r="J35" s="117"/>
      <c r="K35" s="95"/>
      <c r="M35" s="95"/>
      <c r="N35" s="95"/>
      <c r="O35" s="95"/>
      <c r="P35" s="107"/>
    </row>
    <row r="36" spans="2:16" ht="12.75" customHeight="1" x14ac:dyDescent="0.2">
      <c r="B36" s="102"/>
      <c r="E36" s="124"/>
      <c r="F36" s="124"/>
      <c r="G36" s="124"/>
      <c r="H36" s="124"/>
      <c r="I36" s="124"/>
      <c r="J36" s="124"/>
      <c r="K36" s="95"/>
      <c r="L36" s="267" t="s">
        <v>94</v>
      </c>
      <c r="M36" s="267"/>
      <c r="N36" s="267"/>
      <c r="O36" s="95"/>
      <c r="P36" s="107"/>
    </row>
    <row r="37" spans="2:16" ht="15" x14ac:dyDescent="0.25">
      <c r="B37" s="102"/>
      <c r="E37" s="124"/>
      <c r="F37" s="124"/>
      <c r="G37" s="124"/>
      <c r="H37" s="125" t="s">
        <v>89</v>
      </c>
      <c r="I37" s="126">
        <f>I14-I35</f>
        <v>0</v>
      </c>
      <c r="J37" s="127"/>
      <c r="K37" s="95"/>
      <c r="L37" s="267"/>
      <c r="M37" s="267"/>
      <c r="N37" s="267"/>
      <c r="O37" s="95"/>
      <c r="P37" s="107"/>
    </row>
    <row r="38" spans="2:16" ht="18" customHeight="1" x14ac:dyDescent="0.2">
      <c r="B38" s="102"/>
      <c r="E38" s="95"/>
      <c r="F38" s="95"/>
      <c r="G38" s="95"/>
      <c r="H38" s="95"/>
      <c r="I38" s="95"/>
      <c r="J38" s="95"/>
      <c r="K38" s="95"/>
      <c r="L38" s="267"/>
      <c r="M38" s="267"/>
      <c r="N38" s="267"/>
      <c r="O38" s="95"/>
      <c r="P38" s="107"/>
    </row>
    <row r="39" spans="2:16" x14ac:dyDescent="0.2">
      <c r="B39" s="102"/>
      <c r="E39" s="95"/>
      <c r="F39" s="95"/>
      <c r="G39" s="95"/>
      <c r="H39" s="95"/>
      <c r="I39" s="95"/>
      <c r="J39" s="95"/>
      <c r="K39" s="95"/>
      <c r="L39" s="268" t="s">
        <v>531</v>
      </c>
      <c r="M39" s="268"/>
      <c r="N39" s="268"/>
      <c r="O39" s="95"/>
      <c r="P39" s="107"/>
    </row>
    <row r="40" spans="2:16" ht="30" customHeight="1" x14ac:dyDescent="0.25">
      <c r="B40" s="102"/>
      <c r="C40" s="258" t="s">
        <v>534</v>
      </c>
      <c r="D40" s="259"/>
      <c r="E40" s="259"/>
      <c r="F40" s="259"/>
      <c r="G40" s="259"/>
      <c r="H40" s="260"/>
      <c r="I40" s="144" t="s">
        <v>90</v>
      </c>
      <c r="J40" s="128"/>
      <c r="K40" s="124"/>
      <c r="L40" s="285"/>
      <c r="M40" s="286"/>
      <c r="N40" s="286"/>
      <c r="O40" s="124"/>
      <c r="P40" s="107"/>
    </row>
    <row r="41" spans="2:16" ht="12.75" customHeight="1" x14ac:dyDescent="0.2">
      <c r="B41" s="102"/>
      <c r="C41" s="237"/>
      <c r="D41" s="238"/>
      <c r="E41" s="238"/>
      <c r="F41" s="238"/>
      <c r="G41" s="238"/>
      <c r="H41" s="239"/>
      <c r="I41" s="148"/>
      <c r="J41" s="112"/>
      <c r="K41" s="124"/>
      <c r="L41" s="286"/>
      <c r="M41" s="286"/>
      <c r="N41" s="286"/>
      <c r="O41" s="124"/>
      <c r="P41" s="107"/>
    </row>
    <row r="42" spans="2:16" ht="14.25" customHeight="1" x14ac:dyDescent="0.2">
      <c r="B42" s="102"/>
      <c r="C42" s="270"/>
      <c r="D42" s="271"/>
      <c r="E42" s="271"/>
      <c r="F42" s="271"/>
      <c r="G42" s="271"/>
      <c r="H42" s="272"/>
      <c r="I42" s="149"/>
      <c r="J42" s="112"/>
      <c r="K42" s="124"/>
      <c r="L42" s="286"/>
      <c r="M42" s="286"/>
      <c r="N42" s="286"/>
      <c r="O42" s="124"/>
      <c r="P42" s="107"/>
    </row>
    <row r="43" spans="2:16" ht="14.25" customHeight="1" x14ac:dyDescent="0.2">
      <c r="B43" s="102"/>
      <c r="C43" s="270"/>
      <c r="D43" s="271"/>
      <c r="E43" s="271"/>
      <c r="F43" s="271"/>
      <c r="G43" s="271"/>
      <c r="H43" s="272"/>
      <c r="I43" s="150"/>
      <c r="J43" s="129"/>
      <c r="K43" s="130"/>
      <c r="L43" s="286"/>
      <c r="M43" s="286"/>
      <c r="N43" s="286"/>
      <c r="O43" s="131"/>
      <c r="P43" s="107"/>
    </row>
    <row r="44" spans="2:16" ht="14.25" customHeight="1" x14ac:dyDescent="0.2">
      <c r="B44" s="102"/>
      <c r="C44" s="270"/>
      <c r="D44" s="271"/>
      <c r="E44" s="271"/>
      <c r="F44" s="271"/>
      <c r="G44" s="271"/>
      <c r="H44" s="272"/>
      <c r="I44" s="150"/>
      <c r="J44" s="129"/>
      <c r="K44" s="131"/>
      <c r="L44" s="286"/>
      <c r="M44" s="286"/>
      <c r="N44" s="286"/>
      <c r="O44" s="131"/>
      <c r="P44" s="107"/>
    </row>
    <row r="45" spans="2:16" ht="14.25" customHeight="1" x14ac:dyDescent="0.2">
      <c r="B45" s="102"/>
      <c r="C45" s="279"/>
      <c r="D45" s="280"/>
      <c r="E45" s="280"/>
      <c r="F45" s="280"/>
      <c r="G45" s="280"/>
      <c r="H45" s="281"/>
      <c r="I45" s="146"/>
      <c r="J45" s="121"/>
      <c r="K45" s="269" t="s">
        <v>91</v>
      </c>
      <c r="L45" s="269"/>
      <c r="M45" s="269"/>
      <c r="N45" s="269"/>
      <c r="O45" s="131"/>
      <c r="P45" s="107"/>
    </row>
    <row r="46" spans="2:16" ht="14.25" customHeight="1" x14ac:dyDescent="0.2">
      <c r="B46" s="102"/>
      <c r="C46" s="282"/>
      <c r="D46" s="283"/>
      <c r="E46" s="283"/>
      <c r="F46" s="283"/>
      <c r="G46" s="283"/>
      <c r="H46" s="284"/>
      <c r="I46" s="147"/>
      <c r="J46" s="121"/>
      <c r="K46" s="269"/>
      <c r="L46" s="269"/>
      <c r="M46" s="269"/>
      <c r="N46" s="269"/>
      <c r="O46" s="131"/>
      <c r="P46" s="107"/>
    </row>
    <row r="47" spans="2:16" ht="15" x14ac:dyDescent="0.25">
      <c r="B47" s="102"/>
      <c r="E47" s="114"/>
      <c r="F47" s="114"/>
      <c r="G47" s="114"/>
      <c r="H47" s="152" t="s">
        <v>95</v>
      </c>
      <c r="I47" s="126">
        <f>SUM(I41:I46)</f>
        <v>0</v>
      </c>
      <c r="J47" s="127"/>
      <c r="K47" s="269"/>
      <c r="L47" s="269"/>
      <c r="M47" s="269"/>
      <c r="N47" s="269"/>
      <c r="O47" s="131"/>
      <c r="P47" s="107"/>
    </row>
    <row r="48" spans="2:16" ht="14.25" x14ac:dyDescent="0.2">
      <c r="B48" s="102"/>
      <c r="E48" s="124"/>
      <c r="F48" s="124"/>
      <c r="G48" s="124"/>
      <c r="H48" s="124"/>
      <c r="I48" s="124"/>
      <c r="J48" s="124"/>
      <c r="K48" s="124"/>
      <c r="L48" s="124"/>
      <c r="M48" s="124"/>
      <c r="N48" s="124"/>
      <c r="O48" s="124"/>
      <c r="P48" s="107"/>
    </row>
    <row r="49" spans="2:16" ht="14.25" x14ac:dyDescent="0.2">
      <c r="B49" s="102"/>
      <c r="E49" s="124"/>
      <c r="F49" s="124"/>
      <c r="G49" s="124"/>
      <c r="H49" s="124"/>
      <c r="I49" s="124"/>
      <c r="J49" s="124"/>
      <c r="K49" s="124"/>
      <c r="L49" s="124"/>
      <c r="M49" s="124"/>
      <c r="N49" s="124"/>
      <c r="O49" s="124"/>
      <c r="P49" s="107"/>
    </row>
    <row r="50" spans="2:16" ht="15.75" x14ac:dyDescent="0.25">
      <c r="B50" s="102"/>
      <c r="C50" s="273" t="s">
        <v>78</v>
      </c>
      <c r="D50" s="274"/>
      <c r="E50" s="274"/>
      <c r="F50" s="274"/>
      <c r="G50" s="274"/>
      <c r="H50" s="274"/>
      <c r="I50" s="274"/>
      <c r="J50" s="274"/>
      <c r="K50" s="274"/>
      <c r="L50" s="274"/>
      <c r="M50" s="274"/>
      <c r="N50" s="274"/>
      <c r="O50" s="275"/>
      <c r="P50" s="107"/>
    </row>
    <row r="51" spans="2:16" ht="12.75" customHeight="1" x14ac:dyDescent="0.2">
      <c r="B51" s="102"/>
      <c r="C51" s="276" t="s">
        <v>532</v>
      </c>
      <c r="D51" s="277"/>
      <c r="E51" s="277"/>
      <c r="F51" s="277"/>
      <c r="G51" s="277"/>
      <c r="H51" s="277"/>
      <c r="I51" s="277"/>
      <c r="J51" s="277"/>
      <c r="K51" s="277"/>
      <c r="L51" s="277"/>
      <c r="M51" s="277"/>
      <c r="N51" s="277"/>
      <c r="O51" s="278"/>
      <c r="P51" s="107"/>
    </row>
    <row r="52" spans="2:16" ht="12.75" customHeight="1" x14ac:dyDescent="0.2">
      <c r="B52" s="102"/>
      <c r="C52" s="276"/>
      <c r="D52" s="277"/>
      <c r="E52" s="277"/>
      <c r="F52" s="277"/>
      <c r="G52" s="277"/>
      <c r="H52" s="277"/>
      <c r="I52" s="277"/>
      <c r="J52" s="277"/>
      <c r="K52" s="277"/>
      <c r="L52" s="277"/>
      <c r="M52" s="277"/>
      <c r="N52" s="277"/>
      <c r="O52" s="278"/>
      <c r="P52" s="107"/>
    </row>
    <row r="53" spans="2:16" ht="12.75" customHeight="1" x14ac:dyDescent="0.2">
      <c r="B53" s="102"/>
      <c r="C53" s="276"/>
      <c r="D53" s="277"/>
      <c r="E53" s="277"/>
      <c r="F53" s="277"/>
      <c r="G53" s="277"/>
      <c r="H53" s="277"/>
      <c r="I53" s="277"/>
      <c r="J53" s="277"/>
      <c r="K53" s="277"/>
      <c r="L53" s="277"/>
      <c r="M53" s="277"/>
      <c r="N53" s="277"/>
      <c r="O53" s="278"/>
      <c r="P53" s="107"/>
    </row>
    <row r="54" spans="2:16" ht="12.75" customHeight="1" x14ac:dyDescent="0.2">
      <c r="B54" s="102"/>
      <c r="C54" s="276"/>
      <c r="D54" s="277"/>
      <c r="E54" s="277"/>
      <c r="F54" s="277"/>
      <c r="G54" s="277"/>
      <c r="H54" s="277"/>
      <c r="I54" s="277"/>
      <c r="J54" s="277"/>
      <c r="K54" s="277"/>
      <c r="L54" s="277"/>
      <c r="M54" s="277"/>
      <c r="N54" s="277"/>
      <c r="O54" s="278"/>
      <c r="P54" s="107"/>
    </row>
    <row r="55" spans="2:16" ht="12.75" customHeight="1" x14ac:dyDescent="0.2">
      <c r="B55" s="102"/>
      <c r="C55" s="276"/>
      <c r="D55" s="277"/>
      <c r="E55" s="277"/>
      <c r="F55" s="277"/>
      <c r="G55" s="277"/>
      <c r="H55" s="277"/>
      <c r="I55" s="277"/>
      <c r="J55" s="277"/>
      <c r="K55" s="277"/>
      <c r="L55" s="277"/>
      <c r="M55" s="277"/>
      <c r="N55" s="277"/>
      <c r="O55" s="278"/>
      <c r="P55" s="107"/>
    </row>
    <row r="56" spans="2:16" ht="12.75" customHeight="1" x14ac:dyDescent="0.2">
      <c r="B56" s="102"/>
      <c r="C56" s="276"/>
      <c r="D56" s="277"/>
      <c r="E56" s="277"/>
      <c r="F56" s="277"/>
      <c r="G56" s="277"/>
      <c r="H56" s="277"/>
      <c r="I56" s="277"/>
      <c r="J56" s="277"/>
      <c r="K56" s="277"/>
      <c r="L56" s="277"/>
      <c r="M56" s="277"/>
      <c r="N56" s="277"/>
      <c r="O56" s="278"/>
      <c r="P56" s="107"/>
    </row>
    <row r="57" spans="2:16" ht="12.75" customHeight="1" x14ac:dyDescent="0.2">
      <c r="B57" s="102"/>
      <c r="C57" s="276"/>
      <c r="D57" s="277"/>
      <c r="E57" s="277"/>
      <c r="F57" s="277"/>
      <c r="G57" s="277"/>
      <c r="H57" s="277"/>
      <c r="I57" s="277"/>
      <c r="J57" s="277"/>
      <c r="K57" s="277"/>
      <c r="L57" s="277"/>
      <c r="M57" s="277"/>
      <c r="N57" s="277"/>
      <c r="O57" s="278"/>
      <c r="P57" s="107"/>
    </row>
    <row r="58" spans="2:16" ht="12.75" customHeight="1" x14ac:dyDescent="0.2">
      <c r="B58" s="102"/>
      <c r="C58" s="276"/>
      <c r="D58" s="277"/>
      <c r="E58" s="277"/>
      <c r="F58" s="277"/>
      <c r="G58" s="277"/>
      <c r="H58" s="277"/>
      <c r="I58" s="277"/>
      <c r="J58" s="277"/>
      <c r="K58" s="277"/>
      <c r="L58" s="277"/>
      <c r="M58" s="277"/>
      <c r="N58" s="277"/>
      <c r="O58" s="278"/>
      <c r="P58" s="107"/>
    </row>
    <row r="59" spans="2:16" ht="12.75" customHeight="1" x14ac:dyDescent="0.2">
      <c r="B59" s="102"/>
      <c r="C59" s="276"/>
      <c r="D59" s="277"/>
      <c r="E59" s="277"/>
      <c r="F59" s="277"/>
      <c r="G59" s="277"/>
      <c r="H59" s="277"/>
      <c r="I59" s="277"/>
      <c r="J59" s="277"/>
      <c r="K59" s="277"/>
      <c r="L59" s="277"/>
      <c r="M59" s="277"/>
      <c r="N59" s="277"/>
      <c r="O59" s="278"/>
      <c r="P59" s="107"/>
    </row>
    <row r="60" spans="2:16" ht="5.25" customHeight="1" x14ac:dyDescent="0.2">
      <c r="B60" s="102"/>
      <c r="C60" s="132"/>
      <c r="D60" s="133"/>
      <c r="E60" s="133"/>
      <c r="F60" s="133"/>
      <c r="G60" s="133"/>
      <c r="H60" s="133"/>
      <c r="I60" s="133"/>
      <c r="J60" s="133"/>
      <c r="K60" s="133"/>
      <c r="L60" s="133"/>
      <c r="M60" s="133"/>
      <c r="N60" s="133"/>
      <c r="O60" s="134"/>
      <c r="P60" s="107"/>
    </row>
    <row r="61" spans="2:16" ht="14.25" x14ac:dyDescent="0.2">
      <c r="B61" s="102"/>
      <c r="C61" s="135"/>
      <c r="E61" s="136" t="s">
        <v>92</v>
      </c>
      <c r="F61" s="264"/>
      <c r="G61" s="265"/>
      <c r="H61" s="266"/>
      <c r="I61" s="136" t="s">
        <v>79</v>
      </c>
      <c r="J61" s="264"/>
      <c r="K61" s="265"/>
      <c r="L61" s="266"/>
      <c r="M61" s="136" t="s">
        <v>80</v>
      </c>
      <c r="N61" s="151"/>
      <c r="O61" s="137"/>
      <c r="P61" s="107"/>
    </row>
    <row r="62" spans="2:16" ht="14.25" x14ac:dyDescent="0.2">
      <c r="B62" s="102"/>
      <c r="C62" s="135"/>
      <c r="E62" s="136" t="s">
        <v>93</v>
      </c>
      <c r="F62" s="264"/>
      <c r="G62" s="265"/>
      <c r="H62" s="266"/>
      <c r="I62" s="136" t="s">
        <v>79</v>
      </c>
      <c r="J62" s="264"/>
      <c r="K62" s="265"/>
      <c r="L62" s="266"/>
      <c r="M62" s="136" t="s">
        <v>80</v>
      </c>
      <c r="N62" s="151"/>
      <c r="O62" s="137"/>
      <c r="P62" s="107"/>
    </row>
    <row r="63" spans="2:16" x14ac:dyDescent="0.2">
      <c r="B63" s="102"/>
      <c r="C63" s="138"/>
      <c r="D63" s="139"/>
      <c r="E63" s="139"/>
      <c r="F63" s="139"/>
      <c r="G63" s="139"/>
      <c r="H63" s="139"/>
      <c r="I63" s="139"/>
      <c r="J63" s="139"/>
      <c r="K63" s="139"/>
      <c r="L63" s="139"/>
      <c r="M63" s="139"/>
      <c r="N63" s="139"/>
      <c r="O63" s="140"/>
      <c r="P63" s="107"/>
    </row>
    <row r="64" spans="2:16" ht="13.5" thickBot="1" x14ac:dyDescent="0.25">
      <c r="B64" s="141"/>
      <c r="C64" s="142"/>
      <c r="D64" s="142"/>
      <c r="E64" s="142"/>
      <c r="F64" s="142"/>
      <c r="G64" s="142"/>
      <c r="H64" s="142"/>
      <c r="I64" s="142"/>
      <c r="J64" s="142"/>
      <c r="K64" s="142"/>
      <c r="L64" s="142"/>
      <c r="M64" s="142"/>
      <c r="N64" s="142"/>
      <c r="O64" s="142"/>
      <c r="P64" s="143"/>
    </row>
    <row r="65" spans="5:15" ht="8.25" customHeight="1" x14ac:dyDescent="0.2">
      <c r="E65" s="95"/>
      <c r="F65" s="95"/>
      <c r="G65" s="95"/>
      <c r="H65" s="95"/>
      <c r="I65" s="95"/>
      <c r="J65" s="95"/>
      <c r="K65" s="95"/>
      <c r="M65" s="95"/>
      <c r="N65" s="95"/>
      <c r="O65" s="95"/>
    </row>
    <row r="66" spans="5:15" x14ac:dyDescent="0.2">
      <c r="E66" s="95"/>
      <c r="F66" s="95"/>
      <c r="G66" s="95"/>
      <c r="H66" s="95"/>
      <c r="I66" s="95"/>
      <c r="J66" s="95"/>
      <c r="K66" s="95"/>
      <c r="M66" s="95"/>
      <c r="N66" s="95"/>
      <c r="O66" s="95"/>
    </row>
    <row r="67" spans="5:15" x14ac:dyDescent="0.2">
      <c r="E67" s="95"/>
      <c r="F67" s="95"/>
      <c r="G67" s="95"/>
      <c r="H67" s="95"/>
      <c r="I67" s="95"/>
      <c r="J67" s="95"/>
      <c r="K67" s="95"/>
      <c r="M67" s="95"/>
      <c r="N67" s="95"/>
      <c r="O67" s="95"/>
    </row>
    <row r="68" spans="5:15" x14ac:dyDescent="0.2">
      <c r="E68" s="95"/>
      <c r="F68" s="95"/>
      <c r="G68" s="95"/>
      <c r="H68" s="95"/>
      <c r="I68" s="95"/>
      <c r="J68" s="95"/>
      <c r="K68" s="95"/>
      <c r="M68" s="95"/>
      <c r="N68" s="95"/>
      <c r="O68" s="95"/>
    </row>
  </sheetData>
  <sheetProtection selectLockedCells="1"/>
  <mergeCells count="45">
    <mergeCell ref="L14:O17"/>
    <mergeCell ref="B2:B3"/>
    <mergeCell ref="I6:O6"/>
    <mergeCell ref="C2:P2"/>
    <mergeCell ref="C3:P3"/>
    <mergeCell ref="C13:G13"/>
    <mergeCell ref="C8:G8"/>
    <mergeCell ref="C9:G9"/>
    <mergeCell ref="C10:G10"/>
    <mergeCell ref="C11:G11"/>
    <mergeCell ref="C12:G12"/>
    <mergeCell ref="J62:L62"/>
    <mergeCell ref="L36:N38"/>
    <mergeCell ref="L39:N39"/>
    <mergeCell ref="K45:N47"/>
    <mergeCell ref="C42:H42"/>
    <mergeCell ref="C43:H43"/>
    <mergeCell ref="F61:H61"/>
    <mergeCell ref="F62:H62"/>
    <mergeCell ref="C50:O50"/>
    <mergeCell ref="C51:O59"/>
    <mergeCell ref="J61:L61"/>
    <mergeCell ref="C45:H45"/>
    <mergeCell ref="C44:H44"/>
    <mergeCell ref="C46:H46"/>
    <mergeCell ref="L40:N44"/>
    <mergeCell ref="C40:H40"/>
    <mergeCell ref="C23:H23"/>
    <mergeCell ref="C24:H24"/>
    <mergeCell ref="C31:H31"/>
    <mergeCell ref="C20:H20"/>
    <mergeCell ref="C19:H19"/>
    <mergeCell ref="C22:H22"/>
    <mergeCell ref="C21:H21"/>
    <mergeCell ref="C41:H41"/>
    <mergeCell ref="L24:O34"/>
    <mergeCell ref="C25:H25"/>
    <mergeCell ref="C26:H26"/>
    <mergeCell ref="C27:H27"/>
    <mergeCell ref="C28:H28"/>
    <mergeCell ref="C29:H29"/>
    <mergeCell ref="C30:H30"/>
    <mergeCell ref="C34:H34"/>
    <mergeCell ref="C32:H32"/>
    <mergeCell ref="C33:H33"/>
  </mergeCells>
  <phoneticPr fontId="25" type="noConversion"/>
  <conditionalFormatting sqref="I6:O6">
    <cfRule type="containsErrors" dxfId="9" priority="1" stopIfTrue="1">
      <formula>ISERROR(I6)</formula>
    </cfRule>
  </conditionalFormatting>
  <hyperlinks>
    <hyperlink ref="L39" r:id="rId1" display="finance.schools@schoolschoice.org" xr:uid="{00000000-0004-0000-0100-000000000000}"/>
    <hyperlink ref="L39:N39" r:id="rId2" display="sat@suffolk.gov.uk" xr:uid="{00000000-0004-0000-0100-000001000000}"/>
  </hyperlinks>
  <pageMargins left="0.75" right="0.75" top="1" bottom="1" header="0.5" footer="0.5"/>
  <pageSetup paperSize="9" scale="6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4104" r:id="rId6" name="Check Box 8">
              <controlPr defaultSize="0" autoFill="0" autoLine="0" autoPict="0">
                <anchor moveWithCells="1" sizeWithCells="1">
                  <from>
                    <xdr:col>11</xdr:col>
                    <xdr:colOff>0</xdr:colOff>
                    <xdr:row>19</xdr:row>
                    <xdr:rowOff>19050</xdr:rowOff>
                  </from>
                  <to>
                    <xdr:col>14</xdr:col>
                    <xdr:colOff>219075</xdr:colOff>
                    <xdr:row>20</xdr:row>
                    <xdr:rowOff>76200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sizeWithCells="1">
                  <from>
                    <xdr:col>11</xdr:col>
                    <xdr:colOff>0</xdr:colOff>
                    <xdr:row>20</xdr:row>
                    <xdr:rowOff>19050</xdr:rowOff>
                  </from>
                  <to>
                    <xdr:col>13</xdr:col>
                    <xdr:colOff>381000</xdr:colOff>
                    <xdr:row>21</xdr:row>
                    <xdr:rowOff>76200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sizeWithCells="1">
                  <from>
                    <xdr:col>11</xdr:col>
                    <xdr:colOff>0</xdr:colOff>
                    <xdr:row>21</xdr:row>
                    <xdr:rowOff>38100</xdr:rowOff>
                  </from>
                  <to>
                    <xdr:col>13</xdr:col>
                    <xdr:colOff>552450</xdr:colOff>
                    <xdr:row>22</xdr:row>
                    <xdr:rowOff>95250</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sizeWithCells="1">
                  <from>
                    <xdr:col>11</xdr:col>
                    <xdr:colOff>0</xdr:colOff>
                    <xdr:row>7</xdr:row>
                    <xdr:rowOff>285750</xdr:rowOff>
                  </from>
                  <to>
                    <xdr:col>14</xdr:col>
                    <xdr:colOff>219075</xdr:colOff>
                    <xdr:row>8</xdr:row>
                    <xdr:rowOff>123825</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sizeWithCells="1">
                  <from>
                    <xdr:col>11</xdr:col>
                    <xdr:colOff>0</xdr:colOff>
                    <xdr:row>8</xdr:row>
                    <xdr:rowOff>47625</xdr:rowOff>
                  </from>
                  <to>
                    <xdr:col>12</xdr:col>
                    <xdr:colOff>771525</xdr:colOff>
                    <xdr:row>9</xdr:row>
                    <xdr:rowOff>142875</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sizeWithCells="1">
                  <from>
                    <xdr:col>11</xdr:col>
                    <xdr:colOff>0</xdr:colOff>
                    <xdr:row>10</xdr:row>
                    <xdr:rowOff>123825</xdr:rowOff>
                  </from>
                  <to>
                    <xdr:col>12</xdr:col>
                    <xdr:colOff>276225</xdr:colOff>
                    <xdr:row>12</xdr:row>
                    <xdr:rowOff>9525</xdr:rowOff>
                  </to>
                </anchor>
              </controlPr>
            </control>
          </mc:Choice>
        </mc:AlternateContent>
        <mc:AlternateContent xmlns:mc="http://schemas.openxmlformats.org/markup-compatibility/2006">
          <mc:Choice Requires="x14">
            <control shapeId="4101" r:id="rId12" name="Check Box 5">
              <controlPr defaultSize="0" autoFill="0" autoLine="0" autoPict="0">
                <anchor moveWithCells="1" sizeWithCells="1">
                  <from>
                    <xdr:col>11</xdr:col>
                    <xdr:colOff>0</xdr:colOff>
                    <xdr:row>9</xdr:row>
                    <xdr:rowOff>95250</xdr:rowOff>
                  </from>
                  <to>
                    <xdr:col>13</xdr:col>
                    <xdr:colOff>552450</xdr:colOff>
                    <xdr:row>10</xdr:row>
                    <xdr:rowOff>180975</xdr:rowOff>
                  </to>
                </anchor>
              </controlPr>
            </control>
          </mc:Choice>
        </mc:AlternateContent>
        <mc:AlternateContent xmlns:mc="http://schemas.openxmlformats.org/markup-compatibility/2006">
          <mc:Choice Requires="x14">
            <control shapeId="4102" r:id="rId13" name="Check Box 6">
              <controlPr defaultSize="0" autoFill="0" autoLine="0" autoPict="0">
                <anchor moveWithCells="1" sizeWithCells="1">
                  <from>
                    <xdr:col>11</xdr:col>
                    <xdr:colOff>0</xdr:colOff>
                    <xdr:row>11</xdr:row>
                    <xdr:rowOff>133350</xdr:rowOff>
                  </from>
                  <to>
                    <xdr:col>13</xdr:col>
                    <xdr:colOff>152400</xdr:colOff>
                    <xdr:row>13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199"/>
  <sheetViews>
    <sheetView workbookViewId="0">
      <selection activeCell="C5" sqref="C5"/>
    </sheetView>
  </sheetViews>
  <sheetFormatPr defaultColWidth="9.140625" defaultRowHeight="12.75" x14ac:dyDescent="0.2"/>
  <cols>
    <col min="1" max="1" width="13.85546875" style="162" bestFit="1" customWidth="1"/>
    <col min="2" max="3" width="49.28515625" style="162" bestFit="1" customWidth="1"/>
    <col min="4" max="16384" width="9.140625" style="162"/>
  </cols>
  <sheetData>
    <row r="1" spans="1:3" ht="13.5" thickBot="1" x14ac:dyDescent="0.25">
      <c r="A1" s="162" t="s">
        <v>37</v>
      </c>
      <c r="B1" s="162" t="s">
        <v>111</v>
      </c>
      <c r="C1" s="162" t="s">
        <v>112</v>
      </c>
    </row>
    <row r="2" spans="1:3" x14ac:dyDescent="0.2">
      <c r="A2" s="163" t="s">
        <v>110</v>
      </c>
      <c r="B2" s="164" t="s">
        <v>113</v>
      </c>
      <c r="C2" s="165" t="s">
        <v>113</v>
      </c>
    </row>
    <row r="3" spans="1:3" x14ac:dyDescent="0.2">
      <c r="A3" s="166" t="s">
        <v>114</v>
      </c>
      <c r="B3" s="167" t="s">
        <v>115</v>
      </c>
      <c r="C3" s="168" t="s">
        <v>115</v>
      </c>
    </row>
    <row r="4" spans="1:3" x14ac:dyDescent="0.2">
      <c r="A4" s="166" t="s">
        <v>116</v>
      </c>
      <c r="B4" s="167" t="s">
        <v>117</v>
      </c>
      <c r="C4" s="168" t="s">
        <v>117</v>
      </c>
    </row>
    <row r="5" spans="1:3" x14ac:dyDescent="0.2">
      <c r="A5" s="166" t="s">
        <v>118</v>
      </c>
      <c r="B5" s="167" t="s">
        <v>119</v>
      </c>
      <c r="C5" s="168" t="s">
        <v>119</v>
      </c>
    </row>
    <row r="6" spans="1:3" x14ac:dyDescent="0.2">
      <c r="A6" s="166" t="s">
        <v>120</v>
      </c>
      <c r="B6" s="167" t="s">
        <v>121</v>
      </c>
      <c r="C6" s="168" t="s">
        <v>121</v>
      </c>
    </row>
    <row r="7" spans="1:3" x14ac:dyDescent="0.2">
      <c r="A7" s="166" t="s">
        <v>122</v>
      </c>
      <c r="B7" s="167" t="s">
        <v>123</v>
      </c>
      <c r="C7" s="168" t="s">
        <v>123</v>
      </c>
    </row>
    <row r="8" spans="1:3" x14ac:dyDescent="0.2">
      <c r="A8" s="166" t="s">
        <v>124</v>
      </c>
      <c r="B8" s="167" t="s">
        <v>125</v>
      </c>
      <c r="C8" s="168" t="s">
        <v>125</v>
      </c>
    </row>
    <row r="9" spans="1:3" x14ac:dyDescent="0.2">
      <c r="A9" s="166" t="s">
        <v>126</v>
      </c>
      <c r="B9" s="167" t="s">
        <v>127</v>
      </c>
      <c r="C9" s="168" t="s">
        <v>127</v>
      </c>
    </row>
    <row r="10" spans="1:3" x14ac:dyDescent="0.2">
      <c r="A10" s="166" t="s">
        <v>128</v>
      </c>
      <c r="B10" s="167" t="s">
        <v>129</v>
      </c>
      <c r="C10" s="168" t="s">
        <v>129</v>
      </c>
    </row>
    <row r="11" spans="1:3" x14ac:dyDescent="0.2">
      <c r="A11" s="166" t="s">
        <v>130</v>
      </c>
      <c r="B11" s="167" t="s">
        <v>131</v>
      </c>
      <c r="C11" s="168" t="s">
        <v>131</v>
      </c>
    </row>
    <row r="12" spans="1:3" x14ac:dyDescent="0.2">
      <c r="A12" s="166" t="s">
        <v>132</v>
      </c>
      <c r="B12" s="167" t="s">
        <v>133</v>
      </c>
      <c r="C12" s="168" t="s">
        <v>133</v>
      </c>
    </row>
    <row r="13" spans="1:3" x14ac:dyDescent="0.2">
      <c r="A13" s="166" t="s">
        <v>134</v>
      </c>
      <c r="B13" s="167" t="s">
        <v>135</v>
      </c>
      <c r="C13" s="168" t="s">
        <v>135</v>
      </c>
    </row>
    <row r="14" spans="1:3" x14ac:dyDescent="0.2">
      <c r="A14" s="166" t="s">
        <v>136</v>
      </c>
      <c r="B14" s="167" t="s">
        <v>137</v>
      </c>
      <c r="C14" s="168" t="s">
        <v>137</v>
      </c>
    </row>
    <row r="15" spans="1:3" x14ac:dyDescent="0.2">
      <c r="A15" s="166" t="s">
        <v>138</v>
      </c>
      <c r="B15" s="167" t="s">
        <v>139</v>
      </c>
      <c r="C15" s="168" t="s">
        <v>139</v>
      </c>
    </row>
    <row r="16" spans="1:3" x14ac:dyDescent="0.2">
      <c r="A16" s="166" t="s">
        <v>140</v>
      </c>
      <c r="B16" s="167" t="s">
        <v>141</v>
      </c>
      <c r="C16" s="168" t="s">
        <v>141</v>
      </c>
    </row>
    <row r="17" spans="1:3" x14ac:dyDescent="0.2">
      <c r="A17" s="166" t="s">
        <v>142</v>
      </c>
      <c r="B17" s="167" t="s">
        <v>143</v>
      </c>
      <c r="C17" s="168" t="s">
        <v>143</v>
      </c>
    </row>
    <row r="18" spans="1:3" x14ac:dyDescent="0.2">
      <c r="A18" s="166" t="s">
        <v>144</v>
      </c>
      <c r="B18" s="167" t="s">
        <v>145</v>
      </c>
      <c r="C18" s="168" t="s">
        <v>145</v>
      </c>
    </row>
    <row r="19" spans="1:3" x14ac:dyDescent="0.2">
      <c r="A19" s="166" t="s">
        <v>146</v>
      </c>
      <c r="B19" s="167" t="s">
        <v>147</v>
      </c>
      <c r="C19" s="168" t="s">
        <v>147</v>
      </c>
    </row>
    <row r="20" spans="1:3" x14ac:dyDescent="0.2">
      <c r="A20" s="166" t="s">
        <v>148</v>
      </c>
      <c r="B20" s="167" t="s">
        <v>149</v>
      </c>
      <c r="C20" s="168" t="s">
        <v>149</v>
      </c>
    </row>
    <row r="21" spans="1:3" x14ac:dyDescent="0.2">
      <c r="A21" s="166" t="s">
        <v>150</v>
      </c>
      <c r="B21" s="167" t="s">
        <v>151</v>
      </c>
      <c r="C21" s="168" t="s">
        <v>151</v>
      </c>
    </row>
    <row r="22" spans="1:3" x14ac:dyDescent="0.2">
      <c r="A22" s="166" t="s">
        <v>152</v>
      </c>
      <c r="B22" s="167" t="s">
        <v>153</v>
      </c>
      <c r="C22" s="168" t="s">
        <v>153</v>
      </c>
    </row>
    <row r="23" spans="1:3" x14ac:dyDescent="0.2">
      <c r="A23" s="166" t="s">
        <v>154</v>
      </c>
      <c r="B23" s="167" t="s">
        <v>155</v>
      </c>
      <c r="C23" s="168" t="s">
        <v>155</v>
      </c>
    </row>
    <row r="24" spans="1:3" x14ac:dyDescent="0.2">
      <c r="A24" s="166" t="s">
        <v>156</v>
      </c>
      <c r="B24" s="167" t="s">
        <v>157</v>
      </c>
      <c r="C24" s="168" t="s">
        <v>157</v>
      </c>
    </row>
    <row r="25" spans="1:3" x14ac:dyDescent="0.2">
      <c r="A25" s="166" t="s">
        <v>158</v>
      </c>
      <c r="B25" s="167" t="s">
        <v>159</v>
      </c>
      <c r="C25" s="168" t="s">
        <v>159</v>
      </c>
    </row>
    <row r="26" spans="1:3" x14ac:dyDescent="0.2">
      <c r="A26" s="166" t="s">
        <v>160</v>
      </c>
      <c r="B26" s="167" t="s">
        <v>161</v>
      </c>
      <c r="C26" s="168" t="s">
        <v>161</v>
      </c>
    </row>
    <row r="27" spans="1:3" x14ac:dyDescent="0.2">
      <c r="A27" s="166" t="s">
        <v>162</v>
      </c>
      <c r="B27" s="167" t="s">
        <v>163</v>
      </c>
      <c r="C27" s="168" t="s">
        <v>163</v>
      </c>
    </row>
    <row r="28" spans="1:3" x14ac:dyDescent="0.2">
      <c r="A28" s="166" t="s">
        <v>164</v>
      </c>
      <c r="B28" s="167" t="s">
        <v>165</v>
      </c>
      <c r="C28" s="168" t="s">
        <v>165</v>
      </c>
    </row>
    <row r="29" spans="1:3" x14ac:dyDescent="0.2">
      <c r="A29" s="166" t="s">
        <v>166</v>
      </c>
      <c r="B29" s="167" t="s">
        <v>167</v>
      </c>
      <c r="C29" s="168" t="s">
        <v>167</v>
      </c>
    </row>
    <row r="30" spans="1:3" x14ac:dyDescent="0.2">
      <c r="A30" s="166" t="s">
        <v>168</v>
      </c>
      <c r="B30" s="167" t="s">
        <v>169</v>
      </c>
      <c r="C30" s="168" t="s">
        <v>169</v>
      </c>
    </row>
    <row r="31" spans="1:3" x14ac:dyDescent="0.2">
      <c r="A31" s="166" t="s">
        <v>170</v>
      </c>
      <c r="B31" s="167" t="s">
        <v>171</v>
      </c>
      <c r="C31" s="168" t="s">
        <v>171</v>
      </c>
    </row>
    <row r="32" spans="1:3" x14ac:dyDescent="0.2">
      <c r="A32" s="166" t="s">
        <v>172</v>
      </c>
      <c r="B32" s="167" t="s">
        <v>173</v>
      </c>
      <c r="C32" s="168" t="s">
        <v>173</v>
      </c>
    </row>
    <row r="33" spans="1:3" x14ac:dyDescent="0.2">
      <c r="A33" s="166" t="s">
        <v>174</v>
      </c>
      <c r="B33" s="167" t="s">
        <v>175</v>
      </c>
      <c r="C33" s="168" t="s">
        <v>175</v>
      </c>
    </row>
    <row r="34" spans="1:3" x14ac:dyDescent="0.2">
      <c r="A34" s="166" t="s">
        <v>176</v>
      </c>
      <c r="B34" s="167" t="s">
        <v>177</v>
      </c>
      <c r="C34" s="168" t="s">
        <v>177</v>
      </c>
    </row>
    <row r="35" spans="1:3" x14ac:dyDescent="0.2">
      <c r="A35" s="166" t="s">
        <v>178</v>
      </c>
      <c r="B35" s="167" t="s">
        <v>179</v>
      </c>
      <c r="C35" s="168" t="s">
        <v>179</v>
      </c>
    </row>
    <row r="36" spans="1:3" x14ac:dyDescent="0.2">
      <c r="A36" s="166" t="s">
        <v>180</v>
      </c>
      <c r="B36" s="167" t="s">
        <v>181</v>
      </c>
      <c r="C36" s="168" t="s">
        <v>181</v>
      </c>
    </row>
    <row r="37" spans="1:3" x14ac:dyDescent="0.2">
      <c r="A37" s="166" t="s">
        <v>182</v>
      </c>
      <c r="B37" s="167" t="s">
        <v>183</v>
      </c>
      <c r="C37" s="168" t="s">
        <v>183</v>
      </c>
    </row>
    <row r="38" spans="1:3" x14ac:dyDescent="0.2">
      <c r="A38" s="166" t="s">
        <v>184</v>
      </c>
      <c r="B38" s="167" t="s">
        <v>185</v>
      </c>
      <c r="C38" s="168" t="s">
        <v>185</v>
      </c>
    </row>
    <row r="39" spans="1:3" x14ac:dyDescent="0.2">
      <c r="A39" s="166" t="s">
        <v>186</v>
      </c>
      <c r="B39" s="167" t="s">
        <v>187</v>
      </c>
      <c r="C39" s="168" t="s">
        <v>187</v>
      </c>
    </row>
    <row r="40" spans="1:3" x14ac:dyDescent="0.2">
      <c r="A40" s="166" t="s">
        <v>188</v>
      </c>
      <c r="B40" s="167" t="s">
        <v>189</v>
      </c>
      <c r="C40" s="168" t="s">
        <v>189</v>
      </c>
    </row>
    <row r="41" spans="1:3" x14ac:dyDescent="0.2">
      <c r="A41" s="166" t="s">
        <v>190</v>
      </c>
      <c r="B41" s="167" t="s">
        <v>191</v>
      </c>
      <c r="C41" s="168" t="s">
        <v>191</v>
      </c>
    </row>
    <row r="42" spans="1:3" x14ac:dyDescent="0.2">
      <c r="A42" s="166" t="s">
        <v>192</v>
      </c>
      <c r="B42" s="167" t="s">
        <v>193</v>
      </c>
      <c r="C42" s="168" t="s">
        <v>193</v>
      </c>
    </row>
    <row r="43" spans="1:3" x14ac:dyDescent="0.2">
      <c r="A43" s="166" t="s">
        <v>194</v>
      </c>
      <c r="B43" s="167" t="s">
        <v>195</v>
      </c>
      <c r="C43" s="168" t="s">
        <v>195</v>
      </c>
    </row>
    <row r="44" spans="1:3" x14ac:dyDescent="0.2">
      <c r="A44" s="166" t="s">
        <v>196</v>
      </c>
      <c r="B44" s="167" t="s">
        <v>197</v>
      </c>
      <c r="C44" s="168" t="s">
        <v>197</v>
      </c>
    </row>
    <row r="45" spans="1:3" x14ac:dyDescent="0.2">
      <c r="A45" s="166" t="s">
        <v>198</v>
      </c>
      <c r="B45" s="167" t="s">
        <v>199</v>
      </c>
      <c r="C45" s="168" t="s">
        <v>199</v>
      </c>
    </row>
    <row r="46" spans="1:3" x14ac:dyDescent="0.2">
      <c r="A46" s="166" t="s">
        <v>200</v>
      </c>
      <c r="B46" s="167" t="s">
        <v>201</v>
      </c>
      <c r="C46" s="168" t="s">
        <v>201</v>
      </c>
    </row>
    <row r="47" spans="1:3" x14ac:dyDescent="0.2">
      <c r="A47" s="166" t="s">
        <v>202</v>
      </c>
      <c r="B47" s="167" t="s">
        <v>203</v>
      </c>
      <c r="C47" s="168" t="s">
        <v>203</v>
      </c>
    </row>
    <row r="48" spans="1:3" x14ac:dyDescent="0.2">
      <c r="A48" s="166" t="s">
        <v>204</v>
      </c>
      <c r="B48" s="167" t="s">
        <v>205</v>
      </c>
      <c r="C48" s="168" t="s">
        <v>205</v>
      </c>
    </row>
    <row r="49" spans="1:3" x14ac:dyDescent="0.2">
      <c r="A49" s="166" t="s">
        <v>206</v>
      </c>
      <c r="B49" s="167" t="s">
        <v>207</v>
      </c>
      <c r="C49" s="168" t="s">
        <v>207</v>
      </c>
    </row>
    <row r="50" spans="1:3" x14ac:dyDescent="0.2">
      <c r="A50" s="166" t="s">
        <v>208</v>
      </c>
      <c r="B50" s="167" t="s">
        <v>209</v>
      </c>
      <c r="C50" s="168" t="s">
        <v>209</v>
      </c>
    </row>
    <row r="51" spans="1:3" x14ac:dyDescent="0.2">
      <c r="A51" s="166" t="s">
        <v>210</v>
      </c>
      <c r="B51" s="167" t="s">
        <v>211</v>
      </c>
      <c r="C51" s="168" t="s">
        <v>211</v>
      </c>
    </row>
    <row r="52" spans="1:3" x14ac:dyDescent="0.2">
      <c r="A52" s="166" t="s">
        <v>212</v>
      </c>
      <c r="B52" s="167" t="s">
        <v>213</v>
      </c>
      <c r="C52" s="168" t="s">
        <v>213</v>
      </c>
    </row>
    <row r="53" spans="1:3" x14ac:dyDescent="0.2">
      <c r="A53" s="166" t="s">
        <v>214</v>
      </c>
      <c r="B53" s="167" t="s">
        <v>215</v>
      </c>
      <c r="C53" s="168" t="s">
        <v>215</v>
      </c>
    </row>
    <row r="54" spans="1:3" x14ac:dyDescent="0.2">
      <c r="A54" s="166" t="s">
        <v>216</v>
      </c>
      <c r="B54" s="167" t="s">
        <v>217</v>
      </c>
      <c r="C54" s="168" t="s">
        <v>217</v>
      </c>
    </row>
    <row r="55" spans="1:3" x14ac:dyDescent="0.2">
      <c r="A55" s="166" t="s">
        <v>218</v>
      </c>
      <c r="B55" s="167" t="s">
        <v>219</v>
      </c>
      <c r="C55" s="168" t="s">
        <v>219</v>
      </c>
    </row>
    <row r="56" spans="1:3" x14ac:dyDescent="0.2">
      <c r="A56" s="166" t="s">
        <v>220</v>
      </c>
      <c r="B56" s="167" t="s">
        <v>221</v>
      </c>
      <c r="C56" s="168" t="s">
        <v>221</v>
      </c>
    </row>
    <row r="57" spans="1:3" x14ac:dyDescent="0.2">
      <c r="A57" s="166" t="s">
        <v>222</v>
      </c>
      <c r="B57" s="167" t="s">
        <v>223</v>
      </c>
      <c r="C57" s="168" t="s">
        <v>223</v>
      </c>
    </row>
    <row r="58" spans="1:3" x14ac:dyDescent="0.2">
      <c r="A58" s="166" t="s">
        <v>224</v>
      </c>
      <c r="B58" s="167" t="s">
        <v>225</v>
      </c>
      <c r="C58" s="168" t="s">
        <v>225</v>
      </c>
    </row>
    <row r="59" spans="1:3" x14ac:dyDescent="0.2">
      <c r="A59" s="166" t="s">
        <v>226</v>
      </c>
      <c r="B59" s="167" t="s">
        <v>227</v>
      </c>
      <c r="C59" s="168" t="s">
        <v>227</v>
      </c>
    </row>
    <row r="60" spans="1:3" x14ac:dyDescent="0.2">
      <c r="A60" s="166" t="s">
        <v>228</v>
      </c>
      <c r="B60" s="167" t="s">
        <v>229</v>
      </c>
      <c r="C60" s="168" t="s">
        <v>229</v>
      </c>
    </row>
    <row r="61" spans="1:3" x14ac:dyDescent="0.2">
      <c r="A61" s="166" t="s">
        <v>230</v>
      </c>
      <c r="B61" s="167" t="s">
        <v>231</v>
      </c>
      <c r="C61" s="168" t="s">
        <v>231</v>
      </c>
    </row>
    <row r="62" spans="1:3" x14ac:dyDescent="0.2">
      <c r="A62" s="166" t="s">
        <v>232</v>
      </c>
      <c r="B62" s="167" t="s">
        <v>233</v>
      </c>
      <c r="C62" s="168" t="s">
        <v>233</v>
      </c>
    </row>
    <row r="63" spans="1:3" x14ac:dyDescent="0.2">
      <c r="A63" s="166" t="s">
        <v>234</v>
      </c>
      <c r="B63" s="167" t="s">
        <v>235</v>
      </c>
      <c r="C63" s="168" t="s">
        <v>235</v>
      </c>
    </row>
    <row r="64" spans="1:3" x14ac:dyDescent="0.2">
      <c r="A64" s="166" t="s">
        <v>236</v>
      </c>
      <c r="B64" s="167" t="s">
        <v>237</v>
      </c>
      <c r="C64" s="168" t="s">
        <v>237</v>
      </c>
    </row>
    <row r="65" spans="1:3" x14ac:dyDescent="0.2">
      <c r="A65" s="166" t="s">
        <v>238</v>
      </c>
      <c r="B65" s="167" t="s">
        <v>239</v>
      </c>
      <c r="C65" s="168" t="s">
        <v>239</v>
      </c>
    </row>
    <row r="66" spans="1:3" x14ac:dyDescent="0.2">
      <c r="A66" s="166" t="s">
        <v>240</v>
      </c>
      <c r="B66" s="167" t="s">
        <v>241</v>
      </c>
      <c r="C66" s="168" t="s">
        <v>241</v>
      </c>
    </row>
    <row r="67" spans="1:3" x14ac:dyDescent="0.2">
      <c r="A67" s="166" t="s">
        <v>242</v>
      </c>
      <c r="B67" s="167" t="s">
        <v>243</v>
      </c>
      <c r="C67" s="168" t="s">
        <v>243</v>
      </c>
    </row>
    <row r="68" spans="1:3" x14ac:dyDescent="0.2">
      <c r="A68" s="166" t="s">
        <v>244</v>
      </c>
      <c r="B68" s="167" t="s">
        <v>245</v>
      </c>
      <c r="C68" s="168" t="s">
        <v>245</v>
      </c>
    </row>
    <row r="69" spans="1:3" x14ac:dyDescent="0.2">
      <c r="A69" s="166" t="s">
        <v>246</v>
      </c>
      <c r="B69" s="167" t="s">
        <v>247</v>
      </c>
      <c r="C69" s="168" t="s">
        <v>247</v>
      </c>
    </row>
    <row r="70" spans="1:3" x14ac:dyDescent="0.2">
      <c r="A70" s="166" t="s">
        <v>248</v>
      </c>
      <c r="B70" s="167" t="s">
        <v>249</v>
      </c>
      <c r="C70" s="168" t="s">
        <v>249</v>
      </c>
    </row>
    <row r="71" spans="1:3" x14ac:dyDescent="0.2">
      <c r="A71" s="166" t="s">
        <v>250</v>
      </c>
      <c r="B71" s="167" t="s">
        <v>251</v>
      </c>
      <c r="C71" s="168" t="s">
        <v>251</v>
      </c>
    </row>
    <row r="72" spans="1:3" x14ac:dyDescent="0.2">
      <c r="A72" s="166" t="s">
        <v>252</v>
      </c>
      <c r="B72" s="167" t="s">
        <v>253</v>
      </c>
      <c r="C72" s="168" t="s">
        <v>253</v>
      </c>
    </row>
    <row r="73" spans="1:3" x14ac:dyDescent="0.2">
      <c r="A73" s="166" t="s">
        <v>254</v>
      </c>
      <c r="B73" s="167" t="s">
        <v>255</v>
      </c>
      <c r="C73" s="168" t="s">
        <v>255</v>
      </c>
    </row>
    <row r="74" spans="1:3" x14ac:dyDescent="0.2">
      <c r="A74" s="166" t="s">
        <v>256</v>
      </c>
      <c r="B74" s="167" t="s">
        <v>257</v>
      </c>
      <c r="C74" s="168" t="s">
        <v>257</v>
      </c>
    </row>
    <row r="75" spans="1:3" x14ac:dyDescent="0.2">
      <c r="A75" s="166" t="s">
        <v>258</v>
      </c>
      <c r="B75" s="167" t="s">
        <v>259</v>
      </c>
      <c r="C75" s="168" t="s">
        <v>259</v>
      </c>
    </row>
    <row r="76" spans="1:3" x14ac:dyDescent="0.2">
      <c r="A76" s="166" t="s">
        <v>260</v>
      </c>
      <c r="B76" s="167" t="s">
        <v>261</v>
      </c>
      <c r="C76" s="168" t="s">
        <v>261</v>
      </c>
    </row>
    <row r="77" spans="1:3" x14ac:dyDescent="0.2">
      <c r="A77" s="166" t="s">
        <v>262</v>
      </c>
      <c r="B77" s="167" t="s">
        <v>263</v>
      </c>
      <c r="C77" s="168" t="s">
        <v>263</v>
      </c>
    </row>
    <row r="78" spans="1:3" x14ac:dyDescent="0.2">
      <c r="A78" s="166" t="s">
        <v>264</v>
      </c>
      <c r="B78" s="167" t="s">
        <v>265</v>
      </c>
      <c r="C78" s="168" t="s">
        <v>265</v>
      </c>
    </row>
    <row r="79" spans="1:3" x14ac:dyDescent="0.2">
      <c r="A79" s="166" t="s">
        <v>266</v>
      </c>
      <c r="B79" s="167" t="s">
        <v>267</v>
      </c>
      <c r="C79" s="168" t="s">
        <v>267</v>
      </c>
    </row>
    <row r="80" spans="1:3" x14ac:dyDescent="0.2">
      <c r="A80" s="166" t="s">
        <v>268</v>
      </c>
      <c r="B80" s="167" t="s">
        <v>269</v>
      </c>
      <c r="C80" s="168" t="s">
        <v>269</v>
      </c>
    </row>
    <row r="81" spans="1:3" x14ac:dyDescent="0.2">
      <c r="A81" s="166" t="s">
        <v>270</v>
      </c>
      <c r="B81" s="167" t="s">
        <v>271</v>
      </c>
      <c r="C81" s="168" t="s">
        <v>271</v>
      </c>
    </row>
    <row r="82" spans="1:3" x14ac:dyDescent="0.2">
      <c r="A82" s="166" t="s">
        <v>272</v>
      </c>
      <c r="B82" s="167" t="s">
        <v>273</v>
      </c>
      <c r="C82" s="168" t="s">
        <v>273</v>
      </c>
    </row>
    <row r="83" spans="1:3" x14ac:dyDescent="0.2">
      <c r="A83" s="166" t="s">
        <v>274</v>
      </c>
      <c r="B83" s="167" t="s">
        <v>275</v>
      </c>
      <c r="C83" s="168" t="s">
        <v>275</v>
      </c>
    </row>
    <row r="84" spans="1:3" x14ac:dyDescent="0.2">
      <c r="A84" s="166" t="s">
        <v>276</v>
      </c>
      <c r="B84" s="167" t="s">
        <v>277</v>
      </c>
      <c r="C84" s="168" t="s">
        <v>277</v>
      </c>
    </row>
    <row r="85" spans="1:3" x14ac:dyDescent="0.2">
      <c r="A85" s="166" t="s">
        <v>278</v>
      </c>
      <c r="B85" s="167" t="s">
        <v>279</v>
      </c>
      <c r="C85" s="168" t="s">
        <v>279</v>
      </c>
    </row>
    <row r="86" spans="1:3" x14ac:dyDescent="0.2">
      <c r="A86" s="166" t="s">
        <v>280</v>
      </c>
      <c r="B86" s="167" t="s">
        <v>281</v>
      </c>
      <c r="C86" s="168" t="s">
        <v>281</v>
      </c>
    </row>
    <row r="87" spans="1:3" x14ac:dyDescent="0.2">
      <c r="A87" s="166" t="s">
        <v>282</v>
      </c>
      <c r="B87" s="167" t="s">
        <v>283</v>
      </c>
      <c r="C87" s="168" t="s">
        <v>283</v>
      </c>
    </row>
    <row r="88" spans="1:3" x14ac:dyDescent="0.2">
      <c r="A88" s="166" t="s">
        <v>284</v>
      </c>
      <c r="B88" s="167" t="s">
        <v>285</v>
      </c>
      <c r="C88" s="168" t="s">
        <v>285</v>
      </c>
    </row>
    <row r="89" spans="1:3" x14ac:dyDescent="0.2">
      <c r="A89" s="166" t="s">
        <v>286</v>
      </c>
      <c r="B89" s="167" t="s">
        <v>287</v>
      </c>
      <c r="C89" s="168" t="s">
        <v>287</v>
      </c>
    </row>
    <row r="90" spans="1:3" x14ac:dyDescent="0.2">
      <c r="A90" s="166" t="s">
        <v>288</v>
      </c>
      <c r="B90" s="167" t="s">
        <v>289</v>
      </c>
      <c r="C90" s="168" t="s">
        <v>289</v>
      </c>
    </row>
    <row r="91" spans="1:3" x14ac:dyDescent="0.2">
      <c r="A91" s="166" t="s">
        <v>290</v>
      </c>
      <c r="B91" s="167" t="s">
        <v>291</v>
      </c>
      <c r="C91" s="168" t="s">
        <v>291</v>
      </c>
    </row>
    <row r="92" spans="1:3" x14ac:dyDescent="0.2">
      <c r="A92" s="166" t="s">
        <v>292</v>
      </c>
      <c r="B92" s="167" t="s">
        <v>293</v>
      </c>
      <c r="C92" s="168" t="s">
        <v>293</v>
      </c>
    </row>
    <row r="93" spans="1:3" x14ac:dyDescent="0.2">
      <c r="A93" s="166" t="s">
        <v>294</v>
      </c>
      <c r="B93" s="167" t="s">
        <v>295</v>
      </c>
      <c r="C93" s="168" t="s">
        <v>295</v>
      </c>
    </row>
    <row r="94" spans="1:3" x14ac:dyDescent="0.2">
      <c r="A94" s="166" t="s">
        <v>296</v>
      </c>
      <c r="B94" s="167" t="s">
        <v>297</v>
      </c>
      <c r="C94" s="168" t="s">
        <v>297</v>
      </c>
    </row>
    <row r="95" spans="1:3" x14ac:dyDescent="0.2">
      <c r="A95" s="166" t="s">
        <v>298</v>
      </c>
      <c r="B95" s="167" t="s">
        <v>299</v>
      </c>
      <c r="C95" s="168" t="s">
        <v>299</v>
      </c>
    </row>
    <row r="96" spans="1:3" x14ac:dyDescent="0.2">
      <c r="A96" s="166" t="s">
        <v>300</v>
      </c>
      <c r="B96" s="167" t="s">
        <v>301</v>
      </c>
      <c r="C96" s="168" t="s">
        <v>301</v>
      </c>
    </row>
    <row r="97" spans="1:3" x14ac:dyDescent="0.2">
      <c r="A97" s="166" t="s">
        <v>302</v>
      </c>
      <c r="B97" s="167" t="s">
        <v>303</v>
      </c>
      <c r="C97" s="168" t="s">
        <v>303</v>
      </c>
    </row>
    <row r="98" spans="1:3" x14ac:dyDescent="0.2">
      <c r="A98" s="166" t="s">
        <v>304</v>
      </c>
      <c r="B98" s="167" t="s">
        <v>305</v>
      </c>
      <c r="C98" s="168" t="s">
        <v>305</v>
      </c>
    </row>
    <row r="99" spans="1:3" x14ac:dyDescent="0.2">
      <c r="A99" s="166" t="s">
        <v>306</v>
      </c>
      <c r="B99" s="167" t="s">
        <v>307</v>
      </c>
      <c r="C99" s="168" t="s">
        <v>307</v>
      </c>
    </row>
    <row r="100" spans="1:3" x14ac:dyDescent="0.2">
      <c r="A100" s="166" t="s">
        <v>308</v>
      </c>
      <c r="B100" s="167" t="s">
        <v>309</v>
      </c>
      <c r="C100" s="168" t="s">
        <v>309</v>
      </c>
    </row>
    <row r="101" spans="1:3" x14ac:dyDescent="0.2">
      <c r="A101" s="166" t="s">
        <v>310</v>
      </c>
      <c r="B101" s="167" t="s">
        <v>311</v>
      </c>
      <c r="C101" s="168" t="s">
        <v>311</v>
      </c>
    </row>
    <row r="102" spans="1:3" x14ac:dyDescent="0.2">
      <c r="A102" s="166" t="s">
        <v>312</v>
      </c>
      <c r="B102" s="167" t="s">
        <v>313</v>
      </c>
      <c r="C102" s="168" t="s">
        <v>313</v>
      </c>
    </row>
    <row r="103" spans="1:3" x14ac:dyDescent="0.2">
      <c r="A103" s="166" t="s">
        <v>314</v>
      </c>
      <c r="B103" s="167" t="s">
        <v>315</v>
      </c>
      <c r="C103" s="168" t="s">
        <v>315</v>
      </c>
    </row>
    <row r="104" spans="1:3" x14ac:dyDescent="0.2">
      <c r="A104" s="166" t="s">
        <v>316</v>
      </c>
      <c r="B104" s="167" t="s">
        <v>317</v>
      </c>
      <c r="C104" s="168" t="s">
        <v>317</v>
      </c>
    </row>
    <row r="105" spans="1:3" x14ac:dyDescent="0.2">
      <c r="A105" s="166" t="s">
        <v>318</v>
      </c>
      <c r="B105" s="167" t="s">
        <v>319</v>
      </c>
      <c r="C105" s="168" t="s">
        <v>319</v>
      </c>
    </row>
    <row r="106" spans="1:3" x14ac:dyDescent="0.2">
      <c r="A106" s="166" t="s">
        <v>320</v>
      </c>
      <c r="B106" s="167" t="s">
        <v>321</v>
      </c>
      <c r="C106" s="168" t="s">
        <v>321</v>
      </c>
    </row>
    <row r="107" spans="1:3" x14ac:dyDescent="0.2">
      <c r="A107" s="166" t="s">
        <v>322</v>
      </c>
      <c r="B107" s="167" t="s">
        <v>323</v>
      </c>
      <c r="C107" s="168" t="s">
        <v>323</v>
      </c>
    </row>
    <row r="108" spans="1:3" x14ac:dyDescent="0.2">
      <c r="A108" s="166" t="s">
        <v>324</v>
      </c>
      <c r="B108" s="167" t="s">
        <v>325</v>
      </c>
      <c r="C108" s="168" t="s">
        <v>325</v>
      </c>
    </row>
    <row r="109" spans="1:3" x14ac:dyDescent="0.2">
      <c r="A109" s="166" t="s">
        <v>326</v>
      </c>
      <c r="B109" s="167" t="s">
        <v>327</v>
      </c>
      <c r="C109" s="168" t="s">
        <v>327</v>
      </c>
    </row>
    <row r="110" spans="1:3" x14ac:dyDescent="0.2">
      <c r="A110" s="166" t="s">
        <v>328</v>
      </c>
      <c r="B110" s="167" t="s">
        <v>329</v>
      </c>
      <c r="C110" s="168" t="s">
        <v>329</v>
      </c>
    </row>
    <row r="111" spans="1:3" x14ac:dyDescent="0.2">
      <c r="A111" s="166" t="s">
        <v>330</v>
      </c>
      <c r="B111" s="167" t="s">
        <v>331</v>
      </c>
      <c r="C111" s="168" t="s">
        <v>331</v>
      </c>
    </row>
    <row r="112" spans="1:3" x14ac:dyDescent="0.2">
      <c r="A112" s="166" t="s">
        <v>332</v>
      </c>
      <c r="B112" s="167" t="s">
        <v>333</v>
      </c>
      <c r="C112" s="168" t="s">
        <v>333</v>
      </c>
    </row>
    <row r="113" spans="1:3" x14ac:dyDescent="0.2">
      <c r="A113" s="166" t="s">
        <v>334</v>
      </c>
      <c r="B113" s="167" t="s">
        <v>335</v>
      </c>
      <c r="C113" s="168" t="s">
        <v>335</v>
      </c>
    </row>
    <row r="114" spans="1:3" x14ac:dyDescent="0.2">
      <c r="A114" s="166" t="s">
        <v>336</v>
      </c>
      <c r="B114" s="167" t="s">
        <v>337</v>
      </c>
      <c r="C114" s="168" t="s">
        <v>337</v>
      </c>
    </row>
    <row r="115" spans="1:3" x14ac:dyDescent="0.2">
      <c r="A115" s="166" t="s">
        <v>338</v>
      </c>
      <c r="B115" s="167" t="s">
        <v>339</v>
      </c>
      <c r="C115" s="168" t="s">
        <v>339</v>
      </c>
    </row>
    <row r="116" spans="1:3" x14ac:dyDescent="0.2">
      <c r="A116" s="166" t="s">
        <v>340</v>
      </c>
      <c r="B116" s="167" t="s">
        <v>341</v>
      </c>
      <c r="C116" s="168" t="s">
        <v>341</v>
      </c>
    </row>
    <row r="117" spans="1:3" x14ac:dyDescent="0.2">
      <c r="A117" s="166" t="s">
        <v>342</v>
      </c>
      <c r="B117" s="167" t="s">
        <v>343</v>
      </c>
      <c r="C117" s="168" t="s">
        <v>343</v>
      </c>
    </row>
    <row r="118" spans="1:3" x14ac:dyDescent="0.2">
      <c r="A118" s="166" t="s">
        <v>344</v>
      </c>
      <c r="B118" s="167" t="s">
        <v>345</v>
      </c>
      <c r="C118" s="168" t="s">
        <v>345</v>
      </c>
    </row>
    <row r="119" spans="1:3" x14ac:dyDescent="0.2">
      <c r="A119" s="166" t="s">
        <v>346</v>
      </c>
      <c r="B119" s="167" t="s">
        <v>347</v>
      </c>
      <c r="C119" s="168" t="s">
        <v>347</v>
      </c>
    </row>
    <row r="120" spans="1:3" x14ac:dyDescent="0.2">
      <c r="A120" s="166" t="s">
        <v>348</v>
      </c>
      <c r="B120" s="167" t="s">
        <v>349</v>
      </c>
      <c r="C120" s="168" t="s">
        <v>349</v>
      </c>
    </row>
    <row r="121" spans="1:3" x14ac:dyDescent="0.2">
      <c r="A121" s="166" t="s">
        <v>350</v>
      </c>
      <c r="B121" s="167" t="s">
        <v>351</v>
      </c>
      <c r="C121" s="168" t="s">
        <v>351</v>
      </c>
    </row>
    <row r="122" spans="1:3" x14ac:dyDescent="0.2">
      <c r="A122" s="166" t="s">
        <v>352</v>
      </c>
      <c r="B122" s="167" t="s">
        <v>353</v>
      </c>
      <c r="C122" s="168" t="s">
        <v>353</v>
      </c>
    </row>
    <row r="123" spans="1:3" x14ac:dyDescent="0.2">
      <c r="A123" s="166" t="s">
        <v>354</v>
      </c>
      <c r="B123" s="167" t="s">
        <v>355</v>
      </c>
      <c r="C123" s="168" t="s">
        <v>355</v>
      </c>
    </row>
    <row r="124" spans="1:3" x14ac:dyDescent="0.2">
      <c r="A124" s="166" t="s">
        <v>356</v>
      </c>
      <c r="B124" s="167" t="s">
        <v>357</v>
      </c>
      <c r="C124" s="168" t="s">
        <v>357</v>
      </c>
    </row>
    <row r="125" spans="1:3" x14ac:dyDescent="0.2">
      <c r="A125" s="166" t="s">
        <v>358</v>
      </c>
      <c r="B125" s="167" t="s">
        <v>359</v>
      </c>
      <c r="C125" s="168" t="s">
        <v>359</v>
      </c>
    </row>
    <row r="126" spans="1:3" x14ac:dyDescent="0.2">
      <c r="A126" s="166" t="s">
        <v>360</v>
      </c>
      <c r="B126" s="167" t="s">
        <v>361</v>
      </c>
      <c r="C126" s="168" t="s">
        <v>361</v>
      </c>
    </row>
    <row r="127" spans="1:3" x14ac:dyDescent="0.2">
      <c r="A127" s="166" t="s">
        <v>362</v>
      </c>
      <c r="B127" s="167" t="s">
        <v>363</v>
      </c>
      <c r="C127" s="168" t="s">
        <v>363</v>
      </c>
    </row>
    <row r="128" spans="1:3" x14ac:dyDescent="0.2">
      <c r="A128" s="166" t="s">
        <v>364</v>
      </c>
      <c r="B128" s="167" t="s">
        <v>365</v>
      </c>
      <c r="C128" s="168" t="s">
        <v>365</v>
      </c>
    </row>
    <row r="129" spans="1:3" x14ac:dyDescent="0.2">
      <c r="A129" s="166" t="s">
        <v>366</v>
      </c>
      <c r="B129" s="167" t="s">
        <v>367</v>
      </c>
      <c r="C129" s="168" t="s">
        <v>367</v>
      </c>
    </row>
    <row r="130" spans="1:3" x14ac:dyDescent="0.2">
      <c r="A130" s="166" t="s">
        <v>368</v>
      </c>
      <c r="B130" s="167" t="s">
        <v>369</v>
      </c>
      <c r="C130" s="168" t="s">
        <v>369</v>
      </c>
    </row>
    <row r="131" spans="1:3" x14ac:dyDescent="0.2">
      <c r="A131" s="166" t="s">
        <v>370</v>
      </c>
      <c r="B131" s="167" t="s">
        <v>371</v>
      </c>
      <c r="C131" s="168" t="s">
        <v>371</v>
      </c>
    </row>
    <row r="132" spans="1:3" x14ac:dyDescent="0.2">
      <c r="A132" s="166" t="s">
        <v>372</v>
      </c>
      <c r="B132" s="167" t="s">
        <v>373</v>
      </c>
      <c r="C132" s="168" t="s">
        <v>373</v>
      </c>
    </row>
    <row r="133" spans="1:3" x14ac:dyDescent="0.2">
      <c r="A133" s="166" t="s">
        <v>374</v>
      </c>
      <c r="B133" s="167" t="s">
        <v>375</v>
      </c>
      <c r="C133" s="168" t="s">
        <v>375</v>
      </c>
    </row>
    <row r="134" spans="1:3" x14ac:dyDescent="0.2">
      <c r="A134" s="166" t="s">
        <v>376</v>
      </c>
      <c r="B134" s="167" t="s">
        <v>377</v>
      </c>
      <c r="C134" s="168" t="s">
        <v>377</v>
      </c>
    </row>
    <row r="135" spans="1:3" x14ac:dyDescent="0.2">
      <c r="A135" s="166" t="s">
        <v>378</v>
      </c>
      <c r="B135" s="167" t="s">
        <v>379</v>
      </c>
      <c r="C135" s="168" t="s">
        <v>379</v>
      </c>
    </row>
    <row r="136" spans="1:3" x14ac:dyDescent="0.2">
      <c r="A136" s="166" t="s">
        <v>380</v>
      </c>
      <c r="B136" s="167" t="s">
        <v>381</v>
      </c>
      <c r="C136" s="168" t="s">
        <v>381</v>
      </c>
    </row>
    <row r="137" spans="1:3" x14ac:dyDescent="0.2">
      <c r="A137" s="166" t="s">
        <v>382</v>
      </c>
      <c r="B137" s="167" t="s">
        <v>383</v>
      </c>
      <c r="C137" s="168" t="s">
        <v>383</v>
      </c>
    </row>
    <row r="138" spans="1:3" x14ac:dyDescent="0.2">
      <c r="A138" s="166" t="s">
        <v>384</v>
      </c>
      <c r="B138" s="167" t="s">
        <v>385</v>
      </c>
      <c r="C138" s="168" t="s">
        <v>385</v>
      </c>
    </row>
    <row r="139" spans="1:3" x14ac:dyDescent="0.2">
      <c r="A139" s="166" t="s">
        <v>386</v>
      </c>
      <c r="B139" s="167" t="s">
        <v>387</v>
      </c>
      <c r="C139" s="168" t="s">
        <v>387</v>
      </c>
    </row>
    <row r="140" spans="1:3" x14ac:dyDescent="0.2">
      <c r="A140" s="166" t="s">
        <v>388</v>
      </c>
      <c r="B140" s="167" t="s">
        <v>389</v>
      </c>
      <c r="C140" s="168" t="s">
        <v>389</v>
      </c>
    </row>
    <row r="141" spans="1:3" x14ac:dyDescent="0.2">
      <c r="A141" s="166" t="s">
        <v>390</v>
      </c>
      <c r="B141" s="167" t="s">
        <v>391</v>
      </c>
      <c r="C141" s="168" t="s">
        <v>391</v>
      </c>
    </row>
    <row r="142" spans="1:3" x14ac:dyDescent="0.2">
      <c r="A142" s="166" t="s">
        <v>392</v>
      </c>
      <c r="B142" s="167" t="s">
        <v>393</v>
      </c>
      <c r="C142" s="168" t="s">
        <v>393</v>
      </c>
    </row>
    <row r="143" spans="1:3" x14ac:dyDescent="0.2">
      <c r="A143" s="166" t="s">
        <v>394</v>
      </c>
      <c r="B143" s="167" t="s">
        <v>395</v>
      </c>
      <c r="C143" s="168" t="s">
        <v>395</v>
      </c>
    </row>
    <row r="144" spans="1:3" x14ac:dyDescent="0.2">
      <c r="A144" s="166" t="s">
        <v>396</v>
      </c>
      <c r="B144" s="167" t="s">
        <v>397</v>
      </c>
      <c r="C144" s="168" t="s">
        <v>397</v>
      </c>
    </row>
    <row r="145" spans="1:3" x14ac:dyDescent="0.2">
      <c r="A145" s="166" t="s">
        <v>398</v>
      </c>
      <c r="B145" s="167" t="s">
        <v>399</v>
      </c>
      <c r="C145" s="168" t="s">
        <v>399</v>
      </c>
    </row>
    <row r="146" spans="1:3" x14ac:dyDescent="0.2">
      <c r="A146" s="166" t="s">
        <v>400</v>
      </c>
      <c r="B146" s="167" t="s">
        <v>401</v>
      </c>
      <c r="C146" s="168" t="s">
        <v>401</v>
      </c>
    </row>
    <row r="147" spans="1:3" x14ac:dyDescent="0.2">
      <c r="A147" s="166" t="s">
        <v>402</v>
      </c>
      <c r="B147" s="167" t="s">
        <v>403</v>
      </c>
      <c r="C147" s="168" t="s">
        <v>403</v>
      </c>
    </row>
    <row r="148" spans="1:3" x14ac:dyDescent="0.2">
      <c r="A148" s="166" t="s">
        <v>404</v>
      </c>
      <c r="B148" s="167" t="s">
        <v>405</v>
      </c>
      <c r="C148" s="168" t="s">
        <v>405</v>
      </c>
    </row>
    <row r="149" spans="1:3" x14ac:dyDescent="0.2">
      <c r="A149" s="166" t="s">
        <v>406</v>
      </c>
      <c r="B149" s="167" t="s">
        <v>407</v>
      </c>
      <c r="C149" s="168" t="s">
        <v>407</v>
      </c>
    </row>
    <row r="150" spans="1:3" x14ac:dyDescent="0.2">
      <c r="A150" s="166" t="s">
        <v>408</v>
      </c>
      <c r="B150" s="167" t="s">
        <v>409</v>
      </c>
      <c r="C150" s="168" t="s">
        <v>409</v>
      </c>
    </row>
    <row r="151" spans="1:3" x14ac:dyDescent="0.2">
      <c r="A151" s="166" t="s">
        <v>410</v>
      </c>
      <c r="B151" s="167" t="s">
        <v>411</v>
      </c>
      <c r="C151" s="168" t="s">
        <v>411</v>
      </c>
    </row>
    <row r="152" spans="1:3" x14ac:dyDescent="0.2">
      <c r="A152" s="166" t="s">
        <v>412</v>
      </c>
      <c r="B152" s="167" t="s">
        <v>413</v>
      </c>
      <c r="C152" s="168" t="s">
        <v>413</v>
      </c>
    </row>
    <row r="153" spans="1:3" x14ac:dyDescent="0.2">
      <c r="A153" s="166" t="s">
        <v>414</v>
      </c>
      <c r="B153" s="167" t="s">
        <v>415</v>
      </c>
      <c r="C153" s="168" t="s">
        <v>415</v>
      </c>
    </row>
    <row r="154" spans="1:3" x14ac:dyDescent="0.2">
      <c r="A154" s="166" t="s">
        <v>416</v>
      </c>
      <c r="B154" s="167" t="s">
        <v>417</v>
      </c>
      <c r="C154" s="168" t="s">
        <v>417</v>
      </c>
    </row>
    <row r="155" spans="1:3" x14ac:dyDescent="0.2">
      <c r="A155" s="166" t="s">
        <v>418</v>
      </c>
      <c r="B155" s="167" t="s">
        <v>419</v>
      </c>
      <c r="C155" s="168" t="s">
        <v>419</v>
      </c>
    </row>
    <row r="156" spans="1:3" x14ac:dyDescent="0.2">
      <c r="A156" s="166" t="s">
        <v>420</v>
      </c>
      <c r="B156" s="167" t="s">
        <v>421</v>
      </c>
      <c r="C156" s="168" t="s">
        <v>421</v>
      </c>
    </row>
    <row r="157" spans="1:3" x14ac:dyDescent="0.2">
      <c r="A157" s="166" t="s">
        <v>422</v>
      </c>
      <c r="B157" s="167" t="s">
        <v>423</v>
      </c>
      <c r="C157" s="168" t="s">
        <v>423</v>
      </c>
    </row>
    <row r="158" spans="1:3" x14ac:dyDescent="0.2">
      <c r="A158" s="166" t="s">
        <v>424</v>
      </c>
      <c r="B158" s="167" t="s">
        <v>425</v>
      </c>
      <c r="C158" s="168" t="s">
        <v>425</v>
      </c>
    </row>
    <row r="159" spans="1:3" x14ac:dyDescent="0.2">
      <c r="A159" s="166" t="s">
        <v>426</v>
      </c>
      <c r="B159" s="167" t="s">
        <v>427</v>
      </c>
      <c r="C159" s="168" t="s">
        <v>427</v>
      </c>
    </row>
    <row r="160" spans="1:3" x14ac:dyDescent="0.2">
      <c r="A160" s="166" t="s">
        <v>428</v>
      </c>
      <c r="B160" s="167" t="s">
        <v>429</v>
      </c>
      <c r="C160" s="168" t="s">
        <v>429</v>
      </c>
    </row>
    <row r="161" spans="1:3" x14ac:dyDescent="0.2">
      <c r="A161" s="166" t="s">
        <v>430</v>
      </c>
      <c r="B161" s="167" t="s">
        <v>431</v>
      </c>
      <c r="C161" s="168" t="s">
        <v>431</v>
      </c>
    </row>
    <row r="162" spans="1:3" x14ac:dyDescent="0.2">
      <c r="A162" s="166" t="s">
        <v>432</v>
      </c>
      <c r="B162" s="167" t="s">
        <v>433</v>
      </c>
      <c r="C162" s="168" t="s">
        <v>433</v>
      </c>
    </row>
    <row r="163" spans="1:3" x14ac:dyDescent="0.2">
      <c r="A163" s="166" t="s">
        <v>434</v>
      </c>
      <c r="B163" s="167" t="s">
        <v>435</v>
      </c>
      <c r="C163" s="168" t="s">
        <v>435</v>
      </c>
    </row>
    <row r="164" spans="1:3" x14ac:dyDescent="0.2">
      <c r="A164" s="166" t="s">
        <v>436</v>
      </c>
      <c r="B164" s="167" t="s">
        <v>437</v>
      </c>
      <c r="C164" s="168" t="s">
        <v>437</v>
      </c>
    </row>
    <row r="165" spans="1:3" x14ac:dyDescent="0.2">
      <c r="A165" s="166" t="s">
        <v>438</v>
      </c>
      <c r="B165" s="167" t="s">
        <v>439</v>
      </c>
      <c r="C165" s="168" t="s">
        <v>439</v>
      </c>
    </row>
    <row r="166" spans="1:3" x14ac:dyDescent="0.2">
      <c r="A166" s="166" t="s">
        <v>440</v>
      </c>
      <c r="B166" s="167" t="s">
        <v>441</v>
      </c>
      <c r="C166" s="168" t="s">
        <v>441</v>
      </c>
    </row>
    <row r="167" spans="1:3" x14ac:dyDescent="0.2">
      <c r="A167" s="166" t="s">
        <v>442</v>
      </c>
      <c r="B167" s="167" t="s">
        <v>443</v>
      </c>
      <c r="C167" s="168" t="s">
        <v>443</v>
      </c>
    </row>
    <row r="168" spans="1:3" x14ac:dyDescent="0.2">
      <c r="A168" s="166" t="s">
        <v>444</v>
      </c>
      <c r="B168" s="167" t="s">
        <v>445</v>
      </c>
      <c r="C168" s="168" t="s">
        <v>445</v>
      </c>
    </row>
    <row r="169" spans="1:3" x14ac:dyDescent="0.2">
      <c r="A169" s="166" t="s">
        <v>446</v>
      </c>
      <c r="B169" s="167" t="s">
        <v>447</v>
      </c>
      <c r="C169" s="168" t="s">
        <v>447</v>
      </c>
    </row>
    <row r="170" spans="1:3" x14ac:dyDescent="0.2">
      <c r="A170" s="166" t="s">
        <v>448</v>
      </c>
      <c r="B170" s="167" t="s">
        <v>449</v>
      </c>
      <c r="C170" s="168" t="s">
        <v>449</v>
      </c>
    </row>
    <row r="171" spans="1:3" x14ac:dyDescent="0.2">
      <c r="A171" s="166" t="s">
        <v>450</v>
      </c>
      <c r="B171" s="167" t="s">
        <v>451</v>
      </c>
      <c r="C171" s="168" t="s">
        <v>451</v>
      </c>
    </row>
    <row r="172" spans="1:3" x14ac:dyDescent="0.2">
      <c r="A172" s="166" t="s">
        <v>452</v>
      </c>
      <c r="B172" s="167" t="s">
        <v>453</v>
      </c>
      <c r="C172" s="168" t="s">
        <v>453</v>
      </c>
    </row>
    <row r="173" spans="1:3" x14ac:dyDescent="0.2">
      <c r="A173" s="166" t="s">
        <v>454</v>
      </c>
      <c r="B173" s="167" t="s">
        <v>455</v>
      </c>
      <c r="C173" s="168" t="s">
        <v>455</v>
      </c>
    </row>
    <row r="174" spans="1:3" x14ac:dyDescent="0.2">
      <c r="A174" s="166" t="s">
        <v>456</v>
      </c>
      <c r="B174" s="167" t="s">
        <v>457</v>
      </c>
      <c r="C174" s="168" t="s">
        <v>457</v>
      </c>
    </row>
    <row r="175" spans="1:3" x14ac:dyDescent="0.2">
      <c r="A175" s="166" t="s">
        <v>458</v>
      </c>
      <c r="B175" s="167" t="s">
        <v>459</v>
      </c>
      <c r="C175" s="168" t="s">
        <v>459</v>
      </c>
    </row>
    <row r="176" spans="1:3" x14ac:dyDescent="0.2">
      <c r="A176" s="166" t="s">
        <v>460</v>
      </c>
      <c r="B176" s="167" t="s">
        <v>461</v>
      </c>
      <c r="C176" s="168" t="s">
        <v>461</v>
      </c>
    </row>
    <row r="177" spans="1:3" x14ac:dyDescent="0.2">
      <c r="A177" s="166" t="s">
        <v>462</v>
      </c>
      <c r="B177" s="167" t="s">
        <v>463</v>
      </c>
      <c r="C177" s="168" t="s">
        <v>463</v>
      </c>
    </row>
    <row r="178" spans="1:3" x14ac:dyDescent="0.2">
      <c r="A178" s="166" t="s">
        <v>464</v>
      </c>
      <c r="B178" s="167" t="s">
        <v>465</v>
      </c>
      <c r="C178" s="168" t="s">
        <v>465</v>
      </c>
    </row>
    <row r="179" spans="1:3" x14ac:dyDescent="0.2">
      <c r="A179" s="166" t="s">
        <v>466</v>
      </c>
      <c r="B179" s="167" t="s">
        <v>467</v>
      </c>
      <c r="C179" s="168" t="s">
        <v>467</v>
      </c>
    </row>
    <row r="180" spans="1:3" x14ac:dyDescent="0.2">
      <c r="A180" s="166" t="s">
        <v>468</v>
      </c>
      <c r="B180" s="167" t="s">
        <v>469</v>
      </c>
      <c r="C180" s="168" t="s">
        <v>469</v>
      </c>
    </row>
    <row r="181" spans="1:3" x14ac:dyDescent="0.2">
      <c r="A181" s="166" t="s">
        <v>470</v>
      </c>
      <c r="B181" s="167" t="s">
        <v>471</v>
      </c>
      <c r="C181" s="168" t="s">
        <v>471</v>
      </c>
    </row>
    <row r="182" spans="1:3" x14ac:dyDescent="0.2">
      <c r="A182" s="166" t="s">
        <v>472</v>
      </c>
      <c r="B182" s="167" t="s">
        <v>473</v>
      </c>
      <c r="C182" s="168" t="s">
        <v>473</v>
      </c>
    </row>
    <row r="183" spans="1:3" x14ac:dyDescent="0.2">
      <c r="A183" s="166" t="s">
        <v>474</v>
      </c>
      <c r="B183" s="167" t="s">
        <v>475</v>
      </c>
      <c r="C183" s="168" t="s">
        <v>475</v>
      </c>
    </row>
    <row r="184" spans="1:3" x14ac:dyDescent="0.2">
      <c r="A184" s="166" t="s">
        <v>476</v>
      </c>
      <c r="B184" s="167" t="s">
        <v>477</v>
      </c>
      <c r="C184" s="168" t="s">
        <v>477</v>
      </c>
    </row>
    <row r="185" spans="1:3" x14ac:dyDescent="0.2">
      <c r="A185" s="166" t="s">
        <v>478</v>
      </c>
      <c r="B185" s="167" t="s">
        <v>479</v>
      </c>
      <c r="C185" s="168" t="s">
        <v>479</v>
      </c>
    </row>
    <row r="186" spans="1:3" x14ac:dyDescent="0.2">
      <c r="A186" s="166" t="s">
        <v>480</v>
      </c>
      <c r="B186" s="167" t="s">
        <v>481</v>
      </c>
      <c r="C186" s="168" t="s">
        <v>481</v>
      </c>
    </row>
    <row r="187" spans="1:3" x14ac:dyDescent="0.2">
      <c r="A187" s="169" t="s">
        <v>482</v>
      </c>
      <c r="B187" s="167" t="s">
        <v>483</v>
      </c>
      <c r="C187" s="168" t="s">
        <v>483</v>
      </c>
    </row>
    <row r="188" spans="1:3" x14ac:dyDescent="0.2">
      <c r="A188" s="166" t="s">
        <v>484</v>
      </c>
      <c r="B188" s="167" t="s">
        <v>485</v>
      </c>
      <c r="C188" s="168" t="s">
        <v>485</v>
      </c>
    </row>
    <row r="189" spans="1:3" x14ac:dyDescent="0.2">
      <c r="A189" s="166" t="s">
        <v>486</v>
      </c>
      <c r="B189" s="167" t="s">
        <v>487</v>
      </c>
      <c r="C189" s="168" t="s">
        <v>487</v>
      </c>
    </row>
    <row r="190" spans="1:3" x14ac:dyDescent="0.2">
      <c r="A190" s="166" t="s">
        <v>488</v>
      </c>
      <c r="B190" s="167" t="s">
        <v>489</v>
      </c>
      <c r="C190" s="168" t="s">
        <v>489</v>
      </c>
    </row>
    <row r="191" spans="1:3" x14ac:dyDescent="0.2">
      <c r="A191" s="166" t="s">
        <v>490</v>
      </c>
      <c r="B191" s="167" t="s">
        <v>491</v>
      </c>
      <c r="C191" s="168" t="s">
        <v>491</v>
      </c>
    </row>
    <row r="192" spans="1:3" x14ac:dyDescent="0.2">
      <c r="A192" s="166" t="s">
        <v>492</v>
      </c>
      <c r="B192" s="167" t="s">
        <v>493</v>
      </c>
      <c r="C192" s="168" t="s">
        <v>493</v>
      </c>
    </row>
    <row r="193" spans="1:3" x14ac:dyDescent="0.2">
      <c r="A193" s="166" t="s">
        <v>494</v>
      </c>
      <c r="B193" s="167" t="s">
        <v>495</v>
      </c>
      <c r="C193" s="168" t="s">
        <v>495</v>
      </c>
    </row>
    <row r="194" spans="1:3" x14ac:dyDescent="0.2">
      <c r="A194" s="166" t="s">
        <v>496</v>
      </c>
      <c r="B194" s="167" t="s">
        <v>497</v>
      </c>
      <c r="C194" s="168" t="s">
        <v>497</v>
      </c>
    </row>
    <row r="195" spans="1:3" x14ac:dyDescent="0.2">
      <c r="A195" s="166" t="s">
        <v>498</v>
      </c>
      <c r="B195" s="167" t="s">
        <v>499</v>
      </c>
      <c r="C195" s="168" t="s">
        <v>499</v>
      </c>
    </row>
    <row r="196" spans="1:3" x14ac:dyDescent="0.2">
      <c r="A196" s="166" t="s">
        <v>500</v>
      </c>
      <c r="B196" s="167" t="s">
        <v>501</v>
      </c>
      <c r="C196" s="168" t="s">
        <v>501</v>
      </c>
    </row>
    <row r="197" spans="1:3" x14ac:dyDescent="0.2">
      <c r="A197" s="166" t="s">
        <v>502</v>
      </c>
      <c r="B197" s="167" t="s">
        <v>503</v>
      </c>
      <c r="C197" s="168" t="s">
        <v>503</v>
      </c>
    </row>
    <row r="198" spans="1:3" x14ac:dyDescent="0.2">
      <c r="A198" s="166" t="s">
        <v>504</v>
      </c>
      <c r="B198" s="167" t="s">
        <v>505</v>
      </c>
      <c r="C198" s="168" t="s">
        <v>505</v>
      </c>
    </row>
    <row r="199" spans="1:3" ht="13.5" thickBot="1" x14ac:dyDescent="0.25">
      <c r="A199" s="170" t="s">
        <v>506</v>
      </c>
      <c r="B199" s="171" t="s">
        <v>507</v>
      </c>
      <c r="C199" s="172" t="s">
        <v>507</v>
      </c>
    </row>
  </sheetData>
  <conditionalFormatting sqref="A3:A199">
    <cfRule type="expression" dxfId="8" priority="7" stopIfTrue="1">
      <formula>H3="Incomplete"</formula>
    </cfRule>
    <cfRule type="expression" dxfId="7" priority="8" stopIfTrue="1">
      <formula>H3="Exempt"</formula>
    </cfRule>
  </conditionalFormatting>
  <conditionalFormatting sqref="A2:A199">
    <cfRule type="expression" dxfId="6" priority="9" stopIfTrue="1">
      <formula>H2="Incomplete"</formula>
    </cfRule>
    <cfRule type="expression" dxfId="5" priority="10" stopIfTrue="1">
      <formula>H2="Exempt"</formula>
    </cfRule>
    <cfRule type="expression" dxfId="4" priority="11" stopIfTrue="1">
      <formula>H2="Successful"</formula>
    </cfRule>
  </conditionalFormatting>
  <conditionalFormatting sqref="B2:C199">
    <cfRule type="expression" dxfId="3" priority="4" stopIfTrue="1">
      <formula>H2="Incomplete"</formula>
    </cfRule>
    <cfRule type="expression" dxfId="2" priority="5" stopIfTrue="1">
      <formula>H2="Exempt"</formula>
    </cfRule>
    <cfRule type="expression" dxfId="1" priority="6" stopIfTrue="1">
      <formula>H2="Successful"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L35"/>
  <sheetViews>
    <sheetView workbookViewId="0">
      <selection activeCell="G10" sqref="G10"/>
    </sheetView>
  </sheetViews>
  <sheetFormatPr defaultColWidth="9.140625" defaultRowHeight="12.75" x14ac:dyDescent="0.2"/>
  <cols>
    <col min="1" max="1" width="12.28515625" style="162" bestFit="1" customWidth="1"/>
    <col min="2" max="2" width="10.5703125" style="162" bestFit="1" customWidth="1"/>
    <col min="3" max="3" width="12.5703125" style="162" bestFit="1" customWidth="1"/>
    <col min="4" max="4" width="7.5703125" style="162" bestFit="1" customWidth="1"/>
    <col min="5" max="5" width="8.28515625" style="162" customWidth="1"/>
    <col min="6" max="6" width="17.42578125" style="162" customWidth="1"/>
    <col min="7" max="7" width="21.7109375" style="162" customWidth="1"/>
    <col min="8" max="8" width="46.7109375" style="162" customWidth="1"/>
    <col min="9" max="9" width="38.28515625" style="162" customWidth="1"/>
    <col min="10" max="10" width="4.85546875" style="162" customWidth="1"/>
    <col min="11" max="11" width="21.7109375" style="162" bestFit="1" customWidth="1"/>
    <col min="12" max="12" width="23.7109375" style="162" bestFit="1" customWidth="1"/>
    <col min="13" max="16384" width="9.140625" style="162"/>
  </cols>
  <sheetData>
    <row r="1" spans="1:12" ht="18" x14ac:dyDescent="0.25">
      <c r="H1" s="173" t="str">
        <f>IF('School RIA'!H12=0,"School has not input School Number",0)</f>
        <v>School has not input School Number</v>
      </c>
    </row>
    <row r="2" spans="1:12" ht="18" x14ac:dyDescent="0.25">
      <c r="A2" s="162" t="s">
        <v>508</v>
      </c>
      <c r="C2" s="174" t="str">
        <f>'School RIA'!$I$70&amp;'School RIA'!$I$69</f>
        <v>RASCH</v>
      </c>
      <c r="H2" s="173" t="str">
        <f>IF('School RIA'!H8=0,"Form is NULL value - check before uploading",0)</f>
        <v>Form is NULL value - check before uploading</v>
      </c>
    </row>
    <row r="3" spans="1:12" ht="18" x14ac:dyDescent="0.25">
      <c r="H3" s="173" t="str">
        <f>IF('School RIA'!I69=0,"DO NOT UPLOAD UNTIL REFERENCE NUMBER INPUT!!!",0)</f>
        <v>DO NOT UPLOAD UNTIL REFERENCE NUMBER INPUT!!!</v>
      </c>
    </row>
    <row r="4" spans="1:12" s="176" customFormat="1" x14ac:dyDescent="0.2">
      <c r="A4" s="175" t="s">
        <v>509</v>
      </c>
      <c r="B4" s="175" t="s">
        <v>510</v>
      </c>
      <c r="C4" s="175" t="s">
        <v>511</v>
      </c>
      <c r="D4" s="175" t="s">
        <v>512</v>
      </c>
      <c r="E4" s="175" t="s">
        <v>513</v>
      </c>
      <c r="F4" s="175" t="s">
        <v>514</v>
      </c>
      <c r="G4" s="175" t="s">
        <v>515</v>
      </c>
      <c r="H4" s="175" t="s">
        <v>516</v>
      </c>
      <c r="I4" s="175" t="s">
        <v>517</v>
      </c>
      <c r="K4" s="176" t="s">
        <v>518</v>
      </c>
      <c r="L4" s="176" t="s">
        <v>519</v>
      </c>
    </row>
    <row r="5" spans="1:12" x14ac:dyDescent="0.2">
      <c r="A5" s="177" t="s">
        <v>63</v>
      </c>
      <c r="B5" s="177" t="s">
        <v>65</v>
      </c>
      <c r="C5" s="177">
        <v>0</v>
      </c>
      <c r="D5" s="177" t="s">
        <v>71</v>
      </c>
      <c r="E5" s="177" t="s">
        <v>48</v>
      </c>
      <c r="F5" s="178"/>
      <c r="G5" s="178">
        <f>+'School RIA'!H8</f>
        <v>0</v>
      </c>
      <c r="H5" s="177" t="str">
        <f>CONCATENATE("RIA Contra Line ",C2)</f>
        <v>RIA Contra Line RASCH</v>
      </c>
      <c r="I5" s="190" t="s">
        <v>533</v>
      </c>
    </row>
    <row r="6" spans="1:12" x14ac:dyDescent="0.2">
      <c r="A6" s="179" t="str">
        <f>IF('School RIA'!F18&lt;&gt;"",'School RIA'!F18,"")</f>
        <v/>
      </c>
      <c r="B6" s="180" t="str">
        <f>IF('School RIA'!G18&lt;&gt;"",K6,"")</f>
        <v/>
      </c>
      <c r="C6" s="180" t="str">
        <f>IF('School RIA'!H18&lt;&gt;"",$L6,"")</f>
        <v/>
      </c>
      <c r="D6" s="180" t="str">
        <f>IF('School RIA'!G18&lt;&gt;"",0,"")</f>
        <v/>
      </c>
      <c r="E6" s="180" t="str">
        <f>IF('School RIA'!G18&lt;&gt;"","S","")</f>
        <v/>
      </c>
      <c r="F6" s="181" t="str">
        <f>IF('School RIA'!H18&lt;&gt;0,'School RIA'!H18,"")</f>
        <v/>
      </c>
      <c r="G6" s="184"/>
      <c r="H6" s="182" t="str">
        <f>IF('School RIA'!G18&lt;&gt;"",CONCATENATE('School RIA'!$F$18," ",'Finance Template'!$C$2,""),"")</f>
        <v/>
      </c>
      <c r="I6" s="182" t="str">
        <f>IF('School RIA'!H18&lt;&gt;"",CONCATENATE('School RIA'!J18,"|",'School RIA'!K18,"|",'School RIA'!I18),"")</f>
        <v/>
      </c>
      <c r="K6" s="183" t="e">
        <f>VLOOKUP('School RIA'!G18,Conversion!$A$2:$E$15,2,FALSE)</f>
        <v>#N/A</v>
      </c>
      <c r="L6" s="183" t="e">
        <f>VLOOKUP('School RIA'!G18,Conversion!$A$2:$E$15,3,FALSE)</f>
        <v>#N/A</v>
      </c>
    </row>
    <row r="7" spans="1:12" x14ac:dyDescent="0.2">
      <c r="A7" s="179" t="str">
        <f>IF('School RIA'!F19&lt;&gt;"",'School RIA'!F19,"")</f>
        <v/>
      </c>
      <c r="B7" s="180" t="str">
        <f>IF('School RIA'!G19&lt;&gt;"",K7,"")</f>
        <v/>
      </c>
      <c r="C7" s="180" t="str">
        <f>IF('School RIA'!H19&lt;&gt;"",$L7,"")</f>
        <v/>
      </c>
      <c r="D7" s="180" t="str">
        <f>IF('School RIA'!G19&lt;&gt;"",0,"")</f>
        <v/>
      </c>
      <c r="E7" s="180" t="str">
        <f>IF('School RIA'!G19&lt;&gt;"","S","")</f>
        <v/>
      </c>
      <c r="F7" s="181" t="str">
        <f>IF('School RIA'!H19&lt;&gt;0,'School RIA'!H19,"")</f>
        <v/>
      </c>
      <c r="G7" s="184"/>
      <c r="H7" s="182" t="str">
        <f>IF('School RIA'!F19&lt;&gt;"",CONCATENATE('School RIA'!$F$18," ",'Finance Template'!$C$2,""),"")</f>
        <v/>
      </c>
      <c r="I7" s="182" t="str">
        <f>IF('School RIA'!H19&lt;&gt;"",CONCATENATE('School RIA'!J19,"|",'School RIA'!K19,"|",'School RIA'!I19),"")</f>
        <v/>
      </c>
      <c r="K7" s="183" t="e">
        <f>VLOOKUP('School RIA'!G19,Conversion!$A$2:$E$15,2,FALSE)</f>
        <v>#N/A</v>
      </c>
      <c r="L7" s="183" t="e">
        <f>VLOOKUP('School RIA'!G19,Conversion!$A$2:$E$15,3,FALSE)</f>
        <v>#N/A</v>
      </c>
    </row>
    <row r="8" spans="1:12" x14ac:dyDescent="0.2">
      <c r="A8" s="179" t="str">
        <f>IF('School RIA'!F20&lt;&gt;"",'School RIA'!F20,"")</f>
        <v/>
      </c>
      <c r="B8" s="180" t="str">
        <f>IF('School RIA'!G20&lt;&gt;"",K8,"")</f>
        <v/>
      </c>
      <c r="C8" s="180" t="str">
        <f>IF('School RIA'!H20&lt;&gt;"",$L8,"")</f>
        <v/>
      </c>
      <c r="D8" s="180" t="str">
        <f>IF('School RIA'!G20&lt;&gt;"",0,"")</f>
        <v/>
      </c>
      <c r="E8" s="180" t="str">
        <f>IF('School RIA'!G20&lt;&gt;"","S","")</f>
        <v/>
      </c>
      <c r="F8" s="181" t="str">
        <f>IF('School RIA'!H20&lt;&gt;0,'School RIA'!H20,"")</f>
        <v/>
      </c>
      <c r="G8" s="184"/>
      <c r="H8" s="182" t="str">
        <f>IF('School RIA'!F20&lt;&gt;"",CONCATENATE('School RIA'!$F$18," ",'Finance Template'!$C$2,""),"")</f>
        <v/>
      </c>
      <c r="I8" s="182" t="str">
        <f>IF('School RIA'!H20&lt;&gt;"",CONCATENATE('School RIA'!J20,"|",'School RIA'!K20,"|",'School RIA'!I20),"")</f>
        <v/>
      </c>
      <c r="K8" s="183" t="e">
        <f>VLOOKUP('School RIA'!G20,Conversion!$A$2:$E$15,2,FALSE)</f>
        <v>#N/A</v>
      </c>
      <c r="L8" s="183" t="e">
        <f>VLOOKUP('School RIA'!G20,Conversion!$A$2:$E$15,3,FALSE)</f>
        <v>#N/A</v>
      </c>
    </row>
    <row r="9" spans="1:12" x14ac:dyDescent="0.2">
      <c r="A9" s="179" t="str">
        <f>IF('School RIA'!F21&lt;&gt;"",'School RIA'!F21,"")</f>
        <v/>
      </c>
      <c r="B9" s="180" t="str">
        <f>IF('School RIA'!G21&lt;&gt;"",K9,"")</f>
        <v/>
      </c>
      <c r="C9" s="180" t="str">
        <f>IF('School RIA'!H21&lt;&gt;"",$L9,"")</f>
        <v/>
      </c>
      <c r="D9" s="180" t="str">
        <f>IF('School RIA'!G21&lt;&gt;"",0,"")</f>
        <v/>
      </c>
      <c r="E9" s="180" t="str">
        <f>IF('School RIA'!G21&lt;&gt;"","S","")</f>
        <v/>
      </c>
      <c r="F9" s="181" t="str">
        <f>IF('School RIA'!H21&lt;&gt;0,'School RIA'!H21,"")</f>
        <v/>
      </c>
      <c r="G9" s="184"/>
      <c r="H9" s="182" t="str">
        <f>IF('School RIA'!F21&lt;&gt;"",CONCATENATE('School RIA'!$F$18," ",'Finance Template'!$C$2,""),"")</f>
        <v/>
      </c>
      <c r="I9" s="182" t="str">
        <f>IF('School RIA'!H21&lt;&gt;"",CONCATENATE('School RIA'!J21,"|",'School RIA'!K21,"|",'School RIA'!I21),"")</f>
        <v/>
      </c>
      <c r="K9" s="183" t="e">
        <f>VLOOKUP('School RIA'!G21,Conversion!$A$2:$E$15,2,FALSE)</f>
        <v>#N/A</v>
      </c>
      <c r="L9" s="183" t="e">
        <f>VLOOKUP('School RIA'!G21,Conversion!$A$2:$E$15,3,FALSE)</f>
        <v>#N/A</v>
      </c>
    </row>
    <row r="10" spans="1:12" x14ac:dyDescent="0.2">
      <c r="A10" s="179" t="str">
        <f>IF('School RIA'!F22&lt;&gt;"",'School RIA'!F22,"")</f>
        <v/>
      </c>
      <c r="B10" s="180" t="str">
        <f>IF('School RIA'!G22&lt;&gt;"",K10,"")</f>
        <v/>
      </c>
      <c r="C10" s="180" t="str">
        <f>IF('School RIA'!H22&lt;&gt;"",$L10,"")</f>
        <v/>
      </c>
      <c r="D10" s="180" t="str">
        <f>IF('School RIA'!G22&lt;&gt;"",0,"")</f>
        <v/>
      </c>
      <c r="E10" s="180" t="str">
        <f>IF('School RIA'!G22&lt;&gt;"","S","")</f>
        <v/>
      </c>
      <c r="F10" s="181" t="str">
        <f>IF('School RIA'!H22&lt;&gt;0,'School RIA'!H22,"")</f>
        <v/>
      </c>
      <c r="G10" s="184"/>
      <c r="H10" s="182" t="str">
        <f>IF('School RIA'!F22&lt;&gt;"",CONCATENATE('School RIA'!$F$18," ",'Finance Template'!$C$2,""),"")</f>
        <v/>
      </c>
      <c r="I10" s="182" t="str">
        <f>IF('School RIA'!H22&lt;&gt;"",CONCATENATE('School RIA'!J22,"|",'School RIA'!K22,"|",'School RIA'!I22),"")</f>
        <v/>
      </c>
      <c r="K10" s="183" t="e">
        <f>VLOOKUP('School RIA'!G22,Conversion!$A$2:$E$15,2,FALSE)</f>
        <v>#N/A</v>
      </c>
      <c r="L10" s="183" t="e">
        <f>VLOOKUP('School RIA'!G22,Conversion!$A$2:$E$15,3,FALSE)</f>
        <v>#N/A</v>
      </c>
    </row>
    <row r="11" spans="1:12" x14ac:dyDescent="0.2">
      <c r="A11" s="179" t="str">
        <f>IF('School RIA'!F23&lt;&gt;"",'School RIA'!F23,"")</f>
        <v/>
      </c>
      <c r="B11" s="180" t="str">
        <f>IF('School RIA'!G23&lt;&gt;"",K11,"")</f>
        <v/>
      </c>
      <c r="C11" s="180" t="str">
        <f>IF('School RIA'!H23&lt;&gt;"",$L11,"")</f>
        <v/>
      </c>
      <c r="D11" s="180" t="str">
        <f>IF('School RIA'!G23&lt;&gt;"",0,"")</f>
        <v/>
      </c>
      <c r="E11" s="180" t="str">
        <f>IF('School RIA'!G23&lt;&gt;"","S","")</f>
        <v/>
      </c>
      <c r="F11" s="181" t="str">
        <f>IF('School RIA'!H23&lt;&gt;0,'School RIA'!H23,"")</f>
        <v/>
      </c>
      <c r="G11" s="184"/>
      <c r="H11" s="182" t="str">
        <f>IF('School RIA'!F23&lt;&gt;"",CONCATENATE('School RIA'!$F$18," ",'Finance Template'!$C$2,""),"")</f>
        <v/>
      </c>
      <c r="I11" s="182" t="str">
        <f>IF('School RIA'!H23&lt;&gt;"",CONCATENATE('School RIA'!J23,"|",'School RIA'!K23,"|",'School RIA'!I23),"")</f>
        <v/>
      </c>
      <c r="K11" s="183" t="e">
        <f>VLOOKUP('School RIA'!G23,Conversion!$A$2:$E$15,2,FALSE)</f>
        <v>#N/A</v>
      </c>
      <c r="L11" s="183" t="e">
        <f>VLOOKUP('School RIA'!G23,Conversion!$A$2:$E$15,3,FALSE)</f>
        <v>#N/A</v>
      </c>
    </row>
    <row r="12" spans="1:12" x14ac:dyDescent="0.2">
      <c r="A12" s="179" t="str">
        <f>IF('School RIA'!F24&lt;&gt;"",'School RIA'!F24,"")</f>
        <v/>
      </c>
      <c r="B12" s="180" t="str">
        <f>IF('School RIA'!G24&lt;&gt;"",K12,"")</f>
        <v/>
      </c>
      <c r="C12" s="180" t="str">
        <f>IF('School RIA'!H24&lt;&gt;"",$L12,"")</f>
        <v/>
      </c>
      <c r="D12" s="180" t="str">
        <f>IF('School RIA'!G24&lt;&gt;"",0,"")</f>
        <v/>
      </c>
      <c r="E12" s="180" t="str">
        <f>IF('School RIA'!G24&lt;&gt;"","S","")</f>
        <v/>
      </c>
      <c r="F12" s="181" t="str">
        <f>IF('School RIA'!H24&lt;&gt;0,'School RIA'!H24,"")</f>
        <v/>
      </c>
      <c r="G12" s="184"/>
      <c r="H12" s="182" t="str">
        <f>IF('School RIA'!F24&lt;&gt;"",CONCATENATE('School RIA'!$F$18," ",'Finance Template'!$C$2,""),"")</f>
        <v/>
      </c>
      <c r="I12" s="182" t="str">
        <f>IF('School RIA'!H24&lt;&gt;"",CONCATENATE('School RIA'!J24,"|",'School RIA'!K24,"|",'School RIA'!I24),"")</f>
        <v/>
      </c>
      <c r="K12" s="183" t="e">
        <f>VLOOKUP('School RIA'!G24,Conversion!$A$2:$E$15,2,FALSE)</f>
        <v>#N/A</v>
      </c>
      <c r="L12" s="183" t="e">
        <f>VLOOKUP('School RIA'!G24,Conversion!$A$2:$E$15,3,FALSE)</f>
        <v>#N/A</v>
      </c>
    </row>
    <row r="13" spans="1:12" x14ac:dyDescent="0.2">
      <c r="A13" s="179" t="str">
        <f>IF('School RIA'!F25&lt;&gt;"",'School RIA'!F25,"")</f>
        <v/>
      </c>
      <c r="B13" s="180" t="str">
        <f>IF('School RIA'!G25&lt;&gt;"",K13,"")</f>
        <v/>
      </c>
      <c r="C13" s="180" t="str">
        <f>IF('School RIA'!H25&lt;&gt;"",$L13,"")</f>
        <v/>
      </c>
      <c r="D13" s="180" t="str">
        <f>IF('School RIA'!G25&lt;&gt;"",0,"")</f>
        <v/>
      </c>
      <c r="E13" s="180" t="str">
        <f>IF('School RIA'!G25&lt;&gt;"","S","")</f>
        <v/>
      </c>
      <c r="F13" s="181" t="str">
        <f>IF('School RIA'!H25&lt;&gt;0,'School RIA'!H25,"")</f>
        <v/>
      </c>
      <c r="G13" s="184"/>
      <c r="H13" s="182" t="str">
        <f>IF('School RIA'!F25&lt;&gt;"",CONCATENATE('School RIA'!$F$18," ",'Finance Template'!$C$2,""),"")</f>
        <v/>
      </c>
      <c r="I13" s="182" t="str">
        <f>IF('School RIA'!H25&lt;&gt;"",CONCATENATE('School RIA'!J25,"|",'School RIA'!K25,"|",'School RIA'!I25),"")</f>
        <v/>
      </c>
      <c r="K13" s="183" t="e">
        <f>VLOOKUP('School RIA'!G25,Conversion!$A$2:$E$15,2,FALSE)</f>
        <v>#N/A</v>
      </c>
      <c r="L13" s="183" t="e">
        <f>VLOOKUP('School RIA'!G25,Conversion!$A$2:$E$15,3,FALSE)</f>
        <v>#N/A</v>
      </c>
    </row>
    <row r="14" spans="1:12" x14ac:dyDescent="0.2">
      <c r="A14" s="179" t="str">
        <f>IF('School RIA'!F26&lt;&gt;"",'School RIA'!F26,"")</f>
        <v/>
      </c>
      <c r="B14" s="180" t="str">
        <f>IF('School RIA'!G26&lt;&gt;"",K14,"")</f>
        <v/>
      </c>
      <c r="C14" s="180" t="str">
        <f>IF('School RIA'!H26&lt;&gt;"",$L14,"")</f>
        <v/>
      </c>
      <c r="D14" s="180" t="str">
        <f>IF('School RIA'!G26&lt;&gt;"",0,"")</f>
        <v/>
      </c>
      <c r="E14" s="180" t="str">
        <f>IF('School RIA'!G26&lt;&gt;"","S","")</f>
        <v/>
      </c>
      <c r="F14" s="181" t="str">
        <f>IF('School RIA'!H26&lt;&gt;0,'School RIA'!H26,"")</f>
        <v/>
      </c>
      <c r="G14" s="184"/>
      <c r="H14" s="182" t="str">
        <f>IF('School RIA'!F26&lt;&gt;"",CONCATENATE('School RIA'!$F$18," ",'Finance Template'!$C$2,""),"")</f>
        <v/>
      </c>
      <c r="I14" s="182" t="str">
        <f>IF('School RIA'!H26&lt;&gt;"",CONCATENATE('School RIA'!J26,"|",'School RIA'!K26,"|",'School RIA'!I26),"")</f>
        <v/>
      </c>
      <c r="K14" s="183" t="e">
        <f>VLOOKUP('School RIA'!G26,Conversion!$A$2:$E$15,2,FALSE)</f>
        <v>#N/A</v>
      </c>
      <c r="L14" s="183" t="e">
        <f>VLOOKUP('School RIA'!G26,Conversion!$A$2:$E$15,3,FALSE)</f>
        <v>#N/A</v>
      </c>
    </row>
    <row r="15" spans="1:12" x14ac:dyDescent="0.2">
      <c r="A15" s="179" t="str">
        <f>IF('School RIA'!F27&lt;&gt;"",'School RIA'!F27,"")</f>
        <v/>
      </c>
      <c r="B15" s="180" t="str">
        <f>IF('School RIA'!G27&lt;&gt;"",K15,"")</f>
        <v/>
      </c>
      <c r="C15" s="180" t="str">
        <f>IF('School RIA'!H27&lt;&gt;"",$L15,"")</f>
        <v/>
      </c>
      <c r="D15" s="180" t="str">
        <f>IF('School RIA'!G27&lt;&gt;"",0,"")</f>
        <v/>
      </c>
      <c r="E15" s="180" t="str">
        <f>IF('School RIA'!G27&lt;&gt;"","S","")</f>
        <v/>
      </c>
      <c r="F15" s="181" t="str">
        <f>IF('School RIA'!H27&lt;&gt;0,'School RIA'!H27,"")</f>
        <v/>
      </c>
      <c r="G15" s="184"/>
      <c r="H15" s="182" t="str">
        <f>IF('School RIA'!F27&lt;&gt;"",CONCATENATE('School RIA'!$F$18," ",'Finance Template'!$C$2,""),"")</f>
        <v/>
      </c>
      <c r="I15" s="182" t="str">
        <f>IF('School RIA'!H27&lt;&gt;"",CONCATENATE('School RIA'!J27,"|",'School RIA'!K27,"|",'School RIA'!I27),"")</f>
        <v/>
      </c>
      <c r="K15" s="183" t="e">
        <f>VLOOKUP('School RIA'!G27,Conversion!$A$2:$E$15,2,FALSE)</f>
        <v>#N/A</v>
      </c>
      <c r="L15" s="183" t="e">
        <f>VLOOKUP('School RIA'!G27,Conversion!$A$2:$E$15,3,FALSE)</f>
        <v>#N/A</v>
      </c>
    </row>
    <row r="16" spans="1:12" x14ac:dyDescent="0.2">
      <c r="A16" s="179" t="str">
        <f>IF('School RIA'!F28&lt;&gt;"",'School RIA'!F28,"")</f>
        <v/>
      </c>
      <c r="B16" s="180" t="str">
        <f>IF('School RIA'!G28&lt;&gt;"",K16,"")</f>
        <v/>
      </c>
      <c r="C16" s="180" t="str">
        <f>IF('School RIA'!H28&lt;&gt;"",$L16,"")</f>
        <v/>
      </c>
      <c r="D16" s="180" t="str">
        <f>IF('School RIA'!G28&lt;&gt;"",0,"")</f>
        <v/>
      </c>
      <c r="E16" s="180" t="str">
        <f>IF('School RIA'!G28&lt;&gt;"","S","")</f>
        <v/>
      </c>
      <c r="F16" s="181" t="str">
        <f>IF('School RIA'!H28&lt;&gt;0,'School RIA'!H28,"")</f>
        <v/>
      </c>
      <c r="G16" s="184"/>
      <c r="H16" s="182" t="str">
        <f>IF('School RIA'!F28&lt;&gt;"",CONCATENATE('School RIA'!$F$18," ",'Finance Template'!$C$2,""),"")</f>
        <v/>
      </c>
      <c r="I16" s="182" t="str">
        <f>IF('School RIA'!H28&lt;&gt;"",CONCATENATE('School RIA'!J28,"|",'School RIA'!K28,"|",'School RIA'!I28),"")</f>
        <v/>
      </c>
      <c r="K16" s="183" t="e">
        <f>VLOOKUP('School RIA'!G28,Conversion!$A$2:$E$15,2,FALSE)</f>
        <v>#N/A</v>
      </c>
      <c r="L16" s="183" t="e">
        <f>VLOOKUP('School RIA'!G28,Conversion!$A$2:$E$15,3,FALSE)</f>
        <v>#N/A</v>
      </c>
    </row>
    <row r="17" spans="1:12" x14ac:dyDescent="0.2">
      <c r="A17" s="179" t="str">
        <f>IF('School RIA'!F29&lt;&gt;"",'School RIA'!F29,"")</f>
        <v/>
      </c>
      <c r="B17" s="180" t="str">
        <f>IF('School RIA'!G29&lt;&gt;"",K17,"")</f>
        <v/>
      </c>
      <c r="C17" s="180" t="str">
        <f>IF('School RIA'!H29&lt;&gt;"",$L17,"")</f>
        <v/>
      </c>
      <c r="D17" s="180" t="str">
        <f>IF('School RIA'!G29&lt;&gt;"",0,"")</f>
        <v/>
      </c>
      <c r="E17" s="180" t="str">
        <f>IF('School RIA'!G29&lt;&gt;"","S","")</f>
        <v/>
      </c>
      <c r="F17" s="181" t="str">
        <f>IF('School RIA'!H29&lt;&gt;0,'School RIA'!H29,"")</f>
        <v/>
      </c>
      <c r="G17" s="184"/>
      <c r="H17" s="182" t="str">
        <f>IF('School RIA'!F29&lt;&gt;"",CONCATENATE('School RIA'!$F$18," ",'Finance Template'!$C$2,""),"")</f>
        <v/>
      </c>
      <c r="I17" s="182" t="str">
        <f>IF('School RIA'!H29&lt;&gt;"",CONCATENATE('School RIA'!J29,"|",'School RIA'!K29,"|",'School RIA'!I29),"")</f>
        <v/>
      </c>
      <c r="K17" s="183" t="e">
        <f>VLOOKUP('School RIA'!G29,Conversion!$A$2:$E$15,2,FALSE)</f>
        <v>#N/A</v>
      </c>
      <c r="L17" s="183" t="e">
        <f>VLOOKUP('School RIA'!G29,Conversion!$A$2:$E$15,3,FALSE)</f>
        <v>#N/A</v>
      </c>
    </row>
    <row r="18" spans="1:12" x14ac:dyDescent="0.2">
      <c r="A18" s="179" t="str">
        <f>IF('School RIA'!F30&lt;&gt;"",'School RIA'!F30,"")</f>
        <v/>
      </c>
      <c r="B18" s="180" t="str">
        <f>IF('School RIA'!G30&lt;&gt;"",K18,"")</f>
        <v/>
      </c>
      <c r="C18" s="180" t="str">
        <f>IF('School RIA'!H30&lt;&gt;"",$L18,"")</f>
        <v/>
      </c>
      <c r="D18" s="180" t="str">
        <f>IF('School RIA'!G30&lt;&gt;"",0,"")</f>
        <v/>
      </c>
      <c r="E18" s="180" t="str">
        <f>IF('School RIA'!G30&lt;&gt;"","S","")</f>
        <v/>
      </c>
      <c r="F18" s="181" t="str">
        <f>IF('School RIA'!H30&lt;&gt;0,'School RIA'!H30,"")</f>
        <v/>
      </c>
      <c r="G18" s="184"/>
      <c r="H18" s="182" t="str">
        <f>IF('School RIA'!F30&lt;&gt;"",CONCATENATE('School RIA'!$F$18," ",'Finance Template'!$C$2,""),"")</f>
        <v/>
      </c>
      <c r="I18" s="182" t="str">
        <f>IF('School RIA'!H30&lt;&gt;"",CONCATENATE('School RIA'!J30,"|",'School RIA'!K30,"|",'School RIA'!I30),"")</f>
        <v/>
      </c>
      <c r="K18" s="183" t="e">
        <f>VLOOKUP('School RIA'!G30,Conversion!$A$2:$E$15,2,FALSE)</f>
        <v>#N/A</v>
      </c>
      <c r="L18" s="183" t="e">
        <f>VLOOKUP('School RIA'!G30,Conversion!$A$2:$E$15,3,FALSE)</f>
        <v>#N/A</v>
      </c>
    </row>
    <row r="19" spans="1:12" x14ac:dyDescent="0.2">
      <c r="A19" s="179" t="str">
        <f>IF('School RIA'!F31&lt;&gt;"",'School RIA'!F31,"")</f>
        <v/>
      </c>
      <c r="B19" s="180" t="str">
        <f>IF('School RIA'!G31&lt;&gt;"",K19,"")</f>
        <v/>
      </c>
      <c r="C19" s="180" t="str">
        <f>IF('School RIA'!H31&lt;&gt;"",$L19,"")</f>
        <v/>
      </c>
      <c r="D19" s="180" t="str">
        <f>IF('School RIA'!G31&lt;&gt;"",0,"")</f>
        <v/>
      </c>
      <c r="E19" s="180" t="str">
        <f>IF('School RIA'!G31&lt;&gt;"","S","")</f>
        <v/>
      </c>
      <c r="F19" s="181" t="str">
        <f>IF('School RIA'!H31&lt;&gt;0,'School RIA'!H31,"")</f>
        <v/>
      </c>
      <c r="G19" s="184"/>
      <c r="H19" s="182" t="str">
        <f>IF('School RIA'!F31&lt;&gt;"",CONCATENATE('School RIA'!$F$18," ",'Finance Template'!$C$2,""),"")</f>
        <v/>
      </c>
      <c r="I19" s="182" t="str">
        <f>IF('School RIA'!H31&lt;&gt;"",CONCATENATE('School RIA'!J31,"|",'School RIA'!K31,"|",'School RIA'!I31),"")</f>
        <v/>
      </c>
      <c r="K19" s="183" t="e">
        <f>VLOOKUP('School RIA'!G31,Conversion!$A$2:$E$15,2,FALSE)</f>
        <v>#N/A</v>
      </c>
      <c r="L19" s="183" t="e">
        <f>VLOOKUP('School RIA'!G31,Conversion!$A$2:$E$15,3,FALSE)</f>
        <v>#N/A</v>
      </c>
    </row>
    <row r="20" spans="1:12" x14ac:dyDescent="0.2">
      <c r="A20" s="179" t="str">
        <f>IF('School RIA'!F32&lt;&gt;"",'School RIA'!F32,"")</f>
        <v/>
      </c>
      <c r="B20" s="180" t="str">
        <f>IF('School RIA'!G32&lt;&gt;"",K20,"")</f>
        <v/>
      </c>
      <c r="C20" s="180" t="str">
        <f>IF('School RIA'!H32&lt;&gt;"",$L20,"")</f>
        <v/>
      </c>
      <c r="D20" s="180" t="str">
        <f>IF('School RIA'!G32&lt;&gt;"",0,"")</f>
        <v/>
      </c>
      <c r="E20" s="180" t="str">
        <f>IF('School RIA'!G32&lt;&gt;"","S","")</f>
        <v/>
      </c>
      <c r="F20" s="181" t="str">
        <f>IF('School RIA'!H32&lt;&gt;0,'School RIA'!H32,"")</f>
        <v/>
      </c>
      <c r="G20" s="184"/>
      <c r="H20" s="182" t="str">
        <f>IF('School RIA'!F32&lt;&gt;"",CONCATENATE('School RIA'!$F$18," ",'Finance Template'!$C$2,""),"")</f>
        <v/>
      </c>
      <c r="I20" s="182" t="str">
        <f>IF('School RIA'!H32&lt;&gt;"",CONCATENATE('School RIA'!J32,"|",'School RIA'!K32,"|",'School RIA'!I32),"")</f>
        <v/>
      </c>
      <c r="K20" s="183" t="e">
        <f>VLOOKUP('School RIA'!G32,Conversion!$A$2:$E$15,2,FALSE)</f>
        <v>#N/A</v>
      </c>
      <c r="L20" s="183" t="e">
        <f>VLOOKUP('School RIA'!G32,Conversion!$A$2:$E$15,3,FALSE)</f>
        <v>#N/A</v>
      </c>
    </row>
    <row r="21" spans="1:12" x14ac:dyDescent="0.2">
      <c r="A21" s="179" t="str">
        <f>IF('School RIA'!F33&lt;&gt;"",'School RIA'!F33,"")</f>
        <v/>
      </c>
      <c r="B21" s="180" t="str">
        <f>IF('School RIA'!G33&lt;&gt;"",K21,"")</f>
        <v/>
      </c>
      <c r="C21" s="180" t="str">
        <f>IF('School RIA'!H33&lt;&gt;"",$L21,"")</f>
        <v/>
      </c>
      <c r="D21" s="180" t="str">
        <f>IF('School RIA'!G33&lt;&gt;"",0,"")</f>
        <v/>
      </c>
      <c r="E21" s="180" t="str">
        <f>IF('School RIA'!G33&lt;&gt;"","S","")</f>
        <v/>
      </c>
      <c r="F21" s="181" t="str">
        <f>IF('School RIA'!H33&lt;&gt;0,'School RIA'!H33,"")</f>
        <v/>
      </c>
      <c r="G21" s="184"/>
      <c r="H21" s="182" t="str">
        <f>IF('School RIA'!F33&lt;&gt;"",CONCATENATE('School RIA'!$F$18," ",'Finance Template'!$C$2,""),"")</f>
        <v/>
      </c>
      <c r="I21" s="182" t="str">
        <f>IF('School RIA'!H33&lt;&gt;"",CONCATENATE('School RIA'!J33,"|",'School RIA'!K33,"|",'School RIA'!I33),"")</f>
        <v/>
      </c>
      <c r="K21" s="183" t="e">
        <f>VLOOKUP('School RIA'!G33,Conversion!$A$2:$E$15,2,FALSE)</f>
        <v>#N/A</v>
      </c>
      <c r="L21" s="183" t="e">
        <f>VLOOKUP('School RIA'!G33,Conversion!$A$2:$E$15,3,FALSE)</f>
        <v>#N/A</v>
      </c>
    </row>
    <row r="22" spans="1:12" x14ac:dyDescent="0.2">
      <c r="A22" s="179" t="str">
        <f>IF('School RIA'!F34&lt;&gt;"",'School RIA'!F34,"")</f>
        <v/>
      </c>
      <c r="B22" s="180" t="str">
        <f>IF('School RIA'!G34&lt;&gt;"",K22,"")</f>
        <v/>
      </c>
      <c r="C22" s="180" t="str">
        <f>IF('School RIA'!H34&lt;&gt;"",$L22,"")</f>
        <v/>
      </c>
      <c r="D22" s="180" t="str">
        <f>IF('School RIA'!G34&lt;&gt;"",0,"")</f>
        <v/>
      </c>
      <c r="E22" s="180" t="str">
        <f>IF('School RIA'!G34&lt;&gt;"","S","")</f>
        <v/>
      </c>
      <c r="F22" s="181" t="str">
        <f>IF('School RIA'!H34&lt;&gt;0,'School RIA'!H34,"")</f>
        <v/>
      </c>
      <c r="G22" s="184"/>
      <c r="H22" s="182" t="str">
        <f>IF('School RIA'!F34&lt;&gt;"",CONCATENATE('School RIA'!$F$18," ",'Finance Template'!$C$2,""),"")</f>
        <v/>
      </c>
      <c r="I22" s="182" t="str">
        <f>IF('School RIA'!H34&lt;&gt;"",CONCATENATE('School RIA'!J34,"|",'School RIA'!K34,"|",'School RIA'!I34),"")</f>
        <v/>
      </c>
      <c r="K22" s="183" t="e">
        <f>VLOOKUP('School RIA'!G34,Conversion!$A$2:$E$15,2,FALSE)</f>
        <v>#N/A</v>
      </c>
      <c r="L22" s="183" t="e">
        <f>VLOOKUP('School RIA'!G34,Conversion!$A$2:$E$15,3,FALSE)</f>
        <v>#N/A</v>
      </c>
    </row>
    <row r="23" spans="1:12" x14ac:dyDescent="0.2">
      <c r="A23" s="179" t="str">
        <f>IF('School RIA'!F35&lt;&gt;"",'School RIA'!F35,"")</f>
        <v/>
      </c>
      <c r="B23" s="180" t="str">
        <f>IF('School RIA'!G35&lt;&gt;"",K23,"")</f>
        <v/>
      </c>
      <c r="C23" s="180" t="str">
        <f>IF('School RIA'!H35&lt;&gt;"",$L23,"")</f>
        <v/>
      </c>
      <c r="D23" s="180" t="str">
        <f>IF('School RIA'!G35&lt;&gt;"",0,"")</f>
        <v/>
      </c>
      <c r="E23" s="180" t="str">
        <f>IF('School RIA'!G35&lt;&gt;"","S","")</f>
        <v/>
      </c>
      <c r="F23" s="181" t="str">
        <f>IF('School RIA'!H35&lt;&gt;0,'School RIA'!H35,"")</f>
        <v/>
      </c>
      <c r="G23" s="184"/>
      <c r="H23" s="182" t="str">
        <f>IF('School RIA'!F35&lt;&gt;"",CONCATENATE('School RIA'!$F$18," ",'Finance Template'!$C$2,""),"")</f>
        <v/>
      </c>
      <c r="I23" s="182" t="str">
        <f>IF('School RIA'!H35&lt;&gt;"",CONCATENATE('School RIA'!J35,"|",'School RIA'!K35,"|",'School RIA'!I35),"")</f>
        <v/>
      </c>
      <c r="K23" s="183" t="e">
        <f>VLOOKUP('School RIA'!G35,Conversion!$A$2:$E$15,2,FALSE)</f>
        <v>#N/A</v>
      </c>
      <c r="L23" s="183" t="e">
        <f>VLOOKUP('School RIA'!G35,Conversion!$A$2:$E$15,3,FALSE)</f>
        <v>#N/A</v>
      </c>
    </row>
    <row r="24" spans="1:12" x14ac:dyDescent="0.2">
      <c r="A24" s="179" t="str">
        <f>IF('School RIA'!F36&lt;&gt;"",'School RIA'!F36,"")</f>
        <v/>
      </c>
      <c r="B24" s="180" t="str">
        <f>IF('School RIA'!G36&lt;&gt;"",K24,"")</f>
        <v/>
      </c>
      <c r="C24" s="180" t="str">
        <f>IF('School RIA'!H36&lt;&gt;"",$L24,"")</f>
        <v/>
      </c>
      <c r="D24" s="180" t="str">
        <f>IF('School RIA'!G36&lt;&gt;"",0,"")</f>
        <v/>
      </c>
      <c r="E24" s="180" t="str">
        <f>IF('School RIA'!G36&lt;&gt;"","S","")</f>
        <v/>
      </c>
      <c r="F24" s="181" t="str">
        <f>IF('School RIA'!H36&lt;&gt;0,'School RIA'!H36,"")</f>
        <v/>
      </c>
      <c r="G24" s="184"/>
      <c r="H24" s="182" t="str">
        <f>IF('School RIA'!F36&lt;&gt;"",CONCATENATE('School RIA'!$F$18," ",'Finance Template'!$C$2,""),"")</f>
        <v/>
      </c>
      <c r="I24" s="182" t="str">
        <f>IF('School RIA'!H36&lt;&gt;"",CONCATENATE('School RIA'!J36,"|",'School RIA'!K36,"|",'School RIA'!I36),"")</f>
        <v/>
      </c>
      <c r="K24" s="183" t="e">
        <f>VLOOKUP('School RIA'!G36,Conversion!$A$2:$E$15,2,FALSE)</f>
        <v>#N/A</v>
      </c>
      <c r="L24" s="183" t="e">
        <f>VLOOKUP('School RIA'!G36,Conversion!$A$2:$E$15,3,FALSE)</f>
        <v>#N/A</v>
      </c>
    </row>
    <row r="25" spans="1:12" x14ac:dyDescent="0.2">
      <c r="A25" s="179" t="str">
        <f>IF('School RIA'!F37&lt;&gt;"",'School RIA'!F37,"")</f>
        <v/>
      </c>
      <c r="B25" s="180" t="str">
        <f>IF('School RIA'!G37&lt;&gt;"",K25,"")</f>
        <v/>
      </c>
      <c r="C25" s="180" t="str">
        <f>IF('School RIA'!H37&lt;&gt;"",$L25,"")</f>
        <v/>
      </c>
      <c r="D25" s="180" t="str">
        <f>IF('School RIA'!G37&lt;&gt;"",0,"")</f>
        <v/>
      </c>
      <c r="E25" s="180" t="str">
        <f>IF('School RIA'!G37&lt;&gt;"","S","")</f>
        <v/>
      </c>
      <c r="F25" s="181" t="str">
        <f>IF('School RIA'!H37&lt;&gt;0,'School RIA'!H37,"")</f>
        <v/>
      </c>
      <c r="G25" s="184"/>
      <c r="H25" s="182" t="str">
        <f>IF('School RIA'!F37&lt;&gt;"",CONCATENATE('School RIA'!$F$18," ",'Finance Template'!$C$2,""),"")</f>
        <v/>
      </c>
      <c r="I25" s="182" t="str">
        <f>IF('School RIA'!H37&lt;&gt;"",CONCATENATE('School RIA'!J37,"|",'School RIA'!K37,"|",'School RIA'!I37),"")</f>
        <v/>
      </c>
      <c r="K25" s="183" t="e">
        <f>VLOOKUP('School RIA'!G37,Conversion!$A$2:$E$15,2,FALSE)</f>
        <v>#N/A</v>
      </c>
      <c r="L25" s="183" t="e">
        <f>VLOOKUP('School RIA'!G37,Conversion!$A$2:$E$15,3,FALSE)</f>
        <v>#N/A</v>
      </c>
    </row>
    <row r="26" spans="1:12" x14ac:dyDescent="0.2">
      <c r="A26" s="179" t="str">
        <f>IF('School RIA'!F38&lt;&gt;"",'School RIA'!F38,"")</f>
        <v/>
      </c>
      <c r="B26" s="180" t="str">
        <f>IF('School RIA'!G38&lt;&gt;"",K26,"")</f>
        <v/>
      </c>
      <c r="C26" s="180" t="str">
        <f>IF('School RIA'!H38&lt;&gt;"",$L26,"")</f>
        <v/>
      </c>
      <c r="D26" s="180" t="str">
        <f>IF('School RIA'!G38&lt;&gt;"",0,"")</f>
        <v/>
      </c>
      <c r="E26" s="180" t="str">
        <f>IF('School RIA'!G38&lt;&gt;"","S","")</f>
        <v/>
      </c>
      <c r="F26" s="181" t="str">
        <f>IF('School RIA'!H38&lt;&gt;0,'School RIA'!H38,"")</f>
        <v/>
      </c>
      <c r="G26" s="184"/>
      <c r="H26" s="182" t="str">
        <f>IF('School RIA'!F38&lt;&gt;"",CONCATENATE('School RIA'!$F$18," ",'Finance Template'!$C$2,""),"")</f>
        <v/>
      </c>
      <c r="I26" s="182" t="str">
        <f>IF('School RIA'!H38&lt;&gt;"",CONCATENATE('School RIA'!J38,"|",'School RIA'!K38,"|",'School RIA'!I38),"")</f>
        <v/>
      </c>
      <c r="K26" s="183" t="e">
        <f>VLOOKUP('School RIA'!G38,Conversion!$A$2:$E$15,2,FALSE)</f>
        <v>#N/A</v>
      </c>
      <c r="L26" s="183" t="e">
        <f>VLOOKUP('School RIA'!G38,Conversion!$A$2:$E$15,3,FALSE)</f>
        <v>#N/A</v>
      </c>
    </row>
    <row r="27" spans="1:12" x14ac:dyDescent="0.2">
      <c r="A27" s="179" t="str">
        <f>IF('School RIA'!F39&lt;&gt;"",'School RIA'!F39,"")</f>
        <v/>
      </c>
      <c r="B27" s="180" t="str">
        <f>IF('School RIA'!G39&lt;&gt;"",K27,"")</f>
        <v/>
      </c>
      <c r="C27" s="180" t="str">
        <f>IF('School RIA'!H39&lt;&gt;"",$L27,"")</f>
        <v/>
      </c>
      <c r="D27" s="180" t="str">
        <f>IF('School RIA'!G39&lt;&gt;"",0,"")</f>
        <v/>
      </c>
      <c r="E27" s="180" t="str">
        <f>IF('School RIA'!G39&lt;&gt;"","S","")</f>
        <v/>
      </c>
      <c r="F27" s="181" t="str">
        <f>IF('School RIA'!H39&lt;&gt;0,'School RIA'!H39,"")</f>
        <v/>
      </c>
      <c r="G27" s="184"/>
      <c r="H27" s="182" t="str">
        <f>IF('School RIA'!F39&lt;&gt;"",CONCATENATE('School RIA'!$F$18," ",'Finance Template'!$C$2,""),"")</f>
        <v/>
      </c>
      <c r="I27" s="182" t="str">
        <f>IF('School RIA'!H39&lt;&gt;"",CONCATENATE('School RIA'!J39,"|",'School RIA'!K39,"|",'School RIA'!I39),"")</f>
        <v/>
      </c>
      <c r="K27" s="183" t="e">
        <f>VLOOKUP('School RIA'!G39,Conversion!$A$2:$E$15,2,FALSE)</f>
        <v>#N/A</v>
      </c>
      <c r="L27" s="183" t="e">
        <f>VLOOKUP('School RIA'!G39,Conversion!$A$2:$E$15,3,FALSE)</f>
        <v>#N/A</v>
      </c>
    </row>
    <row r="28" spans="1:12" x14ac:dyDescent="0.2">
      <c r="A28" s="179" t="str">
        <f>IF('School RIA'!F40&lt;&gt;"",'School RIA'!F40,"")</f>
        <v/>
      </c>
      <c r="B28" s="180" t="str">
        <f>IF('School RIA'!G40&lt;&gt;"",K28,"")</f>
        <v/>
      </c>
      <c r="C28" s="180" t="str">
        <f>IF('School RIA'!H40&lt;&gt;"",$L28,"")</f>
        <v/>
      </c>
      <c r="D28" s="180" t="str">
        <f>IF('School RIA'!G40&lt;&gt;"",0,"")</f>
        <v/>
      </c>
      <c r="E28" s="180" t="str">
        <f>IF('School RIA'!G40&lt;&gt;"","S","")</f>
        <v/>
      </c>
      <c r="F28" s="181" t="str">
        <f>IF('School RIA'!H40&lt;&gt;0,'School RIA'!H40,"")</f>
        <v/>
      </c>
      <c r="G28" s="184"/>
      <c r="H28" s="182" t="str">
        <f>IF('School RIA'!F40&lt;&gt;"",CONCATENATE('School RIA'!$F$18," ",'Finance Template'!$C$2,""),"")</f>
        <v/>
      </c>
      <c r="I28" s="182" t="str">
        <f>IF('School RIA'!H40&lt;&gt;"",CONCATENATE('School RIA'!J40,"|",'School RIA'!K40,"|",'School RIA'!I40),"")</f>
        <v/>
      </c>
      <c r="K28" s="183" t="e">
        <f>VLOOKUP('School RIA'!G40,Conversion!$A$2:$E$15,2,FALSE)</f>
        <v>#N/A</v>
      </c>
      <c r="L28" s="183" t="e">
        <f>VLOOKUP('School RIA'!G40,Conversion!$A$2:$E$15,3,FALSE)</f>
        <v>#N/A</v>
      </c>
    </row>
    <row r="29" spans="1:12" x14ac:dyDescent="0.2">
      <c r="A29" s="179" t="str">
        <f>IF('School RIA'!F41&lt;&gt;"",'School RIA'!F41,"")</f>
        <v/>
      </c>
      <c r="B29" s="180" t="str">
        <f>IF('School RIA'!G41&lt;&gt;"",K29,"")</f>
        <v/>
      </c>
      <c r="C29" s="180" t="str">
        <f>IF('School RIA'!H41&lt;&gt;"",$L29,"")</f>
        <v/>
      </c>
      <c r="D29" s="180" t="str">
        <f>IF('School RIA'!G41&lt;&gt;"",0,"")</f>
        <v/>
      </c>
      <c r="E29" s="180" t="str">
        <f>IF('School RIA'!G41&lt;&gt;"","S","")</f>
        <v/>
      </c>
      <c r="F29" s="181" t="str">
        <f>IF('School RIA'!H41&lt;&gt;0,'School RIA'!H41,"")</f>
        <v/>
      </c>
      <c r="G29" s="184"/>
      <c r="H29" s="182" t="str">
        <f>IF('School RIA'!F41&lt;&gt;"",CONCATENATE('School RIA'!$F$18," ",'Finance Template'!$C$2,""),"")</f>
        <v/>
      </c>
      <c r="I29" s="182" t="str">
        <f>IF('School RIA'!H41&lt;&gt;"",CONCATENATE('School RIA'!J41,"|",'School RIA'!K41,"|",'School RIA'!I41),"")</f>
        <v/>
      </c>
      <c r="K29" s="183" t="e">
        <f>VLOOKUP('School RIA'!G41,Conversion!$A$2:$E$15,2,FALSE)</f>
        <v>#N/A</v>
      </c>
      <c r="L29" s="183" t="e">
        <f>VLOOKUP('School RIA'!G41,Conversion!$A$2:$E$15,3,FALSE)</f>
        <v>#N/A</v>
      </c>
    </row>
    <row r="30" spans="1:12" x14ac:dyDescent="0.2">
      <c r="A30" s="179" t="str">
        <f>IF('School RIA'!F42&lt;&gt;"",'School RIA'!F42,"")</f>
        <v/>
      </c>
      <c r="B30" s="180" t="str">
        <f>IF('School RIA'!G42&lt;&gt;"",K30,"")</f>
        <v/>
      </c>
      <c r="C30" s="180" t="str">
        <f>IF('School RIA'!H42&lt;&gt;"",$L30,"")</f>
        <v/>
      </c>
      <c r="D30" s="180" t="str">
        <f>IF('School RIA'!G42&lt;&gt;"",0,"")</f>
        <v/>
      </c>
      <c r="E30" s="180" t="str">
        <f>IF('School RIA'!G42&lt;&gt;"","S","")</f>
        <v/>
      </c>
      <c r="F30" s="181" t="str">
        <f>IF('School RIA'!H42&lt;&gt;0,'School RIA'!H42,"")</f>
        <v/>
      </c>
      <c r="G30" s="184"/>
      <c r="H30" s="182" t="str">
        <f>IF('School RIA'!F42&lt;&gt;"",CONCATENATE('School RIA'!$F$18," ",'Finance Template'!$C$2,""),"")</f>
        <v/>
      </c>
      <c r="I30" s="182" t="str">
        <f>IF('School RIA'!H42&lt;&gt;"",CONCATENATE('School RIA'!J42,"|",'School RIA'!K42,"|",'School RIA'!I42),"")</f>
        <v/>
      </c>
      <c r="K30" s="183" t="e">
        <f>VLOOKUP('School RIA'!G42,Conversion!$A$2:$E$15,2,FALSE)</f>
        <v>#N/A</v>
      </c>
      <c r="L30" s="183" t="e">
        <f>VLOOKUP('School RIA'!G42,Conversion!$A$2:$E$15,3,FALSE)</f>
        <v>#N/A</v>
      </c>
    </row>
    <row r="31" spans="1:12" x14ac:dyDescent="0.2">
      <c r="A31" s="179" t="str">
        <f>IF('School RIA'!F43&lt;&gt;"",'School RIA'!F43,"")</f>
        <v/>
      </c>
      <c r="B31" s="180" t="str">
        <f>IF('School RIA'!G43&lt;&gt;"",K31,"")</f>
        <v/>
      </c>
      <c r="C31" s="180" t="str">
        <f>IF('School RIA'!H43&lt;&gt;"",$L31,"")</f>
        <v/>
      </c>
      <c r="D31" s="180" t="str">
        <f>IF('School RIA'!G43&lt;&gt;"",0,"")</f>
        <v/>
      </c>
      <c r="E31" s="180" t="str">
        <f>IF('School RIA'!G43&lt;&gt;"","S","")</f>
        <v/>
      </c>
      <c r="F31" s="181" t="str">
        <f>IF('School RIA'!H43&lt;&gt;0,'School RIA'!H43,"")</f>
        <v/>
      </c>
      <c r="G31" s="184"/>
      <c r="H31" s="182" t="str">
        <f>IF('School RIA'!F43&lt;&gt;"",CONCATENATE('School RIA'!$F$18," ",'Finance Template'!$C$2,""),"")</f>
        <v/>
      </c>
      <c r="I31" s="182" t="str">
        <f>IF('School RIA'!H43&lt;&gt;"",CONCATENATE('School RIA'!J43,"|",'School RIA'!K43,"|",'School RIA'!I43),"")</f>
        <v/>
      </c>
      <c r="K31" s="183" t="e">
        <f>VLOOKUP('School RIA'!G43,Conversion!$A$2:$E$15,2,FALSE)</f>
        <v>#N/A</v>
      </c>
      <c r="L31" s="183" t="e">
        <f>VLOOKUP('School RIA'!G43,Conversion!$A$2:$E$15,3,FALSE)</f>
        <v>#N/A</v>
      </c>
    </row>
    <row r="32" spans="1:12" x14ac:dyDescent="0.2">
      <c r="A32" s="179" t="str">
        <f>IF('School RIA'!F44&lt;&gt;"",'School RIA'!F44,"")</f>
        <v/>
      </c>
      <c r="B32" s="180" t="str">
        <f>IF('School RIA'!G44&lt;&gt;"",K32,"")</f>
        <v/>
      </c>
      <c r="C32" s="180" t="str">
        <f>IF('School RIA'!H44&lt;&gt;"",$L32,"")</f>
        <v/>
      </c>
      <c r="D32" s="180" t="str">
        <f>IF('School RIA'!G44&lt;&gt;"",0,"")</f>
        <v/>
      </c>
      <c r="E32" s="180" t="str">
        <f>IF('School RIA'!G44&lt;&gt;"","S","")</f>
        <v/>
      </c>
      <c r="F32" s="181" t="str">
        <f>IF('School RIA'!H44&lt;&gt;0,'School RIA'!H44,"")</f>
        <v/>
      </c>
      <c r="G32" s="184"/>
      <c r="H32" s="182" t="str">
        <f>IF('School RIA'!F44&lt;&gt;"",CONCATENATE('School RIA'!$F$18," ",'Finance Template'!$C$2,""),"")</f>
        <v/>
      </c>
      <c r="I32" s="182" t="str">
        <f>IF('School RIA'!H44&lt;&gt;"",CONCATENATE('School RIA'!J44,"|",'School RIA'!K44,"|",'School RIA'!I44),"")</f>
        <v/>
      </c>
      <c r="K32" s="183" t="e">
        <f>VLOOKUP('School RIA'!G44,Conversion!$A$2:$E$15,2,FALSE)</f>
        <v>#N/A</v>
      </c>
      <c r="L32" s="183" t="e">
        <f>VLOOKUP('School RIA'!G44,Conversion!$A$2:$E$15,3,FALSE)</f>
        <v>#N/A</v>
      </c>
    </row>
    <row r="33" spans="1:12" x14ac:dyDescent="0.2">
      <c r="A33" s="179" t="str">
        <f>IF('School RIA'!F45&lt;&gt;"",'School RIA'!F45,"")</f>
        <v/>
      </c>
      <c r="B33" s="180" t="str">
        <f>IF('School RIA'!G45&lt;&gt;"",K33,"")</f>
        <v/>
      </c>
      <c r="C33" s="180" t="str">
        <f>IF('School RIA'!H45&lt;&gt;"",$L33,"")</f>
        <v/>
      </c>
      <c r="D33" s="180" t="str">
        <f>IF('School RIA'!G45&lt;&gt;"",0,"")</f>
        <v/>
      </c>
      <c r="E33" s="180" t="str">
        <f>IF('School RIA'!G45&lt;&gt;"","S","")</f>
        <v/>
      </c>
      <c r="F33" s="181" t="str">
        <f>IF('School RIA'!H45&lt;&gt;0,'School RIA'!H45,"")</f>
        <v/>
      </c>
      <c r="G33" s="184"/>
      <c r="H33" s="182" t="str">
        <f>IF('School RIA'!F45&lt;&gt;"",CONCATENATE('School RIA'!$F$18," ",'Finance Template'!$C$2,""),"")</f>
        <v/>
      </c>
      <c r="I33" s="182" t="str">
        <f>IF('School RIA'!H45&lt;&gt;"",CONCATENATE('School RIA'!J45,"|",'School RIA'!K45,"|",'School RIA'!I45),"")</f>
        <v/>
      </c>
      <c r="K33" s="183" t="e">
        <f>VLOOKUP('School RIA'!G45,Conversion!$A$2:$E$15,2,FALSE)</f>
        <v>#N/A</v>
      </c>
      <c r="L33" s="183" t="e">
        <f>VLOOKUP('School RIA'!G45,Conversion!$A$2:$E$15,3,FALSE)</f>
        <v>#N/A</v>
      </c>
    </row>
    <row r="34" spans="1:12" x14ac:dyDescent="0.2">
      <c r="A34" s="179" t="str">
        <f>IF('School RIA'!F46&lt;&gt;"",'School RIA'!F46,"")</f>
        <v/>
      </c>
      <c r="B34" s="180" t="str">
        <f>IF('School RIA'!G46&lt;&gt;"",K34,"")</f>
        <v/>
      </c>
      <c r="C34" s="180" t="str">
        <f>IF('School RIA'!H46&lt;&gt;"",$L34,"")</f>
        <v/>
      </c>
      <c r="D34" s="180" t="str">
        <f>IF('School RIA'!G46&lt;&gt;"",0,"")</f>
        <v/>
      </c>
      <c r="E34" s="180" t="str">
        <f>IF('School RIA'!G46&lt;&gt;"","S","")</f>
        <v/>
      </c>
      <c r="F34" s="181" t="str">
        <f>IF('School RIA'!H46&lt;&gt;0,'School RIA'!H46,"")</f>
        <v/>
      </c>
      <c r="G34" s="184"/>
      <c r="H34" s="182" t="str">
        <f>IF('School RIA'!F46&lt;&gt;"",CONCATENATE('School RIA'!$F$18," ",'Finance Template'!$C$2,""),"")</f>
        <v/>
      </c>
      <c r="I34" s="182" t="str">
        <f>IF('School RIA'!H46&lt;&gt;"",CONCATENATE('School RIA'!J46,"|",'School RIA'!K46,"|",'School RIA'!I46),"")</f>
        <v/>
      </c>
      <c r="K34" s="183" t="e">
        <f>VLOOKUP('School RIA'!G46,Conversion!$A$2:$E$15,2,FALSE)</f>
        <v>#N/A</v>
      </c>
      <c r="L34" s="183" t="e">
        <f>VLOOKUP('School RIA'!G46,Conversion!$A$2:$E$15,3,FALSE)</f>
        <v>#N/A</v>
      </c>
    </row>
    <row r="35" spans="1:12" x14ac:dyDescent="0.2">
      <c r="A35" s="179" t="str">
        <f>IF('School RIA'!F47&lt;&gt;"",'School RIA'!F47,"")</f>
        <v/>
      </c>
      <c r="B35" s="180" t="str">
        <f>IF('School RIA'!G47&lt;&gt;"",K35,"")</f>
        <v/>
      </c>
      <c r="C35" s="180" t="str">
        <f>IF('School RIA'!H47&lt;&gt;"",$L35,"")</f>
        <v/>
      </c>
      <c r="D35" s="180" t="str">
        <f>IF('School RIA'!G47&lt;&gt;"",0,"")</f>
        <v/>
      </c>
      <c r="E35" s="180" t="str">
        <f>IF('School RIA'!G47&lt;&gt;"","S","")</f>
        <v/>
      </c>
      <c r="F35" s="181" t="str">
        <f>IF('School RIA'!H47&lt;&gt;0,'School RIA'!H47,"")</f>
        <v/>
      </c>
      <c r="G35" s="184"/>
      <c r="H35" s="182" t="str">
        <f>IF('School RIA'!F47&lt;&gt;"",CONCATENATE('School RIA'!$F$18," ",'Finance Template'!$C$2,""),"")</f>
        <v/>
      </c>
      <c r="I35" s="182" t="str">
        <f>IF('School RIA'!H47&lt;&gt;"",CONCATENATE('School RIA'!J47,"|",'School RIA'!K47,"|",'School RIA'!I47),"")</f>
        <v/>
      </c>
      <c r="K35" s="183" t="e">
        <f>VLOOKUP('School RIA'!G47,Conversion!$A$2:$E$15,2,FALSE)</f>
        <v>#N/A</v>
      </c>
      <c r="L35" s="183" t="e">
        <f>VLOOKUP('School RIA'!G47,Conversion!$A$2:$E$15,3,FALSE)</f>
        <v>#N/A</v>
      </c>
    </row>
  </sheetData>
  <conditionalFormatting sqref="H1:H3">
    <cfRule type="cellIs" dxfId="0" priority="1"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15"/>
  <sheetViews>
    <sheetView workbookViewId="0">
      <selection activeCell="A15" sqref="A15"/>
    </sheetView>
  </sheetViews>
  <sheetFormatPr defaultRowHeight="12.75" x14ac:dyDescent="0.2"/>
  <cols>
    <col min="1" max="2" width="9.140625" style="6" customWidth="1"/>
    <col min="3" max="3" width="4" style="6" bestFit="1" customWidth="1"/>
    <col min="4" max="4" width="2" style="6" bestFit="1" customWidth="1"/>
    <col min="5" max="5" width="2.28515625" style="6" bestFit="1" customWidth="1"/>
  </cols>
  <sheetData>
    <row r="1" spans="1:10" x14ac:dyDescent="0.2">
      <c r="A1" s="4" t="s">
        <v>46</v>
      </c>
      <c r="B1" s="4" t="s">
        <v>47</v>
      </c>
      <c r="C1" s="5"/>
      <c r="D1" s="5"/>
      <c r="E1" s="5"/>
      <c r="I1" t="s">
        <v>108</v>
      </c>
    </row>
    <row r="2" spans="1:10" x14ac:dyDescent="0.2">
      <c r="C2" s="5">
        <v>0</v>
      </c>
      <c r="D2" s="5">
        <v>0</v>
      </c>
      <c r="E2" s="5" t="s">
        <v>48</v>
      </c>
      <c r="I2" s="6" t="s">
        <v>61</v>
      </c>
      <c r="J2" s="6">
        <v>81203</v>
      </c>
    </row>
    <row r="3" spans="1:10" x14ac:dyDescent="0.2">
      <c r="C3" s="5">
        <v>0</v>
      </c>
      <c r="D3" s="5">
        <v>0</v>
      </c>
      <c r="E3" s="5" t="s">
        <v>48</v>
      </c>
      <c r="I3" s="6" t="s">
        <v>59</v>
      </c>
      <c r="J3" s="6">
        <v>81202</v>
      </c>
    </row>
    <row r="4" spans="1:10" x14ac:dyDescent="0.2">
      <c r="C4" s="5">
        <v>0</v>
      </c>
      <c r="D4" s="5">
        <v>0</v>
      </c>
      <c r="E4" s="5" t="s">
        <v>48</v>
      </c>
      <c r="I4" s="6" t="s">
        <v>60</v>
      </c>
      <c r="J4" s="6">
        <v>81113</v>
      </c>
    </row>
    <row r="5" spans="1:10" x14ac:dyDescent="0.2">
      <c r="A5" s="186">
        <v>81210</v>
      </c>
      <c r="B5" s="6">
        <v>82500</v>
      </c>
      <c r="C5" s="5">
        <v>0</v>
      </c>
      <c r="D5" s="5">
        <v>0</v>
      </c>
      <c r="E5" s="5" t="s">
        <v>48</v>
      </c>
    </row>
    <row r="6" spans="1:10" x14ac:dyDescent="0.2">
      <c r="A6" s="186">
        <v>81221</v>
      </c>
      <c r="B6" s="6" t="s">
        <v>97</v>
      </c>
      <c r="C6" s="5">
        <v>0</v>
      </c>
      <c r="D6" s="5">
        <v>0</v>
      </c>
      <c r="E6" s="5" t="s">
        <v>48</v>
      </c>
    </row>
    <row r="7" spans="1:10" x14ac:dyDescent="0.2">
      <c r="A7" s="186">
        <v>82180</v>
      </c>
      <c r="B7" s="6" t="s">
        <v>98</v>
      </c>
      <c r="C7" s="5">
        <v>0</v>
      </c>
      <c r="D7" s="5">
        <v>0</v>
      </c>
      <c r="E7" s="5" t="s">
        <v>48</v>
      </c>
    </row>
    <row r="8" spans="1:10" x14ac:dyDescent="0.2">
      <c r="A8" s="186">
        <v>86031</v>
      </c>
      <c r="B8" s="6" t="s">
        <v>99</v>
      </c>
      <c r="C8" s="5">
        <v>0</v>
      </c>
      <c r="D8" s="5">
        <v>0</v>
      </c>
      <c r="E8" s="5" t="s">
        <v>48</v>
      </c>
    </row>
    <row r="9" spans="1:10" x14ac:dyDescent="0.2">
      <c r="A9" s="186">
        <v>84100</v>
      </c>
      <c r="B9" s="6" t="s">
        <v>100</v>
      </c>
      <c r="C9" s="5">
        <v>0</v>
      </c>
      <c r="D9" s="5">
        <v>0</v>
      </c>
      <c r="E9" s="5" t="s">
        <v>48</v>
      </c>
      <c r="F9" s="94"/>
    </row>
    <row r="10" spans="1:10" x14ac:dyDescent="0.2">
      <c r="A10" s="186">
        <v>82001</v>
      </c>
      <c r="B10" s="6" t="s">
        <v>101</v>
      </c>
      <c r="C10" s="5">
        <v>0</v>
      </c>
      <c r="D10" s="5">
        <v>0</v>
      </c>
      <c r="E10" s="5" t="s">
        <v>48</v>
      </c>
    </row>
    <row r="11" spans="1:10" x14ac:dyDescent="0.2">
      <c r="A11" s="186">
        <v>85067</v>
      </c>
      <c r="B11" s="6" t="s">
        <v>102</v>
      </c>
      <c r="C11" s="5">
        <v>0</v>
      </c>
      <c r="D11" s="5">
        <v>0</v>
      </c>
      <c r="E11" s="5" t="s">
        <v>48</v>
      </c>
    </row>
    <row r="12" spans="1:10" x14ac:dyDescent="0.2">
      <c r="A12" s="186">
        <v>85068</v>
      </c>
      <c r="B12" s="6" t="s">
        <v>103</v>
      </c>
      <c r="C12" s="5">
        <v>0</v>
      </c>
      <c r="D12" s="5">
        <v>0</v>
      </c>
      <c r="E12" s="5" t="s">
        <v>48</v>
      </c>
    </row>
    <row r="13" spans="1:10" x14ac:dyDescent="0.2">
      <c r="A13" s="186">
        <v>83180</v>
      </c>
      <c r="B13" s="6" t="s">
        <v>104</v>
      </c>
      <c r="C13" s="5">
        <v>0</v>
      </c>
      <c r="D13" s="5">
        <v>0</v>
      </c>
      <c r="E13" s="5" t="s">
        <v>48</v>
      </c>
    </row>
    <row r="14" spans="1:10" x14ac:dyDescent="0.2">
      <c r="A14" s="186">
        <v>81310</v>
      </c>
      <c r="B14" s="6" t="s">
        <v>105</v>
      </c>
      <c r="C14" s="5">
        <v>0</v>
      </c>
      <c r="D14" s="5">
        <v>0</v>
      </c>
      <c r="E14" s="5" t="s">
        <v>48</v>
      </c>
    </row>
    <row r="15" spans="1:10" x14ac:dyDescent="0.2">
      <c r="A15" s="186">
        <v>85803</v>
      </c>
      <c r="B15" s="6" t="s">
        <v>106</v>
      </c>
      <c r="C15" s="5">
        <v>0</v>
      </c>
      <c r="D15" s="5">
        <v>0</v>
      </c>
      <c r="E15" s="5" t="s">
        <v>48</v>
      </c>
    </row>
  </sheetData>
  <phoneticPr fontId="2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School RIA</vt:lpstr>
      <vt:lpstr>50k+ Frontsheet</vt:lpstr>
      <vt:lpstr>Schools</vt:lpstr>
      <vt:lpstr>Finance Template</vt:lpstr>
      <vt:lpstr>Conversion</vt:lpstr>
      <vt:lpstr>'50k+ Frontsheet'!Print_Area</vt:lpstr>
      <vt:lpstr>'School RIA'!Print_Area</vt:lpstr>
      <vt:lpstr>'School RIA'!Print_Titles</vt:lpstr>
      <vt:lpstr>Range</vt:lpstr>
      <vt:lpstr>SIMSLEDGERCODES</vt:lpstr>
    </vt:vector>
  </TitlesOfParts>
  <Company>Suffolk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ITSolutions</dc:creator>
  <cp:lastModifiedBy>Ben Scarfe</cp:lastModifiedBy>
  <cp:lastPrinted>2011-02-24T14:26:08Z</cp:lastPrinted>
  <dcterms:created xsi:type="dcterms:W3CDTF">2007-01-11T10:07:07Z</dcterms:created>
  <dcterms:modified xsi:type="dcterms:W3CDTF">2021-07-30T14:01:46Z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